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9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5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4.xml" ContentType="application/vnd.ms-excel.person+xml"/>
  <Override PartName="/xl/persons/person10.xml" ContentType="application/vnd.ms-excel.person+xml"/>
  <Override PartName="/xl/persons/person3.xml" ContentType="application/vnd.ms-excel.person+xml"/>
  <Override PartName="/xl/persons/person13.xml" ContentType="application/vnd.ms-excel.person+xml"/>
  <Override PartName="/xl/persons/person11.xml" ContentType="application/vnd.ms-excel.person+xml"/>
  <Override PartName="/xl/persons/person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b7c55753a04571/Documents/"/>
    </mc:Choice>
  </mc:AlternateContent>
  <xr:revisionPtr revIDLastSave="21" documentId="8_{D5140CF0-F2D8-40C8-B6B2-2A5C464F175F}" xr6:coauthVersionLast="47" xr6:coauthVersionMax="47" xr10:uidLastSave="{64868066-D7DD-4CE0-9CDA-34FF21A47D2D}"/>
  <bookViews>
    <workbookView xWindow="-108" yWindow="-108" windowWidth="23256" windowHeight="12456" xr2:uid="{ECA19BF0-A689-4745-8D87-81BE977C44B1}"/>
  </bookViews>
  <sheets>
    <sheet name="Sheet2" sheetId="3" r:id="rId1"/>
    <sheet name="dailyActivity_merged" sheetId="2" r:id="rId2"/>
    <sheet name="Sheet1" sheetId="1" r:id="rId3"/>
  </sheets>
  <definedNames>
    <definedName name="ExternalData_1" localSheetId="1" hidden="1">dailyActivity_merged!$C$1:$AA$941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X3" i="2"/>
  <c r="X2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Q2" i="2"/>
  <c r="P2" i="2" s="1"/>
  <c r="Q3" i="2"/>
  <c r="P3" i="2" s="1"/>
  <c r="Q4" i="2"/>
  <c r="P4" i="2" s="1"/>
  <c r="Q5" i="2"/>
  <c r="P5" i="2" s="1"/>
  <c r="Q6" i="2"/>
  <c r="P6" i="2" s="1"/>
  <c r="Q7" i="2"/>
  <c r="P7" i="2" s="1"/>
  <c r="Q8" i="2"/>
  <c r="P8" i="2" s="1"/>
  <c r="Q9" i="2"/>
  <c r="P9" i="2" s="1"/>
  <c r="Q10" i="2"/>
  <c r="P10" i="2" s="1"/>
  <c r="Q11" i="2"/>
  <c r="P11" i="2" s="1"/>
  <c r="Q12" i="2"/>
  <c r="P12" i="2" s="1"/>
  <c r="Q13" i="2"/>
  <c r="P13" i="2" s="1"/>
  <c r="Q14" i="2"/>
  <c r="P14" i="2" s="1"/>
  <c r="Q15" i="2"/>
  <c r="P15" i="2" s="1"/>
  <c r="Q16" i="2"/>
  <c r="P16" i="2" s="1"/>
  <c r="Q17" i="2"/>
  <c r="P17" i="2" s="1"/>
  <c r="Q18" i="2"/>
  <c r="P18" i="2" s="1"/>
  <c r="Q19" i="2"/>
  <c r="P19" i="2" s="1"/>
  <c r="Q20" i="2"/>
  <c r="P20" i="2" s="1"/>
  <c r="Q21" i="2"/>
  <c r="P21" i="2" s="1"/>
  <c r="Q22" i="2"/>
  <c r="P22" i="2" s="1"/>
  <c r="Q23" i="2"/>
  <c r="P23" i="2" s="1"/>
  <c r="Q24" i="2"/>
  <c r="P24" i="2" s="1"/>
  <c r="Q25" i="2"/>
  <c r="P25" i="2" s="1"/>
  <c r="Q26" i="2"/>
  <c r="P26" i="2" s="1"/>
  <c r="Q27" i="2"/>
  <c r="P27" i="2" s="1"/>
  <c r="Q28" i="2"/>
  <c r="P28" i="2" s="1"/>
  <c r="Q29" i="2"/>
  <c r="P29" i="2" s="1"/>
  <c r="Q30" i="2"/>
  <c r="P30" i="2" s="1"/>
  <c r="Q31" i="2"/>
  <c r="P31" i="2" s="1"/>
  <c r="Q32" i="2"/>
  <c r="P32" i="2" s="1"/>
  <c r="Q33" i="2"/>
  <c r="P33" i="2" s="1"/>
  <c r="Q34" i="2"/>
  <c r="P34" i="2" s="1"/>
  <c r="Q35" i="2"/>
  <c r="P35" i="2" s="1"/>
  <c r="Q36" i="2"/>
  <c r="P36" i="2" s="1"/>
  <c r="Q37" i="2"/>
  <c r="P37" i="2" s="1"/>
  <c r="Q38" i="2"/>
  <c r="P38" i="2" s="1"/>
  <c r="Q39" i="2"/>
  <c r="P39" i="2" s="1"/>
  <c r="Q40" i="2"/>
  <c r="P40" i="2" s="1"/>
  <c r="Q41" i="2"/>
  <c r="P41" i="2" s="1"/>
  <c r="Q42" i="2"/>
  <c r="P42" i="2" s="1"/>
  <c r="Q43" i="2"/>
  <c r="P43" i="2" s="1"/>
  <c r="Q44" i="2"/>
  <c r="P44" i="2" s="1"/>
  <c r="Q45" i="2"/>
  <c r="P45" i="2" s="1"/>
  <c r="Q46" i="2"/>
  <c r="P46" i="2" s="1"/>
  <c r="Q47" i="2"/>
  <c r="P47" i="2" s="1"/>
  <c r="Q48" i="2"/>
  <c r="P48" i="2" s="1"/>
  <c r="Q49" i="2"/>
  <c r="P49" i="2" s="1"/>
  <c r="Q50" i="2"/>
  <c r="P50" i="2" s="1"/>
  <c r="Q51" i="2"/>
  <c r="P51" i="2" s="1"/>
  <c r="Q52" i="2"/>
  <c r="P52" i="2" s="1"/>
  <c r="Q53" i="2"/>
  <c r="P53" i="2" s="1"/>
  <c r="Q54" i="2"/>
  <c r="P54" i="2" s="1"/>
  <c r="Q55" i="2"/>
  <c r="P55" i="2" s="1"/>
  <c r="Q56" i="2"/>
  <c r="P56" i="2" s="1"/>
  <c r="Q57" i="2"/>
  <c r="P57" i="2" s="1"/>
  <c r="Q58" i="2"/>
  <c r="P58" i="2" s="1"/>
  <c r="Q59" i="2"/>
  <c r="P59" i="2" s="1"/>
  <c r="Q60" i="2"/>
  <c r="P60" i="2" s="1"/>
  <c r="Q61" i="2"/>
  <c r="P61" i="2" s="1"/>
  <c r="Q62" i="2"/>
  <c r="P62" i="2" s="1"/>
  <c r="Q63" i="2"/>
  <c r="P63" i="2" s="1"/>
  <c r="Q64" i="2"/>
  <c r="P64" i="2" s="1"/>
  <c r="Q65" i="2"/>
  <c r="P65" i="2" s="1"/>
  <c r="Q66" i="2"/>
  <c r="P66" i="2" s="1"/>
  <c r="Q67" i="2"/>
  <c r="P67" i="2" s="1"/>
  <c r="Q68" i="2"/>
  <c r="P68" i="2" s="1"/>
  <c r="Q69" i="2"/>
  <c r="P69" i="2" s="1"/>
  <c r="Q70" i="2"/>
  <c r="P70" i="2" s="1"/>
  <c r="Q71" i="2"/>
  <c r="P71" i="2" s="1"/>
  <c r="Q72" i="2"/>
  <c r="P72" i="2" s="1"/>
  <c r="Q73" i="2"/>
  <c r="P73" i="2" s="1"/>
  <c r="Q74" i="2"/>
  <c r="P74" i="2" s="1"/>
  <c r="Q75" i="2"/>
  <c r="P75" i="2" s="1"/>
  <c r="Q76" i="2"/>
  <c r="P76" i="2" s="1"/>
  <c r="Q77" i="2"/>
  <c r="P77" i="2" s="1"/>
  <c r="Q78" i="2"/>
  <c r="P78" i="2" s="1"/>
  <c r="Q79" i="2"/>
  <c r="P79" i="2" s="1"/>
  <c r="Q80" i="2"/>
  <c r="P80" i="2" s="1"/>
  <c r="Q81" i="2"/>
  <c r="P81" i="2" s="1"/>
  <c r="Q82" i="2"/>
  <c r="P82" i="2" s="1"/>
  <c r="Q83" i="2"/>
  <c r="P83" i="2" s="1"/>
  <c r="Q84" i="2"/>
  <c r="P84" i="2" s="1"/>
  <c r="Q85" i="2"/>
  <c r="P85" i="2" s="1"/>
  <c r="Q86" i="2"/>
  <c r="P86" i="2" s="1"/>
  <c r="Q87" i="2"/>
  <c r="P87" i="2" s="1"/>
  <c r="Q88" i="2"/>
  <c r="P88" i="2" s="1"/>
  <c r="Q89" i="2"/>
  <c r="P89" i="2" s="1"/>
  <c r="Q90" i="2"/>
  <c r="P90" i="2" s="1"/>
  <c r="Q91" i="2"/>
  <c r="P91" i="2" s="1"/>
  <c r="Q92" i="2"/>
  <c r="P92" i="2" s="1"/>
  <c r="Q93" i="2"/>
  <c r="P93" i="2" s="1"/>
  <c r="Q94" i="2"/>
  <c r="P94" i="2" s="1"/>
  <c r="Q95" i="2"/>
  <c r="P95" i="2" s="1"/>
  <c r="Q96" i="2"/>
  <c r="P96" i="2" s="1"/>
  <c r="Q97" i="2"/>
  <c r="P97" i="2" s="1"/>
  <c r="Q98" i="2"/>
  <c r="P98" i="2" s="1"/>
  <c r="Q99" i="2"/>
  <c r="P99" i="2" s="1"/>
  <c r="Q100" i="2"/>
  <c r="P100" i="2" s="1"/>
  <c r="Q101" i="2"/>
  <c r="P101" i="2" s="1"/>
  <c r="Q102" i="2"/>
  <c r="P102" i="2" s="1"/>
  <c r="Q103" i="2"/>
  <c r="P103" i="2" s="1"/>
  <c r="Q104" i="2"/>
  <c r="P104" i="2" s="1"/>
  <c r="Q105" i="2"/>
  <c r="P105" i="2" s="1"/>
  <c r="Q106" i="2"/>
  <c r="P106" i="2" s="1"/>
  <c r="Q107" i="2"/>
  <c r="P107" i="2" s="1"/>
  <c r="Q108" i="2"/>
  <c r="P108" i="2" s="1"/>
  <c r="Q109" i="2"/>
  <c r="P109" i="2" s="1"/>
  <c r="Q110" i="2"/>
  <c r="P110" i="2" s="1"/>
  <c r="Q111" i="2"/>
  <c r="P111" i="2" s="1"/>
  <c r="Q112" i="2"/>
  <c r="P112" i="2" s="1"/>
  <c r="Q113" i="2"/>
  <c r="P113" i="2" s="1"/>
  <c r="Q114" i="2"/>
  <c r="P114" i="2" s="1"/>
  <c r="Q115" i="2"/>
  <c r="P115" i="2" s="1"/>
  <c r="Q116" i="2"/>
  <c r="P116" i="2" s="1"/>
  <c r="Q117" i="2"/>
  <c r="P117" i="2" s="1"/>
  <c r="Q118" i="2"/>
  <c r="P118" i="2" s="1"/>
  <c r="Q119" i="2"/>
  <c r="P119" i="2" s="1"/>
  <c r="Q120" i="2"/>
  <c r="P120" i="2" s="1"/>
  <c r="Q121" i="2"/>
  <c r="P121" i="2" s="1"/>
  <c r="Q122" i="2"/>
  <c r="P122" i="2" s="1"/>
  <c r="Q123" i="2"/>
  <c r="P123" i="2" s="1"/>
  <c r="Q124" i="2"/>
  <c r="P124" i="2" s="1"/>
  <c r="Q125" i="2"/>
  <c r="P125" i="2" s="1"/>
  <c r="Q126" i="2"/>
  <c r="P126" i="2" s="1"/>
  <c r="Q127" i="2"/>
  <c r="P127" i="2" s="1"/>
  <c r="Q128" i="2"/>
  <c r="P128" i="2" s="1"/>
  <c r="Q129" i="2"/>
  <c r="P129" i="2" s="1"/>
  <c r="Q130" i="2"/>
  <c r="P130" i="2" s="1"/>
  <c r="Q131" i="2"/>
  <c r="P131" i="2" s="1"/>
  <c r="Q132" i="2"/>
  <c r="P132" i="2" s="1"/>
  <c r="Q133" i="2"/>
  <c r="P133" i="2" s="1"/>
  <c r="Q134" i="2"/>
  <c r="P134" i="2" s="1"/>
  <c r="Q135" i="2"/>
  <c r="P135" i="2" s="1"/>
  <c r="Q136" i="2"/>
  <c r="P136" i="2" s="1"/>
  <c r="Q137" i="2"/>
  <c r="P137" i="2" s="1"/>
  <c r="Q138" i="2"/>
  <c r="P138" i="2" s="1"/>
  <c r="Q139" i="2"/>
  <c r="P139" i="2" s="1"/>
  <c r="Q140" i="2"/>
  <c r="P140" i="2" s="1"/>
  <c r="Q141" i="2"/>
  <c r="P141" i="2" s="1"/>
  <c r="Q142" i="2"/>
  <c r="P142" i="2" s="1"/>
  <c r="Q143" i="2"/>
  <c r="P143" i="2" s="1"/>
  <c r="Q144" i="2"/>
  <c r="P144" i="2" s="1"/>
  <c r="Q145" i="2"/>
  <c r="P145" i="2" s="1"/>
  <c r="Q146" i="2"/>
  <c r="P146" i="2" s="1"/>
  <c r="Q147" i="2"/>
  <c r="P147" i="2" s="1"/>
  <c r="Q148" i="2"/>
  <c r="P148" i="2" s="1"/>
  <c r="Q149" i="2"/>
  <c r="P149" i="2" s="1"/>
  <c r="Q150" i="2"/>
  <c r="P150" i="2" s="1"/>
  <c r="Q151" i="2"/>
  <c r="P151" i="2" s="1"/>
  <c r="Q152" i="2"/>
  <c r="P152" i="2" s="1"/>
  <c r="Q153" i="2"/>
  <c r="P153" i="2" s="1"/>
  <c r="Q154" i="2"/>
  <c r="P154" i="2" s="1"/>
  <c r="Q155" i="2"/>
  <c r="P155" i="2" s="1"/>
  <c r="Q156" i="2"/>
  <c r="P156" i="2" s="1"/>
  <c r="Q157" i="2"/>
  <c r="P157" i="2" s="1"/>
  <c r="Q158" i="2"/>
  <c r="P158" i="2" s="1"/>
  <c r="Q159" i="2"/>
  <c r="P159" i="2" s="1"/>
  <c r="Q160" i="2"/>
  <c r="P160" i="2" s="1"/>
  <c r="Q161" i="2"/>
  <c r="P161" i="2" s="1"/>
  <c r="Q162" i="2"/>
  <c r="P162" i="2" s="1"/>
  <c r="Q163" i="2"/>
  <c r="P163" i="2" s="1"/>
  <c r="Q164" i="2"/>
  <c r="P164" i="2" s="1"/>
  <c r="Q165" i="2"/>
  <c r="P165" i="2" s="1"/>
  <c r="Q166" i="2"/>
  <c r="P166" i="2" s="1"/>
  <c r="Q167" i="2"/>
  <c r="P167" i="2" s="1"/>
  <c r="Q168" i="2"/>
  <c r="P168" i="2" s="1"/>
  <c r="Q169" i="2"/>
  <c r="P169" i="2" s="1"/>
  <c r="Q170" i="2"/>
  <c r="P170" i="2" s="1"/>
  <c r="Q171" i="2"/>
  <c r="P171" i="2" s="1"/>
  <c r="Q172" i="2"/>
  <c r="P172" i="2" s="1"/>
  <c r="Q173" i="2"/>
  <c r="P173" i="2" s="1"/>
  <c r="Q174" i="2"/>
  <c r="P174" i="2" s="1"/>
  <c r="Q175" i="2"/>
  <c r="P175" i="2" s="1"/>
  <c r="Q176" i="2"/>
  <c r="P176" i="2" s="1"/>
  <c r="Q177" i="2"/>
  <c r="P177" i="2" s="1"/>
  <c r="Q178" i="2"/>
  <c r="P178" i="2" s="1"/>
  <c r="Q179" i="2"/>
  <c r="P179" i="2" s="1"/>
  <c r="Q180" i="2"/>
  <c r="P180" i="2" s="1"/>
  <c r="Q181" i="2"/>
  <c r="P181" i="2" s="1"/>
  <c r="Q182" i="2"/>
  <c r="P182" i="2" s="1"/>
  <c r="Q183" i="2"/>
  <c r="P183" i="2" s="1"/>
  <c r="Q184" i="2"/>
  <c r="P184" i="2" s="1"/>
  <c r="Q185" i="2"/>
  <c r="P185" i="2" s="1"/>
  <c r="Q186" i="2"/>
  <c r="P186" i="2" s="1"/>
  <c r="Q187" i="2"/>
  <c r="P187" i="2" s="1"/>
  <c r="Q188" i="2"/>
  <c r="P188" i="2" s="1"/>
  <c r="Q189" i="2"/>
  <c r="P189" i="2" s="1"/>
  <c r="Q190" i="2"/>
  <c r="P190" i="2" s="1"/>
  <c r="Q191" i="2"/>
  <c r="P191" i="2" s="1"/>
  <c r="Q192" i="2"/>
  <c r="P192" i="2" s="1"/>
  <c r="Q193" i="2"/>
  <c r="P193" i="2" s="1"/>
  <c r="Q194" i="2"/>
  <c r="P194" i="2" s="1"/>
  <c r="Q195" i="2"/>
  <c r="P195" i="2" s="1"/>
  <c r="Q196" i="2"/>
  <c r="P196" i="2" s="1"/>
  <c r="Q197" i="2"/>
  <c r="P197" i="2" s="1"/>
  <c r="Q198" i="2"/>
  <c r="P198" i="2" s="1"/>
  <c r="Q199" i="2"/>
  <c r="P199" i="2" s="1"/>
  <c r="Q200" i="2"/>
  <c r="P200" i="2" s="1"/>
  <c r="Q201" i="2"/>
  <c r="P201" i="2" s="1"/>
  <c r="Q202" i="2"/>
  <c r="P202" i="2" s="1"/>
  <c r="Q203" i="2"/>
  <c r="P203" i="2" s="1"/>
  <c r="Q204" i="2"/>
  <c r="P204" i="2" s="1"/>
  <c r="Q205" i="2"/>
  <c r="P205" i="2" s="1"/>
  <c r="Q206" i="2"/>
  <c r="P206" i="2" s="1"/>
  <c r="Q207" i="2"/>
  <c r="P207" i="2" s="1"/>
  <c r="Q208" i="2"/>
  <c r="P208" i="2" s="1"/>
  <c r="Q209" i="2"/>
  <c r="P209" i="2" s="1"/>
  <c r="Q210" i="2"/>
  <c r="P210" i="2" s="1"/>
  <c r="Q211" i="2"/>
  <c r="P211" i="2" s="1"/>
  <c r="Q212" i="2"/>
  <c r="P212" i="2" s="1"/>
  <c r="Q213" i="2"/>
  <c r="P213" i="2" s="1"/>
  <c r="Q214" i="2"/>
  <c r="P214" i="2" s="1"/>
  <c r="Q215" i="2"/>
  <c r="P215" i="2" s="1"/>
  <c r="Q216" i="2"/>
  <c r="P216" i="2" s="1"/>
  <c r="Q217" i="2"/>
  <c r="P217" i="2" s="1"/>
  <c r="Q218" i="2"/>
  <c r="P218" i="2" s="1"/>
  <c r="Q219" i="2"/>
  <c r="P219" i="2" s="1"/>
  <c r="Q220" i="2"/>
  <c r="P220" i="2" s="1"/>
  <c r="Q221" i="2"/>
  <c r="P221" i="2" s="1"/>
  <c r="Q222" i="2"/>
  <c r="P222" i="2" s="1"/>
  <c r="Q223" i="2"/>
  <c r="P223" i="2" s="1"/>
  <c r="Q224" i="2"/>
  <c r="P224" i="2" s="1"/>
  <c r="Q225" i="2"/>
  <c r="P225" i="2" s="1"/>
  <c r="Q226" i="2"/>
  <c r="P226" i="2" s="1"/>
  <c r="Q227" i="2"/>
  <c r="P227" i="2" s="1"/>
  <c r="Q228" i="2"/>
  <c r="P228" i="2" s="1"/>
  <c r="Q229" i="2"/>
  <c r="P229" i="2" s="1"/>
  <c r="Q230" i="2"/>
  <c r="P230" i="2" s="1"/>
  <c r="Q231" i="2"/>
  <c r="P231" i="2" s="1"/>
  <c r="Q232" i="2"/>
  <c r="P232" i="2" s="1"/>
  <c r="Q233" i="2"/>
  <c r="P233" i="2" s="1"/>
  <c r="Q234" i="2"/>
  <c r="P234" i="2" s="1"/>
  <c r="Q235" i="2"/>
  <c r="P235" i="2" s="1"/>
  <c r="Q236" i="2"/>
  <c r="P236" i="2" s="1"/>
  <c r="Q237" i="2"/>
  <c r="P237" i="2" s="1"/>
  <c r="Q238" i="2"/>
  <c r="P238" i="2" s="1"/>
  <c r="Q239" i="2"/>
  <c r="P239" i="2" s="1"/>
  <c r="Q240" i="2"/>
  <c r="P240" i="2" s="1"/>
  <c r="Q241" i="2"/>
  <c r="P241" i="2" s="1"/>
  <c r="Q242" i="2"/>
  <c r="P242" i="2" s="1"/>
  <c r="Q243" i="2"/>
  <c r="P243" i="2" s="1"/>
  <c r="Q244" i="2"/>
  <c r="P244" i="2" s="1"/>
  <c r="Q245" i="2"/>
  <c r="P245" i="2" s="1"/>
  <c r="Q246" i="2"/>
  <c r="P246" i="2" s="1"/>
  <c r="Q247" i="2"/>
  <c r="P247" i="2" s="1"/>
  <c r="Q248" i="2"/>
  <c r="P248" i="2" s="1"/>
  <c r="Q249" i="2"/>
  <c r="P249" i="2" s="1"/>
  <c r="Q250" i="2"/>
  <c r="P250" i="2" s="1"/>
  <c r="Q251" i="2"/>
  <c r="P251" i="2" s="1"/>
  <c r="Q252" i="2"/>
  <c r="P252" i="2" s="1"/>
  <c r="Q253" i="2"/>
  <c r="P253" i="2" s="1"/>
  <c r="Q254" i="2"/>
  <c r="P254" i="2" s="1"/>
  <c r="Q255" i="2"/>
  <c r="P255" i="2" s="1"/>
  <c r="Q256" i="2"/>
  <c r="P256" i="2" s="1"/>
  <c r="Q257" i="2"/>
  <c r="P257" i="2" s="1"/>
  <c r="Q258" i="2"/>
  <c r="P258" i="2" s="1"/>
  <c r="Q259" i="2"/>
  <c r="P259" i="2" s="1"/>
  <c r="Q260" i="2"/>
  <c r="P260" i="2" s="1"/>
  <c r="Q261" i="2"/>
  <c r="P261" i="2" s="1"/>
  <c r="Q262" i="2"/>
  <c r="P262" i="2" s="1"/>
  <c r="Q263" i="2"/>
  <c r="P263" i="2" s="1"/>
  <c r="Q264" i="2"/>
  <c r="P264" i="2" s="1"/>
  <c r="Q265" i="2"/>
  <c r="P265" i="2" s="1"/>
  <c r="Q266" i="2"/>
  <c r="P266" i="2" s="1"/>
  <c r="Q267" i="2"/>
  <c r="P267" i="2" s="1"/>
  <c r="Q268" i="2"/>
  <c r="P268" i="2" s="1"/>
  <c r="Q269" i="2"/>
  <c r="P269" i="2" s="1"/>
  <c r="Q270" i="2"/>
  <c r="P270" i="2" s="1"/>
  <c r="Q271" i="2"/>
  <c r="P271" i="2" s="1"/>
  <c r="Q272" i="2"/>
  <c r="P272" i="2" s="1"/>
  <c r="Q273" i="2"/>
  <c r="P273" i="2" s="1"/>
  <c r="Q274" i="2"/>
  <c r="P274" i="2" s="1"/>
  <c r="Q275" i="2"/>
  <c r="P275" i="2" s="1"/>
  <c r="Q276" i="2"/>
  <c r="P276" i="2" s="1"/>
  <c r="Q277" i="2"/>
  <c r="P277" i="2" s="1"/>
  <c r="Q278" i="2"/>
  <c r="P278" i="2" s="1"/>
  <c r="Q279" i="2"/>
  <c r="P279" i="2" s="1"/>
  <c r="Q280" i="2"/>
  <c r="P280" i="2" s="1"/>
  <c r="Q281" i="2"/>
  <c r="P281" i="2" s="1"/>
  <c r="Q282" i="2"/>
  <c r="P282" i="2" s="1"/>
  <c r="Q283" i="2"/>
  <c r="P283" i="2" s="1"/>
  <c r="Q284" i="2"/>
  <c r="P284" i="2" s="1"/>
  <c r="Q285" i="2"/>
  <c r="P285" i="2" s="1"/>
  <c r="Q286" i="2"/>
  <c r="P286" i="2" s="1"/>
  <c r="Q287" i="2"/>
  <c r="P287" i="2" s="1"/>
  <c r="Q288" i="2"/>
  <c r="P288" i="2" s="1"/>
  <c r="Q289" i="2"/>
  <c r="P289" i="2" s="1"/>
  <c r="Q290" i="2"/>
  <c r="P290" i="2" s="1"/>
  <c r="Q291" i="2"/>
  <c r="P291" i="2" s="1"/>
  <c r="Q292" i="2"/>
  <c r="P292" i="2" s="1"/>
  <c r="Q293" i="2"/>
  <c r="P293" i="2" s="1"/>
  <c r="Q294" i="2"/>
  <c r="P294" i="2" s="1"/>
  <c r="Q295" i="2"/>
  <c r="P295" i="2" s="1"/>
  <c r="Q296" i="2"/>
  <c r="P296" i="2" s="1"/>
  <c r="Q297" i="2"/>
  <c r="P297" i="2" s="1"/>
  <c r="Q298" i="2"/>
  <c r="P298" i="2" s="1"/>
  <c r="Q299" i="2"/>
  <c r="P299" i="2" s="1"/>
  <c r="Q300" i="2"/>
  <c r="P300" i="2" s="1"/>
  <c r="Q301" i="2"/>
  <c r="P301" i="2" s="1"/>
  <c r="Q302" i="2"/>
  <c r="P302" i="2" s="1"/>
  <c r="Q303" i="2"/>
  <c r="P303" i="2" s="1"/>
  <c r="Q304" i="2"/>
  <c r="P304" i="2" s="1"/>
  <c r="Q305" i="2"/>
  <c r="P305" i="2" s="1"/>
  <c r="Q306" i="2"/>
  <c r="P306" i="2" s="1"/>
  <c r="Q307" i="2"/>
  <c r="P307" i="2" s="1"/>
  <c r="Q308" i="2"/>
  <c r="P308" i="2" s="1"/>
  <c r="Q309" i="2"/>
  <c r="P309" i="2" s="1"/>
  <c r="Q310" i="2"/>
  <c r="P310" i="2" s="1"/>
  <c r="Q311" i="2"/>
  <c r="P311" i="2" s="1"/>
  <c r="Q312" i="2"/>
  <c r="P312" i="2" s="1"/>
  <c r="Q313" i="2"/>
  <c r="P313" i="2" s="1"/>
  <c r="Q314" i="2"/>
  <c r="P314" i="2" s="1"/>
  <c r="Q315" i="2"/>
  <c r="P315" i="2" s="1"/>
  <c r="Q316" i="2"/>
  <c r="P316" i="2" s="1"/>
  <c r="Q317" i="2"/>
  <c r="P317" i="2" s="1"/>
  <c r="Q318" i="2"/>
  <c r="P318" i="2" s="1"/>
  <c r="Q319" i="2"/>
  <c r="P319" i="2" s="1"/>
  <c r="Q320" i="2"/>
  <c r="P320" i="2" s="1"/>
  <c r="Q321" i="2"/>
  <c r="P321" i="2" s="1"/>
  <c r="Q322" i="2"/>
  <c r="P322" i="2" s="1"/>
  <c r="Q323" i="2"/>
  <c r="P323" i="2" s="1"/>
  <c r="Q324" i="2"/>
  <c r="P324" i="2" s="1"/>
  <c r="Q325" i="2"/>
  <c r="P325" i="2" s="1"/>
  <c r="Q326" i="2"/>
  <c r="P326" i="2" s="1"/>
  <c r="Q327" i="2"/>
  <c r="P327" i="2" s="1"/>
  <c r="Q328" i="2"/>
  <c r="P328" i="2" s="1"/>
  <c r="Q329" i="2"/>
  <c r="P329" i="2" s="1"/>
  <c r="Q330" i="2"/>
  <c r="P330" i="2" s="1"/>
  <c r="Q331" i="2"/>
  <c r="P331" i="2" s="1"/>
  <c r="Q332" i="2"/>
  <c r="P332" i="2" s="1"/>
  <c r="Q333" i="2"/>
  <c r="P333" i="2" s="1"/>
  <c r="Q334" i="2"/>
  <c r="P334" i="2" s="1"/>
  <c r="Q335" i="2"/>
  <c r="P335" i="2" s="1"/>
  <c r="Q336" i="2"/>
  <c r="P336" i="2" s="1"/>
  <c r="Q337" i="2"/>
  <c r="P337" i="2" s="1"/>
  <c r="Q338" i="2"/>
  <c r="P338" i="2" s="1"/>
  <c r="Q339" i="2"/>
  <c r="P339" i="2" s="1"/>
  <c r="Q340" i="2"/>
  <c r="P340" i="2" s="1"/>
  <c r="Q341" i="2"/>
  <c r="P341" i="2" s="1"/>
  <c r="Q342" i="2"/>
  <c r="P342" i="2" s="1"/>
  <c r="Q343" i="2"/>
  <c r="P343" i="2" s="1"/>
  <c r="Q344" i="2"/>
  <c r="P344" i="2" s="1"/>
  <c r="Q345" i="2"/>
  <c r="P345" i="2" s="1"/>
  <c r="Q346" i="2"/>
  <c r="P346" i="2" s="1"/>
  <c r="Q347" i="2"/>
  <c r="P347" i="2" s="1"/>
  <c r="Q348" i="2"/>
  <c r="P348" i="2" s="1"/>
  <c r="Q349" i="2"/>
  <c r="P349" i="2" s="1"/>
  <c r="Q350" i="2"/>
  <c r="P350" i="2" s="1"/>
  <c r="Q351" i="2"/>
  <c r="P351" i="2" s="1"/>
  <c r="Q352" i="2"/>
  <c r="P352" i="2" s="1"/>
  <c r="Q353" i="2"/>
  <c r="P353" i="2" s="1"/>
  <c r="Q354" i="2"/>
  <c r="P354" i="2" s="1"/>
  <c r="Q355" i="2"/>
  <c r="P355" i="2" s="1"/>
  <c r="Q356" i="2"/>
  <c r="P356" i="2" s="1"/>
  <c r="Q357" i="2"/>
  <c r="P357" i="2" s="1"/>
  <c r="Q358" i="2"/>
  <c r="P358" i="2" s="1"/>
  <c r="Q359" i="2"/>
  <c r="P359" i="2" s="1"/>
  <c r="Q360" i="2"/>
  <c r="P360" i="2" s="1"/>
  <c r="Q361" i="2"/>
  <c r="P361" i="2" s="1"/>
  <c r="Q362" i="2"/>
  <c r="P362" i="2" s="1"/>
  <c r="Q363" i="2"/>
  <c r="P363" i="2" s="1"/>
  <c r="Q364" i="2"/>
  <c r="P364" i="2" s="1"/>
  <c r="Q365" i="2"/>
  <c r="P365" i="2" s="1"/>
  <c r="Q366" i="2"/>
  <c r="P366" i="2" s="1"/>
  <c r="Q367" i="2"/>
  <c r="P367" i="2" s="1"/>
  <c r="Q368" i="2"/>
  <c r="P368" i="2" s="1"/>
  <c r="Q369" i="2"/>
  <c r="P369" i="2" s="1"/>
  <c r="Q370" i="2"/>
  <c r="P370" i="2" s="1"/>
  <c r="Q371" i="2"/>
  <c r="P371" i="2" s="1"/>
  <c r="Q372" i="2"/>
  <c r="P372" i="2" s="1"/>
  <c r="Q373" i="2"/>
  <c r="P373" i="2" s="1"/>
  <c r="Q374" i="2"/>
  <c r="P374" i="2" s="1"/>
  <c r="Q375" i="2"/>
  <c r="P375" i="2" s="1"/>
  <c r="Q376" i="2"/>
  <c r="P376" i="2" s="1"/>
  <c r="Q377" i="2"/>
  <c r="P377" i="2" s="1"/>
  <c r="Q378" i="2"/>
  <c r="P378" i="2" s="1"/>
  <c r="Q379" i="2"/>
  <c r="P379" i="2" s="1"/>
  <c r="Q380" i="2"/>
  <c r="P380" i="2" s="1"/>
  <c r="Q381" i="2"/>
  <c r="P381" i="2" s="1"/>
  <c r="Q382" i="2"/>
  <c r="P382" i="2" s="1"/>
  <c r="Q383" i="2"/>
  <c r="P383" i="2" s="1"/>
  <c r="Q384" i="2"/>
  <c r="P384" i="2" s="1"/>
  <c r="Q385" i="2"/>
  <c r="P385" i="2" s="1"/>
  <c r="Q386" i="2"/>
  <c r="P386" i="2" s="1"/>
  <c r="Q387" i="2"/>
  <c r="P387" i="2" s="1"/>
  <c r="Q388" i="2"/>
  <c r="P388" i="2" s="1"/>
  <c r="Q389" i="2"/>
  <c r="P389" i="2" s="1"/>
  <c r="Q390" i="2"/>
  <c r="P390" i="2" s="1"/>
  <c r="Q391" i="2"/>
  <c r="P391" i="2" s="1"/>
  <c r="Q392" i="2"/>
  <c r="P392" i="2" s="1"/>
  <c r="Q393" i="2"/>
  <c r="P393" i="2" s="1"/>
  <c r="Q394" i="2"/>
  <c r="P394" i="2" s="1"/>
  <c r="Q395" i="2"/>
  <c r="P395" i="2" s="1"/>
  <c r="Q396" i="2"/>
  <c r="P396" i="2" s="1"/>
  <c r="Q397" i="2"/>
  <c r="P397" i="2" s="1"/>
  <c r="Q398" i="2"/>
  <c r="P398" i="2" s="1"/>
  <c r="Q399" i="2"/>
  <c r="P399" i="2" s="1"/>
  <c r="Q400" i="2"/>
  <c r="P400" i="2" s="1"/>
  <c r="Q401" i="2"/>
  <c r="P401" i="2" s="1"/>
  <c r="Q402" i="2"/>
  <c r="P402" i="2" s="1"/>
  <c r="Q403" i="2"/>
  <c r="P403" i="2" s="1"/>
  <c r="Q404" i="2"/>
  <c r="P404" i="2" s="1"/>
  <c r="Q405" i="2"/>
  <c r="P405" i="2" s="1"/>
  <c r="Q406" i="2"/>
  <c r="P406" i="2" s="1"/>
  <c r="Q407" i="2"/>
  <c r="P407" i="2" s="1"/>
  <c r="Q408" i="2"/>
  <c r="P408" i="2" s="1"/>
  <c r="Q409" i="2"/>
  <c r="P409" i="2" s="1"/>
  <c r="Q410" i="2"/>
  <c r="P410" i="2" s="1"/>
  <c r="Q411" i="2"/>
  <c r="P411" i="2" s="1"/>
  <c r="Q412" i="2"/>
  <c r="P412" i="2" s="1"/>
  <c r="Q413" i="2"/>
  <c r="P413" i="2" s="1"/>
  <c r="Q414" i="2"/>
  <c r="P414" i="2" s="1"/>
  <c r="Q415" i="2"/>
  <c r="P415" i="2" s="1"/>
  <c r="Q416" i="2"/>
  <c r="P416" i="2" s="1"/>
  <c r="Q417" i="2"/>
  <c r="P417" i="2" s="1"/>
  <c r="Q418" i="2"/>
  <c r="P418" i="2" s="1"/>
  <c r="Q419" i="2"/>
  <c r="P419" i="2" s="1"/>
  <c r="Q420" i="2"/>
  <c r="P420" i="2" s="1"/>
  <c r="Q421" i="2"/>
  <c r="P421" i="2" s="1"/>
  <c r="Q422" i="2"/>
  <c r="P422" i="2" s="1"/>
  <c r="Q423" i="2"/>
  <c r="P423" i="2" s="1"/>
  <c r="Q424" i="2"/>
  <c r="P424" i="2" s="1"/>
  <c r="Q425" i="2"/>
  <c r="P425" i="2" s="1"/>
  <c r="Q426" i="2"/>
  <c r="P426" i="2" s="1"/>
  <c r="Q427" i="2"/>
  <c r="P427" i="2" s="1"/>
  <c r="Q428" i="2"/>
  <c r="P428" i="2" s="1"/>
  <c r="Q429" i="2"/>
  <c r="P429" i="2" s="1"/>
  <c r="Q430" i="2"/>
  <c r="P430" i="2" s="1"/>
  <c r="Q431" i="2"/>
  <c r="P431" i="2" s="1"/>
  <c r="Q432" i="2"/>
  <c r="P432" i="2" s="1"/>
  <c r="Q433" i="2"/>
  <c r="P433" i="2" s="1"/>
  <c r="Q434" i="2"/>
  <c r="P434" i="2" s="1"/>
  <c r="Q435" i="2"/>
  <c r="P435" i="2" s="1"/>
  <c r="Q436" i="2"/>
  <c r="P436" i="2" s="1"/>
  <c r="Q437" i="2"/>
  <c r="P437" i="2" s="1"/>
  <c r="Q438" i="2"/>
  <c r="P438" i="2" s="1"/>
  <c r="Q439" i="2"/>
  <c r="P439" i="2" s="1"/>
  <c r="Q440" i="2"/>
  <c r="P440" i="2" s="1"/>
  <c r="Q441" i="2"/>
  <c r="P441" i="2" s="1"/>
  <c r="Q442" i="2"/>
  <c r="P442" i="2" s="1"/>
  <c r="Q443" i="2"/>
  <c r="P443" i="2" s="1"/>
  <c r="Q444" i="2"/>
  <c r="P444" i="2" s="1"/>
  <c r="Q445" i="2"/>
  <c r="P445" i="2" s="1"/>
  <c r="Q446" i="2"/>
  <c r="P446" i="2" s="1"/>
  <c r="Q447" i="2"/>
  <c r="P447" i="2" s="1"/>
  <c r="Q448" i="2"/>
  <c r="P448" i="2" s="1"/>
  <c r="Q449" i="2"/>
  <c r="P449" i="2" s="1"/>
  <c r="Q450" i="2"/>
  <c r="P450" i="2" s="1"/>
  <c r="Q451" i="2"/>
  <c r="P451" i="2" s="1"/>
  <c r="Q452" i="2"/>
  <c r="P452" i="2" s="1"/>
  <c r="Q453" i="2"/>
  <c r="P453" i="2" s="1"/>
  <c r="Q454" i="2"/>
  <c r="P454" i="2" s="1"/>
  <c r="Q455" i="2"/>
  <c r="P455" i="2" s="1"/>
  <c r="Q456" i="2"/>
  <c r="P456" i="2" s="1"/>
  <c r="Q457" i="2"/>
  <c r="P457" i="2" s="1"/>
  <c r="Q458" i="2"/>
  <c r="P458" i="2" s="1"/>
  <c r="Q459" i="2"/>
  <c r="P459" i="2" s="1"/>
  <c r="Q460" i="2"/>
  <c r="P460" i="2" s="1"/>
  <c r="Q461" i="2"/>
  <c r="P461" i="2" s="1"/>
  <c r="Q462" i="2"/>
  <c r="P462" i="2" s="1"/>
  <c r="Q463" i="2"/>
  <c r="P463" i="2" s="1"/>
  <c r="Q464" i="2"/>
  <c r="P464" i="2" s="1"/>
  <c r="Q465" i="2"/>
  <c r="P465" i="2" s="1"/>
  <c r="Q466" i="2"/>
  <c r="P466" i="2" s="1"/>
  <c r="Q467" i="2"/>
  <c r="P467" i="2" s="1"/>
  <c r="Q468" i="2"/>
  <c r="P468" i="2" s="1"/>
  <c r="Q469" i="2"/>
  <c r="P469" i="2" s="1"/>
  <c r="Q470" i="2"/>
  <c r="P470" i="2" s="1"/>
  <c r="Q471" i="2"/>
  <c r="P471" i="2" s="1"/>
  <c r="Q472" i="2"/>
  <c r="P472" i="2" s="1"/>
  <c r="Q473" i="2"/>
  <c r="P473" i="2" s="1"/>
  <c r="Q474" i="2"/>
  <c r="P474" i="2" s="1"/>
  <c r="Q475" i="2"/>
  <c r="P475" i="2" s="1"/>
  <c r="Q476" i="2"/>
  <c r="P476" i="2" s="1"/>
  <c r="Q477" i="2"/>
  <c r="P477" i="2" s="1"/>
  <c r="Q478" i="2"/>
  <c r="P478" i="2" s="1"/>
  <c r="Q479" i="2"/>
  <c r="P479" i="2" s="1"/>
  <c r="Q480" i="2"/>
  <c r="P480" i="2" s="1"/>
  <c r="Q481" i="2"/>
  <c r="P481" i="2" s="1"/>
  <c r="Q482" i="2"/>
  <c r="P482" i="2" s="1"/>
  <c r="Q483" i="2"/>
  <c r="P483" i="2" s="1"/>
  <c r="Q484" i="2"/>
  <c r="P484" i="2" s="1"/>
  <c r="Q485" i="2"/>
  <c r="P485" i="2" s="1"/>
  <c r="Q486" i="2"/>
  <c r="P486" i="2" s="1"/>
  <c r="Q487" i="2"/>
  <c r="P487" i="2" s="1"/>
  <c r="Q488" i="2"/>
  <c r="P488" i="2" s="1"/>
  <c r="Q489" i="2"/>
  <c r="P489" i="2" s="1"/>
  <c r="Q490" i="2"/>
  <c r="P490" i="2" s="1"/>
  <c r="Q491" i="2"/>
  <c r="P491" i="2" s="1"/>
  <c r="Q492" i="2"/>
  <c r="P492" i="2" s="1"/>
  <c r="Q493" i="2"/>
  <c r="P493" i="2" s="1"/>
  <c r="Q494" i="2"/>
  <c r="P494" i="2" s="1"/>
  <c r="Q495" i="2"/>
  <c r="P495" i="2" s="1"/>
  <c r="Q496" i="2"/>
  <c r="P496" i="2" s="1"/>
  <c r="Q497" i="2"/>
  <c r="P497" i="2" s="1"/>
  <c r="Q498" i="2"/>
  <c r="P498" i="2" s="1"/>
  <c r="Q499" i="2"/>
  <c r="P499" i="2" s="1"/>
  <c r="Q500" i="2"/>
  <c r="P500" i="2" s="1"/>
  <c r="Q501" i="2"/>
  <c r="P501" i="2" s="1"/>
  <c r="Q502" i="2"/>
  <c r="P502" i="2" s="1"/>
  <c r="Q503" i="2"/>
  <c r="P503" i="2" s="1"/>
  <c r="Q504" i="2"/>
  <c r="P504" i="2" s="1"/>
  <c r="Q505" i="2"/>
  <c r="P505" i="2" s="1"/>
  <c r="Q506" i="2"/>
  <c r="P506" i="2" s="1"/>
  <c r="Q507" i="2"/>
  <c r="P507" i="2" s="1"/>
  <c r="Q508" i="2"/>
  <c r="P508" i="2" s="1"/>
  <c r="Q509" i="2"/>
  <c r="P509" i="2" s="1"/>
  <c r="Q510" i="2"/>
  <c r="P510" i="2" s="1"/>
  <c r="Q511" i="2"/>
  <c r="P511" i="2" s="1"/>
  <c r="Q512" i="2"/>
  <c r="P512" i="2" s="1"/>
  <c r="Q513" i="2"/>
  <c r="P513" i="2" s="1"/>
  <c r="Q514" i="2"/>
  <c r="P514" i="2" s="1"/>
  <c r="Q515" i="2"/>
  <c r="P515" i="2" s="1"/>
  <c r="Q516" i="2"/>
  <c r="P516" i="2" s="1"/>
  <c r="Q517" i="2"/>
  <c r="P517" i="2" s="1"/>
  <c r="Q518" i="2"/>
  <c r="P518" i="2" s="1"/>
  <c r="Q519" i="2"/>
  <c r="P519" i="2" s="1"/>
  <c r="Q520" i="2"/>
  <c r="P520" i="2" s="1"/>
  <c r="Q521" i="2"/>
  <c r="P521" i="2" s="1"/>
  <c r="Q522" i="2"/>
  <c r="P522" i="2" s="1"/>
  <c r="Q523" i="2"/>
  <c r="P523" i="2" s="1"/>
  <c r="Q524" i="2"/>
  <c r="P524" i="2" s="1"/>
  <c r="Q525" i="2"/>
  <c r="P525" i="2" s="1"/>
  <c r="Q526" i="2"/>
  <c r="P526" i="2" s="1"/>
  <c r="Q527" i="2"/>
  <c r="P527" i="2" s="1"/>
  <c r="Q528" i="2"/>
  <c r="P528" i="2" s="1"/>
  <c r="Q529" i="2"/>
  <c r="P529" i="2" s="1"/>
  <c r="Q530" i="2"/>
  <c r="P530" i="2" s="1"/>
  <c r="Q531" i="2"/>
  <c r="P531" i="2" s="1"/>
  <c r="Q532" i="2"/>
  <c r="P532" i="2" s="1"/>
  <c r="Q533" i="2"/>
  <c r="P533" i="2" s="1"/>
  <c r="Q534" i="2"/>
  <c r="P534" i="2" s="1"/>
  <c r="Q535" i="2"/>
  <c r="P535" i="2" s="1"/>
  <c r="Q536" i="2"/>
  <c r="P536" i="2" s="1"/>
  <c r="Q537" i="2"/>
  <c r="P537" i="2" s="1"/>
  <c r="Q538" i="2"/>
  <c r="P538" i="2" s="1"/>
  <c r="Q539" i="2"/>
  <c r="P539" i="2" s="1"/>
  <c r="Q540" i="2"/>
  <c r="P540" i="2" s="1"/>
  <c r="Q541" i="2"/>
  <c r="P541" i="2" s="1"/>
  <c r="Q542" i="2"/>
  <c r="P542" i="2" s="1"/>
  <c r="Q543" i="2"/>
  <c r="P543" i="2" s="1"/>
  <c r="Q544" i="2"/>
  <c r="P544" i="2" s="1"/>
  <c r="Q545" i="2"/>
  <c r="P545" i="2" s="1"/>
  <c r="Q546" i="2"/>
  <c r="P546" i="2" s="1"/>
  <c r="Q547" i="2"/>
  <c r="P547" i="2" s="1"/>
  <c r="Q548" i="2"/>
  <c r="P548" i="2" s="1"/>
  <c r="Q549" i="2"/>
  <c r="P549" i="2" s="1"/>
  <c r="Q550" i="2"/>
  <c r="P550" i="2" s="1"/>
  <c r="Q551" i="2"/>
  <c r="P551" i="2" s="1"/>
  <c r="Q552" i="2"/>
  <c r="P552" i="2" s="1"/>
  <c r="Q553" i="2"/>
  <c r="P553" i="2" s="1"/>
  <c r="Q554" i="2"/>
  <c r="P554" i="2" s="1"/>
  <c r="Q555" i="2"/>
  <c r="P555" i="2" s="1"/>
  <c r="Q556" i="2"/>
  <c r="P556" i="2" s="1"/>
  <c r="Q557" i="2"/>
  <c r="P557" i="2" s="1"/>
  <c r="Q558" i="2"/>
  <c r="P558" i="2" s="1"/>
  <c r="Q559" i="2"/>
  <c r="P559" i="2" s="1"/>
  <c r="Q560" i="2"/>
  <c r="P560" i="2" s="1"/>
  <c r="Q561" i="2"/>
  <c r="P561" i="2" s="1"/>
  <c r="Q562" i="2"/>
  <c r="P562" i="2" s="1"/>
  <c r="Q563" i="2"/>
  <c r="P563" i="2" s="1"/>
  <c r="Q564" i="2"/>
  <c r="P564" i="2" s="1"/>
  <c r="Q565" i="2"/>
  <c r="P565" i="2" s="1"/>
  <c r="Q566" i="2"/>
  <c r="P566" i="2" s="1"/>
  <c r="Q567" i="2"/>
  <c r="P567" i="2" s="1"/>
  <c r="Q568" i="2"/>
  <c r="P568" i="2" s="1"/>
  <c r="Q569" i="2"/>
  <c r="P569" i="2" s="1"/>
  <c r="Q570" i="2"/>
  <c r="P570" i="2" s="1"/>
  <c r="Q571" i="2"/>
  <c r="P571" i="2" s="1"/>
  <c r="Q572" i="2"/>
  <c r="P572" i="2" s="1"/>
  <c r="Q573" i="2"/>
  <c r="P573" i="2" s="1"/>
  <c r="Q574" i="2"/>
  <c r="P574" i="2" s="1"/>
  <c r="Q575" i="2"/>
  <c r="P575" i="2" s="1"/>
  <c r="Q576" i="2"/>
  <c r="P576" i="2" s="1"/>
  <c r="Q577" i="2"/>
  <c r="P577" i="2" s="1"/>
  <c r="Q578" i="2"/>
  <c r="P578" i="2" s="1"/>
  <c r="Q579" i="2"/>
  <c r="P579" i="2" s="1"/>
  <c r="Q580" i="2"/>
  <c r="P580" i="2" s="1"/>
  <c r="Q581" i="2"/>
  <c r="P581" i="2" s="1"/>
  <c r="Q582" i="2"/>
  <c r="P582" i="2" s="1"/>
  <c r="Q583" i="2"/>
  <c r="P583" i="2" s="1"/>
  <c r="Q584" i="2"/>
  <c r="P584" i="2" s="1"/>
  <c r="Q585" i="2"/>
  <c r="P585" i="2" s="1"/>
  <c r="Q586" i="2"/>
  <c r="P586" i="2" s="1"/>
  <c r="Q587" i="2"/>
  <c r="P587" i="2" s="1"/>
  <c r="Q588" i="2"/>
  <c r="P588" i="2" s="1"/>
  <c r="Q589" i="2"/>
  <c r="P589" i="2" s="1"/>
  <c r="Q590" i="2"/>
  <c r="P590" i="2" s="1"/>
  <c r="Q591" i="2"/>
  <c r="P591" i="2" s="1"/>
  <c r="Q592" i="2"/>
  <c r="P592" i="2" s="1"/>
  <c r="Q593" i="2"/>
  <c r="P593" i="2" s="1"/>
  <c r="Q594" i="2"/>
  <c r="P594" i="2" s="1"/>
  <c r="Q595" i="2"/>
  <c r="P595" i="2" s="1"/>
  <c r="Q596" i="2"/>
  <c r="P596" i="2" s="1"/>
  <c r="Q597" i="2"/>
  <c r="P597" i="2" s="1"/>
  <c r="Q598" i="2"/>
  <c r="P598" i="2" s="1"/>
  <c r="Q599" i="2"/>
  <c r="P599" i="2" s="1"/>
  <c r="Q600" i="2"/>
  <c r="P600" i="2" s="1"/>
  <c r="Q601" i="2"/>
  <c r="P601" i="2" s="1"/>
  <c r="Q602" i="2"/>
  <c r="P602" i="2" s="1"/>
  <c r="Q603" i="2"/>
  <c r="P603" i="2" s="1"/>
  <c r="Q604" i="2"/>
  <c r="P604" i="2" s="1"/>
  <c r="Q605" i="2"/>
  <c r="P605" i="2" s="1"/>
  <c r="Q606" i="2"/>
  <c r="P606" i="2" s="1"/>
  <c r="Q607" i="2"/>
  <c r="P607" i="2" s="1"/>
  <c r="Q608" i="2"/>
  <c r="P608" i="2" s="1"/>
  <c r="Q609" i="2"/>
  <c r="P609" i="2" s="1"/>
  <c r="Q610" i="2"/>
  <c r="P610" i="2" s="1"/>
  <c r="Q611" i="2"/>
  <c r="P611" i="2" s="1"/>
  <c r="Q612" i="2"/>
  <c r="P612" i="2" s="1"/>
  <c r="Q613" i="2"/>
  <c r="P613" i="2" s="1"/>
  <c r="Q614" i="2"/>
  <c r="P614" i="2" s="1"/>
  <c r="Q615" i="2"/>
  <c r="P615" i="2" s="1"/>
  <c r="Q616" i="2"/>
  <c r="P616" i="2" s="1"/>
  <c r="Q617" i="2"/>
  <c r="P617" i="2" s="1"/>
  <c r="Q618" i="2"/>
  <c r="P618" i="2" s="1"/>
  <c r="Q619" i="2"/>
  <c r="P619" i="2" s="1"/>
  <c r="Q620" i="2"/>
  <c r="P620" i="2" s="1"/>
  <c r="Q621" i="2"/>
  <c r="P621" i="2" s="1"/>
  <c r="Q622" i="2"/>
  <c r="P622" i="2" s="1"/>
  <c r="Q623" i="2"/>
  <c r="P623" i="2" s="1"/>
  <c r="Q624" i="2"/>
  <c r="P624" i="2" s="1"/>
  <c r="Q625" i="2"/>
  <c r="P625" i="2" s="1"/>
  <c r="Q626" i="2"/>
  <c r="P626" i="2" s="1"/>
  <c r="Q627" i="2"/>
  <c r="P627" i="2" s="1"/>
  <c r="Q628" i="2"/>
  <c r="P628" i="2" s="1"/>
  <c r="Q629" i="2"/>
  <c r="P629" i="2" s="1"/>
  <c r="Q630" i="2"/>
  <c r="P630" i="2" s="1"/>
  <c r="Q631" i="2"/>
  <c r="P631" i="2" s="1"/>
  <c r="Q632" i="2"/>
  <c r="P632" i="2" s="1"/>
  <c r="Q633" i="2"/>
  <c r="P633" i="2" s="1"/>
  <c r="Q634" i="2"/>
  <c r="P634" i="2" s="1"/>
  <c r="Q635" i="2"/>
  <c r="P635" i="2" s="1"/>
  <c r="Q636" i="2"/>
  <c r="P636" i="2" s="1"/>
  <c r="Q637" i="2"/>
  <c r="P637" i="2" s="1"/>
  <c r="Q638" i="2"/>
  <c r="P638" i="2" s="1"/>
  <c r="Q639" i="2"/>
  <c r="P639" i="2" s="1"/>
  <c r="Q640" i="2"/>
  <c r="P640" i="2" s="1"/>
  <c r="Q641" i="2"/>
  <c r="P641" i="2" s="1"/>
  <c r="Q642" i="2"/>
  <c r="P642" i="2" s="1"/>
  <c r="Q643" i="2"/>
  <c r="P643" i="2" s="1"/>
  <c r="Q644" i="2"/>
  <c r="P644" i="2" s="1"/>
  <c r="Q645" i="2"/>
  <c r="P645" i="2" s="1"/>
  <c r="Q646" i="2"/>
  <c r="P646" i="2" s="1"/>
  <c r="Q647" i="2"/>
  <c r="P647" i="2" s="1"/>
  <c r="Q648" i="2"/>
  <c r="P648" i="2" s="1"/>
  <c r="Q649" i="2"/>
  <c r="P649" i="2" s="1"/>
  <c r="Q650" i="2"/>
  <c r="P650" i="2" s="1"/>
  <c r="Q651" i="2"/>
  <c r="P651" i="2" s="1"/>
  <c r="Q652" i="2"/>
  <c r="P652" i="2" s="1"/>
  <c r="Q653" i="2"/>
  <c r="P653" i="2" s="1"/>
  <c r="Q654" i="2"/>
  <c r="P654" i="2" s="1"/>
  <c r="Q655" i="2"/>
  <c r="P655" i="2" s="1"/>
  <c r="Q656" i="2"/>
  <c r="P656" i="2" s="1"/>
  <c r="Q657" i="2"/>
  <c r="P657" i="2" s="1"/>
  <c r="Q658" i="2"/>
  <c r="P658" i="2" s="1"/>
  <c r="Q659" i="2"/>
  <c r="P659" i="2" s="1"/>
  <c r="Q660" i="2"/>
  <c r="P660" i="2" s="1"/>
  <c r="Q661" i="2"/>
  <c r="P661" i="2" s="1"/>
  <c r="Q662" i="2"/>
  <c r="P662" i="2" s="1"/>
  <c r="Q663" i="2"/>
  <c r="P663" i="2" s="1"/>
  <c r="Q664" i="2"/>
  <c r="P664" i="2" s="1"/>
  <c r="Q665" i="2"/>
  <c r="P665" i="2" s="1"/>
  <c r="Q666" i="2"/>
  <c r="P666" i="2" s="1"/>
  <c r="Q667" i="2"/>
  <c r="P667" i="2" s="1"/>
  <c r="Q668" i="2"/>
  <c r="P668" i="2" s="1"/>
  <c r="Q669" i="2"/>
  <c r="P669" i="2" s="1"/>
  <c r="Q670" i="2"/>
  <c r="P670" i="2" s="1"/>
  <c r="Q671" i="2"/>
  <c r="P671" i="2" s="1"/>
  <c r="Q672" i="2"/>
  <c r="P672" i="2" s="1"/>
  <c r="Q673" i="2"/>
  <c r="P673" i="2" s="1"/>
  <c r="Q674" i="2"/>
  <c r="P674" i="2" s="1"/>
  <c r="Q675" i="2"/>
  <c r="P675" i="2" s="1"/>
  <c r="Q676" i="2"/>
  <c r="P676" i="2" s="1"/>
  <c r="Q677" i="2"/>
  <c r="P677" i="2" s="1"/>
  <c r="Q678" i="2"/>
  <c r="P678" i="2" s="1"/>
  <c r="Q679" i="2"/>
  <c r="P679" i="2" s="1"/>
  <c r="Q680" i="2"/>
  <c r="P680" i="2" s="1"/>
  <c r="Q681" i="2"/>
  <c r="P681" i="2" s="1"/>
  <c r="Q682" i="2"/>
  <c r="P682" i="2" s="1"/>
  <c r="Q683" i="2"/>
  <c r="P683" i="2" s="1"/>
  <c r="Q684" i="2"/>
  <c r="P684" i="2" s="1"/>
  <c r="Q685" i="2"/>
  <c r="P685" i="2" s="1"/>
  <c r="Q686" i="2"/>
  <c r="P686" i="2" s="1"/>
  <c r="Q687" i="2"/>
  <c r="P687" i="2" s="1"/>
  <c r="Q688" i="2"/>
  <c r="P688" i="2" s="1"/>
  <c r="Q689" i="2"/>
  <c r="P689" i="2" s="1"/>
  <c r="Q690" i="2"/>
  <c r="P690" i="2" s="1"/>
  <c r="Q691" i="2"/>
  <c r="P691" i="2" s="1"/>
  <c r="Q692" i="2"/>
  <c r="P692" i="2" s="1"/>
  <c r="Q693" i="2"/>
  <c r="P693" i="2" s="1"/>
  <c r="Q694" i="2"/>
  <c r="P694" i="2" s="1"/>
  <c r="Q695" i="2"/>
  <c r="P695" i="2" s="1"/>
  <c r="Q696" i="2"/>
  <c r="P696" i="2" s="1"/>
  <c r="Q697" i="2"/>
  <c r="P697" i="2" s="1"/>
  <c r="Q698" i="2"/>
  <c r="P698" i="2" s="1"/>
  <c r="Q699" i="2"/>
  <c r="P699" i="2" s="1"/>
  <c r="Q700" i="2"/>
  <c r="P700" i="2" s="1"/>
  <c r="Q701" i="2"/>
  <c r="P701" i="2" s="1"/>
  <c r="Q702" i="2"/>
  <c r="P702" i="2" s="1"/>
  <c r="Q703" i="2"/>
  <c r="P703" i="2" s="1"/>
  <c r="Q704" i="2"/>
  <c r="P704" i="2" s="1"/>
  <c r="Q705" i="2"/>
  <c r="P705" i="2" s="1"/>
  <c r="Q706" i="2"/>
  <c r="P706" i="2" s="1"/>
  <c r="Q707" i="2"/>
  <c r="P707" i="2" s="1"/>
  <c r="Q708" i="2"/>
  <c r="P708" i="2" s="1"/>
  <c r="Q709" i="2"/>
  <c r="P709" i="2" s="1"/>
  <c r="Q710" i="2"/>
  <c r="P710" i="2" s="1"/>
  <c r="Q711" i="2"/>
  <c r="P711" i="2" s="1"/>
  <c r="Q712" i="2"/>
  <c r="P712" i="2" s="1"/>
  <c r="Q713" i="2"/>
  <c r="P713" i="2" s="1"/>
  <c r="Q714" i="2"/>
  <c r="P714" i="2" s="1"/>
  <c r="Q715" i="2"/>
  <c r="P715" i="2" s="1"/>
  <c r="Q716" i="2"/>
  <c r="P716" i="2" s="1"/>
  <c r="Q717" i="2"/>
  <c r="P717" i="2" s="1"/>
  <c r="Q718" i="2"/>
  <c r="P718" i="2" s="1"/>
  <c r="Q719" i="2"/>
  <c r="P719" i="2" s="1"/>
  <c r="Q720" i="2"/>
  <c r="P720" i="2" s="1"/>
  <c r="Q721" i="2"/>
  <c r="P721" i="2" s="1"/>
  <c r="Q722" i="2"/>
  <c r="P722" i="2" s="1"/>
  <c r="Q723" i="2"/>
  <c r="P723" i="2" s="1"/>
  <c r="Q724" i="2"/>
  <c r="P724" i="2" s="1"/>
  <c r="Q725" i="2"/>
  <c r="P725" i="2" s="1"/>
  <c r="Q726" i="2"/>
  <c r="P726" i="2" s="1"/>
  <c r="Q727" i="2"/>
  <c r="P727" i="2" s="1"/>
  <c r="Q728" i="2"/>
  <c r="P728" i="2" s="1"/>
  <c r="Q729" i="2"/>
  <c r="P729" i="2" s="1"/>
  <c r="Q730" i="2"/>
  <c r="P730" i="2" s="1"/>
  <c r="Q731" i="2"/>
  <c r="P731" i="2" s="1"/>
  <c r="Q732" i="2"/>
  <c r="P732" i="2" s="1"/>
  <c r="Q733" i="2"/>
  <c r="P733" i="2" s="1"/>
  <c r="Q734" i="2"/>
  <c r="P734" i="2" s="1"/>
  <c r="Q735" i="2"/>
  <c r="P735" i="2" s="1"/>
  <c r="Q736" i="2"/>
  <c r="P736" i="2" s="1"/>
  <c r="Q737" i="2"/>
  <c r="P737" i="2" s="1"/>
  <c r="Q738" i="2"/>
  <c r="P738" i="2" s="1"/>
  <c r="Q739" i="2"/>
  <c r="P739" i="2" s="1"/>
  <c r="Q740" i="2"/>
  <c r="P740" i="2" s="1"/>
  <c r="Q741" i="2"/>
  <c r="P741" i="2" s="1"/>
  <c r="Q742" i="2"/>
  <c r="P742" i="2" s="1"/>
  <c r="Q743" i="2"/>
  <c r="P743" i="2" s="1"/>
  <c r="Q744" i="2"/>
  <c r="P744" i="2" s="1"/>
  <c r="Q745" i="2"/>
  <c r="P745" i="2" s="1"/>
  <c r="Q746" i="2"/>
  <c r="P746" i="2" s="1"/>
  <c r="Q747" i="2"/>
  <c r="P747" i="2" s="1"/>
  <c r="Q748" i="2"/>
  <c r="P748" i="2" s="1"/>
  <c r="Q749" i="2"/>
  <c r="P749" i="2" s="1"/>
  <c r="Q750" i="2"/>
  <c r="P750" i="2" s="1"/>
  <c r="Q751" i="2"/>
  <c r="P751" i="2" s="1"/>
  <c r="Q752" i="2"/>
  <c r="P752" i="2" s="1"/>
  <c r="Q753" i="2"/>
  <c r="P753" i="2" s="1"/>
  <c r="Q754" i="2"/>
  <c r="P754" i="2" s="1"/>
  <c r="Q755" i="2"/>
  <c r="P755" i="2" s="1"/>
  <c r="Q756" i="2"/>
  <c r="P756" i="2" s="1"/>
  <c r="Q757" i="2"/>
  <c r="P757" i="2" s="1"/>
  <c r="Q758" i="2"/>
  <c r="P758" i="2" s="1"/>
  <c r="Q759" i="2"/>
  <c r="P759" i="2" s="1"/>
  <c r="Q760" i="2"/>
  <c r="P760" i="2" s="1"/>
  <c r="Q761" i="2"/>
  <c r="P761" i="2" s="1"/>
  <c r="Q762" i="2"/>
  <c r="P762" i="2" s="1"/>
  <c r="Q763" i="2"/>
  <c r="P763" i="2" s="1"/>
  <c r="Q764" i="2"/>
  <c r="P764" i="2" s="1"/>
  <c r="Q765" i="2"/>
  <c r="P765" i="2" s="1"/>
  <c r="Q766" i="2"/>
  <c r="P766" i="2" s="1"/>
  <c r="Q767" i="2"/>
  <c r="P767" i="2" s="1"/>
  <c r="Q768" i="2"/>
  <c r="P768" i="2" s="1"/>
  <c r="Q769" i="2"/>
  <c r="P769" i="2" s="1"/>
  <c r="Q770" i="2"/>
  <c r="P770" i="2" s="1"/>
  <c r="Q771" i="2"/>
  <c r="P771" i="2" s="1"/>
  <c r="Q772" i="2"/>
  <c r="P772" i="2" s="1"/>
  <c r="Q773" i="2"/>
  <c r="P773" i="2" s="1"/>
  <c r="Q774" i="2"/>
  <c r="P774" i="2" s="1"/>
  <c r="Q775" i="2"/>
  <c r="P775" i="2" s="1"/>
  <c r="Q776" i="2"/>
  <c r="P776" i="2" s="1"/>
  <c r="Q777" i="2"/>
  <c r="P777" i="2" s="1"/>
  <c r="Q778" i="2"/>
  <c r="P778" i="2" s="1"/>
  <c r="Q779" i="2"/>
  <c r="P779" i="2" s="1"/>
  <c r="Q780" i="2"/>
  <c r="P780" i="2" s="1"/>
  <c r="Q781" i="2"/>
  <c r="P781" i="2" s="1"/>
  <c r="Q782" i="2"/>
  <c r="P782" i="2" s="1"/>
  <c r="Q783" i="2"/>
  <c r="P783" i="2" s="1"/>
  <c r="Q784" i="2"/>
  <c r="P784" i="2" s="1"/>
  <c r="Q785" i="2"/>
  <c r="P785" i="2" s="1"/>
  <c r="Q786" i="2"/>
  <c r="P786" i="2" s="1"/>
  <c r="Q787" i="2"/>
  <c r="P787" i="2" s="1"/>
  <c r="Q788" i="2"/>
  <c r="P788" i="2" s="1"/>
  <c r="Q789" i="2"/>
  <c r="P789" i="2" s="1"/>
  <c r="Q790" i="2"/>
  <c r="P790" i="2" s="1"/>
  <c r="Q791" i="2"/>
  <c r="P791" i="2" s="1"/>
  <c r="Q792" i="2"/>
  <c r="P792" i="2" s="1"/>
  <c r="Q793" i="2"/>
  <c r="P793" i="2" s="1"/>
  <c r="Q794" i="2"/>
  <c r="P794" i="2" s="1"/>
  <c r="Q795" i="2"/>
  <c r="P795" i="2" s="1"/>
  <c r="Q796" i="2"/>
  <c r="P796" i="2" s="1"/>
  <c r="Q797" i="2"/>
  <c r="P797" i="2" s="1"/>
  <c r="Q798" i="2"/>
  <c r="P798" i="2" s="1"/>
  <c r="Q799" i="2"/>
  <c r="P799" i="2" s="1"/>
  <c r="Q800" i="2"/>
  <c r="P800" i="2" s="1"/>
  <c r="Q801" i="2"/>
  <c r="P801" i="2" s="1"/>
  <c r="Q802" i="2"/>
  <c r="P802" i="2" s="1"/>
  <c r="Q803" i="2"/>
  <c r="P803" i="2" s="1"/>
  <c r="Q804" i="2"/>
  <c r="P804" i="2" s="1"/>
  <c r="Q805" i="2"/>
  <c r="P805" i="2" s="1"/>
  <c r="Q806" i="2"/>
  <c r="P806" i="2" s="1"/>
  <c r="Q807" i="2"/>
  <c r="P807" i="2" s="1"/>
  <c r="Q808" i="2"/>
  <c r="P808" i="2" s="1"/>
  <c r="Q809" i="2"/>
  <c r="P809" i="2" s="1"/>
  <c r="Q810" i="2"/>
  <c r="P810" i="2" s="1"/>
  <c r="Q811" i="2"/>
  <c r="P811" i="2" s="1"/>
  <c r="Q812" i="2"/>
  <c r="P812" i="2" s="1"/>
  <c r="Q813" i="2"/>
  <c r="P813" i="2" s="1"/>
  <c r="Q814" i="2"/>
  <c r="P814" i="2" s="1"/>
  <c r="Q815" i="2"/>
  <c r="P815" i="2" s="1"/>
  <c r="Q816" i="2"/>
  <c r="P816" i="2" s="1"/>
  <c r="Q817" i="2"/>
  <c r="P817" i="2" s="1"/>
  <c r="Q818" i="2"/>
  <c r="P818" i="2" s="1"/>
  <c r="Q819" i="2"/>
  <c r="P819" i="2" s="1"/>
  <c r="Q820" i="2"/>
  <c r="P820" i="2" s="1"/>
  <c r="Q821" i="2"/>
  <c r="P821" i="2" s="1"/>
  <c r="Q822" i="2"/>
  <c r="P822" i="2" s="1"/>
  <c r="Q823" i="2"/>
  <c r="P823" i="2" s="1"/>
  <c r="Q824" i="2"/>
  <c r="P824" i="2" s="1"/>
  <c r="Q825" i="2"/>
  <c r="P825" i="2" s="1"/>
  <c r="Q826" i="2"/>
  <c r="P826" i="2" s="1"/>
  <c r="Q827" i="2"/>
  <c r="P827" i="2" s="1"/>
  <c r="Q828" i="2"/>
  <c r="P828" i="2" s="1"/>
  <c r="Q829" i="2"/>
  <c r="P829" i="2" s="1"/>
  <c r="Q830" i="2"/>
  <c r="P830" i="2" s="1"/>
  <c r="Q831" i="2"/>
  <c r="P831" i="2" s="1"/>
  <c r="Q832" i="2"/>
  <c r="P832" i="2" s="1"/>
  <c r="Q833" i="2"/>
  <c r="P833" i="2" s="1"/>
  <c r="Q834" i="2"/>
  <c r="P834" i="2" s="1"/>
  <c r="Q835" i="2"/>
  <c r="P835" i="2" s="1"/>
  <c r="Q836" i="2"/>
  <c r="P836" i="2" s="1"/>
  <c r="Q837" i="2"/>
  <c r="P837" i="2" s="1"/>
  <c r="Q838" i="2"/>
  <c r="P838" i="2" s="1"/>
  <c r="Q839" i="2"/>
  <c r="P839" i="2" s="1"/>
  <c r="Q840" i="2"/>
  <c r="P840" i="2" s="1"/>
  <c r="Q841" i="2"/>
  <c r="P841" i="2" s="1"/>
  <c r="Q842" i="2"/>
  <c r="P842" i="2" s="1"/>
  <c r="Q843" i="2"/>
  <c r="P843" i="2" s="1"/>
  <c r="Q844" i="2"/>
  <c r="P844" i="2" s="1"/>
  <c r="Q845" i="2"/>
  <c r="P845" i="2" s="1"/>
  <c r="Q846" i="2"/>
  <c r="P846" i="2" s="1"/>
  <c r="Q847" i="2"/>
  <c r="P847" i="2" s="1"/>
  <c r="Q848" i="2"/>
  <c r="P848" i="2" s="1"/>
  <c r="Q849" i="2"/>
  <c r="P849" i="2" s="1"/>
  <c r="Q850" i="2"/>
  <c r="P850" i="2" s="1"/>
  <c r="Q851" i="2"/>
  <c r="P851" i="2" s="1"/>
  <c r="Q852" i="2"/>
  <c r="P852" i="2" s="1"/>
  <c r="Q853" i="2"/>
  <c r="P853" i="2" s="1"/>
  <c r="Q854" i="2"/>
  <c r="P854" i="2" s="1"/>
  <c r="Q855" i="2"/>
  <c r="P855" i="2" s="1"/>
  <c r="Q856" i="2"/>
  <c r="P856" i="2" s="1"/>
  <c r="Q857" i="2"/>
  <c r="P857" i="2" s="1"/>
  <c r="Q858" i="2"/>
  <c r="P858" i="2" s="1"/>
  <c r="Q859" i="2"/>
  <c r="P859" i="2" s="1"/>
  <c r="Q860" i="2"/>
  <c r="P860" i="2" s="1"/>
  <c r="Q861" i="2"/>
  <c r="P861" i="2" s="1"/>
  <c r="Q862" i="2"/>
  <c r="P862" i="2" s="1"/>
  <c r="Q863" i="2"/>
  <c r="P863" i="2" s="1"/>
  <c r="Q864" i="2"/>
  <c r="P864" i="2" s="1"/>
  <c r="Q865" i="2"/>
  <c r="P865" i="2" s="1"/>
  <c r="Q866" i="2"/>
  <c r="P866" i="2" s="1"/>
  <c r="Q867" i="2"/>
  <c r="P867" i="2" s="1"/>
  <c r="Q868" i="2"/>
  <c r="P868" i="2" s="1"/>
  <c r="Q869" i="2"/>
  <c r="P869" i="2" s="1"/>
  <c r="Q870" i="2"/>
  <c r="P870" i="2" s="1"/>
  <c r="Q871" i="2"/>
  <c r="P871" i="2" s="1"/>
  <c r="Q872" i="2"/>
  <c r="P872" i="2" s="1"/>
  <c r="Q873" i="2"/>
  <c r="P873" i="2" s="1"/>
  <c r="Q874" i="2"/>
  <c r="P874" i="2" s="1"/>
  <c r="Q875" i="2"/>
  <c r="P875" i="2" s="1"/>
  <c r="Q876" i="2"/>
  <c r="P876" i="2" s="1"/>
  <c r="Q877" i="2"/>
  <c r="P877" i="2" s="1"/>
  <c r="Q878" i="2"/>
  <c r="P878" i="2" s="1"/>
  <c r="Q879" i="2"/>
  <c r="P879" i="2" s="1"/>
  <c r="Q880" i="2"/>
  <c r="P880" i="2" s="1"/>
  <c r="Q881" i="2"/>
  <c r="P881" i="2" s="1"/>
  <c r="Q882" i="2"/>
  <c r="P882" i="2" s="1"/>
  <c r="Q883" i="2"/>
  <c r="P883" i="2" s="1"/>
  <c r="Q884" i="2"/>
  <c r="P884" i="2" s="1"/>
  <c r="Q885" i="2"/>
  <c r="P885" i="2" s="1"/>
  <c r="Q886" i="2"/>
  <c r="P886" i="2" s="1"/>
  <c r="Q887" i="2"/>
  <c r="P887" i="2" s="1"/>
  <c r="Q888" i="2"/>
  <c r="P888" i="2" s="1"/>
  <c r="Q889" i="2"/>
  <c r="P889" i="2" s="1"/>
  <c r="Q890" i="2"/>
  <c r="P890" i="2" s="1"/>
  <c r="Q891" i="2"/>
  <c r="P891" i="2" s="1"/>
  <c r="Q892" i="2"/>
  <c r="P892" i="2" s="1"/>
  <c r="Q893" i="2"/>
  <c r="P893" i="2" s="1"/>
  <c r="Q894" i="2"/>
  <c r="P894" i="2" s="1"/>
  <c r="Q895" i="2"/>
  <c r="P895" i="2" s="1"/>
  <c r="Q896" i="2"/>
  <c r="P896" i="2" s="1"/>
  <c r="Q897" i="2"/>
  <c r="P897" i="2" s="1"/>
  <c r="Q898" i="2"/>
  <c r="P898" i="2" s="1"/>
  <c r="Q899" i="2"/>
  <c r="P899" i="2" s="1"/>
  <c r="Q900" i="2"/>
  <c r="P900" i="2" s="1"/>
  <c r="Q901" i="2"/>
  <c r="P901" i="2" s="1"/>
  <c r="Q902" i="2"/>
  <c r="P902" i="2" s="1"/>
  <c r="Q903" i="2"/>
  <c r="P903" i="2" s="1"/>
  <c r="Q904" i="2"/>
  <c r="P904" i="2" s="1"/>
  <c r="Q905" i="2"/>
  <c r="P905" i="2" s="1"/>
  <c r="Q906" i="2"/>
  <c r="P906" i="2" s="1"/>
  <c r="Q907" i="2"/>
  <c r="P907" i="2" s="1"/>
  <c r="Q908" i="2"/>
  <c r="P908" i="2" s="1"/>
  <c r="Q909" i="2"/>
  <c r="P909" i="2" s="1"/>
  <c r="Q910" i="2"/>
  <c r="P910" i="2" s="1"/>
  <c r="Q911" i="2"/>
  <c r="P911" i="2" s="1"/>
  <c r="Q912" i="2"/>
  <c r="P912" i="2" s="1"/>
  <c r="Q913" i="2"/>
  <c r="P913" i="2" s="1"/>
  <c r="Q914" i="2"/>
  <c r="P914" i="2" s="1"/>
  <c r="Q915" i="2"/>
  <c r="P915" i="2" s="1"/>
  <c r="Q916" i="2"/>
  <c r="P916" i="2" s="1"/>
  <c r="Q917" i="2"/>
  <c r="P917" i="2" s="1"/>
  <c r="Q918" i="2"/>
  <c r="P918" i="2" s="1"/>
  <c r="Q919" i="2"/>
  <c r="P919" i="2" s="1"/>
  <c r="Q920" i="2"/>
  <c r="P920" i="2" s="1"/>
  <c r="Q921" i="2"/>
  <c r="P921" i="2" s="1"/>
  <c r="Q922" i="2"/>
  <c r="P922" i="2" s="1"/>
  <c r="Q923" i="2"/>
  <c r="P923" i="2" s="1"/>
  <c r="Q924" i="2"/>
  <c r="P924" i="2" s="1"/>
  <c r="Q925" i="2"/>
  <c r="P925" i="2" s="1"/>
  <c r="Q926" i="2"/>
  <c r="P926" i="2" s="1"/>
  <c r="Q927" i="2"/>
  <c r="P927" i="2" s="1"/>
  <c r="Q928" i="2"/>
  <c r="P928" i="2" s="1"/>
  <c r="Q929" i="2"/>
  <c r="P929" i="2" s="1"/>
  <c r="Q930" i="2"/>
  <c r="P930" i="2" s="1"/>
  <c r="Q931" i="2"/>
  <c r="P931" i="2" s="1"/>
  <c r="Q932" i="2"/>
  <c r="P932" i="2" s="1"/>
  <c r="Q933" i="2"/>
  <c r="P933" i="2" s="1"/>
  <c r="Q934" i="2"/>
  <c r="P934" i="2" s="1"/>
  <c r="Q935" i="2"/>
  <c r="P935" i="2" s="1"/>
  <c r="Q936" i="2"/>
  <c r="P936" i="2" s="1"/>
  <c r="Q937" i="2"/>
  <c r="P937" i="2" s="1"/>
  <c r="Q938" i="2"/>
  <c r="P938" i="2" s="1"/>
  <c r="Q939" i="2"/>
  <c r="P939" i="2" s="1"/>
  <c r="Q940" i="2"/>
  <c r="P940" i="2" s="1"/>
  <c r="Q941" i="2"/>
  <c r="P941" i="2" s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22" i="2"/>
  <c r="D23" i="2"/>
  <c r="D24" i="2"/>
  <c r="D25" i="2"/>
  <c r="D26" i="2"/>
  <c r="D27" i="2"/>
  <c r="D28" i="2"/>
  <c r="D2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DDAFEF-A7A8-40A1-B3D7-1D8FA37B3020}" keepAlive="1" name="Query - dailyActivity_merged" description="Connection to the 'dailyActivity_merged' query in the workbook." type="5" refreshedVersion="8" background="1" saveData="1">
    <dbPr connection="Provider=Microsoft.Mashup.OleDb.1;Data Source=$Workbook$;Location=dailyActivity_merged;Extended Properties=&quot;&quot;" command="SELECT * FROM [dailyActivity_merged]"/>
  </connection>
</connections>
</file>

<file path=xl/sharedStrings.xml><?xml version="1.0" encoding="utf-8"?>
<sst xmlns="http://schemas.openxmlformats.org/spreadsheetml/2006/main" count="35" uniqueCount="34">
  <si>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</si>
  <si>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</si>
  <si>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</si>
  <si>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</si>
  <si>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</si>
  <si>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</si>
  <si>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</si>
  <si>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</si>
  <si>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</si>
  <si>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</si>
  <si>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</si>
  <si>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</si>
  <si>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</si>
  <si>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</si>
  <si>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</si>
  <si>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</si>
  <si>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</si>
  <si>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</si>
  <si>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</si>
  <si>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</si>
  <si>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</si>
  <si>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</si>
  <si>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</si>
  <si>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</si>
  <si>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</si>
  <si>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Unique Dates</t>
  </si>
  <si>
    <t>Unique Id</t>
  </si>
  <si>
    <t>Mean</t>
  </si>
  <si>
    <t>Row Labels</t>
  </si>
  <si>
    <t>#N/A</t>
  </si>
  <si>
    <t>Grand Total</t>
  </si>
  <si>
    <t>Sum of Id</t>
  </si>
  <si>
    <t>4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</si>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</sst>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2.xml"/><Relationship Id="rId18" Type="http://schemas.microsoft.com/office/2017/10/relationships/person" Target="persons/person0.xml"/><Relationship Id="rId3" Type="http://schemas.openxmlformats.org/officeDocument/2006/relationships/worksheet" Target="worksheets/sheet3.xml"/><Relationship Id="rId21" Type="http://schemas.microsoft.com/office/2017/10/relationships/person" Target="persons/person9.xml"/><Relationship Id="rId7" Type="http://schemas.openxmlformats.org/officeDocument/2006/relationships/styles" Target="styles.xml"/><Relationship Id="rId12" Type="http://schemas.microsoft.com/office/2017/10/relationships/person" Target="persons/person1.xml"/><Relationship Id="rId17" Type="http://schemas.microsoft.com/office/2017/10/relationships/person" Target="persons/person6.xml"/><Relationship Id="rId25" Type="http://schemas.microsoft.com/office/2017/10/relationships/person" Target="persons/person13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20" Type="http://schemas.microsoft.com/office/2017/10/relationships/person" Target="persons/person7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microsoft.com/office/2017/10/relationships/person" Target="persons/person12.xml"/><Relationship Id="rId5" Type="http://schemas.openxmlformats.org/officeDocument/2006/relationships/theme" Target="theme/theme1.xml"/><Relationship Id="rId15" Type="http://schemas.microsoft.com/office/2017/10/relationships/person" Target="persons/person4.xml"/><Relationship Id="rId23" Type="http://schemas.microsoft.com/office/2017/10/relationships/person" Target="persons/person10.xml"/><Relationship Id="rId10" Type="http://schemas.openxmlformats.org/officeDocument/2006/relationships/calcChain" Target="calcChain.xml"/><Relationship Id="rId19" Type="http://schemas.microsoft.com/office/2017/10/relationships/person" Target="persons/person3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Relationship Id="rId22" Type="http://schemas.microsoft.com/office/2017/10/relationships/person" Target="persons/person11.xml"/><Relationship Id="rId14" Type="http://schemas.microsoft.com/office/2017/10/relationships/person" Target="persons/person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activity data.xlsx]Sheet2!PivotTable1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1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Sheet2!$A$4:$A$6</c:f>
              <c:multiLvlStrCache>
                <c:ptCount val="1"/>
                <c:lvl>
                  <c:pt idx="0">
                    <c:v>4</c:v>
                  </c:pt>
                </c:lvl>
                <c:lvl>
                  <c:pt idx="0">
                    <c:v>#N/A</c:v>
                  </c:pt>
                </c:lvl>
              </c:multiLvlStrCache>
            </c:multiLvlStrRef>
          </c:cat>
          <c:val>
            <c:numRef>
              <c:f>Sheet2!$B$4:$B$6</c:f>
              <c:numCache>
                <c:formatCode>General</c:formatCode>
                <c:ptCount val="1"/>
                <c:pt idx="0">
                  <c:v>4564082927173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E-4814-BD67-8F9793B136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3650527"/>
        <c:axId val="585523999"/>
      </c:barChart>
      <c:catAx>
        <c:axId val="7936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23999"/>
        <c:crosses val="autoZero"/>
        <c:auto val="1"/>
        <c:lblAlgn val="ctr"/>
        <c:lblOffset val="100"/>
        <c:noMultiLvlLbl val="0"/>
      </c:catAx>
      <c:valAx>
        <c:axId val="5855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50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E2933-6D49-C4C8-65A9-161CB9D49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u" refreshedDate="45160.164011921297" createdVersion="8" refreshedVersion="8" minRefreshableVersion="3" recordCount="940" xr:uid="{3A0524F8-3B46-4356-B4AE-BC6517D63485}">
  <cacheSource type="worksheet">
    <worksheetSource name="dailyActivity_merged"/>
  </cacheSource>
  <cacheFields count="28">
    <cacheField name="Unique Id" numFmtId="0">
      <sharedItems count="1">
        <e v="#N/A"/>
      </sharedItems>
    </cacheField>
    <cacheField name="Unique Dates" numFmtId="0">
      <sharedItems count="33">
        <s v="1503"/>
        <s v="1624"/>
        <s v="1644"/>
        <s v="1844"/>
        <s v="1927"/>
        <s v="2022"/>
        <s v="2026"/>
        <s v="2320"/>
        <s v="2347"/>
        <s v="2873"/>
        <s v="3372"/>
        <s v="3977"/>
        <s v="4020"/>
        <s v="4057"/>
        <s v="4319"/>
        <s v="4388"/>
        <s v="4445"/>
        <s v="4558"/>
        <s v="4702"/>
        <s v="5553"/>
        <s v="5577"/>
        <s v="6117"/>
        <s v="6290"/>
        <s v="6775"/>
        <s v="6962"/>
        <s v="7007"/>
        <s v="7086"/>
        <s v="8053"/>
        <s v="8253"/>
        <s v="8378"/>
        <s v="8583"/>
        <s v="8792"/>
        <s v="8877"/>
      </sharedItems>
    </cacheField>
    <cacheField name="Id" numFmtId="0">
      <sharedItems containsSemiMixedTypes="0" containsString="0" containsNumber="1" containsInteger="1" minValue="1503960366" maxValue="8877689391"/>
    </cacheField>
    <cacheField name="Column2" numFmtId="0">
      <sharedItems count="1">
        <s v="4"/>
      </sharedItems>
    </cacheField>
    <cacheField name="ActivityDate" numFmtId="14">
      <sharedItems containsSemiMixedTypes="0" containsNonDate="0" containsDate="1" containsString="0" minDate="2016-04-12T00:00:00" maxDate="2016-05-13T00:00:00"/>
    </cacheField>
    <cacheField name="Column7" numFmtId="14">
      <sharedItems containsNonDate="0" containsDate="1" containsString="0" containsBlank="1" minDate="1899-12-30T00:00:00" maxDate="1899-12-31T00:00:00"/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containsInteger="1" minValue="0" maxValue="5"/>
    </cacheField>
    <cacheField name="Column3" numFmtId="0">
      <sharedItems/>
    </cacheField>
    <cacheField name="VeryActiveDistance" numFmtId="0">
      <sharedItems containsSemiMixedTypes="0" containsString="0" containsNumber="1" minValue="0" maxValue="21.920000076293899"/>
    </cacheField>
    <cacheField name="Column4" numFmtId="0">
      <sharedItems/>
    </cacheField>
    <cacheField name="ModeratelyActiveDistance" numFmtId="0">
      <sharedItems containsSemiMixedTypes="0" containsString="0" containsNumber="1" minValue="0" maxValue="6.4800000190734899"/>
    </cacheField>
    <cacheField name="Column5" numFmtId="0">
      <sharedItems/>
    </cacheField>
    <cacheField name="Column6" numFmtId="0">
      <sharedItems/>
    </cacheField>
    <cacheField name="Mean" numFmtId="0">
      <sharedItems containsSemiMixedTypes="0" containsString="0" containsNumber="1" minValue="3.3408191485885292" maxValue="3.3408191485885292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Column9" numFmtId="0">
      <sharedItems containsSemiMixedTypes="0" containsString="0" containsNumber="1" containsInteger="1" minValue="0" maxValue="12600"/>
    </cacheField>
    <cacheField name="VeryActiveMinutes" numFmtId="0">
      <sharedItems containsSemiMixedTypes="0" containsString="0" containsNumber="1" containsInteger="1" minValue="0" maxValue="210"/>
    </cacheField>
    <cacheField name="Column10" numFmtId="0">
      <sharedItems containsSemiMixedTypes="0" containsString="0" containsNumber="1" containsInteger="1" minValue="0" maxValue="8580"/>
    </cacheField>
    <cacheField name="FairlyActiveMinutes" numFmtId="0">
      <sharedItems containsSemiMixedTypes="0" containsString="0" containsNumber="1" containsInteger="1" minValue="0" maxValue="143"/>
    </cacheField>
    <cacheField name="Column11" numFmtId="0">
      <sharedItems containsSemiMixedTypes="0" containsString="0" containsNumber="1" containsInteger="1" minValue="0" maxValue="31080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  <cacheField name="Column8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n v="1503960366"/>
    <x v="0"/>
    <d v="2016-04-12T00:00:00"/>
    <m/>
    <n v="13162"/>
    <n v="8.5"/>
    <n v="8.5"/>
    <n v="0"/>
    <b v="0"/>
    <n v="1.87999999523163"/>
    <b v="0"/>
    <n v="0.55000001192092896"/>
    <s v="light"/>
    <b v="0"/>
    <n v="3.3408191485885292"/>
    <n v="6.0599999427795401"/>
    <n v="0"/>
    <n v="1500"/>
    <n v="25"/>
    <n v="780"/>
    <n v="13"/>
    <n v="19680"/>
    <n v="328"/>
    <n v="728"/>
    <n v="1985"/>
    <m/>
  </r>
  <r>
    <x v="0"/>
    <x v="0"/>
    <n v="1503960366"/>
    <x v="0"/>
    <d v="2016-04-13T00:00:00"/>
    <d v="1899-12-30T00:00:00"/>
    <n v="10735"/>
    <n v="6.9699997901916504"/>
    <n v="6.9699997901916504"/>
    <n v="0"/>
    <b v="0"/>
    <n v="1.5700000524520901"/>
    <b v="0"/>
    <n v="0.68999999761581399"/>
    <s v="light"/>
    <b v="0"/>
    <n v="3.3408191485885292"/>
    <n v="4.71000003814697"/>
    <n v="0"/>
    <n v="1260"/>
    <n v="21"/>
    <n v="1140"/>
    <n v="19"/>
    <n v="13020"/>
    <n v="217"/>
    <n v="776"/>
    <n v="1797"/>
    <m/>
  </r>
  <r>
    <x v="0"/>
    <x v="0"/>
    <n v="1503960366"/>
    <x v="0"/>
    <d v="2016-04-14T00:00:00"/>
    <d v="1899-12-30T00:00:00"/>
    <n v="10460"/>
    <n v="6.7399997711181596"/>
    <n v="6.7399997711181596"/>
    <n v="0"/>
    <b v="0"/>
    <n v="2.4400000572204599"/>
    <b v="0"/>
    <n v="0.40000000596046398"/>
    <s v="light"/>
    <b v="0"/>
    <n v="3.3408191485885292"/>
    <n v="3.9100000858306898"/>
    <n v="0"/>
    <n v="1800"/>
    <n v="30"/>
    <n v="660"/>
    <n v="11"/>
    <n v="10860"/>
    <n v="181"/>
    <n v="1218"/>
    <n v="1776"/>
    <m/>
  </r>
  <r>
    <x v="0"/>
    <x v="0"/>
    <n v="1503960366"/>
    <x v="0"/>
    <d v="2016-04-15T00:00:00"/>
    <d v="1899-12-30T00:00:00"/>
    <n v="9762"/>
    <n v="6.2800002098083496"/>
    <n v="6.2800002098083496"/>
    <n v="0"/>
    <b v="0"/>
    <n v="2.1400001049041699"/>
    <b v="0"/>
    <n v="1.2599999904632599"/>
    <s v="light"/>
    <b v="0"/>
    <n v="3.3408191485885292"/>
    <n v="2.8299999237060498"/>
    <n v="0"/>
    <n v="1740"/>
    <n v="29"/>
    <n v="2040"/>
    <n v="34"/>
    <n v="12540"/>
    <n v="209"/>
    <n v="726"/>
    <n v="1745"/>
    <m/>
  </r>
  <r>
    <x v="0"/>
    <x v="0"/>
    <n v="1503960366"/>
    <x v="0"/>
    <d v="2016-04-16T00:00:00"/>
    <d v="1899-12-30T00:00:00"/>
    <n v="12669"/>
    <n v="8.1599998474121094"/>
    <n v="8.1599998474121094"/>
    <n v="0"/>
    <b v="0"/>
    <n v="2.71000003814697"/>
    <b v="0"/>
    <n v="0.40999999642372098"/>
    <s v="light"/>
    <b v="0"/>
    <n v="3.3408191485885292"/>
    <n v="5.03999996185303"/>
    <n v="0"/>
    <n v="2160"/>
    <n v="36"/>
    <n v="600"/>
    <n v="10"/>
    <n v="13260"/>
    <n v="221"/>
    <n v="773"/>
    <n v="1863"/>
    <m/>
  </r>
  <r>
    <x v="0"/>
    <x v="0"/>
    <n v="1503960366"/>
    <x v="0"/>
    <d v="2016-04-17T00:00:00"/>
    <d v="1899-12-30T00:00:00"/>
    <n v="9705"/>
    <n v="6.4800000190734899"/>
    <n v="6.4800000190734899"/>
    <n v="0"/>
    <b v="0"/>
    <n v="3.1900000572204599"/>
    <b v="0"/>
    <n v="0.77999997138977095"/>
    <s v="light"/>
    <b v="0"/>
    <n v="3.3408191485885292"/>
    <n v="2.5099999904632599"/>
    <n v="0"/>
    <n v="2280"/>
    <n v="38"/>
    <n v="1200"/>
    <n v="20"/>
    <n v="9840"/>
    <n v="164"/>
    <n v="539"/>
    <n v="1728"/>
    <m/>
  </r>
  <r>
    <x v="0"/>
    <x v="0"/>
    <n v="1503960366"/>
    <x v="0"/>
    <d v="2016-04-18T00:00:00"/>
    <d v="1899-12-30T00:00:00"/>
    <n v="13019"/>
    <n v="8.5900001525878906"/>
    <n v="8.5900001525878906"/>
    <n v="0"/>
    <b v="0"/>
    <n v="3.25"/>
    <b v="0"/>
    <n v="0.63999998569488503"/>
    <s v="light"/>
    <b v="0"/>
    <n v="3.3408191485885292"/>
    <n v="4.71000003814697"/>
    <n v="0"/>
    <n v="2520"/>
    <n v="42"/>
    <n v="960"/>
    <n v="16"/>
    <n v="13980"/>
    <n v="233"/>
    <n v="1149"/>
    <n v="1921"/>
    <m/>
  </r>
  <r>
    <x v="0"/>
    <x v="0"/>
    <n v="1503960366"/>
    <x v="0"/>
    <d v="2016-04-19T00:00:00"/>
    <d v="1899-12-30T00:00:00"/>
    <n v="15506"/>
    <n v="9.8800001144409197"/>
    <n v="9.8800001144409197"/>
    <n v="0"/>
    <b v="0"/>
    <n v="3.5299999713897701"/>
    <b v="0"/>
    <n v="1.3200000524520901"/>
    <s v="light"/>
    <b v="0"/>
    <n v="3.3408191485885292"/>
    <n v="5.0300002098083496"/>
    <n v="0"/>
    <n v="3000"/>
    <n v="50"/>
    <n v="1860"/>
    <n v="31"/>
    <n v="15840"/>
    <n v="264"/>
    <n v="775"/>
    <n v="2035"/>
    <m/>
  </r>
  <r>
    <x v="0"/>
    <x v="0"/>
    <n v="1503960366"/>
    <x v="0"/>
    <d v="2016-04-20T00:00:00"/>
    <d v="1899-12-30T00:00:00"/>
    <n v="10544"/>
    <n v="6.6799998283386204"/>
    <n v="6.6799998283386204"/>
    <n v="0"/>
    <b v="0"/>
    <n v="1.96000003814697"/>
    <b v="0"/>
    <n v="0.479999989271164"/>
    <s v="light"/>
    <b v="0"/>
    <n v="3.3408191485885292"/>
    <n v="4.2399997711181596"/>
    <n v="0"/>
    <n v="1680"/>
    <n v="28"/>
    <n v="720"/>
    <n v="12"/>
    <n v="12300"/>
    <n v="205"/>
    <n v="818"/>
    <n v="1786"/>
    <m/>
  </r>
  <r>
    <x v="0"/>
    <x v="0"/>
    <n v="1503960366"/>
    <x v="0"/>
    <d v="2016-04-21T00:00:00"/>
    <d v="1899-12-30T00:00:00"/>
    <n v="9819"/>
    <n v="6.3400001525878897"/>
    <n v="6.3400001525878897"/>
    <n v="0"/>
    <b v="0"/>
    <n v="1.3400000333786"/>
    <b v="0"/>
    <n v="0.34999999403953602"/>
    <s v="light"/>
    <b v="0"/>
    <n v="3.3408191485885292"/>
    <n v="4.6500000953674299"/>
    <n v="0"/>
    <n v="1140"/>
    <n v="19"/>
    <n v="480"/>
    <n v="8"/>
    <n v="12660"/>
    <n v="211"/>
    <n v="838"/>
    <n v="1775"/>
    <m/>
  </r>
  <r>
    <x v="0"/>
    <x v="0"/>
    <n v="1503960366"/>
    <x v="0"/>
    <d v="2016-04-22T00:00:00"/>
    <d v="1899-12-30T00:00:00"/>
    <n v="12764"/>
    <n v="8.1300001144409197"/>
    <n v="8.1300001144409197"/>
    <n v="0"/>
    <b v="0"/>
    <n v="4.7600002288818404"/>
    <b v="0"/>
    <n v="1.12000000476837"/>
    <s v="light"/>
    <b v="0"/>
    <n v="3.3408191485885292"/>
    <n v="2.2400000095367401"/>
    <n v="0"/>
    <n v="3960"/>
    <n v="66"/>
    <n v="1620"/>
    <n v="27"/>
    <n v="7800"/>
    <n v="130"/>
    <n v="1217"/>
    <n v="1827"/>
    <m/>
  </r>
  <r>
    <x v="0"/>
    <x v="0"/>
    <n v="1503960366"/>
    <x v="0"/>
    <d v="2016-04-23T00:00:00"/>
    <d v="1899-12-30T00:00:00"/>
    <n v="14371"/>
    <n v="9.0399999618530291"/>
    <n v="9.0399999618530291"/>
    <n v="0"/>
    <b v="0"/>
    <n v="2.8099999427795401"/>
    <b v="0"/>
    <n v="0.87000000476837203"/>
    <s v="light"/>
    <b v="0"/>
    <n v="3.3408191485885292"/>
    <n v="5.3600001335143999"/>
    <n v="0"/>
    <n v="2460"/>
    <n v="41"/>
    <n v="1260"/>
    <n v="21"/>
    <n v="15720"/>
    <n v="262"/>
    <n v="732"/>
    <n v="1949"/>
    <m/>
  </r>
  <r>
    <x v="0"/>
    <x v="0"/>
    <n v="1503960366"/>
    <x v="0"/>
    <d v="2016-04-24T00:00:00"/>
    <d v="1899-12-30T00:00:00"/>
    <n v="10039"/>
    <n v="6.4099998474121103"/>
    <n v="6.4099998474121103"/>
    <n v="0"/>
    <b v="0"/>
    <n v="2.9200000762939502"/>
    <b v="0"/>
    <n v="0.20999999344348899"/>
    <s v="light"/>
    <b v="0"/>
    <n v="3.3408191485885292"/>
    <n v="3.2799999713897701"/>
    <n v="0"/>
    <n v="2340"/>
    <n v="39"/>
    <n v="300"/>
    <n v="5"/>
    <n v="14280"/>
    <n v="238"/>
    <n v="709"/>
    <n v="1788"/>
    <m/>
  </r>
  <r>
    <x v="0"/>
    <x v="0"/>
    <n v="1503960366"/>
    <x v="0"/>
    <d v="2016-04-25T00:00:00"/>
    <d v="1899-12-30T00:00:00"/>
    <n v="15355"/>
    <n v="9.8000001907348597"/>
    <n v="9.8000001907348597"/>
    <n v="0"/>
    <b v="0"/>
    <n v="5.28999996185303"/>
    <b v="0"/>
    <n v="0.56999999284744296"/>
    <s v="light"/>
    <b v="0"/>
    <n v="3.3408191485885292"/>
    <n v="3.9400000572204599"/>
    <n v="0"/>
    <n v="4380"/>
    <n v="73"/>
    <n v="840"/>
    <n v="14"/>
    <n v="12960"/>
    <n v="216"/>
    <n v="814"/>
    <n v="2013"/>
    <m/>
  </r>
  <r>
    <x v="0"/>
    <x v="0"/>
    <n v="1503960366"/>
    <x v="0"/>
    <d v="2016-04-26T00:00:00"/>
    <d v="1899-12-30T00:00:00"/>
    <n v="13755"/>
    <n v="8.7899999618530291"/>
    <n v="8.7899999618530291"/>
    <n v="0"/>
    <b v="0"/>
    <n v="2.3299999237060498"/>
    <b v="0"/>
    <n v="0.92000001668930098"/>
    <s v="light"/>
    <b v="0"/>
    <n v="3.3408191485885292"/>
    <n v="5.53999996185303"/>
    <n v="0"/>
    <n v="1860"/>
    <n v="31"/>
    <n v="1380"/>
    <n v="23"/>
    <n v="16740"/>
    <n v="279"/>
    <n v="833"/>
    <n v="1970"/>
    <m/>
  </r>
  <r>
    <x v="0"/>
    <x v="0"/>
    <n v="1503960366"/>
    <x v="0"/>
    <d v="2016-04-27T00:00:00"/>
    <d v="1899-12-30T00:00:00"/>
    <n v="18134"/>
    <n v="12.210000038146999"/>
    <n v="12.210000038146999"/>
    <n v="0"/>
    <b v="0"/>
    <n v="6.4000000953674299"/>
    <b v="0"/>
    <n v="0.40999999642372098"/>
    <s v="light"/>
    <b v="0"/>
    <n v="3.3408191485885292"/>
    <n v="5.4099998474121103"/>
    <n v="0"/>
    <n v="4680"/>
    <n v="78"/>
    <n v="660"/>
    <n v="11"/>
    <n v="14580"/>
    <n v="243"/>
    <n v="1108"/>
    <n v="2159"/>
    <m/>
  </r>
  <r>
    <x v="0"/>
    <x v="0"/>
    <n v="1503960366"/>
    <x v="0"/>
    <d v="2016-04-28T00:00:00"/>
    <d v="1899-12-30T00:00:00"/>
    <n v="13154"/>
    <n v="8.5299997329711896"/>
    <n v="8.5299997329711896"/>
    <n v="0"/>
    <b v="0"/>
    <n v="3.53999996185303"/>
    <b v="0"/>
    <n v="1.1599999666214"/>
    <s v="light"/>
    <b v="0"/>
    <n v="3.3408191485885292"/>
    <n v="3.78999996185303"/>
    <n v="0"/>
    <n v="2880"/>
    <n v="48"/>
    <n v="1680"/>
    <n v="28"/>
    <n v="11340"/>
    <n v="189"/>
    <n v="782"/>
    <n v="1898"/>
    <m/>
  </r>
  <r>
    <x v="0"/>
    <x v="0"/>
    <n v="1503960366"/>
    <x v="0"/>
    <d v="2016-04-29T00:00:00"/>
    <d v="1899-12-30T00:00:00"/>
    <n v="11181"/>
    <n v="7.1500000953674299"/>
    <n v="7.1500000953674299"/>
    <n v="0"/>
    <b v="0"/>
    <n v="1.0599999427795399"/>
    <b v="0"/>
    <n v="0.5"/>
    <s v="light"/>
    <b v="0"/>
    <n v="3.3408191485885292"/>
    <n v="5.5799999237060502"/>
    <n v="0"/>
    <n v="960"/>
    <n v="16"/>
    <n v="720"/>
    <n v="12"/>
    <n v="14580"/>
    <n v="243"/>
    <n v="815"/>
    <n v="1837"/>
    <m/>
  </r>
  <r>
    <x v="0"/>
    <x v="0"/>
    <n v="1503960366"/>
    <x v="0"/>
    <d v="2016-04-30T00:00:00"/>
    <d v="1899-12-30T00:00:00"/>
    <n v="14673"/>
    <n v="9.25"/>
    <n v="9.25"/>
    <n v="0"/>
    <b v="0"/>
    <n v="3.5599999427795401"/>
    <b v="0"/>
    <n v="1.41999995708466"/>
    <s v="light"/>
    <b v="0"/>
    <n v="3.3408191485885292"/>
    <n v="4.2699999809265101"/>
    <n v="0"/>
    <n v="3120"/>
    <n v="52"/>
    <n v="2040"/>
    <n v="34"/>
    <n v="13020"/>
    <n v="217"/>
    <n v="712"/>
    <n v="1947"/>
    <m/>
  </r>
  <r>
    <x v="0"/>
    <x v="0"/>
    <n v="1503960366"/>
    <x v="0"/>
    <d v="2016-05-01T00:00:00"/>
    <d v="1899-12-30T00:00:00"/>
    <n v="10602"/>
    <n v="6.8099999427795401"/>
    <n v="6.8099999427795401"/>
    <n v="0"/>
    <b v="0"/>
    <n v="2.28999996185303"/>
    <b v="0"/>
    <n v="1.6000000238418599"/>
    <s v="light"/>
    <b v="0"/>
    <n v="3.3408191485885292"/>
    <n v="2.9200000762939502"/>
    <n v="0"/>
    <n v="1980"/>
    <n v="33"/>
    <n v="2100"/>
    <n v="35"/>
    <n v="14760"/>
    <n v="246"/>
    <n v="730"/>
    <n v="1820"/>
    <m/>
  </r>
  <r>
    <x v="0"/>
    <x v="0"/>
    <n v="1503960366"/>
    <x v="0"/>
    <d v="2016-05-02T00:00:00"/>
    <d v="1899-12-30T00:00:00"/>
    <n v="14727"/>
    <n v="9.7100000381469709"/>
    <n v="9.7100000381469709"/>
    <n v="0"/>
    <b v="0"/>
    <n v="3.21000003814697"/>
    <b v="0"/>
    <n v="0.56999999284744296"/>
    <s v="light"/>
    <b v="0"/>
    <n v="3.3408191485885292"/>
    <n v="5.9200000762939498"/>
    <n v="0"/>
    <n v="2460"/>
    <n v="41"/>
    <n v="900"/>
    <n v="15"/>
    <n v="16620"/>
    <n v="277"/>
    <n v="798"/>
    <n v="2004"/>
    <m/>
  </r>
  <r>
    <x v="0"/>
    <x v="0"/>
    <n v="1503960366"/>
    <x v="0"/>
    <d v="2016-05-03T00:00:00"/>
    <d v="1899-12-30T00:00:00"/>
    <n v="15103"/>
    <n v="9.6599998474121094"/>
    <n v="9.6599998474121094"/>
    <n v="0"/>
    <b v="0"/>
    <n v="3.7300000190734899"/>
    <b v="0"/>
    <n v="1.04999995231628"/>
    <s v="light"/>
    <b v="0"/>
    <n v="3.3408191485885292"/>
    <n v="4.8800001144409197"/>
    <n v="0"/>
    <n v="3000"/>
    <n v="50"/>
    <n v="1440"/>
    <n v="24"/>
    <n v="15240"/>
    <n v="254"/>
    <n v="816"/>
    <n v="1990"/>
    <m/>
  </r>
  <r>
    <x v="0"/>
    <x v="0"/>
    <n v="1503960366"/>
    <x v="0"/>
    <d v="2016-05-04T00:00:00"/>
    <d v="1899-12-30T00:00:00"/>
    <n v="11100"/>
    <n v="7.1500000953674299"/>
    <n v="7.1500000953674299"/>
    <n v="0"/>
    <b v="0"/>
    <n v="2.46000003814697"/>
    <b v="0"/>
    <n v="0.87000000476837203"/>
    <s v="light"/>
    <b v="0"/>
    <n v="3.3408191485885292"/>
    <n v="3.8199999332428001"/>
    <n v="0"/>
    <n v="2160"/>
    <n v="36"/>
    <n v="1320"/>
    <n v="22"/>
    <n v="12180"/>
    <n v="203"/>
    <n v="1179"/>
    <n v="1819"/>
    <m/>
  </r>
  <r>
    <x v="0"/>
    <x v="0"/>
    <n v="1503960366"/>
    <x v="0"/>
    <d v="2016-05-05T00:00:00"/>
    <d v="1899-12-30T00:00:00"/>
    <n v="14070"/>
    <n v="8.8999996185302699"/>
    <n v="8.8999996185302699"/>
    <n v="0"/>
    <b v="0"/>
    <n v="2.9200000762939502"/>
    <b v="0"/>
    <n v="1.08000004291534"/>
    <s v="light"/>
    <b v="0"/>
    <n v="3.3408191485885292"/>
    <n v="4.8800001144409197"/>
    <n v="0"/>
    <n v="2700"/>
    <n v="45"/>
    <n v="1440"/>
    <n v="24"/>
    <n v="15000"/>
    <n v="250"/>
    <n v="857"/>
    <n v="1959"/>
    <m/>
  </r>
  <r>
    <x v="0"/>
    <x v="0"/>
    <n v="1503960366"/>
    <x v="0"/>
    <d v="2016-05-06T00:00:00"/>
    <d v="1899-12-30T00:00:00"/>
    <n v="12159"/>
    <n v="8.0299997329711896"/>
    <n v="8.0299997329711896"/>
    <n v="0"/>
    <b v="0"/>
    <n v="1.9700000286102299"/>
    <b v="0"/>
    <n v="0.25"/>
    <s v="light"/>
    <b v="0"/>
    <n v="3.3408191485885292"/>
    <n v="5.8099999427795401"/>
    <n v="0"/>
    <n v="1440"/>
    <n v="24"/>
    <n v="360"/>
    <n v="6"/>
    <n v="17340"/>
    <n v="289"/>
    <n v="754"/>
    <n v="1896"/>
    <m/>
  </r>
  <r>
    <x v="0"/>
    <x v="0"/>
    <n v="1503960366"/>
    <x v="0"/>
    <d v="2016-05-07T00:00:00"/>
    <d v="1899-12-30T00:00:00"/>
    <n v="11992"/>
    <n v="7.71000003814697"/>
    <n v="7.71000003814697"/>
    <n v="0"/>
    <b v="0"/>
    <n v="2.46000003814697"/>
    <b v="0"/>
    <n v="2.1199998855590798"/>
    <s v="light"/>
    <b v="0"/>
    <n v="3.3408191485885292"/>
    <n v="3.1300001144409202"/>
    <n v="0"/>
    <n v="2220"/>
    <n v="37"/>
    <n v="2760"/>
    <n v="46"/>
    <n v="10500"/>
    <n v="175"/>
    <n v="833"/>
    <n v="1821"/>
    <m/>
  </r>
  <r>
    <x v="0"/>
    <x v="0"/>
    <n v="1503960366"/>
    <x v="0"/>
    <d v="2016-05-08T00:00:00"/>
    <d v="1899-12-30T00:00:00"/>
    <n v="10060"/>
    <n v="6.5799999237060502"/>
    <n v="6.5799999237060502"/>
    <n v="0"/>
    <b v="0"/>
    <n v="3.5299999713897701"/>
    <b v="0"/>
    <n v="0.31999999284744302"/>
    <s v="light"/>
    <b v="0"/>
    <n v="3.3408191485885292"/>
    <n v="2.7300000190734899"/>
    <n v="0"/>
    <n v="2640"/>
    <n v="44"/>
    <n v="480"/>
    <n v="8"/>
    <n v="12180"/>
    <n v="203"/>
    <n v="574"/>
    <n v="1740"/>
    <m/>
  </r>
  <r>
    <x v="0"/>
    <x v="0"/>
    <n v="1503960366"/>
    <x v="0"/>
    <d v="2016-05-09T00:00:00"/>
    <d v="1899-12-30T00:00:00"/>
    <n v="12022"/>
    <n v="7.7199997901916504"/>
    <n v="7.7199997901916504"/>
    <n v="0"/>
    <b v="0"/>
    <n v="3.4500000476837198"/>
    <b v="0"/>
    <n v="0.52999997138977095"/>
    <s v="light"/>
    <b v="0"/>
    <n v="3.3408191485885292"/>
    <n v="3.7400000095367401"/>
    <n v="0"/>
    <n v="2760"/>
    <n v="46"/>
    <n v="660"/>
    <n v="11"/>
    <n v="12360"/>
    <n v="206"/>
    <n v="835"/>
    <n v="1819"/>
    <m/>
  </r>
  <r>
    <x v="0"/>
    <x v="0"/>
    <n v="1503960366"/>
    <x v="0"/>
    <d v="2016-05-10T00:00:00"/>
    <d v="1899-12-30T00:00:00"/>
    <n v="12207"/>
    <n v="7.7699999809265101"/>
    <n v="7.7699999809265101"/>
    <n v="0"/>
    <b v="0"/>
    <n v="3.3499999046325701"/>
    <b v="0"/>
    <n v="1.1599999666214"/>
    <s v="light"/>
    <b v="0"/>
    <n v="3.3408191485885292"/>
    <n v="3.2599999904632599"/>
    <n v="0"/>
    <n v="2760"/>
    <n v="46"/>
    <n v="1860"/>
    <n v="31"/>
    <n v="12840"/>
    <n v="214"/>
    <n v="746"/>
    <n v="1859"/>
    <m/>
  </r>
  <r>
    <x v="0"/>
    <x v="0"/>
    <n v="1503960366"/>
    <x v="0"/>
    <d v="2016-05-11T00:00:00"/>
    <d v="1899-12-30T00:00:00"/>
    <n v="12770"/>
    <n v="8.1300001144409197"/>
    <n v="8.1300001144409197"/>
    <n v="0"/>
    <b v="0"/>
    <n v="2.5599999427795401"/>
    <b v="0"/>
    <n v="1.0099999904632599"/>
    <s v="light"/>
    <b v="0"/>
    <n v="3.3408191485885292"/>
    <n v="4.5500001907348597"/>
    <n v="0"/>
    <n v="2160"/>
    <n v="36"/>
    <n v="1380"/>
    <n v="23"/>
    <n v="15060"/>
    <n v="251"/>
    <n v="669"/>
    <n v="1783"/>
    <m/>
  </r>
  <r>
    <x v="0"/>
    <x v="0"/>
    <n v="1503960366"/>
    <x v="0"/>
    <d v="2016-05-12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0"/>
    <m/>
  </r>
  <r>
    <x v="0"/>
    <x v="1"/>
    <n v="1624580081"/>
    <x v="0"/>
    <d v="2016-04-12T00:00:00"/>
    <d v="1899-12-30T00:00:00"/>
    <n v="8163"/>
    <n v="5.3099999427795401"/>
    <n v="5.3099999427795401"/>
    <n v="0"/>
    <b v="0"/>
    <n v="0"/>
    <b v="0"/>
    <n v="0"/>
    <s v="light"/>
    <b v="0"/>
    <n v="3.3408191485885292"/>
    <n v="5.3099999427795401"/>
    <n v="0"/>
    <n v="0"/>
    <n v="0"/>
    <n v="0"/>
    <n v="0"/>
    <n v="8760"/>
    <n v="146"/>
    <n v="1294"/>
    <n v="1432"/>
    <m/>
  </r>
  <r>
    <x v="0"/>
    <x v="1"/>
    <n v="1624580081"/>
    <x v="0"/>
    <d v="2016-04-13T00:00:00"/>
    <d v="1899-12-30T00:00:00"/>
    <n v="7007"/>
    <n v="4.5500001907348597"/>
    <n v="4.5500001907348597"/>
    <n v="0"/>
    <b v="0"/>
    <n v="0"/>
    <b v="0"/>
    <n v="0"/>
    <s v="light"/>
    <b v="0"/>
    <n v="3.3408191485885292"/>
    <n v="4.5500001907348597"/>
    <n v="0"/>
    <n v="0"/>
    <n v="0"/>
    <n v="0"/>
    <n v="0"/>
    <n v="8880"/>
    <n v="148"/>
    <n v="1292"/>
    <n v="1411"/>
    <m/>
  </r>
  <r>
    <x v="0"/>
    <x v="1"/>
    <n v="1624580081"/>
    <x v="0"/>
    <d v="2016-04-14T00:00:00"/>
    <d v="1899-12-30T00:00:00"/>
    <n v="9107"/>
    <n v="5.9200000762939498"/>
    <n v="5.9200000762939498"/>
    <n v="0"/>
    <b v="0"/>
    <n v="0"/>
    <b v="0"/>
    <n v="0"/>
    <s v="light"/>
    <b v="0"/>
    <n v="3.3408191485885292"/>
    <n v="5.9099998474121103"/>
    <n v="9.9999997764825804E-3"/>
    <n v="0"/>
    <n v="0"/>
    <n v="0"/>
    <n v="0"/>
    <n v="14160"/>
    <n v="236"/>
    <n v="1204"/>
    <n v="1572"/>
    <m/>
  </r>
  <r>
    <x v="0"/>
    <x v="1"/>
    <n v="1624580081"/>
    <x v="0"/>
    <d v="2016-04-15T00:00:00"/>
    <d v="1899-12-30T00:00:00"/>
    <n v="1510"/>
    <n v="0.980000019073486"/>
    <n v="0.980000019073486"/>
    <n v="0"/>
    <b v="0"/>
    <n v="0"/>
    <b v="0"/>
    <n v="0"/>
    <s v="light"/>
    <b v="0"/>
    <n v="3.3408191485885292"/>
    <n v="0.97000002861022905"/>
    <n v="0"/>
    <n v="0"/>
    <n v="0"/>
    <n v="0"/>
    <n v="0"/>
    <n v="5760"/>
    <n v="96"/>
    <n v="1344"/>
    <n v="1344"/>
    <m/>
  </r>
  <r>
    <x v="0"/>
    <x v="1"/>
    <n v="1624580081"/>
    <x v="0"/>
    <d v="2016-04-16T00:00:00"/>
    <d v="1899-12-30T00:00:00"/>
    <n v="5370"/>
    <n v="3.4900000095367401"/>
    <n v="3.4900000095367401"/>
    <n v="0"/>
    <b v="0"/>
    <n v="0"/>
    <b v="0"/>
    <n v="0"/>
    <s v="light"/>
    <b v="0"/>
    <n v="3.3408191485885292"/>
    <n v="3.4900000095367401"/>
    <n v="0"/>
    <n v="0"/>
    <n v="0"/>
    <n v="0"/>
    <n v="0"/>
    <n v="10560"/>
    <n v="176"/>
    <n v="1264"/>
    <n v="1463"/>
    <m/>
  </r>
  <r>
    <x v="0"/>
    <x v="1"/>
    <n v="1624580081"/>
    <x v="0"/>
    <d v="2016-04-17T00:00:00"/>
    <d v="1899-12-30T00:00:00"/>
    <n v="6175"/>
    <n v="4.0599999427795401"/>
    <n v="4.0599999427795401"/>
    <n v="0"/>
    <b v="0"/>
    <n v="1.0299999713897701"/>
    <b v="0"/>
    <n v="1.5199999809265099"/>
    <s v="light"/>
    <b v="0"/>
    <n v="3.3408191485885292"/>
    <n v="1.4900000095367401"/>
    <n v="9.9999997764825804E-3"/>
    <n v="900"/>
    <n v="15"/>
    <n v="1320"/>
    <n v="22"/>
    <n v="7620"/>
    <n v="127"/>
    <n v="1276"/>
    <n v="1554"/>
    <m/>
  </r>
  <r>
    <x v="0"/>
    <x v="1"/>
    <n v="1624580081"/>
    <x v="0"/>
    <d v="2016-04-18T00:00:00"/>
    <d v="1899-12-30T00:00:00"/>
    <n v="10536"/>
    <n v="7.4099998474121103"/>
    <n v="7.4099998474121103"/>
    <n v="0"/>
    <b v="0"/>
    <n v="2.1500000953674299"/>
    <b v="0"/>
    <n v="0.62000000476837203"/>
    <s v="light"/>
    <b v="0"/>
    <n v="3.3408191485885292"/>
    <n v="4.6199998855590803"/>
    <n v="9.9999997764825804E-3"/>
    <n v="1020"/>
    <n v="17"/>
    <n v="420"/>
    <n v="7"/>
    <n v="12120"/>
    <n v="202"/>
    <n v="1214"/>
    <n v="1604"/>
    <m/>
  </r>
  <r>
    <x v="0"/>
    <x v="1"/>
    <n v="1624580081"/>
    <x v="0"/>
    <d v="2016-04-19T00:00:00"/>
    <d v="1899-12-30T00:00:00"/>
    <n v="2916"/>
    <n v="1.8999999761581401"/>
    <n v="1.8999999761581401"/>
    <n v="0"/>
    <b v="0"/>
    <n v="0"/>
    <b v="0"/>
    <n v="0"/>
    <s v="light"/>
    <b v="0"/>
    <n v="3.3408191485885292"/>
    <n v="1.8999999761581401"/>
    <n v="0"/>
    <n v="0"/>
    <n v="0"/>
    <n v="0"/>
    <n v="0"/>
    <n v="8460"/>
    <n v="141"/>
    <n v="1299"/>
    <n v="1435"/>
    <m/>
  </r>
  <r>
    <x v="0"/>
    <x v="1"/>
    <n v="1624580081"/>
    <x v="0"/>
    <d v="2016-04-20T00:00:00"/>
    <d v="1899-12-30T00:00:00"/>
    <n v="4974"/>
    <n v="3.2300000190734899"/>
    <n v="3.2300000190734899"/>
    <n v="0"/>
    <b v="0"/>
    <n v="0"/>
    <b v="0"/>
    <n v="0"/>
    <s v="light"/>
    <b v="0"/>
    <n v="3.3408191485885292"/>
    <n v="3.2300000190734899"/>
    <n v="0"/>
    <n v="0"/>
    <n v="0"/>
    <n v="0"/>
    <n v="0"/>
    <n v="9060"/>
    <n v="151"/>
    <n v="1289"/>
    <n v="1446"/>
    <m/>
  </r>
  <r>
    <x v="0"/>
    <x v="1"/>
    <n v="1624580081"/>
    <x v="0"/>
    <d v="2016-04-21T00:00:00"/>
    <d v="1899-12-30T00:00:00"/>
    <n v="6349"/>
    <n v="4.1300001144409197"/>
    <n v="4.1300001144409197"/>
    <n v="0"/>
    <b v="0"/>
    <n v="0"/>
    <b v="0"/>
    <n v="0"/>
    <s v="light"/>
    <b v="0"/>
    <n v="3.3408191485885292"/>
    <n v="4.1100001335143999"/>
    <n v="1.9999999552965199E-2"/>
    <n v="0"/>
    <n v="0"/>
    <n v="0"/>
    <n v="0"/>
    <n v="11160"/>
    <n v="186"/>
    <n v="1254"/>
    <n v="1467"/>
    <m/>
  </r>
  <r>
    <x v="0"/>
    <x v="1"/>
    <n v="1624580081"/>
    <x v="0"/>
    <d v="2016-04-22T00:00:00"/>
    <d v="1899-12-30T00:00:00"/>
    <n v="4026"/>
    <n v="2.6199998855590798"/>
    <n v="2.6199998855590798"/>
    <n v="0"/>
    <b v="0"/>
    <n v="0"/>
    <b v="0"/>
    <n v="0"/>
    <s v="light"/>
    <b v="0"/>
    <n v="3.3408191485885292"/>
    <n v="2.5999999046325701"/>
    <n v="0"/>
    <n v="0"/>
    <n v="0"/>
    <n v="0"/>
    <n v="0"/>
    <n v="11940"/>
    <n v="199"/>
    <n v="1241"/>
    <n v="1470"/>
    <m/>
  </r>
  <r>
    <x v="0"/>
    <x v="1"/>
    <n v="1624580081"/>
    <x v="0"/>
    <d v="2016-04-23T00:00:00"/>
    <d v="1899-12-30T00:00:00"/>
    <n v="8538"/>
    <n v="5.5500001907348597"/>
    <n v="5.5500001907348597"/>
    <n v="0"/>
    <b v="0"/>
    <n v="0"/>
    <b v="0"/>
    <n v="0"/>
    <s v="light"/>
    <b v="0"/>
    <n v="3.3408191485885292"/>
    <n v="5.53999996185303"/>
    <n v="9.9999997764825804E-3"/>
    <n v="0"/>
    <n v="0"/>
    <n v="0"/>
    <n v="0"/>
    <n v="13620"/>
    <n v="227"/>
    <n v="1213"/>
    <n v="1562"/>
    <m/>
  </r>
  <r>
    <x v="0"/>
    <x v="1"/>
    <n v="1624580081"/>
    <x v="0"/>
    <d v="2016-04-24T00:00:00"/>
    <d v="1899-12-30T00:00:00"/>
    <n v="6076"/>
    <n v="3.9500000476837198"/>
    <n v="3.9500000476837198"/>
    <n v="0"/>
    <b v="0"/>
    <n v="1.1499999761581401"/>
    <b v="0"/>
    <n v="0.91000002622604403"/>
    <s v="light"/>
    <b v="0"/>
    <n v="3.3408191485885292"/>
    <n v="1.8899999856948899"/>
    <n v="0"/>
    <n v="960"/>
    <n v="16"/>
    <n v="1080"/>
    <n v="18"/>
    <n v="11100"/>
    <n v="185"/>
    <n v="1221"/>
    <n v="1617"/>
    <m/>
  </r>
  <r>
    <x v="0"/>
    <x v="1"/>
    <n v="1624580081"/>
    <x v="0"/>
    <d v="2016-04-25T00:00:00"/>
    <d v="1899-12-30T00:00:00"/>
    <n v="6497"/>
    <n v="4.2199997901916504"/>
    <n v="4.2199997901916504"/>
    <n v="0"/>
    <b v="0"/>
    <n v="0"/>
    <b v="0"/>
    <n v="0"/>
    <s v="light"/>
    <b v="0"/>
    <n v="3.3408191485885292"/>
    <n v="4.1999998092651403"/>
    <n v="1.9999999552965199E-2"/>
    <n v="0"/>
    <n v="0"/>
    <n v="0"/>
    <n v="0"/>
    <n v="12120"/>
    <n v="202"/>
    <n v="1238"/>
    <n v="1492"/>
    <m/>
  </r>
  <r>
    <x v="0"/>
    <x v="1"/>
    <n v="1624580081"/>
    <x v="0"/>
    <d v="2016-04-26T00:00:00"/>
    <d v="1899-12-30T00:00:00"/>
    <n v="2826"/>
    <n v="1.8400000333786"/>
    <n v="1.8400000333786"/>
    <n v="0"/>
    <b v="0"/>
    <n v="0"/>
    <b v="0"/>
    <n v="0"/>
    <s v="light"/>
    <b v="0"/>
    <n v="3.3408191485885292"/>
    <n v="1.83000004291534"/>
    <n v="9.9999997764825804E-3"/>
    <n v="0"/>
    <n v="0"/>
    <n v="0"/>
    <n v="0"/>
    <n v="8400"/>
    <n v="140"/>
    <n v="1300"/>
    <n v="1402"/>
    <m/>
  </r>
  <r>
    <x v="0"/>
    <x v="1"/>
    <n v="1624580081"/>
    <x v="0"/>
    <d v="2016-04-27T00:00:00"/>
    <d v="1899-12-30T00:00:00"/>
    <n v="8367"/>
    <n v="5.4400000572204599"/>
    <n v="5.4400000572204599"/>
    <n v="0"/>
    <b v="0"/>
    <n v="1.1100000143051101"/>
    <b v="0"/>
    <n v="1.87000000476837"/>
    <s v="light"/>
    <b v="0"/>
    <n v="3.3408191485885292"/>
    <n v="2.46000003814697"/>
    <n v="0"/>
    <n v="1020"/>
    <n v="17"/>
    <n v="2160"/>
    <n v="36"/>
    <n v="9240"/>
    <n v="154"/>
    <n v="1233"/>
    <n v="1670"/>
    <m/>
  </r>
  <r>
    <x v="0"/>
    <x v="1"/>
    <n v="1624580081"/>
    <x v="0"/>
    <d v="2016-04-28T00:00:00"/>
    <d v="1899-12-30T00:00:00"/>
    <n v="2759"/>
    <n v="1.78999996185303"/>
    <n v="1.78999996185303"/>
    <n v="0"/>
    <b v="0"/>
    <n v="0"/>
    <b v="0"/>
    <n v="0.20000000298023199"/>
    <s v="light"/>
    <b v="0"/>
    <n v="3.3408191485885292"/>
    <n v="1.6000000238418599"/>
    <n v="0"/>
    <n v="0"/>
    <n v="0"/>
    <n v="300"/>
    <n v="5"/>
    <n v="6900"/>
    <n v="115"/>
    <n v="1320"/>
    <n v="1401"/>
    <m/>
  </r>
  <r>
    <x v="0"/>
    <x v="1"/>
    <n v="1624580081"/>
    <x v="0"/>
    <d v="2016-04-29T00:00:00"/>
    <d v="1899-12-30T00:00:00"/>
    <n v="2390"/>
    <n v="1.54999995231628"/>
    <n v="1.54999995231628"/>
    <n v="0"/>
    <b v="0"/>
    <n v="0"/>
    <b v="0"/>
    <n v="0"/>
    <s v="light"/>
    <b v="0"/>
    <n v="3.3408191485885292"/>
    <n v="1.54999995231628"/>
    <n v="0"/>
    <n v="0"/>
    <n v="0"/>
    <n v="0"/>
    <n v="0"/>
    <n v="9000"/>
    <n v="150"/>
    <n v="1290"/>
    <n v="1404"/>
    <m/>
  </r>
  <r>
    <x v="0"/>
    <x v="1"/>
    <n v="1624580081"/>
    <x v="0"/>
    <d v="2016-04-30T00:00:00"/>
    <d v="1899-12-30T00:00:00"/>
    <n v="6474"/>
    <n v="4.3000001907348597"/>
    <n v="4.3000001907348597"/>
    <n v="0"/>
    <b v="0"/>
    <n v="0.89999997615814198"/>
    <b v="0"/>
    <n v="1.2799999713897701"/>
    <s v="light"/>
    <b v="0"/>
    <n v="3.3408191485885292"/>
    <n v="2.1199998855590798"/>
    <n v="9.9999997764825804E-3"/>
    <n v="660"/>
    <n v="11"/>
    <n v="1380"/>
    <n v="23"/>
    <n v="13440"/>
    <n v="224"/>
    <n v="1182"/>
    <n v="1655"/>
    <m/>
  </r>
  <r>
    <x v="0"/>
    <x v="1"/>
    <n v="1624580081"/>
    <x v="0"/>
    <d v="2016-05-01T00:00:00"/>
    <d v="1899-12-30T00:00:00"/>
    <n v="36019"/>
    <n v="28.030000686645501"/>
    <n v="28.030000686645501"/>
    <n v="0"/>
    <s v="active"/>
    <n v="21.920000076293899"/>
    <b v="0"/>
    <n v="4.1900000572204599"/>
    <s v="light"/>
    <b v="0"/>
    <n v="3.3408191485885292"/>
    <n v="1.9099999666214"/>
    <n v="1.9999999552965199E-2"/>
    <n v="11160"/>
    <n v="186"/>
    <n v="3780"/>
    <n v="63"/>
    <n v="10260"/>
    <n v="171"/>
    <n v="1020"/>
    <n v="2690"/>
    <m/>
  </r>
  <r>
    <x v="0"/>
    <x v="1"/>
    <n v="1624580081"/>
    <x v="0"/>
    <d v="2016-05-02T00:00:00"/>
    <d v="1899-12-30T00:00:00"/>
    <n v="7155"/>
    <n v="4.9299998283386204"/>
    <n v="4.9299998283386204"/>
    <n v="0"/>
    <b v="0"/>
    <n v="0.86000001430511497"/>
    <b v="0"/>
    <n v="0.58999997377395597"/>
    <s v="light"/>
    <b v="0"/>
    <n v="3.3408191485885292"/>
    <n v="3.4700000286102299"/>
    <n v="0"/>
    <n v="420"/>
    <n v="7"/>
    <n v="360"/>
    <n v="6"/>
    <n v="9960"/>
    <n v="166"/>
    <n v="1261"/>
    <n v="1497"/>
    <m/>
  </r>
  <r>
    <x v="0"/>
    <x v="1"/>
    <n v="1624580081"/>
    <x v="0"/>
    <d v="2016-05-03T00:00:00"/>
    <d v="1899-12-30T00:00:00"/>
    <n v="2100"/>
    <n v="1.37000000476837"/>
    <n v="1.37000000476837"/>
    <n v="0"/>
    <b v="0"/>
    <n v="0"/>
    <b v="0"/>
    <n v="0"/>
    <s v="light"/>
    <b v="0"/>
    <n v="3.3408191485885292"/>
    <n v="1.3400000333786"/>
    <n v="1.9999999552965199E-2"/>
    <n v="0"/>
    <n v="0"/>
    <n v="0"/>
    <n v="0"/>
    <n v="5760"/>
    <n v="96"/>
    <n v="1344"/>
    <n v="1334"/>
    <m/>
  </r>
  <r>
    <x v="0"/>
    <x v="1"/>
    <n v="1624580081"/>
    <x v="0"/>
    <d v="2016-05-04T00:00:00"/>
    <d v="1899-12-30T00:00:00"/>
    <n v="2193"/>
    <n v="1.4299999475479099"/>
    <n v="1.4299999475479099"/>
    <n v="0"/>
    <b v="0"/>
    <n v="0"/>
    <b v="0"/>
    <n v="0"/>
    <s v="light"/>
    <b v="0"/>
    <n v="3.3408191485885292"/>
    <n v="1.41999995708466"/>
    <n v="0"/>
    <n v="0"/>
    <n v="0"/>
    <n v="0"/>
    <n v="0"/>
    <n v="7080"/>
    <n v="118"/>
    <n v="1322"/>
    <n v="1368"/>
    <m/>
  </r>
  <r>
    <x v="0"/>
    <x v="1"/>
    <n v="1624580081"/>
    <x v="0"/>
    <d v="2016-05-05T00:00:00"/>
    <d v="1899-12-30T00:00:00"/>
    <n v="2470"/>
    <n v="1.6100000143051101"/>
    <n v="1.6100000143051101"/>
    <n v="0"/>
    <b v="0"/>
    <n v="0"/>
    <b v="0"/>
    <n v="0"/>
    <s v="light"/>
    <b v="0"/>
    <n v="3.3408191485885292"/>
    <n v="1.58000004291534"/>
    <n v="1.9999999552965199E-2"/>
    <n v="0"/>
    <n v="0"/>
    <n v="0"/>
    <n v="0"/>
    <n v="7020"/>
    <n v="117"/>
    <n v="1323"/>
    <n v="1370"/>
    <m/>
  </r>
  <r>
    <x v="0"/>
    <x v="1"/>
    <n v="1624580081"/>
    <x v="0"/>
    <d v="2016-05-06T00:00:00"/>
    <d v="1899-12-30T00:00:00"/>
    <n v="1727"/>
    <n v="1.12000000476837"/>
    <n v="1.12000000476837"/>
    <n v="0"/>
    <b v="0"/>
    <n v="0"/>
    <b v="0"/>
    <n v="0"/>
    <s v="light"/>
    <b v="0"/>
    <n v="3.3408191485885292"/>
    <n v="1.12000000476837"/>
    <n v="9.9999997764825804E-3"/>
    <n v="0"/>
    <n v="0"/>
    <n v="0"/>
    <n v="0"/>
    <n v="6120"/>
    <n v="102"/>
    <n v="1338"/>
    <n v="1341"/>
    <m/>
  </r>
  <r>
    <x v="0"/>
    <x v="1"/>
    <n v="1624580081"/>
    <x v="0"/>
    <d v="2016-05-07T00:00:00"/>
    <d v="1899-12-30T00:00:00"/>
    <n v="2104"/>
    <n v="1.37000000476837"/>
    <n v="1.37000000476837"/>
    <n v="0"/>
    <b v="0"/>
    <n v="0"/>
    <b v="0"/>
    <n v="0"/>
    <s v="light"/>
    <b v="0"/>
    <n v="3.3408191485885292"/>
    <n v="1.37000000476837"/>
    <n v="0"/>
    <n v="0"/>
    <n v="0"/>
    <n v="0"/>
    <n v="0"/>
    <n v="10920"/>
    <n v="182"/>
    <n v="1258"/>
    <n v="1474"/>
    <m/>
  </r>
  <r>
    <x v="0"/>
    <x v="1"/>
    <n v="1624580081"/>
    <x v="0"/>
    <d v="2016-05-08T00:00:00"/>
    <d v="1899-12-30T00:00:00"/>
    <n v="3427"/>
    <n v="2.2300000190734899"/>
    <n v="2.2300000190734899"/>
    <n v="0"/>
    <b v="0"/>
    <n v="0"/>
    <b v="0"/>
    <n v="0"/>
    <s v="light"/>
    <b v="0"/>
    <n v="3.3408191485885292"/>
    <n v="2.2200000286102299"/>
    <n v="0"/>
    <n v="0"/>
    <n v="0"/>
    <n v="0"/>
    <n v="0"/>
    <n v="9120"/>
    <n v="152"/>
    <n v="1288"/>
    <n v="1427"/>
    <m/>
  </r>
  <r>
    <x v="0"/>
    <x v="1"/>
    <n v="1624580081"/>
    <x v="0"/>
    <d v="2016-05-09T00:00:00"/>
    <d v="1899-12-30T00:00:00"/>
    <n v="1732"/>
    <n v="1.12999999523163"/>
    <n v="1.12999999523163"/>
    <n v="0"/>
    <b v="0"/>
    <n v="0"/>
    <b v="0"/>
    <n v="0"/>
    <s v="light"/>
    <b v="0"/>
    <n v="3.3408191485885292"/>
    <n v="1.12999999523163"/>
    <n v="0"/>
    <n v="0"/>
    <n v="0"/>
    <n v="0"/>
    <n v="0"/>
    <n v="5460"/>
    <n v="91"/>
    <n v="1349"/>
    <n v="1328"/>
    <m/>
  </r>
  <r>
    <x v="0"/>
    <x v="1"/>
    <n v="1624580081"/>
    <x v="0"/>
    <d v="2016-05-10T00:00:00"/>
    <d v="1899-12-30T00:00:00"/>
    <n v="2969"/>
    <n v="1.9299999475479099"/>
    <n v="1.9299999475479099"/>
    <n v="0"/>
    <b v="0"/>
    <n v="0"/>
    <b v="0"/>
    <n v="0"/>
    <s v="light"/>
    <b v="0"/>
    <n v="3.3408191485885292"/>
    <n v="1.91999995708466"/>
    <n v="9.9999997764825804E-3"/>
    <n v="0"/>
    <n v="0"/>
    <n v="0"/>
    <n v="0"/>
    <n v="8340"/>
    <n v="139"/>
    <n v="1301"/>
    <n v="1393"/>
    <m/>
  </r>
  <r>
    <x v="0"/>
    <x v="1"/>
    <n v="1624580081"/>
    <x v="0"/>
    <d v="2016-05-11T00:00:00"/>
    <d v="1899-12-30T00:00:00"/>
    <n v="3134"/>
    <n v="2.03999996185303"/>
    <n v="2.03999996185303"/>
    <n v="0"/>
    <b v="0"/>
    <n v="0"/>
    <b v="0"/>
    <n v="0"/>
    <s v="light"/>
    <b v="0"/>
    <n v="3.3408191485885292"/>
    <n v="2.03999996185303"/>
    <n v="0"/>
    <n v="0"/>
    <n v="0"/>
    <n v="0"/>
    <n v="0"/>
    <n v="6720"/>
    <n v="112"/>
    <n v="1328"/>
    <n v="1359"/>
    <m/>
  </r>
  <r>
    <x v="0"/>
    <x v="1"/>
    <n v="1624580081"/>
    <x v="0"/>
    <d v="2016-05-12T00:00:00"/>
    <d v="1899-12-30T00:00:00"/>
    <n v="2971"/>
    <n v="1.9299999475479099"/>
    <n v="1.9299999475479099"/>
    <n v="0"/>
    <b v="0"/>
    <n v="0"/>
    <b v="0"/>
    <n v="0"/>
    <s v="light"/>
    <b v="0"/>
    <n v="3.3408191485885292"/>
    <n v="1.91999995708466"/>
    <n v="9.9999997764825804E-3"/>
    <n v="0"/>
    <n v="0"/>
    <n v="0"/>
    <n v="0"/>
    <n v="6420"/>
    <n v="107"/>
    <n v="890"/>
    <n v="1002"/>
    <m/>
  </r>
  <r>
    <x v="0"/>
    <x v="2"/>
    <n v="1644430081"/>
    <x v="0"/>
    <d v="2016-04-12T00:00:00"/>
    <d v="1899-12-30T00:00:00"/>
    <n v="10694"/>
    <n v="7.7699999809265101"/>
    <n v="7.7699999809265101"/>
    <n v="0"/>
    <b v="0"/>
    <n v="0.140000000596046"/>
    <b v="0"/>
    <n v="2.2999999523162802"/>
    <s v="light"/>
    <b v="0"/>
    <n v="3.3408191485885292"/>
    <n v="5.3299999237060502"/>
    <n v="0"/>
    <n v="120"/>
    <n v="2"/>
    <n v="3060"/>
    <n v="51"/>
    <n v="15360"/>
    <n v="256"/>
    <n v="1131"/>
    <n v="3199"/>
    <m/>
  </r>
  <r>
    <x v="0"/>
    <x v="2"/>
    <n v="1644430081"/>
    <x v="0"/>
    <d v="2016-04-13T00:00:00"/>
    <d v="1899-12-30T00:00:00"/>
    <n v="8001"/>
    <n v="5.8200001716613796"/>
    <n v="5.8200001716613796"/>
    <n v="0"/>
    <b v="0"/>
    <n v="2.2799999713897701"/>
    <b v="0"/>
    <n v="0.89999997615814198"/>
    <s v="light"/>
    <b v="0"/>
    <n v="3.3408191485885292"/>
    <n v="2.6400001049041699"/>
    <n v="0"/>
    <n v="1800"/>
    <n v="30"/>
    <n v="960"/>
    <n v="16"/>
    <n v="8100"/>
    <n v="135"/>
    <n v="1259"/>
    <n v="2902"/>
    <m/>
  </r>
  <r>
    <x v="0"/>
    <x v="2"/>
    <n v="1644430081"/>
    <x v="0"/>
    <d v="2016-04-14T00:00:00"/>
    <d v="1899-12-30T00:00:00"/>
    <n v="11037"/>
    <n v="8.0200004577636701"/>
    <n v="8.0200004577636701"/>
    <n v="0"/>
    <b v="0"/>
    <n v="0.36000001430511502"/>
    <b v="0"/>
    <n v="2.5599999427795401"/>
    <s v="light"/>
    <b v="0"/>
    <n v="3.3408191485885292"/>
    <n v="5.0999999046325701"/>
    <n v="0"/>
    <n v="300"/>
    <n v="5"/>
    <n v="3480"/>
    <n v="58"/>
    <n v="15120"/>
    <n v="252"/>
    <n v="1125"/>
    <n v="3226"/>
    <m/>
  </r>
  <r>
    <x v="0"/>
    <x v="2"/>
    <n v="1644430081"/>
    <x v="0"/>
    <d v="2016-04-15T00:00:00"/>
    <d v="1899-12-30T00:00:00"/>
    <n v="5263"/>
    <n v="3.8299999237060498"/>
    <n v="3.8299999237060498"/>
    <n v="0"/>
    <b v="0"/>
    <n v="0.21999999880790699"/>
    <b v="0"/>
    <n v="0.15000000596046401"/>
    <s v="light"/>
    <b v="0"/>
    <n v="3.3408191485885292"/>
    <n v="3.4500000476837198"/>
    <n v="0"/>
    <n v="180"/>
    <n v="3"/>
    <n v="240"/>
    <n v="4"/>
    <n v="10200"/>
    <n v="170"/>
    <n v="1263"/>
    <n v="2750"/>
    <m/>
  </r>
  <r>
    <x v="0"/>
    <x v="2"/>
    <n v="1644430081"/>
    <x v="0"/>
    <d v="2016-04-16T00:00:00"/>
    <d v="1899-12-30T00:00:00"/>
    <n v="15300"/>
    <n v="11.1199998855591"/>
    <n v="11.1199998855591"/>
    <n v="0"/>
    <b v="0"/>
    <n v="4.0999999046325701"/>
    <b v="0"/>
    <n v="1.87999999523163"/>
    <s v="light"/>
    <b v="0"/>
    <n v="3.3408191485885292"/>
    <n v="5.0900001525878897"/>
    <n v="0"/>
    <n v="3060"/>
    <n v="51"/>
    <n v="2520"/>
    <n v="42"/>
    <n v="12720"/>
    <n v="212"/>
    <n v="1135"/>
    <n v="3493"/>
    <m/>
  </r>
  <r>
    <x v="0"/>
    <x v="2"/>
    <n v="1644430081"/>
    <x v="0"/>
    <d v="2016-04-17T00:00:00"/>
    <d v="1899-12-30T00:00:00"/>
    <n v="8757"/>
    <n v="6.3699998855590803"/>
    <n v="6.3699998855590803"/>
    <n v="0"/>
    <b v="0"/>
    <n v="2.25"/>
    <b v="0"/>
    <n v="0.56999999284744296"/>
    <s v="light"/>
    <b v="0"/>
    <n v="3.3408191485885292"/>
    <n v="3.5499999523162802"/>
    <n v="0"/>
    <n v="1740"/>
    <n v="29"/>
    <n v="780"/>
    <n v="13"/>
    <n v="11160"/>
    <n v="186"/>
    <n v="1212"/>
    <n v="3011"/>
    <m/>
  </r>
  <r>
    <x v="0"/>
    <x v="2"/>
    <n v="1644430081"/>
    <x v="0"/>
    <d v="2016-04-18T00:00:00"/>
    <d v="1899-12-30T00:00:00"/>
    <n v="7132"/>
    <n v="5.1900000572204599"/>
    <n v="5.1900000572204599"/>
    <n v="0"/>
    <b v="0"/>
    <n v="1.0700000524520901"/>
    <b v="0"/>
    <n v="1.66999995708466"/>
    <s v="light"/>
    <b v="0"/>
    <n v="3.3408191485885292"/>
    <n v="2.4500000476837198"/>
    <n v="0"/>
    <n v="900"/>
    <n v="15"/>
    <n v="1980"/>
    <n v="33"/>
    <n v="7260"/>
    <n v="121"/>
    <n v="1271"/>
    <n v="2806"/>
    <m/>
  </r>
  <r>
    <x v="0"/>
    <x v="2"/>
    <n v="1644430081"/>
    <x v="0"/>
    <d v="2016-04-19T00:00:00"/>
    <d v="1899-12-30T00:00:00"/>
    <n v="11256"/>
    <n v="8.1800003051757795"/>
    <n v="8.1800003051757795"/>
    <n v="0"/>
    <b v="0"/>
    <n v="0.36000001430511502"/>
    <b v="0"/>
    <n v="2.5299999713897701"/>
    <s v="light"/>
    <b v="0"/>
    <n v="3.3408191485885292"/>
    <n v="5.3000001907348597"/>
    <n v="0"/>
    <n v="300"/>
    <n v="5"/>
    <n v="3480"/>
    <n v="58"/>
    <n v="16680"/>
    <n v="278"/>
    <n v="1099"/>
    <n v="3300"/>
    <m/>
  </r>
  <r>
    <x v="0"/>
    <x v="2"/>
    <n v="1644430081"/>
    <x v="0"/>
    <d v="2016-04-20T00:00:00"/>
    <d v="1899-12-30T00:00:00"/>
    <n v="2436"/>
    <n v="1.7699999809265099"/>
    <n v="1.7699999809265099"/>
    <n v="0"/>
    <b v="0"/>
    <n v="0"/>
    <b v="0"/>
    <n v="0"/>
    <s v="light"/>
    <b v="0"/>
    <n v="3.3408191485885292"/>
    <n v="1.7599999904632599"/>
    <n v="9.9999997764825804E-3"/>
    <n v="0"/>
    <n v="0"/>
    <n v="0"/>
    <n v="0"/>
    <n v="7500"/>
    <n v="125"/>
    <n v="1315"/>
    <n v="2430"/>
    <m/>
  </r>
  <r>
    <x v="0"/>
    <x v="2"/>
    <n v="1644430081"/>
    <x v="0"/>
    <d v="2016-04-21T00:00:00"/>
    <d v="1899-12-30T00:00:00"/>
    <n v="1223"/>
    <n v="0.88999998569488503"/>
    <n v="0.88999998569488503"/>
    <n v="0"/>
    <b v="0"/>
    <n v="0"/>
    <b v="0"/>
    <n v="0"/>
    <s v="light"/>
    <b v="0"/>
    <n v="3.3408191485885292"/>
    <n v="0.87999999523162797"/>
    <n v="9.9999997764825804E-3"/>
    <n v="0"/>
    <n v="0"/>
    <n v="0"/>
    <n v="0"/>
    <n v="2280"/>
    <n v="38"/>
    <n v="1402"/>
    <n v="2140"/>
    <m/>
  </r>
  <r>
    <x v="0"/>
    <x v="2"/>
    <n v="1644430081"/>
    <x v="0"/>
    <d v="2016-04-22T00:00:00"/>
    <d v="1899-12-30T00:00:00"/>
    <n v="3673"/>
    <n v="2.6700000762939502"/>
    <n v="2.6700000762939502"/>
    <n v="0"/>
    <b v="0"/>
    <n v="0"/>
    <b v="0"/>
    <n v="0"/>
    <s v="light"/>
    <b v="0"/>
    <n v="3.3408191485885292"/>
    <n v="2.6600000858306898"/>
    <n v="9.9999997764825804E-3"/>
    <n v="0"/>
    <n v="0"/>
    <n v="0"/>
    <n v="0"/>
    <n v="5160"/>
    <n v="86"/>
    <n v="1354"/>
    <n v="2344"/>
    <m/>
  </r>
  <r>
    <x v="0"/>
    <x v="2"/>
    <n v="1644430081"/>
    <x v="0"/>
    <d v="2016-04-23T00:00:00"/>
    <d v="1899-12-30T00:00:00"/>
    <n v="6637"/>
    <n v="4.8299999237060502"/>
    <n v="4.8299999237060502"/>
    <n v="0"/>
    <b v="0"/>
    <n v="0"/>
    <b v="0"/>
    <n v="0.57999998331069902"/>
    <s v="light"/>
    <b v="0"/>
    <n v="3.3408191485885292"/>
    <n v="4.25"/>
    <n v="0"/>
    <n v="0"/>
    <n v="0"/>
    <n v="900"/>
    <n v="15"/>
    <n v="9600"/>
    <n v="160"/>
    <n v="1265"/>
    <n v="2677"/>
    <m/>
  </r>
  <r>
    <x v="0"/>
    <x v="2"/>
    <n v="1644430081"/>
    <x v="0"/>
    <d v="2016-04-24T00:00:00"/>
    <d v="1899-12-30T00:00:00"/>
    <n v="3321"/>
    <n v="2.4100000858306898"/>
    <n v="2.4100000858306898"/>
    <n v="0"/>
    <b v="0"/>
    <n v="0"/>
    <b v="0"/>
    <n v="0"/>
    <s v="light"/>
    <b v="0"/>
    <n v="3.3408191485885292"/>
    <n v="2.4100000858306898"/>
    <n v="0"/>
    <n v="0"/>
    <n v="0"/>
    <n v="0"/>
    <n v="0"/>
    <n v="5340"/>
    <n v="89"/>
    <n v="1351"/>
    <n v="2413"/>
    <m/>
  </r>
  <r>
    <x v="0"/>
    <x v="2"/>
    <n v="1644430081"/>
    <x v="0"/>
    <d v="2016-04-25T00:00:00"/>
    <d v="1899-12-30T00:00:00"/>
    <n v="3580"/>
    <n v="2.5999999046325701"/>
    <n v="2.5999999046325701"/>
    <n v="0"/>
    <b v="0"/>
    <n v="0.58999997377395597"/>
    <b v="0"/>
    <n v="5.9999998658895499E-2"/>
    <s v="light"/>
    <b v="0"/>
    <n v="3.3408191485885292"/>
    <n v="1.95000004768372"/>
    <n v="0"/>
    <n v="480"/>
    <n v="8"/>
    <n v="60"/>
    <n v="1"/>
    <n v="5640"/>
    <n v="94"/>
    <n v="1337"/>
    <n v="2497"/>
    <m/>
  </r>
  <r>
    <x v="0"/>
    <x v="2"/>
    <n v="1644430081"/>
    <x v="0"/>
    <d v="2016-04-26T00:00:00"/>
    <d v="1899-12-30T00:00:00"/>
    <n v="9919"/>
    <n v="7.21000003814697"/>
    <n v="7.21000003814697"/>
    <n v="0"/>
    <b v="0"/>
    <n v="0.80000001192092896"/>
    <b v="0"/>
    <n v="1.7200000286102299"/>
    <s v="light"/>
    <b v="0"/>
    <n v="3.3408191485885292"/>
    <n v="4.6900000572204599"/>
    <n v="0"/>
    <n v="660"/>
    <n v="11"/>
    <n v="2460"/>
    <n v="41"/>
    <n v="13380"/>
    <n v="223"/>
    <n v="1165"/>
    <n v="3123"/>
    <m/>
  </r>
  <r>
    <x v="0"/>
    <x v="2"/>
    <n v="1644430081"/>
    <x v="0"/>
    <d v="2016-04-27T00:00:00"/>
    <d v="1899-12-30T00:00:00"/>
    <n v="3032"/>
    <n v="2.2000000476837198"/>
    <n v="2.2000000476837198"/>
    <n v="0"/>
    <b v="0"/>
    <n v="0"/>
    <b v="0"/>
    <n v="0"/>
    <s v="light"/>
    <b v="0"/>
    <n v="3.3408191485885292"/>
    <n v="2.2000000476837198"/>
    <n v="0"/>
    <n v="0"/>
    <n v="0"/>
    <n v="0"/>
    <n v="0"/>
    <n v="7080"/>
    <n v="118"/>
    <n v="1322"/>
    <n v="2489"/>
    <m/>
  </r>
  <r>
    <x v="0"/>
    <x v="2"/>
    <n v="1644430081"/>
    <x v="0"/>
    <d v="2016-04-28T00:00:00"/>
    <d v="1899-12-30T00:00:00"/>
    <n v="9405"/>
    <n v="6.8400001525878897"/>
    <n v="6.8400001525878897"/>
    <n v="0"/>
    <b v="0"/>
    <n v="0.20000000298023199"/>
    <b v="0"/>
    <n v="2.3199999332428001"/>
    <s v="light"/>
    <b v="0"/>
    <n v="3.3408191485885292"/>
    <n v="4.3099999427795401"/>
    <n v="0"/>
    <n v="180"/>
    <n v="3"/>
    <n v="3180"/>
    <n v="53"/>
    <n v="13620"/>
    <n v="227"/>
    <n v="1157"/>
    <n v="3108"/>
    <m/>
  </r>
  <r>
    <x v="0"/>
    <x v="2"/>
    <n v="1644430081"/>
    <x v="0"/>
    <d v="2016-04-29T00:00:00"/>
    <d v="1899-12-30T00:00:00"/>
    <n v="3176"/>
    <n v="2.3099999427795401"/>
    <n v="2.3099999427795401"/>
    <n v="0"/>
    <b v="0"/>
    <n v="0"/>
    <b v="0"/>
    <n v="0"/>
    <s v="light"/>
    <b v="0"/>
    <n v="3.3408191485885292"/>
    <n v="2.3099999427795401"/>
    <n v="0"/>
    <n v="0"/>
    <n v="0"/>
    <n v="0"/>
    <n v="0"/>
    <n v="7200"/>
    <n v="120"/>
    <n v="1193"/>
    <n v="2498"/>
    <m/>
  </r>
  <r>
    <x v="0"/>
    <x v="2"/>
    <n v="1644430081"/>
    <x v="0"/>
    <d v="2016-04-30T00:00:00"/>
    <d v="1899-12-30T00:00:00"/>
    <n v="18213"/>
    <n v="13.2399997711182"/>
    <n v="13.2399997711182"/>
    <n v="0"/>
    <b v="0"/>
    <n v="0.62999999523162797"/>
    <b v="0"/>
    <n v="3.1400001049041699"/>
    <s v="light"/>
    <b v="0"/>
    <n v="3.3408191485885292"/>
    <n v="9.4600000381469709"/>
    <n v="0"/>
    <n v="540"/>
    <n v="9"/>
    <n v="4260"/>
    <n v="71"/>
    <n v="24120"/>
    <n v="402"/>
    <n v="816"/>
    <n v="3846"/>
    <m/>
  </r>
  <r>
    <x v="0"/>
    <x v="2"/>
    <n v="1644430081"/>
    <x v="0"/>
    <d v="2016-05-01T00:00:00"/>
    <d v="1899-12-30T00:00:00"/>
    <n v="6132"/>
    <n v="4.46000003814697"/>
    <n v="4.46000003814697"/>
    <n v="0"/>
    <b v="0"/>
    <n v="0.239999994635582"/>
    <b v="0"/>
    <n v="0.99000000953674305"/>
    <s v="light"/>
    <b v="0"/>
    <n v="3.3408191485885292"/>
    <n v="3.2300000190734899"/>
    <n v="0"/>
    <n v="180"/>
    <n v="3"/>
    <n v="1440"/>
    <n v="24"/>
    <n v="8760"/>
    <n v="146"/>
    <n v="908"/>
    <n v="2696"/>
    <m/>
  </r>
  <r>
    <x v="0"/>
    <x v="2"/>
    <n v="1644430081"/>
    <x v="0"/>
    <d v="2016-05-02T00:00:00"/>
    <d v="1899-12-30T00:00:00"/>
    <n v="3758"/>
    <n v="2.7300000190734899"/>
    <n v="2.7300000190734899"/>
    <n v="0"/>
    <b v="0"/>
    <n v="7.0000000298023196E-2"/>
    <b v="0"/>
    <n v="0.31000000238418601"/>
    <s v="light"/>
    <b v="0"/>
    <n v="3.3408191485885292"/>
    <n v="2.3499999046325701"/>
    <n v="0"/>
    <n v="60"/>
    <n v="1"/>
    <n v="420"/>
    <n v="7"/>
    <n v="8880"/>
    <n v="148"/>
    <n v="682"/>
    <n v="2580"/>
    <m/>
  </r>
  <r>
    <x v="0"/>
    <x v="2"/>
    <n v="1644430081"/>
    <x v="0"/>
    <d v="2016-05-03T00:00:00"/>
    <d v="1899-12-30T00:00:00"/>
    <n v="12850"/>
    <n v="9.3400001525878906"/>
    <n v="9.3400001525878906"/>
    <n v="0"/>
    <b v="0"/>
    <n v="0.72000002861022905"/>
    <b v="0"/>
    <n v="4.0900001525878897"/>
    <s v="light"/>
    <b v="0"/>
    <n v="3.3408191485885292"/>
    <n v="4.53999996185303"/>
    <n v="0"/>
    <n v="600"/>
    <n v="10"/>
    <n v="5640"/>
    <n v="94"/>
    <n v="13260"/>
    <n v="221"/>
    <n v="1115"/>
    <n v="3324"/>
    <m/>
  </r>
  <r>
    <x v="0"/>
    <x v="2"/>
    <n v="1644430081"/>
    <x v="0"/>
    <d v="2016-05-04T00:00:00"/>
    <d v="1899-12-30T00:00:00"/>
    <n v="2309"/>
    <n v="1.6799999475479099"/>
    <n v="1.6799999475479099"/>
    <n v="0"/>
    <b v="0"/>
    <n v="0"/>
    <b v="0"/>
    <n v="0"/>
    <s v="light"/>
    <b v="0"/>
    <n v="3.3408191485885292"/>
    <n v="1.6599999666214"/>
    <n v="1.9999999552965199E-2"/>
    <n v="0"/>
    <n v="0"/>
    <n v="0"/>
    <n v="0"/>
    <n v="3120"/>
    <n v="52"/>
    <n v="1388"/>
    <n v="2222"/>
    <m/>
  </r>
  <r>
    <x v="0"/>
    <x v="2"/>
    <n v="1644430081"/>
    <x v="0"/>
    <d v="2016-05-05T00:00:00"/>
    <d v="1899-12-30T00:00:00"/>
    <n v="4363"/>
    <n v="3.1900000572204599"/>
    <n v="3.1900000572204599"/>
    <n v="0"/>
    <b v="0"/>
    <n v="0.519999980926514"/>
    <b v="0"/>
    <n v="0.54000002145767201"/>
    <s v="light"/>
    <b v="0"/>
    <n v="3.3408191485885292"/>
    <n v="2.1300001144409202"/>
    <n v="9.9999997764825804E-3"/>
    <n v="360"/>
    <n v="6"/>
    <n v="720"/>
    <n v="12"/>
    <n v="4860"/>
    <n v="81"/>
    <n v="1341"/>
    <n v="2463"/>
    <m/>
  </r>
  <r>
    <x v="0"/>
    <x v="2"/>
    <n v="1644430081"/>
    <x v="0"/>
    <d v="2016-05-06T00:00:00"/>
    <d v="1899-12-30T00:00:00"/>
    <n v="9787"/>
    <n v="7.1199998855590803"/>
    <n v="7.1199998855590803"/>
    <n v="0"/>
    <b v="0"/>
    <n v="0.81999999284744296"/>
    <b v="0"/>
    <n v="0.270000010728836"/>
    <s v="light"/>
    <b v="0"/>
    <n v="3.3408191485885292"/>
    <n v="6.0100002288818404"/>
    <n v="1.9999999552965199E-2"/>
    <n v="660"/>
    <n v="11"/>
    <n v="360"/>
    <n v="6"/>
    <n v="22140"/>
    <n v="369"/>
    <n v="1054"/>
    <n v="3328"/>
    <m/>
  </r>
  <r>
    <x v="0"/>
    <x v="2"/>
    <n v="1644430081"/>
    <x v="0"/>
    <d v="2016-05-07T00:00:00"/>
    <d v="1899-12-30T00:00:00"/>
    <n v="13372"/>
    <n v="9.7200002670288104"/>
    <n v="9.7200002670288104"/>
    <n v="0"/>
    <b v="0"/>
    <n v="3.2599999904632599"/>
    <b v="0"/>
    <n v="0.79000002145767201"/>
    <s v="light"/>
    <b v="0"/>
    <n v="3.3408191485885292"/>
    <n v="5.6700000762939498"/>
    <n v="9.9999997764825804E-3"/>
    <n v="2460"/>
    <n v="41"/>
    <n v="1020"/>
    <n v="17"/>
    <n v="14580"/>
    <n v="243"/>
    <n v="1139"/>
    <n v="3404"/>
    <m/>
  </r>
  <r>
    <x v="0"/>
    <x v="2"/>
    <n v="1644430081"/>
    <x v="0"/>
    <d v="2016-05-08T00:00:00"/>
    <d v="1899-12-30T00:00:00"/>
    <n v="6724"/>
    <n v="4.8899998664856001"/>
    <n v="4.8899998664856001"/>
    <n v="0"/>
    <b v="0"/>
    <n v="0"/>
    <b v="0"/>
    <n v="0"/>
    <s v="light"/>
    <b v="0"/>
    <n v="3.3408191485885292"/>
    <n v="4.8800001144409197"/>
    <n v="0"/>
    <n v="0"/>
    <n v="0"/>
    <n v="0"/>
    <n v="0"/>
    <n v="17700"/>
    <n v="295"/>
    <n v="991"/>
    <n v="2987"/>
    <m/>
  </r>
  <r>
    <x v="0"/>
    <x v="2"/>
    <n v="1644430081"/>
    <x v="0"/>
    <d v="2016-05-09T00:00:00"/>
    <d v="1899-12-30T00:00:00"/>
    <n v="6643"/>
    <n v="4.8299999237060502"/>
    <n v="4.8299999237060502"/>
    <n v="0"/>
    <b v="0"/>
    <n v="2.3900001049041699"/>
    <b v="0"/>
    <n v="0.34999999403953602"/>
    <s v="light"/>
    <b v="0"/>
    <n v="3.3408191485885292"/>
    <n v="2.0899999141693102"/>
    <n v="9.9999997764825804E-3"/>
    <n v="1920"/>
    <n v="32"/>
    <n v="360"/>
    <n v="6"/>
    <n v="18180"/>
    <n v="303"/>
    <n v="1099"/>
    <n v="3008"/>
    <m/>
  </r>
  <r>
    <x v="0"/>
    <x v="2"/>
    <n v="1644430081"/>
    <x v="0"/>
    <d v="2016-05-10T00:00:00"/>
    <d v="1899-12-30T00:00:00"/>
    <n v="9167"/>
    <n v="6.6599998474121103"/>
    <n v="6.6599998474121103"/>
    <n v="0"/>
    <b v="0"/>
    <n v="0.87999999523162797"/>
    <b v="0"/>
    <n v="0.81000000238418601"/>
    <s v="light"/>
    <b v="0"/>
    <n v="3.3408191485885292"/>
    <n v="4.9699997901916504"/>
    <n v="9.9999997764825804E-3"/>
    <n v="720"/>
    <n v="12"/>
    <n v="1140"/>
    <n v="19"/>
    <n v="9300"/>
    <n v="155"/>
    <n v="1254"/>
    <n v="2799"/>
    <m/>
  </r>
  <r>
    <x v="0"/>
    <x v="2"/>
    <n v="1644430081"/>
    <x v="0"/>
    <d v="2016-05-11T00:00:00"/>
    <d v="1899-12-30T00:00:00"/>
    <n v="1329"/>
    <n v="0.97000002861022905"/>
    <n v="0.97000002861022905"/>
    <n v="0"/>
    <b v="0"/>
    <n v="0"/>
    <b v="0"/>
    <n v="0"/>
    <s v="light"/>
    <b v="0"/>
    <n v="3.3408191485885292"/>
    <n v="0.94999998807907104"/>
    <n v="9.9999997764825804E-3"/>
    <n v="0"/>
    <n v="0"/>
    <n v="0"/>
    <n v="0"/>
    <n v="2940"/>
    <n v="49"/>
    <n v="713"/>
    <n v="1276"/>
    <m/>
  </r>
  <r>
    <x v="0"/>
    <x v="3"/>
    <n v="1844505072"/>
    <x v="0"/>
    <d v="2016-04-12T00:00:00"/>
    <d v="1899-12-30T00:00:00"/>
    <n v="6697"/>
    <n v="4.4299998283386204"/>
    <n v="4.4299998283386204"/>
    <n v="0"/>
    <b v="0"/>
    <n v="0"/>
    <b v="0"/>
    <n v="0"/>
    <s v="light"/>
    <b v="0"/>
    <n v="3.3408191485885292"/>
    <n v="4.4299998283386204"/>
    <n v="0"/>
    <n v="0"/>
    <n v="0"/>
    <n v="0"/>
    <n v="0"/>
    <n v="20340"/>
    <n v="339"/>
    <n v="1101"/>
    <n v="2030"/>
    <m/>
  </r>
  <r>
    <x v="0"/>
    <x v="3"/>
    <n v="1844505072"/>
    <x v="0"/>
    <d v="2016-04-13T00:00:00"/>
    <d v="1899-12-30T00:00:00"/>
    <n v="4929"/>
    <n v="3.2599999904632599"/>
    <n v="3.2599999904632599"/>
    <n v="0"/>
    <b v="0"/>
    <n v="0"/>
    <b v="0"/>
    <n v="0"/>
    <s v="light"/>
    <b v="0"/>
    <n v="3.3408191485885292"/>
    <n v="3.2599999904632599"/>
    <n v="0"/>
    <n v="0"/>
    <n v="0"/>
    <n v="0"/>
    <n v="0"/>
    <n v="14880"/>
    <n v="248"/>
    <n v="1192"/>
    <n v="1860"/>
    <m/>
  </r>
  <r>
    <x v="0"/>
    <x v="3"/>
    <n v="1844505072"/>
    <x v="0"/>
    <d v="2016-04-14T00:00:00"/>
    <d v="1899-12-30T00:00:00"/>
    <n v="7937"/>
    <n v="5.25"/>
    <n v="5.25"/>
    <n v="0"/>
    <b v="0"/>
    <n v="0"/>
    <b v="0"/>
    <n v="0"/>
    <s v="light"/>
    <b v="0"/>
    <n v="3.3408191485885292"/>
    <n v="5.2300000190734899"/>
    <n v="0"/>
    <n v="0"/>
    <n v="0"/>
    <n v="0"/>
    <n v="0"/>
    <n v="22380"/>
    <n v="373"/>
    <n v="843"/>
    <n v="2130"/>
    <m/>
  </r>
  <r>
    <x v="0"/>
    <x v="3"/>
    <n v="1844505072"/>
    <x v="0"/>
    <d v="2016-04-15T00:00:00"/>
    <d v="1899-12-30T00:00:00"/>
    <n v="3844"/>
    <n v="2.53999996185303"/>
    <n v="2.53999996185303"/>
    <n v="0"/>
    <b v="0"/>
    <n v="0"/>
    <b v="0"/>
    <n v="0"/>
    <s v="light"/>
    <b v="0"/>
    <n v="3.3408191485885292"/>
    <n v="2.53999996185303"/>
    <n v="0"/>
    <n v="0"/>
    <n v="0"/>
    <n v="0"/>
    <n v="0"/>
    <n v="10560"/>
    <n v="176"/>
    <n v="527"/>
    <n v="1725"/>
    <m/>
  </r>
  <r>
    <x v="0"/>
    <x v="3"/>
    <n v="1844505072"/>
    <x v="0"/>
    <d v="2016-04-16T00:00:00"/>
    <d v="1899-12-30T00:00:00"/>
    <n v="3414"/>
    <n v="2.2599999904632599"/>
    <n v="2.2599999904632599"/>
    <n v="0"/>
    <b v="0"/>
    <n v="0"/>
    <b v="0"/>
    <n v="0"/>
    <s v="light"/>
    <b v="0"/>
    <n v="3.3408191485885292"/>
    <n v="2.2599999904632599"/>
    <n v="0"/>
    <n v="0"/>
    <n v="0"/>
    <n v="0"/>
    <n v="0"/>
    <n v="8820"/>
    <n v="147"/>
    <n v="1293"/>
    <n v="1657"/>
    <m/>
  </r>
  <r>
    <x v="0"/>
    <x v="3"/>
    <n v="1844505072"/>
    <x v="0"/>
    <d v="2016-04-17T00:00:00"/>
    <d v="1899-12-30T00:00:00"/>
    <n v="4525"/>
    <n v="2.9900000095367401"/>
    <n v="2.9900000095367401"/>
    <n v="0"/>
    <b v="0"/>
    <n v="0.140000000596046"/>
    <b v="0"/>
    <n v="0.259999990463257"/>
    <s v="light"/>
    <b v="0"/>
    <n v="3.3408191485885292"/>
    <n v="2.5899999141693102"/>
    <n v="0"/>
    <n v="120"/>
    <n v="2"/>
    <n v="480"/>
    <n v="8"/>
    <n v="11940"/>
    <n v="199"/>
    <n v="1231"/>
    <n v="1793"/>
    <m/>
  </r>
  <r>
    <x v="0"/>
    <x v="3"/>
    <n v="1844505072"/>
    <x v="0"/>
    <d v="2016-04-18T00:00:00"/>
    <d v="1899-12-30T00:00:00"/>
    <n v="4597"/>
    <n v="3.03999996185303"/>
    <n v="3.03999996185303"/>
    <n v="0"/>
    <b v="0"/>
    <n v="0"/>
    <b v="0"/>
    <n v="0.479999989271164"/>
    <s v="light"/>
    <b v="0"/>
    <n v="3.3408191485885292"/>
    <n v="2.5599999427795401"/>
    <n v="0"/>
    <n v="0"/>
    <n v="0"/>
    <n v="720"/>
    <n v="12"/>
    <n v="13020"/>
    <n v="217"/>
    <n v="1211"/>
    <n v="1814"/>
    <m/>
  </r>
  <r>
    <x v="0"/>
    <x v="3"/>
    <n v="1844505072"/>
    <x v="0"/>
    <d v="2016-04-19T00:00:00"/>
    <d v="1899-12-30T00:00:00"/>
    <n v="197"/>
    <n v="0.129999995231628"/>
    <n v="0.129999995231628"/>
    <n v="0"/>
    <b v="0"/>
    <n v="0"/>
    <b v="0"/>
    <n v="0"/>
    <s v="light"/>
    <b v="0"/>
    <n v="3.3408191485885292"/>
    <n v="0.129999995231628"/>
    <n v="0"/>
    <n v="0"/>
    <n v="0"/>
    <n v="0"/>
    <n v="0"/>
    <n v="600"/>
    <n v="10"/>
    <n v="1430"/>
    <n v="1366"/>
    <m/>
  </r>
  <r>
    <x v="0"/>
    <x v="3"/>
    <n v="1844505072"/>
    <x v="0"/>
    <d v="2016-04-20T00:00:00"/>
    <d v="1899-12-30T00:00:00"/>
    <n v="8"/>
    <n v="9.9999997764825804E-3"/>
    <n v="9.9999997764825804E-3"/>
    <n v="0"/>
    <b v="0"/>
    <n v="0"/>
    <b v="0"/>
    <n v="0"/>
    <s v="light"/>
    <b v="0"/>
    <n v="3.3408191485885292"/>
    <n v="9.9999997764825804E-3"/>
    <n v="0"/>
    <n v="0"/>
    <n v="0"/>
    <n v="0"/>
    <n v="0"/>
    <n v="60"/>
    <n v="1"/>
    <n v="1439"/>
    <n v="1349"/>
    <m/>
  </r>
  <r>
    <x v="0"/>
    <x v="3"/>
    <n v="1844505072"/>
    <x v="0"/>
    <d v="2016-04-21T00:00:00"/>
    <d v="1899-12-30T00:00:00"/>
    <n v="8054"/>
    <n v="5.3200001716613796"/>
    <n v="5.3200001716613796"/>
    <n v="0"/>
    <b v="0"/>
    <n v="0.119999997317791"/>
    <b v="0"/>
    <n v="0.519999980926514"/>
    <s v="light"/>
    <b v="0"/>
    <n v="3.3408191485885292"/>
    <n v="4.6799998283386204"/>
    <n v="0"/>
    <n v="120"/>
    <n v="2"/>
    <n v="780"/>
    <n v="13"/>
    <n v="18480"/>
    <n v="308"/>
    <n v="1117"/>
    <n v="2062"/>
    <m/>
  </r>
  <r>
    <x v="0"/>
    <x v="3"/>
    <n v="1844505072"/>
    <x v="0"/>
    <d v="2016-04-22T00:00:00"/>
    <d v="1899-12-30T00:00:00"/>
    <n v="5372"/>
    <n v="3.5499999523162802"/>
    <n v="3.5499999523162802"/>
    <n v="0"/>
    <b v="0"/>
    <n v="0"/>
    <b v="0"/>
    <n v="0"/>
    <s v="light"/>
    <b v="0"/>
    <n v="3.3408191485885292"/>
    <n v="3.5499999523162802"/>
    <n v="0"/>
    <n v="0"/>
    <n v="0"/>
    <n v="0"/>
    <n v="0"/>
    <n v="13200"/>
    <n v="220"/>
    <n v="1220"/>
    <n v="1827"/>
    <m/>
  </r>
  <r>
    <x v="0"/>
    <x v="3"/>
    <n v="1844505072"/>
    <x v="0"/>
    <d v="2016-04-23T00:00:00"/>
    <d v="1899-12-30T00:00:00"/>
    <n v="3570"/>
    <n v="2.3599998950958301"/>
    <n v="2.3599998950958301"/>
    <n v="0"/>
    <b v="0"/>
    <n v="0"/>
    <b v="0"/>
    <n v="0"/>
    <s v="light"/>
    <b v="0"/>
    <n v="3.3408191485885292"/>
    <n v="2.3599998950958301"/>
    <n v="0"/>
    <n v="0"/>
    <n v="0"/>
    <n v="0"/>
    <n v="0"/>
    <n v="8340"/>
    <n v="139"/>
    <n v="1301"/>
    <n v="1645"/>
    <m/>
  </r>
  <r>
    <x v="0"/>
    <x v="3"/>
    <n v="1844505072"/>
    <x v="0"/>
    <d v="2016-04-24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347"/>
    <m/>
  </r>
  <r>
    <x v="0"/>
    <x v="3"/>
    <n v="1844505072"/>
    <x v="0"/>
    <d v="2016-04-25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347"/>
    <m/>
  </r>
  <r>
    <x v="0"/>
    <x v="3"/>
    <n v="1844505072"/>
    <x v="0"/>
    <d v="2016-04-26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347"/>
    <m/>
  </r>
  <r>
    <x v="0"/>
    <x v="3"/>
    <n v="1844505072"/>
    <x v="0"/>
    <d v="2016-04-27T00:00:00"/>
    <d v="1899-12-30T00:00:00"/>
    <n v="4"/>
    <n v="0"/>
    <n v="0"/>
    <n v="0"/>
    <b v="0"/>
    <n v="0"/>
    <b v="0"/>
    <n v="0"/>
    <s v="light"/>
    <b v="0"/>
    <n v="3.3408191485885292"/>
    <n v="0"/>
    <n v="0"/>
    <n v="0"/>
    <n v="0"/>
    <n v="0"/>
    <n v="0"/>
    <n v="60"/>
    <n v="1"/>
    <n v="1439"/>
    <n v="1348"/>
    <m/>
  </r>
  <r>
    <x v="0"/>
    <x v="3"/>
    <n v="1844505072"/>
    <x v="0"/>
    <d v="2016-04-28T00:00:00"/>
    <d v="1899-12-30T00:00:00"/>
    <n v="6907"/>
    <n v="4.5700001716613796"/>
    <n v="4.5700001716613796"/>
    <n v="0"/>
    <b v="0"/>
    <n v="0"/>
    <b v="0"/>
    <n v="0"/>
    <s v="light"/>
    <b v="0"/>
    <n v="3.3408191485885292"/>
    <n v="4.5599999427795401"/>
    <n v="0"/>
    <n v="0"/>
    <n v="0"/>
    <n v="0"/>
    <n v="0"/>
    <n v="18120"/>
    <n v="302"/>
    <n v="1138"/>
    <n v="1992"/>
    <m/>
  </r>
  <r>
    <x v="0"/>
    <x v="3"/>
    <n v="1844505072"/>
    <x v="0"/>
    <d v="2016-04-29T00:00:00"/>
    <d v="1899-12-30T00:00:00"/>
    <n v="4920"/>
    <n v="3.25"/>
    <n v="3.25"/>
    <n v="0"/>
    <b v="0"/>
    <n v="0"/>
    <b v="0"/>
    <n v="0"/>
    <s v="light"/>
    <b v="0"/>
    <n v="3.3408191485885292"/>
    <n v="3.25"/>
    <n v="0"/>
    <n v="0"/>
    <n v="0"/>
    <n v="0"/>
    <n v="0"/>
    <n v="14820"/>
    <n v="247"/>
    <n v="1082"/>
    <n v="1856"/>
    <m/>
  </r>
  <r>
    <x v="0"/>
    <x v="3"/>
    <n v="1844505072"/>
    <x v="0"/>
    <d v="2016-04-30T00:00:00"/>
    <d v="1899-12-30T00:00:00"/>
    <n v="4014"/>
    <n v="2.6700000762939502"/>
    <n v="2.6700000762939502"/>
    <n v="0"/>
    <b v="0"/>
    <n v="0"/>
    <b v="0"/>
    <n v="0"/>
    <s v="light"/>
    <b v="0"/>
    <n v="3.3408191485885292"/>
    <n v="2.6500000953674299"/>
    <n v="0"/>
    <n v="0"/>
    <n v="0"/>
    <n v="0"/>
    <n v="0"/>
    <n v="11040"/>
    <n v="184"/>
    <n v="218"/>
    <n v="1763"/>
    <m/>
  </r>
  <r>
    <x v="0"/>
    <x v="3"/>
    <n v="1844505072"/>
    <x v="0"/>
    <d v="2016-05-01T00:00:00"/>
    <d v="1899-12-30T00:00:00"/>
    <n v="2573"/>
    <n v="1.70000004768372"/>
    <n v="1.70000004768372"/>
    <n v="0"/>
    <b v="0"/>
    <n v="0"/>
    <b v="0"/>
    <n v="0.259999990463257"/>
    <s v="light"/>
    <b v="0"/>
    <n v="3.3408191485885292"/>
    <n v="1.45000004768372"/>
    <n v="0"/>
    <n v="0"/>
    <n v="0"/>
    <n v="420"/>
    <n v="7"/>
    <n v="4500"/>
    <n v="75"/>
    <n v="585"/>
    <n v="1541"/>
    <m/>
  </r>
  <r>
    <x v="0"/>
    <x v="3"/>
    <n v="1844505072"/>
    <x v="0"/>
    <d v="2016-05-02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348"/>
    <m/>
  </r>
  <r>
    <x v="0"/>
    <x v="3"/>
    <n v="1844505072"/>
    <x v="0"/>
    <d v="2016-05-03T00:00:00"/>
    <d v="1899-12-30T00:00:00"/>
    <n v="4059"/>
    <n v="2.6800000667571999"/>
    <n v="2.6800000667571999"/>
    <n v="0"/>
    <b v="0"/>
    <n v="0"/>
    <b v="0"/>
    <n v="0"/>
    <s v="light"/>
    <b v="0"/>
    <n v="3.3408191485885292"/>
    <n v="2.6800000667571999"/>
    <n v="0"/>
    <n v="0"/>
    <n v="0"/>
    <n v="0"/>
    <n v="0"/>
    <n v="11040"/>
    <n v="184"/>
    <n v="1256"/>
    <n v="1742"/>
    <m/>
  </r>
  <r>
    <x v="0"/>
    <x v="3"/>
    <n v="1844505072"/>
    <x v="0"/>
    <d v="2016-05-04T00:00:00"/>
    <d v="1899-12-30T00:00:00"/>
    <n v="2080"/>
    <n v="1.37000000476837"/>
    <n v="1.37000000476837"/>
    <n v="0"/>
    <b v="0"/>
    <n v="0"/>
    <b v="0"/>
    <n v="0"/>
    <s v="light"/>
    <b v="0"/>
    <n v="3.3408191485885292"/>
    <n v="1.37000000476837"/>
    <n v="0"/>
    <n v="0"/>
    <n v="0"/>
    <n v="0"/>
    <n v="0"/>
    <n v="5220"/>
    <n v="87"/>
    <n v="1353"/>
    <n v="1549"/>
    <m/>
  </r>
  <r>
    <x v="0"/>
    <x v="3"/>
    <n v="1844505072"/>
    <x v="0"/>
    <d v="2016-05-05T00:00:00"/>
    <d v="1899-12-30T00:00:00"/>
    <n v="2237"/>
    <n v="1.4800000190734901"/>
    <n v="1.4800000190734901"/>
    <n v="0"/>
    <b v="0"/>
    <n v="0"/>
    <b v="0"/>
    <n v="0"/>
    <s v="light"/>
    <b v="0"/>
    <n v="3.3408191485885292"/>
    <n v="1.4800000190734901"/>
    <n v="0"/>
    <n v="0"/>
    <n v="0"/>
    <n v="0"/>
    <n v="0"/>
    <n v="7200"/>
    <n v="120"/>
    <n v="1320"/>
    <n v="1589"/>
    <m/>
  </r>
  <r>
    <x v="0"/>
    <x v="3"/>
    <n v="1844505072"/>
    <x v="0"/>
    <d v="2016-05-06T00:00:00"/>
    <d v="1899-12-30T00:00:00"/>
    <n v="44"/>
    <n v="2.9999999329447701E-2"/>
    <n v="2.9999999329447701E-2"/>
    <n v="0"/>
    <b v="0"/>
    <n v="0"/>
    <b v="0"/>
    <n v="0"/>
    <s v="light"/>
    <b v="0"/>
    <n v="3.3408191485885292"/>
    <n v="2.9999999329447701E-2"/>
    <n v="0"/>
    <n v="0"/>
    <n v="0"/>
    <n v="0"/>
    <n v="0"/>
    <n v="120"/>
    <n v="2"/>
    <n v="1438"/>
    <n v="1351"/>
    <m/>
  </r>
  <r>
    <x v="0"/>
    <x v="3"/>
    <n v="1844505072"/>
    <x v="0"/>
    <d v="2016-05-07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347"/>
    <m/>
  </r>
  <r>
    <x v="0"/>
    <x v="3"/>
    <n v="1844505072"/>
    <x v="0"/>
    <d v="2016-05-08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347"/>
    <m/>
  </r>
  <r>
    <x v="0"/>
    <x v="3"/>
    <n v="1844505072"/>
    <x v="0"/>
    <d v="2016-05-09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347"/>
    <m/>
  </r>
  <r>
    <x v="0"/>
    <x v="3"/>
    <n v="1844505072"/>
    <x v="0"/>
    <d v="2016-05-10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347"/>
    <m/>
  </r>
  <r>
    <x v="0"/>
    <x v="3"/>
    <n v="1844505072"/>
    <x v="0"/>
    <d v="2016-05-11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347"/>
    <m/>
  </r>
  <r>
    <x v="0"/>
    <x v="3"/>
    <n v="1844505072"/>
    <x v="0"/>
    <d v="2016-05-12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711"/>
    <n v="665"/>
    <m/>
  </r>
  <r>
    <x v="0"/>
    <x v="4"/>
    <n v="1927972279"/>
    <x v="0"/>
    <d v="2016-04-12T00:00:00"/>
    <d v="1899-12-30T00:00:00"/>
    <n v="678"/>
    <n v="0.46999999880790699"/>
    <n v="0.46999999880790699"/>
    <n v="0"/>
    <b v="0"/>
    <n v="0"/>
    <b v="0"/>
    <n v="0"/>
    <s v="light"/>
    <b v="0"/>
    <n v="3.3408191485885292"/>
    <n v="0.46999999880790699"/>
    <n v="0"/>
    <n v="0"/>
    <n v="0"/>
    <n v="0"/>
    <n v="0"/>
    <n v="3300"/>
    <n v="55"/>
    <n v="734"/>
    <n v="2220"/>
    <m/>
  </r>
  <r>
    <x v="0"/>
    <x v="4"/>
    <n v="1927972279"/>
    <x v="0"/>
    <d v="2016-04-13T00:00:00"/>
    <d v="1899-12-30T00:00:00"/>
    <n v="356"/>
    <n v="0.25"/>
    <n v="0.25"/>
    <n v="0"/>
    <b v="0"/>
    <n v="0"/>
    <b v="0"/>
    <n v="0"/>
    <s v="light"/>
    <b v="0"/>
    <n v="3.3408191485885292"/>
    <n v="0.25"/>
    <n v="0"/>
    <n v="0"/>
    <n v="0"/>
    <n v="0"/>
    <n v="0"/>
    <n v="1920"/>
    <n v="32"/>
    <n v="986"/>
    <n v="2151"/>
    <m/>
  </r>
  <r>
    <x v="0"/>
    <x v="4"/>
    <n v="1927972279"/>
    <x v="0"/>
    <d v="2016-04-14T00:00:00"/>
    <d v="1899-12-30T00:00:00"/>
    <n v="2163"/>
    <n v="1.5"/>
    <n v="1.5"/>
    <n v="0"/>
    <b v="0"/>
    <n v="0"/>
    <b v="0"/>
    <n v="0.40000000596046398"/>
    <s v="light"/>
    <b v="0"/>
    <n v="3.3408191485885292"/>
    <n v="1.1000000238418599"/>
    <n v="0"/>
    <n v="0"/>
    <n v="0"/>
    <n v="540"/>
    <n v="9"/>
    <n v="5280"/>
    <n v="88"/>
    <n v="1292"/>
    <n v="2383"/>
    <m/>
  </r>
  <r>
    <x v="0"/>
    <x v="4"/>
    <n v="1927972279"/>
    <x v="0"/>
    <d v="2016-04-15T00:00:00"/>
    <d v="1899-12-30T00:00:00"/>
    <n v="980"/>
    <n v="0.68000000715255704"/>
    <n v="0.68000000715255704"/>
    <n v="0"/>
    <b v="0"/>
    <n v="0"/>
    <b v="0"/>
    <n v="0"/>
    <s v="light"/>
    <b v="0"/>
    <n v="3.3408191485885292"/>
    <n v="0.68000000715255704"/>
    <n v="0"/>
    <n v="0"/>
    <n v="0"/>
    <n v="0"/>
    <n v="0"/>
    <n v="3060"/>
    <n v="51"/>
    <n v="941"/>
    <n v="2221"/>
    <m/>
  </r>
  <r>
    <x v="0"/>
    <x v="4"/>
    <n v="1927972279"/>
    <x v="0"/>
    <d v="2016-04-16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064"/>
    <m/>
  </r>
  <r>
    <x v="0"/>
    <x v="4"/>
    <n v="1927972279"/>
    <x v="0"/>
    <d v="2016-04-17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063"/>
    <m/>
  </r>
  <r>
    <x v="0"/>
    <x v="4"/>
    <n v="1927972279"/>
    <x v="0"/>
    <d v="2016-04-18T00:00:00"/>
    <d v="1899-12-30T00:00:00"/>
    <n v="244"/>
    <n v="0.17000000178813901"/>
    <n v="0.17000000178813901"/>
    <n v="0"/>
    <b v="0"/>
    <n v="0"/>
    <b v="0"/>
    <n v="0"/>
    <s v="light"/>
    <b v="0"/>
    <n v="3.3408191485885292"/>
    <n v="0.17000000178813901"/>
    <n v="0"/>
    <n v="0"/>
    <n v="0"/>
    <n v="0"/>
    <n v="0"/>
    <n v="1020"/>
    <n v="17"/>
    <n v="1423"/>
    <n v="2111"/>
    <m/>
  </r>
  <r>
    <x v="0"/>
    <x v="4"/>
    <n v="1927972279"/>
    <x v="0"/>
    <d v="2016-04-19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063"/>
    <m/>
  </r>
  <r>
    <x v="0"/>
    <x v="4"/>
    <n v="1927972279"/>
    <x v="0"/>
    <d v="2016-04-20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063"/>
    <m/>
  </r>
  <r>
    <x v="0"/>
    <x v="4"/>
    <n v="1927972279"/>
    <x v="0"/>
    <d v="2016-04-21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064"/>
    <m/>
  </r>
  <r>
    <x v="0"/>
    <x v="4"/>
    <n v="1927972279"/>
    <x v="0"/>
    <d v="2016-04-22T00:00:00"/>
    <d v="1899-12-30T00:00:00"/>
    <n v="149"/>
    <n v="0.10000000149011599"/>
    <n v="0.10000000149011599"/>
    <n v="0"/>
    <b v="0"/>
    <n v="0"/>
    <b v="0"/>
    <n v="0"/>
    <s v="light"/>
    <b v="0"/>
    <n v="3.3408191485885292"/>
    <n v="0.10000000149011599"/>
    <n v="0"/>
    <n v="0"/>
    <n v="0"/>
    <n v="0"/>
    <n v="0"/>
    <n v="600"/>
    <n v="10"/>
    <n v="1430"/>
    <n v="2093"/>
    <m/>
  </r>
  <r>
    <x v="0"/>
    <x v="4"/>
    <n v="1927972279"/>
    <x v="0"/>
    <d v="2016-04-23T00:00:00"/>
    <d v="1899-12-30T00:00:00"/>
    <n v="2945"/>
    <n v="2.03999996185303"/>
    <n v="2.03999996185303"/>
    <n v="0"/>
    <b v="0"/>
    <n v="0"/>
    <b v="0"/>
    <n v="0"/>
    <s v="light"/>
    <b v="0"/>
    <n v="3.3408191485885292"/>
    <n v="2.03999996185303"/>
    <n v="0"/>
    <n v="0"/>
    <n v="0"/>
    <n v="0"/>
    <n v="0"/>
    <n v="8700"/>
    <n v="145"/>
    <n v="1295"/>
    <n v="2499"/>
    <m/>
  </r>
  <r>
    <x v="0"/>
    <x v="4"/>
    <n v="1927972279"/>
    <x v="0"/>
    <d v="2016-04-24T00:00:00"/>
    <d v="1899-12-30T00:00:00"/>
    <n v="2090"/>
    <n v="1.45000004768372"/>
    <n v="1.45000004768372"/>
    <n v="0"/>
    <b v="0"/>
    <n v="7.0000000298023196E-2"/>
    <b v="0"/>
    <n v="0.239999994635582"/>
    <s v="light"/>
    <b v="0"/>
    <n v="3.3408191485885292"/>
    <n v="1.1399999856948899"/>
    <n v="0"/>
    <n v="60"/>
    <n v="1"/>
    <n v="360"/>
    <n v="6"/>
    <n v="4500"/>
    <n v="75"/>
    <n v="1358"/>
    <n v="2324"/>
    <m/>
  </r>
  <r>
    <x v="0"/>
    <x v="4"/>
    <n v="1927972279"/>
    <x v="0"/>
    <d v="2016-04-25T00:00:00"/>
    <d v="1899-12-30T00:00:00"/>
    <n v="152"/>
    <n v="0.109999999403954"/>
    <n v="0.109999999403954"/>
    <n v="0"/>
    <b v="0"/>
    <n v="0"/>
    <b v="0"/>
    <n v="0"/>
    <s v="light"/>
    <b v="0"/>
    <n v="3.3408191485885292"/>
    <n v="0.109999999403954"/>
    <n v="0"/>
    <n v="0"/>
    <n v="0"/>
    <n v="0"/>
    <n v="0"/>
    <n v="720"/>
    <n v="12"/>
    <n v="1303"/>
    <n v="2100"/>
    <m/>
  </r>
  <r>
    <x v="0"/>
    <x v="4"/>
    <n v="1927972279"/>
    <x v="0"/>
    <d v="2016-04-26T00:00:00"/>
    <d v="1899-12-30T00:00:00"/>
    <n v="3761"/>
    <n v="2.5999999046325701"/>
    <n v="2.5999999046325701"/>
    <n v="0"/>
    <b v="0"/>
    <n v="0"/>
    <b v="0"/>
    <n v="0"/>
    <s v="light"/>
    <b v="0"/>
    <n v="3.3408191485885292"/>
    <n v="2.5999999046325701"/>
    <n v="0"/>
    <n v="0"/>
    <n v="0"/>
    <n v="0"/>
    <n v="0"/>
    <n v="11520"/>
    <n v="192"/>
    <n v="1058"/>
    <n v="2638"/>
    <m/>
  </r>
  <r>
    <x v="0"/>
    <x v="4"/>
    <n v="1927972279"/>
    <x v="0"/>
    <d v="2016-04-27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063"/>
    <m/>
  </r>
  <r>
    <x v="0"/>
    <x v="4"/>
    <n v="1927972279"/>
    <x v="0"/>
    <d v="2016-04-28T00:00:00"/>
    <d v="1899-12-30T00:00:00"/>
    <n v="1675"/>
    <n v="1.1599999666214"/>
    <n v="1.1599999666214"/>
    <n v="0"/>
    <b v="0"/>
    <n v="0"/>
    <b v="0"/>
    <n v="0"/>
    <s v="light"/>
    <b v="0"/>
    <n v="3.3408191485885292"/>
    <n v="1.1599999666214"/>
    <n v="0"/>
    <n v="0"/>
    <n v="0"/>
    <n v="0"/>
    <n v="0"/>
    <n v="5700"/>
    <n v="95"/>
    <n v="1167"/>
    <n v="2351"/>
    <m/>
  </r>
  <r>
    <x v="0"/>
    <x v="4"/>
    <n v="1927972279"/>
    <x v="0"/>
    <d v="2016-04-29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063"/>
    <m/>
  </r>
  <r>
    <x v="0"/>
    <x v="4"/>
    <n v="1927972279"/>
    <x v="0"/>
    <d v="2016-04-30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064"/>
    <m/>
  </r>
  <r>
    <x v="0"/>
    <x v="4"/>
    <n v="1927972279"/>
    <x v="0"/>
    <d v="2016-05-01T00:00:00"/>
    <d v="1899-12-30T00:00:00"/>
    <n v="2704"/>
    <n v="1.87000000476837"/>
    <n v="1.87000000476837"/>
    <n v="0"/>
    <b v="0"/>
    <n v="1.0099999904632599"/>
    <b v="0"/>
    <n v="2.9999999329447701E-2"/>
    <s v="light"/>
    <b v="0"/>
    <n v="3.3408191485885292"/>
    <n v="0.82999998331069902"/>
    <n v="0"/>
    <n v="840"/>
    <n v="14"/>
    <n v="60"/>
    <n v="1"/>
    <n v="4200"/>
    <n v="70"/>
    <n v="1355"/>
    <n v="2411"/>
    <m/>
  </r>
  <r>
    <x v="0"/>
    <x v="4"/>
    <n v="1927972279"/>
    <x v="0"/>
    <d v="2016-05-02T00:00:00"/>
    <d v="1899-12-30T00:00:00"/>
    <n v="3790"/>
    <n v="2.6199998855590798"/>
    <n v="2.6199998855590798"/>
    <n v="0"/>
    <b v="0"/>
    <n v="1.1599999666214"/>
    <b v="0"/>
    <n v="0.30000001192092901"/>
    <s v="light"/>
    <b v="0"/>
    <n v="3.3408191485885292"/>
    <n v="1.1599999666214"/>
    <n v="0"/>
    <n v="960"/>
    <n v="16"/>
    <n v="480"/>
    <n v="8"/>
    <n v="5640"/>
    <n v="94"/>
    <n v="1322"/>
    <n v="2505"/>
    <m/>
  </r>
  <r>
    <x v="0"/>
    <x v="4"/>
    <n v="1927972279"/>
    <x v="0"/>
    <d v="2016-05-03T00:00:00"/>
    <d v="1899-12-30T00:00:00"/>
    <n v="1326"/>
    <n v="0.92000001668930098"/>
    <n v="0.92000001668930098"/>
    <n v="0"/>
    <b v="0"/>
    <n v="0.730000019073486"/>
    <b v="0"/>
    <n v="0"/>
    <s v="light"/>
    <b v="0"/>
    <n v="3.3408191485885292"/>
    <n v="0.18000000715255701"/>
    <n v="0"/>
    <n v="600"/>
    <n v="10"/>
    <n v="0"/>
    <n v="0"/>
    <n v="1020"/>
    <n v="17"/>
    <n v="1413"/>
    <n v="2195"/>
    <m/>
  </r>
  <r>
    <x v="0"/>
    <x v="4"/>
    <n v="1927972279"/>
    <x v="0"/>
    <d v="2016-05-04T00:00:00"/>
    <d v="1899-12-30T00:00:00"/>
    <n v="1786"/>
    <n v="1.2400000095367401"/>
    <n v="1.2400000095367401"/>
    <n v="0"/>
    <b v="0"/>
    <n v="0"/>
    <b v="0"/>
    <n v="0"/>
    <s v="light"/>
    <b v="0"/>
    <n v="3.3408191485885292"/>
    <n v="1.2400000095367401"/>
    <n v="0"/>
    <n v="0"/>
    <n v="0"/>
    <n v="0"/>
    <n v="0"/>
    <n v="5220"/>
    <n v="87"/>
    <n v="1353"/>
    <n v="2338"/>
    <m/>
  </r>
  <r>
    <x v="0"/>
    <x v="4"/>
    <n v="1927972279"/>
    <x v="0"/>
    <d v="2016-05-05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063"/>
    <m/>
  </r>
  <r>
    <x v="0"/>
    <x v="4"/>
    <n v="1927972279"/>
    <x v="0"/>
    <d v="2016-05-06T00:00:00"/>
    <d v="1899-12-30T00:00:00"/>
    <n v="2091"/>
    <n v="1.45000004768372"/>
    <n v="1.45000004768372"/>
    <n v="0"/>
    <b v="0"/>
    <n v="0"/>
    <b v="0"/>
    <n v="0"/>
    <s v="light"/>
    <b v="0"/>
    <n v="3.3408191485885292"/>
    <n v="1.45000004768372"/>
    <n v="0"/>
    <n v="0"/>
    <n v="0"/>
    <n v="0"/>
    <n v="0"/>
    <n v="6480"/>
    <n v="108"/>
    <n v="1332"/>
    <n v="2383"/>
    <m/>
  </r>
  <r>
    <x v="0"/>
    <x v="4"/>
    <n v="1927972279"/>
    <x v="0"/>
    <d v="2016-05-07T00:00:00"/>
    <d v="1899-12-30T00:00:00"/>
    <n v="1510"/>
    <n v="1.03999996185303"/>
    <n v="1.03999996185303"/>
    <n v="0"/>
    <b v="0"/>
    <n v="0"/>
    <b v="0"/>
    <n v="0"/>
    <s v="light"/>
    <b v="0"/>
    <n v="3.3408191485885292"/>
    <n v="1.03999996185303"/>
    <n v="0"/>
    <n v="0"/>
    <n v="0"/>
    <n v="0"/>
    <n v="0"/>
    <n v="2880"/>
    <n v="48"/>
    <n v="1392"/>
    <n v="2229"/>
    <m/>
  </r>
  <r>
    <x v="0"/>
    <x v="4"/>
    <n v="1927972279"/>
    <x v="0"/>
    <d v="2016-05-08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063"/>
    <m/>
  </r>
  <r>
    <x v="0"/>
    <x v="4"/>
    <n v="1927972279"/>
    <x v="0"/>
    <d v="2016-05-09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063"/>
    <m/>
  </r>
  <r>
    <x v="0"/>
    <x v="4"/>
    <n v="1927972279"/>
    <x v="0"/>
    <d v="2016-05-10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063"/>
    <m/>
  </r>
  <r>
    <x v="0"/>
    <x v="4"/>
    <n v="1927972279"/>
    <x v="0"/>
    <d v="2016-05-11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063"/>
    <m/>
  </r>
  <r>
    <x v="0"/>
    <x v="4"/>
    <n v="1927972279"/>
    <x v="0"/>
    <d v="2016-05-12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966"/>
    <n v="1383"/>
    <m/>
  </r>
  <r>
    <x v="0"/>
    <x v="5"/>
    <n v="2022484408"/>
    <x v="0"/>
    <d v="2016-04-12T00:00:00"/>
    <d v="1899-12-30T00:00:00"/>
    <n v="11875"/>
    <n v="8.3400001525878906"/>
    <n v="8.3400001525878906"/>
    <n v="0"/>
    <b v="0"/>
    <n v="3.3099999427795401"/>
    <b v="0"/>
    <n v="0.769999980926514"/>
    <s v="light"/>
    <b v="0"/>
    <n v="3.3408191485885292"/>
    <n v="4.2600002288818404"/>
    <n v="0"/>
    <n v="2520"/>
    <n v="42"/>
    <n v="840"/>
    <n v="14"/>
    <n v="13620"/>
    <n v="227"/>
    <n v="1157"/>
    <n v="2390"/>
    <m/>
  </r>
  <r>
    <x v="0"/>
    <x v="5"/>
    <n v="2022484408"/>
    <x v="0"/>
    <d v="2016-04-13T00:00:00"/>
    <d v="1899-12-30T00:00:00"/>
    <n v="12024"/>
    <n v="8.5"/>
    <n v="8.5"/>
    <n v="0"/>
    <b v="0"/>
    <n v="2.9900000095367401"/>
    <b v="0"/>
    <n v="0.10000000149011599"/>
    <s v="light"/>
    <b v="0"/>
    <n v="3.3408191485885292"/>
    <n v="5.4099998474121103"/>
    <n v="0"/>
    <n v="2580"/>
    <n v="43"/>
    <n v="300"/>
    <n v="5"/>
    <n v="17520"/>
    <n v="292"/>
    <n v="1100"/>
    <n v="2601"/>
    <m/>
  </r>
  <r>
    <x v="0"/>
    <x v="5"/>
    <n v="2022484408"/>
    <x v="0"/>
    <d v="2016-04-14T00:00:00"/>
    <d v="1899-12-30T00:00:00"/>
    <n v="10690"/>
    <n v="7.5"/>
    <n v="7.5"/>
    <n v="0"/>
    <b v="0"/>
    <n v="2.4800000190734899"/>
    <b v="0"/>
    <n v="0.20999999344348899"/>
    <s v="light"/>
    <b v="0"/>
    <n v="3.3408191485885292"/>
    <n v="4.8200001716613796"/>
    <n v="0"/>
    <n v="1920"/>
    <n v="32"/>
    <n v="180"/>
    <n v="3"/>
    <n v="15420"/>
    <n v="257"/>
    <n v="1148"/>
    <n v="2312"/>
    <m/>
  </r>
  <r>
    <x v="0"/>
    <x v="5"/>
    <n v="2022484408"/>
    <x v="0"/>
    <d v="2016-04-15T00:00:00"/>
    <d v="1899-12-30T00:00:00"/>
    <n v="11034"/>
    <n v="8.0299997329711896"/>
    <n v="8.0299997329711896"/>
    <n v="0"/>
    <b v="0"/>
    <n v="1.9400000572204601"/>
    <b v="0"/>
    <n v="0.31000000238418601"/>
    <s v="light"/>
    <b v="0"/>
    <n v="3.3408191485885292"/>
    <n v="5.7800002098083496"/>
    <n v="0"/>
    <n v="1620"/>
    <n v="27"/>
    <n v="540"/>
    <n v="9"/>
    <n v="16920"/>
    <n v="282"/>
    <n v="1122"/>
    <n v="2525"/>
    <m/>
  </r>
  <r>
    <x v="0"/>
    <x v="5"/>
    <n v="2022484408"/>
    <x v="0"/>
    <d v="2016-04-16T00:00:00"/>
    <d v="1899-12-30T00:00:00"/>
    <n v="10100"/>
    <n v="7.0900001525878897"/>
    <n v="7.0900001525878897"/>
    <n v="0"/>
    <b v="0"/>
    <n v="3.1500000953674299"/>
    <b v="0"/>
    <n v="0.55000001192092896"/>
    <s v="light"/>
    <b v="0"/>
    <n v="3.3408191485885292"/>
    <n v="3.3900001049041699"/>
    <n v="0"/>
    <n v="2460"/>
    <n v="41"/>
    <n v="660"/>
    <n v="11"/>
    <n v="9060"/>
    <n v="151"/>
    <n v="1237"/>
    <n v="2177"/>
    <m/>
  </r>
  <r>
    <x v="0"/>
    <x v="5"/>
    <n v="2022484408"/>
    <x v="0"/>
    <d v="2016-04-17T00:00:00"/>
    <d v="1899-12-30T00:00:00"/>
    <n v="15112"/>
    <n v="11.3999996185303"/>
    <n v="11.3999996185303"/>
    <n v="0"/>
    <b v="0"/>
    <n v="3.8699998855590798"/>
    <b v="0"/>
    <n v="0.66000002622604403"/>
    <s v="light"/>
    <b v="0"/>
    <n v="3.3408191485885292"/>
    <n v="6.8800001144409197"/>
    <n v="0"/>
    <n v="1680"/>
    <n v="28"/>
    <n v="1740"/>
    <n v="29"/>
    <n v="19860"/>
    <n v="331"/>
    <n v="1052"/>
    <n v="2782"/>
    <m/>
  </r>
  <r>
    <x v="0"/>
    <x v="5"/>
    <n v="2022484408"/>
    <x v="0"/>
    <d v="2016-04-18T00:00:00"/>
    <d v="1899-12-30T00:00:00"/>
    <n v="14131"/>
    <n v="10.069999694824199"/>
    <n v="10.069999694824199"/>
    <n v="0"/>
    <b v="0"/>
    <n v="3.6400001049041699"/>
    <b v="0"/>
    <n v="0.119999997317791"/>
    <s v="light"/>
    <b v="0"/>
    <n v="3.3408191485885292"/>
    <n v="6.3000001907348597"/>
    <n v="0"/>
    <n v="2880"/>
    <n v="48"/>
    <n v="180"/>
    <n v="3"/>
    <n v="18660"/>
    <n v="311"/>
    <n v="1078"/>
    <n v="2770"/>
    <m/>
  </r>
  <r>
    <x v="0"/>
    <x v="5"/>
    <n v="2022484408"/>
    <x v="0"/>
    <d v="2016-04-19T00:00:00"/>
    <d v="1899-12-30T00:00:00"/>
    <n v="11548"/>
    <n v="8.5299997329711896"/>
    <n v="8.5299997329711896"/>
    <n v="0"/>
    <b v="0"/>
    <n v="3.28999996185303"/>
    <b v="0"/>
    <n v="0.239999994635582"/>
    <s v="light"/>
    <b v="0"/>
    <n v="3.3408191485885292"/>
    <n v="5"/>
    <n v="0"/>
    <n v="1860"/>
    <n v="31"/>
    <n v="420"/>
    <n v="7"/>
    <n v="15000"/>
    <n v="250"/>
    <n v="1152"/>
    <n v="2489"/>
    <m/>
  </r>
  <r>
    <x v="0"/>
    <x v="5"/>
    <n v="2022484408"/>
    <x v="0"/>
    <d v="2016-04-20T00:00:00"/>
    <d v="1899-12-30T00:00:00"/>
    <n v="15112"/>
    <n v="10.670000076293899"/>
    <n v="10.670000076293899"/>
    <n v="0"/>
    <b v="0"/>
    <n v="3.3399999141693102"/>
    <b v="0"/>
    <n v="1.9299999475479099"/>
    <s v="light"/>
    <b v="0"/>
    <n v="3.3408191485885292"/>
    <n v="5.4000000953674299"/>
    <n v="0"/>
    <n v="2880"/>
    <n v="48"/>
    <n v="3780"/>
    <n v="63"/>
    <n v="16560"/>
    <n v="276"/>
    <n v="1053"/>
    <n v="2897"/>
    <m/>
  </r>
  <r>
    <x v="0"/>
    <x v="5"/>
    <n v="2022484408"/>
    <x v="0"/>
    <d v="2016-04-21T00:00:00"/>
    <d v="1899-12-30T00:00:00"/>
    <n v="12453"/>
    <n v="8.7399997711181605"/>
    <n v="8.7399997711181605"/>
    <n v="0"/>
    <b v="0"/>
    <n v="3.3299999237060498"/>
    <b v="0"/>
    <n v="1.1100000143051101"/>
    <s v="light"/>
    <b v="0"/>
    <n v="3.3408191485885292"/>
    <n v="4.3099999427795401"/>
    <n v="0"/>
    <n v="6240"/>
    <n v="104"/>
    <n v="3180"/>
    <n v="53"/>
    <n v="15300"/>
    <n v="255"/>
    <n v="1028"/>
    <n v="3158"/>
    <m/>
  </r>
  <r>
    <x v="0"/>
    <x v="5"/>
    <n v="2022484408"/>
    <x v="0"/>
    <d v="2016-04-22T00:00:00"/>
    <d v="1899-12-30T00:00:00"/>
    <n v="12954"/>
    <n v="9.3299999237060494"/>
    <n v="9.3299999237060494"/>
    <n v="0"/>
    <b v="0"/>
    <n v="4.4299998283386204"/>
    <b v="0"/>
    <n v="0.41999998688697798"/>
    <s v="light"/>
    <b v="0"/>
    <n v="3.3408191485885292"/>
    <n v="4.4699997901916504"/>
    <n v="0"/>
    <n v="3120"/>
    <n v="52"/>
    <n v="600"/>
    <n v="10"/>
    <n v="16380"/>
    <n v="273"/>
    <n v="1105"/>
    <n v="2638"/>
    <m/>
  </r>
  <r>
    <x v="0"/>
    <x v="5"/>
    <n v="2022484408"/>
    <x v="0"/>
    <d v="2016-04-23T00:00:00"/>
    <d v="1899-12-30T00:00:00"/>
    <n v="6001"/>
    <n v="4.21000003814697"/>
    <n v="4.21000003814697"/>
    <n v="0"/>
    <b v="0"/>
    <n v="0"/>
    <b v="0"/>
    <n v="0"/>
    <s v="light"/>
    <b v="0"/>
    <n v="3.3408191485885292"/>
    <n v="4.21000003814697"/>
    <n v="0"/>
    <n v="0"/>
    <n v="0"/>
    <n v="0"/>
    <n v="0"/>
    <n v="14940"/>
    <n v="249"/>
    <n v="1191"/>
    <n v="2069"/>
    <m/>
  </r>
  <r>
    <x v="0"/>
    <x v="5"/>
    <n v="2022484408"/>
    <x v="0"/>
    <d v="2016-04-24T00:00:00"/>
    <d v="1899-12-30T00:00:00"/>
    <n v="13481"/>
    <n v="10.2799997329712"/>
    <n v="10.2799997329712"/>
    <n v="0"/>
    <b v="0"/>
    <n v="4.5500001907348597"/>
    <b v="0"/>
    <n v="1.1499999761581401"/>
    <s v="light"/>
    <b v="0"/>
    <n v="3.3408191485885292"/>
    <n v="4.5799999237060502"/>
    <n v="0"/>
    <n v="2220"/>
    <n v="37"/>
    <n v="1560"/>
    <n v="26"/>
    <n v="12960"/>
    <n v="216"/>
    <n v="1161"/>
    <n v="2529"/>
    <m/>
  </r>
  <r>
    <x v="0"/>
    <x v="5"/>
    <n v="2022484408"/>
    <x v="0"/>
    <d v="2016-04-25T00:00:00"/>
    <d v="1899-12-30T00:00:00"/>
    <n v="11369"/>
    <n v="8.0100002288818395"/>
    <n v="8.0100002288818395"/>
    <n v="0"/>
    <b v="0"/>
    <n v="3.3299999237060498"/>
    <b v="0"/>
    <n v="0.21999999880790699"/>
    <s v="light"/>
    <b v="0"/>
    <n v="3.3408191485885292"/>
    <n v="4.46000003814697"/>
    <n v="0"/>
    <n v="2640"/>
    <n v="44"/>
    <n v="480"/>
    <n v="8"/>
    <n v="13020"/>
    <n v="217"/>
    <n v="1171"/>
    <n v="2470"/>
    <m/>
  </r>
  <r>
    <x v="0"/>
    <x v="5"/>
    <n v="2022484408"/>
    <x v="0"/>
    <d v="2016-04-26T00:00:00"/>
    <d v="1899-12-30T00:00:00"/>
    <n v="10119"/>
    <n v="7.1900000572204599"/>
    <n v="7.1900000572204599"/>
    <n v="0"/>
    <b v="0"/>
    <n v="1.4299999475479099"/>
    <b v="0"/>
    <n v="0.66000002622604403"/>
    <s v="light"/>
    <b v="0"/>
    <n v="3.3408191485885292"/>
    <n v="5.1100001335143999"/>
    <n v="0"/>
    <n v="3300"/>
    <n v="55"/>
    <n v="1440"/>
    <n v="24"/>
    <n v="16500"/>
    <n v="275"/>
    <n v="1086"/>
    <n v="2793"/>
    <m/>
  </r>
  <r>
    <x v="0"/>
    <x v="5"/>
    <n v="2022484408"/>
    <x v="0"/>
    <d v="2016-04-27T00:00:00"/>
    <d v="1899-12-30T00:00:00"/>
    <n v="10159"/>
    <n v="7.1300001144409197"/>
    <n v="7.1300001144409197"/>
    <n v="0"/>
    <b v="0"/>
    <n v="1.03999996185303"/>
    <b v="0"/>
    <n v="0.97000002861022905"/>
    <s v="light"/>
    <b v="0"/>
    <n v="3.3408191485885292"/>
    <n v="5.1199998855590803"/>
    <n v="0"/>
    <n v="1140"/>
    <n v="19"/>
    <n v="1200"/>
    <n v="20"/>
    <n v="16920"/>
    <n v="282"/>
    <n v="1119"/>
    <n v="2463"/>
    <m/>
  </r>
  <r>
    <x v="0"/>
    <x v="5"/>
    <n v="2022484408"/>
    <x v="0"/>
    <d v="2016-04-28T00:00:00"/>
    <d v="1899-12-30T00:00:00"/>
    <n v="10140"/>
    <n v="7.1199998855590803"/>
    <n v="7.1199998855590803"/>
    <n v="0"/>
    <b v="0"/>
    <n v="0.40999999642372098"/>
    <b v="0"/>
    <n v="1.33000004291534"/>
    <s v="light"/>
    <b v="0"/>
    <n v="3.3408191485885292"/>
    <n v="5.3899998664856001"/>
    <n v="0"/>
    <n v="360"/>
    <n v="6"/>
    <n v="1200"/>
    <n v="20"/>
    <n v="17460"/>
    <n v="291"/>
    <n v="1123"/>
    <n v="2296"/>
    <m/>
  </r>
  <r>
    <x v="0"/>
    <x v="5"/>
    <n v="2022484408"/>
    <x v="0"/>
    <d v="2016-04-29T00:00:00"/>
    <d v="1899-12-30T00:00:00"/>
    <n v="10245"/>
    <n v="7.1900000572204599"/>
    <n v="7.1900000572204599"/>
    <n v="0"/>
    <b v="0"/>
    <n v="0.479999989271164"/>
    <b v="0"/>
    <n v="1.21000003814697"/>
    <s v="light"/>
    <b v="0"/>
    <n v="3.3408191485885292"/>
    <n v="5.5"/>
    <n v="0"/>
    <n v="1260"/>
    <n v="21"/>
    <n v="2400"/>
    <n v="40"/>
    <n v="16860"/>
    <n v="281"/>
    <n v="1098"/>
    <n v="2611"/>
    <m/>
  </r>
  <r>
    <x v="0"/>
    <x v="5"/>
    <n v="2022484408"/>
    <x v="0"/>
    <d v="2016-04-30T00:00:00"/>
    <d v="1899-12-30T00:00:00"/>
    <n v="18387"/>
    <n v="12.9099998474121"/>
    <n v="12.9099998474121"/>
    <n v="0"/>
    <b v="0"/>
    <n v="0.93999999761581399"/>
    <b v="0"/>
    <n v="1.3999999761581401"/>
    <b v="0"/>
    <b v="0"/>
    <n v="3.3408191485885292"/>
    <n v="10.569999694824199"/>
    <n v="0"/>
    <n v="780"/>
    <n v="13"/>
    <n v="1380"/>
    <n v="23"/>
    <n v="21660"/>
    <n v="361"/>
    <n v="1043"/>
    <n v="2732"/>
    <m/>
  </r>
  <r>
    <x v="0"/>
    <x v="5"/>
    <n v="2022484408"/>
    <x v="0"/>
    <d v="2016-05-01T00:00:00"/>
    <d v="1899-12-30T00:00:00"/>
    <n v="10538"/>
    <n v="7.4000000953674299"/>
    <n v="7.4000000953674299"/>
    <n v="0"/>
    <b v="0"/>
    <n v="1.9400000572204601"/>
    <b v="0"/>
    <n v="0.95999997854232799"/>
    <s v="light"/>
    <b v="0"/>
    <n v="3.3408191485885292"/>
    <n v="4.5"/>
    <n v="0"/>
    <n v="1500"/>
    <n v="25"/>
    <n v="1680"/>
    <n v="28"/>
    <n v="14700"/>
    <n v="245"/>
    <n v="1142"/>
    <n v="2380"/>
    <m/>
  </r>
  <r>
    <x v="0"/>
    <x v="5"/>
    <n v="2022484408"/>
    <x v="0"/>
    <d v="2016-05-02T00:00:00"/>
    <d v="1899-12-30T00:00:00"/>
    <n v="10379"/>
    <n v="7.28999996185303"/>
    <n v="7.28999996185303"/>
    <n v="0"/>
    <b v="0"/>
    <n v="2.6099998950958301"/>
    <b v="0"/>
    <n v="0.34000000357627902"/>
    <s v="light"/>
    <b v="0"/>
    <n v="3.3408191485885292"/>
    <n v="4.3299999237060502"/>
    <n v="0"/>
    <n v="2160"/>
    <n v="36"/>
    <n v="480"/>
    <n v="8"/>
    <n v="16620"/>
    <n v="277"/>
    <n v="1119"/>
    <n v="2473"/>
    <m/>
  </r>
  <r>
    <x v="0"/>
    <x v="5"/>
    <n v="2022484408"/>
    <x v="0"/>
    <d v="2016-05-03T00:00:00"/>
    <d v="1899-12-30T00:00:00"/>
    <n v="12183"/>
    <n v="8.7399997711181605"/>
    <n v="8.7399997711181605"/>
    <n v="0"/>
    <b v="0"/>
    <n v="3.9900000095367401"/>
    <b v="0"/>
    <n v="0.46000000834464999"/>
    <s v="light"/>
    <b v="0"/>
    <n v="3.3408191485885292"/>
    <n v="4.2800002098083496"/>
    <n v="0"/>
    <n v="4320"/>
    <n v="72"/>
    <n v="840"/>
    <n v="14"/>
    <n v="15000"/>
    <n v="250"/>
    <n v="1104"/>
    <n v="2752"/>
    <m/>
  </r>
  <r>
    <x v="0"/>
    <x v="5"/>
    <n v="2022484408"/>
    <x v="0"/>
    <d v="2016-05-04T00:00:00"/>
    <d v="1899-12-30T00:00:00"/>
    <n v="11768"/>
    <n v="8.2899999618530291"/>
    <n v="8.2899999618530291"/>
    <n v="0"/>
    <b v="0"/>
    <n v="2.5099999904632599"/>
    <b v="0"/>
    <n v="0.93000000715255704"/>
    <s v="light"/>
    <b v="0"/>
    <n v="3.3408191485885292"/>
    <n v="4.8499999046325701"/>
    <n v="0"/>
    <n v="2160"/>
    <n v="36"/>
    <n v="1620"/>
    <n v="27"/>
    <n v="16320"/>
    <n v="272"/>
    <n v="1105"/>
    <n v="2649"/>
    <m/>
  </r>
  <r>
    <x v="0"/>
    <x v="5"/>
    <n v="2022484408"/>
    <x v="0"/>
    <d v="2016-05-05T00:00:00"/>
    <d v="1899-12-30T00:00:00"/>
    <n v="11895"/>
    <n v="8.3500003814697301"/>
    <n v="8.3500003814697301"/>
    <n v="0"/>
    <b v="0"/>
    <n v="2.78999996185303"/>
    <b v="0"/>
    <n v="0.86000001430511497"/>
    <s v="light"/>
    <b v="0"/>
    <n v="3.3408191485885292"/>
    <n v="4.6999998092651403"/>
    <n v="0"/>
    <n v="3300"/>
    <n v="55"/>
    <n v="1200"/>
    <n v="20"/>
    <n v="15180"/>
    <n v="253"/>
    <n v="1112"/>
    <n v="2609"/>
    <m/>
  </r>
  <r>
    <x v="0"/>
    <x v="5"/>
    <n v="2022484408"/>
    <x v="0"/>
    <d v="2016-05-06T00:00:00"/>
    <d v="1899-12-30T00:00:00"/>
    <n v="10227"/>
    <n v="7.1799998283386204"/>
    <n v="7.1799998283386204"/>
    <n v="0"/>
    <b v="0"/>
    <n v="1.87000000476837"/>
    <b v="0"/>
    <n v="0.67000001668930098"/>
    <s v="light"/>
    <b v="0"/>
    <n v="3.3408191485885292"/>
    <n v="4.6399998664856001"/>
    <n v="0"/>
    <n v="1440"/>
    <n v="24"/>
    <n v="1020"/>
    <n v="17"/>
    <n v="17700"/>
    <n v="295"/>
    <n v="1104"/>
    <n v="2498"/>
    <m/>
  </r>
  <r>
    <x v="0"/>
    <x v="5"/>
    <n v="2022484408"/>
    <x v="0"/>
    <d v="2016-05-07T00:00:00"/>
    <d v="1899-12-30T00:00:00"/>
    <n v="6708"/>
    <n v="4.71000003814697"/>
    <n v="4.71000003814697"/>
    <n v="0"/>
    <b v="0"/>
    <n v="1.6100000143051101"/>
    <b v="0"/>
    <n v="7.9999998211860698E-2"/>
    <s v="light"/>
    <b v="0"/>
    <n v="3.3408191485885292"/>
    <n v="3.0199999809265101"/>
    <n v="0"/>
    <n v="1200"/>
    <n v="20"/>
    <n v="120"/>
    <n v="2"/>
    <n v="8940"/>
    <n v="149"/>
    <n v="1269"/>
    <n v="1995"/>
    <m/>
  </r>
  <r>
    <x v="0"/>
    <x v="5"/>
    <n v="2022484408"/>
    <x v="0"/>
    <d v="2016-05-08T00:00:00"/>
    <d v="1899-12-30T00:00:00"/>
    <n v="3292"/>
    <n v="2.3099999427795401"/>
    <n v="2.3099999427795401"/>
    <n v="0"/>
    <b v="0"/>
    <n v="0"/>
    <b v="0"/>
    <n v="0"/>
    <s v="light"/>
    <b v="0"/>
    <n v="3.3408191485885292"/>
    <n v="2.3099999427795401"/>
    <n v="0"/>
    <n v="0"/>
    <n v="0"/>
    <n v="0"/>
    <n v="0"/>
    <n v="8100"/>
    <n v="135"/>
    <n v="1305"/>
    <n v="1848"/>
    <m/>
  </r>
  <r>
    <x v="0"/>
    <x v="5"/>
    <n v="2022484408"/>
    <x v="0"/>
    <d v="2016-05-09T00:00:00"/>
    <d v="1899-12-30T00:00:00"/>
    <n v="13379"/>
    <n v="9.3900003433227504"/>
    <n v="9.3900003433227504"/>
    <n v="0"/>
    <b v="0"/>
    <n v="2.1199998855590798"/>
    <b v="0"/>
    <n v="1.62999999523163"/>
    <s v="light"/>
    <b v="0"/>
    <n v="3.3408191485885292"/>
    <n v="5.6399998664856001"/>
    <n v="0"/>
    <n v="2100"/>
    <n v="35"/>
    <n v="2820"/>
    <n v="47"/>
    <n v="17820"/>
    <n v="297"/>
    <n v="1061"/>
    <n v="2709"/>
    <m/>
  </r>
  <r>
    <x v="0"/>
    <x v="5"/>
    <n v="2022484408"/>
    <x v="0"/>
    <d v="2016-05-10T00:00:00"/>
    <d v="1899-12-30T00:00:00"/>
    <n v="12798"/>
    <n v="8.9799995422363299"/>
    <n v="8.9799995422363299"/>
    <n v="0"/>
    <b v="0"/>
    <n v="2.2200000286102299"/>
    <b v="0"/>
    <n v="1.21000003814697"/>
    <s v="light"/>
    <b v="0"/>
    <n v="3.3408191485885292"/>
    <n v="5.5599999427795401"/>
    <n v="0"/>
    <n v="3420"/>
    <n v="57"/>
    <n v="1680"/>
    <n v="28"/>
    <n v="16260"/>
    <n v="271"/>
    <n v="1084"/>
    <n v="2797"/>
    <m/>
  </r>
  <r>
    <x v="0"/>
    <x v="5"/>
    <n v="2022484408"/>
    <x v="0"/>
    <d v="2016-05-11T00:00:00"/>
    <d v="1899-12-30T00:00:00"/>
    <n v="13272"/>
    <n v="9.3199996948242205"/>
    <n v="9.3199996948242205"/>
    <n v="0"/>
    <b v="0"/>
    <n v="4.1799998283386204"/>
    <b v="0"/>
    <n v="1.1499999761581401"/>
    <s v="light"/>
    <b v="0"/>
    <n v="3.3408191485885292"/>
    <n v="3.9900000095367401"/>
    <n v="0"/>
    <n v="3480"/>
    <n v="58"/>
    <n v="1500"/>
    <n v="25"/>
    <n v="13440"/>
    <n v="224"/>
    <n v="1133"/>
    <n v="2544"/>
    <m/>
  </r>
  <r>
    <x v="0"/>
    <x v="5"/>
    <n v="2022484408"/>
    <x v="0"/>
    <d v="2016-05-12T00:00:00"/>
    <d v="1899-12-30T00:00:00"/>
    <n v="9117"/>
    <n v="6.4099998474121103"/>
    <n v="6.4099998474121103"/>
    <n v="0"/>
    <b v="0"/>
    <n v="1.2799999713897701"/>
    <b v="0"/>
    <n v="0.67000001668930098"/>
    <s v="light"/>
    <b v="0"/>
    <n v="3.3408191485885292"/>
    <n v="4.4400000572204599"/>
    <n v="0"/>
    <n v="960"/>
    <n v="16"/>
    <n v="960"/>
    <n v="16"/>
    <n v="14160"/>
    <n v="236"/>
    <n v="728"/>
    <n v="1853"/>
    <m/>
  </r>
  <r>
    <x v="0"/>
    <x v="6"/>
    <n v="2026352035"/>
    <x v="0"/>
    <d v="2016-04-12T00:00:00"/>
    <d v="1899-12-30T00:00:00"/>
    <n v="4414"/>
    <n v="2.7400000095367401"/>
    <n v="2.7400000095367401"/>
    <n v="0"/>
    <b v="0"/>
    <n v="0.18999999761581399"/>
    <b v="0"/>
    <n v="0.34999999403953602"/>
    <s v="light"/>
    <b v="0"/>
    <n v="3.3408191485885292"/>
    <n v="2.2000000476837198"/>
    <n v="0"/>
    <n v="180"/>
    <n v="3"/>
    <n v="480"/>
    <n v="8"/>
    <n v="10860"/>
    <n v="181"/>
    <n v="706"/>
    <n v="1459"/>
    <m/>
  </r>
  <r>
    <x v="0"/>
    <x v="6"/>
    <n v="2026352035"/>
    <x v="0"/>
    <d v="2016-04-13T00:00:00"/>
    <d v="1899-12-30T00:00:00"/>
    <n v="4993"/>
    <n v="3.0999999046325701"/>
    <n v="3.0999999046325701"/>
    <n v="0"/>
    <b v="0"/>
    <n v="0"/>
    <b v="0"/>
    <n v="0"/>
    <s v="light"/>
    <b v="0"/>
    <n v="3.3408191485885292"/>
    <n v="3.0999999046325701"/>
    <n v="0"/>
    <n v="0"/>
    <n v="0"/>
    <n v="0"/>
    <n v="0"/>
    <n v="14280"/>
    <n v="238"/>
    <n v="663"/>
    <n v="1521"/>
    <m/>
  </r>
  <r>
    <x v="0"/>
    <x v="6"/>
    <n v="2026352035"/>
    <x v="0"/>
    <d v="2016-04-14T00:00:00"/>
    <d v="1899-12-30T00:00:00"/>
    <n v="3335"/>
    <n v="2.0699999332428001"/>
    <n v="2.0699999332428001"/>
    <n v="0"/>
    <b v="0"/>
    <n v="0"/>
    <b v="0"/>
    <n v="0"/>
    <s v="light"/>
    <b v="0"/>
    <n v="3.3408191485885292"/>
    <n v="2.0499999523162802"/>
    <n v="0"/>
    <n v="0"/>
    <n v="0"/>
    <n v="0"/>
    <n v="0"/>
    <n v="11820"/>
    <n v="197"/>
    <n v="653"/>
    <n v="1431"/>
    <m/>
  </r>
  <r>
    <x v="0"/>
    <x v="6"/>
    <n v="2026352035"/>
    <x v="0"/>
    <d v="2016-04-15T00:00:00"/>
    <d v="1899-12-30T00:00:00"/>
    <n v="3821"/>
    <n v="2.3699998855590798"/>
    <n v="2.3699998855590798"/>
    <n v="0"/>
    <b v="0"/>
    <n v="0"/>
    <b v="0"/>
    <n v="0"/>
    <s v="light"/>
    <b v="0"/>
    <n v="3.3408191485885292"/>
    <n v="2.3699998855590798"/>
    <n v="0"/>
    <n v="0"/>
    <n v="0"/>
    <n v="0"/>
    <n v="0"/>
    <n v="11280"/>
    <n v="188"/>
    <n v="687"/>
    <n v="1444"/>
    <m/>
  </r>
  <r>
    <x v="0"/>
    <x v="6"/>
    <n v="2026352035"/>
    <x v="0"/>
    <d v="2016-04-16T00:00:00"/>
    <d v="1899-12-30T00:00:00"/>
    <n v="2547"/>
    <n v="1.58000004291534"/>
    <n v="1.58000004291534"/>
    <n v="0"/>
    <b v="0"/>
    <n v="0"/>
    <b v="0"/>
    <n v="0"/>
    <s v="light"/>
    <b v="0"/>
    <n v="3.3408191485885292"/>
    <n v="1.58000004291534"/>
    <n v="0"/>
    <n v="0"/>
    <n v="0"/>
    <n v="0"/>
    <n v="0"/>
    <n v="9000"/>
    <n v="150"/>
    <n v="728"/>
    <n v="1373"/>
    <m/>
  </r>
  <r>
    <x v="0"/>
    <x v="6"/>
    <n v="2026352035"/>
    <x v="0"/>
    <d v="2016-04-17T00:00:00"/>
    <d v="1899-12-30T00:00:00"/>
    <n v="838"/>
    <n v="0.519999980926514"/>
    <n v="0.519999980926514"/>
    <n v="0"/>
    <b v="0"/>
    <n v="0"/>
    <b v="0"/>
    <n v="0"/>
    <s v="light"/>
    <b v="0"/>
    <n v="3.3408191485885292"/>
    <n v="0.519999980926514"/>
    <n v="0"/>
    <n v="0"/>
    <n v="0"/>
    <n v="0"/>
    <n v="0"/>
    <n v="3600"/>
    <n v="60"/>
    <n v="1053"/>
    <n v="1214"/>
    <m/>
  </r>
  <r>
    <x v="0"/>
    <x v="6"/>
    <n v="2026352035"/>
    <x v="0"/>
    <d v="2016-04-18T00:00:00"/>
    <d v="1899-12-30T00:00:00"/>
    <n v="3325"/>
    <n v="2.0599999427795401"/>
    <n v="2.0599999427795401"/>
    <n v="0"/>
    <b v="0"/>
    <n v="0"/>
    <b v="0"/>
    <n v="0"/>
    <s v="light"/>
    <b v="0"/>
    <n v="3.3408191485885292"/>
    <n v="2.0599999427795401"/>
    <n v="0"/>
    <n v="0"/>
    <n v="0"/>
    <n v="0"/>
    <n v="0"/>
    <n v="10920"/>
    <n v="182"/>
    <n v="1062"/>
    <n v="1419"/>
    <m/>
  </r>
  <r>
    <x v="0"/>
    <x v="6"/>
    <n v="2026352035"/>
    <x v="0"/>
    <d v="2016-04-19T00:00:00"/>
    <d v="1899-12-30T00:00:00"/>
    <n v="2424"/>
    <n v="1.5"/>
    <n v="1.5"/>
    <n v="0"/>
    <b v="0"/>
    <n v="0"/>
    <b v="0"/>
    <n v="0"/>
    <s v="light"/>
    <b v="0"/>
    <n v="3.3408191485885292"/>
    <n v="1.5"/>
    <n v="0"/>
    <n v="0"/>
    <n v="0"/>
    <n v="0"/>
    <n v="0"/>
    <n v="8460"/>
    <n v="141"/>
    <n v="785"/>
    <n v="1356"/>
    <m/>
  </r>
  <r>
    <x v="0"/>
    <x v="6"/>
    <n v="2026352035"/>
    <x v="0"/>
    <d v="2016-04-20T00:00:00"/>
    <d v="1899-12-30T00:00:00"/>
    <n v="7222"/>
    <n v="4.4800000190734899"/>
    <n v="4.4800000190734899"/>
    <n v="0"/>
    <b v="0"/>
    <n v="0"/>
    <b v="0"/>
    <n v="0"/>
    <s v="light"/>
    <b v="0"/>
    <n v="3.3408191485885292"/>
    <n v="4.4800000190734899"/>
    <n v="0"/>
    <n v="0"/>
    <n v="0"/>
    <n v="0"/>
    <n v="0"/>
    <n v="19620"/>
    <n v="327"/>
    <n v="623"/>
    <n v="1667"/>
    <m/>
  </r>
  <r>
    <x v="0"/>
    <x v="6"/>
    <n v="2026352035"/>
    <x v="0"/>
    <d v="2016-04-21T00:00:00"/>
    <d v="1899-12-30T00:00:00"/>
    <n v="2467"/>
    <n v="1.5299999713897701"/>
    <n v="1.5299999713897701"/>
    <n v="0"/>
    <b v="0"/>
    <n v="0"/>
    <b v="0"/>
    <n v="0"/>
    <s v="light"/>
    <b v="0"/>
    <n v="3.3408191485885292"/>
    <n v="1.5299999713897701"/>
    <n v="0"/>
    <n v="0"/>
    <n v="0"/>
    <n v="0"/>
    <n v="0"/>
    <n v="9180"/>
    <n v="153"/>
    <n v="749"/>
    <n v="1370"/>
    <m/>
  </r>
  <r>
    <x v="0"/>
    <x v="6"/>
    <n v="2026352035"/>
    <x v="0"/>
    <d v="2016-04-22T00:00:00"/>
    <d v="1899-12-30T00:00:00"/>
    <n v="2915"/>
    <n v="1.8099999427795399"/>
    <n v="1.8099999427795399"/>
    <n v="0"/>
    <b v="0"/>
    <n v="0"/>
    <b v="0"/>
    <n v="0"/>
    <s v="light"/>
    <b v="0"/>
    <n v="3.3408191485885292"/>
    <n v="1.8099999427795399"/>
    <n v="0"/>
    <n v="0"/>
    <n v="0"/>
    <n v="0"/>
    <n v="0"/>
    <n v="9720"/>
    <n v="162"/>
    <n v="712"/>
    <n v="1399"/>
    <m/>
  </r>
  <r>
    <x v="0"/>
    <x v="6"/>
    <n v="2026352035"/>
    <x v="0"/>
    <d v="2016-04-23T00:00:00"/>
    <d v="1899-12-30T00:00:00"/>
    <n v="12357"/>
    <n v="7.71000003814697"/>
    <n v="7.71000003814697"/>
    <n v="0"/>
    <b v="0"/>
    <n v="0"/>
    <b v="0"/>
    <n v="0"/>
    <s v="light"/>
    <b v="0"/>
    <n v="3.3408191485885292"/>
    <n v="7.71000003814697"/>
    <n v="0"/>
    <n v="0"/>
    <n v="0"/>
    <n v="0"/>
    <n v="0"/>
    <n v="25920"/>
    <n v="432"/>
    <n v="458"/>
    <n v="1916"/>
    <m/>
  </r>
  <r>
    <x v="0"/>
    <x v="6"/>
    <n v="2026352035"/>
    <x v="0"/>
    <d v="2016-04-24T00:00:00"/>
    <d v="1899-12-30T00:00:00"/>
    <n v="3490"/>
    <n v="2.1600000858306898"/>
    <n v="2.1600000858306898"/>
    <n v="0"/>
    <b v="0"/>
    <n v="0"/>
    <b v="0"/>
    <n v="0"/>
    <s v="light"/>
    <b v="0"/>
    <n v="3.3408191485885292"/>
    <n v="2.1600000858306898"/>
    <n v="0"/>
    <n v="0"/>
    <n v="0"/>
    <n v="0"/>
    <n v="0"/>
    <n v="9840"/>
    <n v="164"/>
    <n v="704"/>
    <n v="1401"/>
    <m/>
  </r>
  <r>
    <x v="0"/>
    <x v="6"/>
    <n v="2026352035"/>
    <x v="0"/>
    <d v="2016-04-25T00:00:00"/>
    <d v="1899-12-30T00:00:00"/>
    <n v="6017"/>
    <n v="3.7300000190734899"/>
    <n v="3.7300000190734899"/>
    <n v="0"/>
    <b v="0"/>
    <n v="0"/>
    <b v="0"/>
    <n v="0"/>
    <s v="light"/>
    <b v="0"/>
    <n v="3.3408191485885292"/>
    <n v="3.7300000190734899"/>
    <n v="0"/>
    <n v="0"/>
    <n v="0"/>
    <n v="0"/>
    <n v="0"/>
    <n v="15600"/>
    <n v="260"/>
    <n v="821"/>
    <n v="1576"/>
    <m/>
  </r>
  <r>
    <x v="0"/>
    <x v="6"/>
    <n v="2026352035"/>
    <x v="0"/>
    <d v="2016-04-26T00:00:00"/>
    <d v="1899-12-30T00:00:00"/>
    <n v="5933"/>
    <n v="3.6800000667571999"/>
    <n v="3.6800000667571999"/>
    <n v="0"/>
    <b v="0"/>
    <n v="0"/>
    <b v="0"/>
    <n v="0"/>
    <s v="light"/>
    <b v="0"/>
    <n v="3.3408191485885292"/>
    <n v="3.6800000667571999"/>
    <n v="0"/>
    <n v="0"/>
    <n v="0"/>
    <n v="0"/>
    <n v="0"/>
    <n v="17280"/>
    <n v="288"/>
    <n v="1018"/>
    <n v="1595"/>
    <m/>
  </r>
  <r>
    <x v="0"/>
    <x v="6"/>
    <n v="2026352035"/>
    <x v="0"/>
    <d v="2016-04-27T00:00:00"/>
    <d v="1899-12-30T00:00:00"/>
    <n v="6088"/>
    <n v="3.7699999809265101"/>
    <n v="3.7699999809265101"/>
    <n v="0"/>
    <b v="0"/>
    <n v="0"/>
    <b v="0"/>
    <n v="0"/>
    <s v="light"/>
    <b v="0"/>
    <n v="3.3408191485885292"/>
    <n v="3.7699999809265101"/>
    <n v="0"/>
    <n v="0"/>
    <n v="0"/>
    <n v="0"/>
    <n v="0"/>
    <n v="17160"/>
    <n v="286"/>
    <n v="586"/>
    <n v="1593"/>
    <m/>
  </r>
  <r>
    <x v="0"/>
    <x v="6"/>
    <n v="2026352035"/>
    <x v="0"/>
    <d v="2016-04-28T00:00:00"/>
    <d v="1899-12-30T00:00:00"/>
    <n v="6375"/>
    <n v="3.9500000476837198"/>
    <n v="3.9500000476837198"/>
    <n v="0"/>
    <b v="0"/>
    <n v="0"/>
    <b v="0"/>
    <n v="0"/>
    <s v="light"/>
    <b v="0"/>
    <n v="3.3408191485885292"/>
    <n v="3.9500000476837198"/>
    <n v="0"/>
    <n v="0"/>
    <n v="0"/>
    <n v="0"/>
    <n v="0"/>
    <n v="19860"/>
    <n v="331"/>
    <n v="626"/>
    <n v="1649"/>
    <m/>
  </r>
  <r>
    <x v="0"/>
    <x v="6"/>
    <n v="2026352035"/>
    <x v="0"/>
    <d v="2016-04-29T00:00:00"/>
    <d v="1899-12-30T00:00:00"/>
    <n v="7604"/>
    <n v="4.71000003814697"/>
    <n v="4.71000003814697"/>
    <n v="0"/>
    <b v="0"/>
    <n v="0"/>
    <b v="0"/>
    <n v="0"/>
    <s v="light"/>
    <b v="0"/>
    <n v="3.3408191485885292"/>
    <n v="4.71000003814697"/>
    <n v="0"/>
    <n v="0"/>
    <n v="0"/>
    <n v="0"/>
    <n v="0"/>
    <n v="21120"/>
    <n v="352"/>
    <n v="492"/>
    <n v="1692"/>
    <m/>
  </r>
  <r>
    <x v="0"/>
    <x v="6"/>
    <n v="2026352035"/>
    <x v="0"/>
    <d v="2016-04-30T00:00:00"/>
    <d v="1899-12-30T00:00:00"/>
    <n v="4729"/>
    <n v="2.9300000667571999"/>
    <n v="2.9300000667571999"/>
    <n v="0"/>
    <b v="0"/>
    <n v="0"/>
    <b v="0"/>
    <n v="0"/>
    <s v="light"/>
    <b v="0"/>
    <n v="3.3408191485885292"/>
    <n v="2.9300000667571999"/>
    <n v="0"/>
    <n v="0"/>
    <n v="0"/>
    <n v="0"/>
    <n v="0"/>
    <n v="13980"/>
    <n v="233"/>
    <n v="594"/>
    <n v="1506"/>
    <m/>
  </r>
  <r>
    <x v="0"/>
    <x v="6"/>
    <n v="2026352035"/>
    <x v="0"/>
    <d v="2016-05-01T00:00:00"/>
    <d v="1899-12-30T00:00:00"/>
    <n v="3609"/>
    <n v="2.2799999713897701"/>
    <n v="2.2799999713897701"/>
    <n v="0"/>
    <b v="0"/>
    <n v="0"/>
    <b v="0"/>
    <n v="0"/>
    <s v="light"/>
    <b v="0"/>
    <n v="3.3408191485885292"/>
    <n v="2.2799999713897701"/>
    <n v="0"/>
    <n v="0"/>
    <n v="0"/>
    <n v="0"/>
    <n v="0"/>
    <n v="11460"/>
    <n v="191"/>
    <n v="716"/>
    <n v="1447"/>
    <m/>
  </r>
  <r>
    <x v="0"/>
    <x v="6"/>
    <n v="2026352035"/>
    <x v="0"/>
    <d v="2016-05-02T00:00:00"/>
    <d v="1899-12-30T00:00:00"/>
    <n v="7018"/>
    <n v="4.3499999046325701"/>
    <n v="4.3499999046325701"/>
    <n v="0"/>
    <b v="0"/>
    <n v="0"/>
    <b v="0"/>
    <n v="0"/>
    <s v="light"/>
    <b v="0"/>
    <n v="3.3408191485885292"/>
    <n v="4.3499999046325701"/>
    <n v="0"/>
    <n v="0"/>
    <n v="0"/>
    <n v="0"/>
    <n v="0"/>
    <n v="21300"/>
    <n v="355"/>
    <n v="716"/>
    <n v="1690"/>
    <m/>
  </r>
  <r>
    <x v="0"/>
    <x v="6"/>
    <n v="2026352035"/>
    <x v="0"/>
    <d v="2016-05-03T00:00:00"/>
    <d v="1899-12-30T00:00:00"/>
    <n v="5992"/>
    <n v="3.7200000286102299"/>
    <n v="3.7200000286102299"/>
    <n v="0"/>
    <b v="0"/>
    <n v="0"/>
    <b v="0"/>
    <n v="0"/>
    <s v="light"/>
    <b v="0"/>
    <n v="3.3408191485885292"/>
    <n v="3.7200000286102299"/>
    <n v="0"/>
    <n v="0"/>
    <n v="0"/>
    <n v="0"/>
    <n v="0"/>
    <n v="18240"/>
    <n v="304"/>
    <n v="981"/>
    <n v="1604"/>
    <m/>
  </r>
  <r>
    <x v="0"/>
    <x v="6"/>
    <n v="2026352035"/>
    <x v="0"/>
    <d v="2016-05-04T00:00:00"/>
    <d v="1899-12-30T00:00:00"/>
    <n v="6564"/>
    <n v="4.0700001716613796"/>
    <n v="4.0700001716613796"/>
    <n v="0"/>
    <b v="0"/>
    <n v="0"/>
    <b v="0"/>
    <n v="0"/>
    <s v="light"/>
    <b v="0"/>
    <n v="3.3408191485885292"/>
    <n v="4.0700001716613796"/>
    <n v="0"/>
    <n v="0"/>
    <n v="0"/>
    <n v="0"/>
    <n v="0"/>
    <n v="20700"/>
    <n v="345"/>
    <n v="530"/>
    <n v="1658"/>
    <m/>
  </r>
  <r>
    <x v="0"/>
    <x v="6"/>
    <n v="2026352035"/>
    <x v="0"/>
    <d v="2016-05-05T00:00:00"/>
    <d v="1899-12-30T00:00:00"/>
    <n v="12167"/>
    <n v="7.53999996185303"/>
    <n v="7.53999996185303"/>
    <n v="0"/>
    <b v="0"/>
    <n v="0"/>
    <b v="0"/>
    <n v="0"/>
    <s v="light"/>
    <b v="0"/>
    <n v="3.3408191485885292"/>
    <n v="7.53999996185303"/>
    <n v="0"/>
    <n v="0"/>
    <n v="0"/>
    <n v="0"/>
    <n v="0"/>
    <n v="28500"/>
    <n v="475"/>
    <n v="479"/>
    <n v="1926"/>
    <m/>
  </r>
  <r>
    <x v="0"/>
    <x v="6"/>
    <n v="2026352035"/>
    <x v="0"/>
    <d v="2016-05-06T00:00:00"/>
    <d v="1899-12-30T00:00:00"/>
    <n v="8198"/>
    <n v="5.0799999237060502"/>
    <n v="5.0799999237060502"/>
    <n v="0"/>
    <b v="0"/>
    <n v="0"/>
    <b v="0"/>
    <n v="0"/>
    <s v="light"/>
    <b v="0"/>
    <n v="3.3408191485885292"/>
    <n v="5.0799999237060502"/>
    <n v="0"/>
    <n v="0"/>
    <n v="0"/>
    <n v="0"/>
    <n v="0"/>
    <n v="22980"/>
    <n v="383"/>
    <n v="511"/>
    <n v="1736"/>
    <m/>
  </r>
  <r>
    <x v="0"/>
    <x v="6"/>
    <n v="2026352035"/>
    <x v="0"/>
    <d v="2016-05-07T00:00:00"/>
    <d v="1899-12-30T00:00:00"/>
    <n v="4193"/>
    <n v="2.5999999046325701"/>
    <n v="2.5999999046325701"/>
    <n v="0"/>
    <b v="0"/>
    <n v="0"/>
    <b v="0"/>
    <n v="0"/>
    <s v="light"/>
    <b v="0"/>
    <n v="3.3408191485885292"/>
    <n v="2.5999999046325701"/>
    <n v="0"/>
    <n v="0"/>
    <n v="0"/>
    <n v="0"/>
    <n v="0"/>
    <n v="13740"/>
    <n v="229"/>
    <n v="665"/>
    <n v="1491"/>
    <m/>
  </r>
  <r>
    <x v="0"/>
    <x v="6"/>
    <n v="2026352035"/>
    <x v="0"/>
    <d v="2016-05-08T00:00:00"/>
    <d v="1899-12-30T00:00:00"/>
    <n v="5528"/>
    <n v="3.4500000476837198"/>
    <n v="3.4500000476837198"/>
    <n v="0"/>
    <b v="0"/>
    <n v="0"/>
    <b v="0"/>
    <n v="0"/>
    <s v="light"/>
    <b v="0"/>
    <n v="3.3408191485885292"/>
    <n v="3.4500000476837198"/>
    <n v="0"/>
    <n v="0"/>
    <n v="0"/>
    <n v="0"/>
    <n v="0"/>
    <n v="15480"/>
    <n v="258"/>
    <n v="610"/>
    <n v="1555"/>
    <m/>
  </r>
  <r>
    <x v="0"/>
    <x v="6"/>
    <n v="2026352035"/>
    <x v="0"/>
    <d v="2016-05-09T00:00:00"/>
    <d v="1899-12-30T00:00:00"/>
    <n v="10685"/>
    <n v="6.6199998855590803"/>
    <n v="6.6199998855590803"/>
    <n v="0"/>
    <b v="0"/>
    <n v="0"/>
    <b v="0"/>
    <n v="0"/>
    <s v="light"/>
    <b v="0"/>
    <n v="3.3408191485885292"/>
    <n v="6.5999999046325701"/>
    <n v="0"/>
    <n v="0"/>
    <n v="0"/>
    <n v="0"/>
    <n v="0"/>
    <n v="24060"/>
    <n v="401"/>
    <n v="543"/>
    <n v="1869"/>
    <m/>
  </r>
  <r>
    <x v="0"/>
    <x v="6"/>
    <n v="2026352035"/>
    <x v="0"/>
    <d v="2016-05-10T00:00:00"/>
    <d v="1899-12-30T00:00:00"/>
    <n v="254"/>
    <n v="0.15999999642372101"/>
    <n v="0.15999999642372101"/>
    <n v="0"/>
    <b v="0"/>
    <n v="0"/>
    <b v="0"/>
    <n v="0"/>
    <s v="light"/>
    <b v="0"/>
    <n v="3.3408191485885292"/>
    <n v="0.15999999642372101"/>
    <n v="0"/>
    <n v="0"/>
    <n v="0"/>
    <n v="0"/>
    <n v="0"/>
    <n v="1020"/>
    <n v="17"/>
    <n v="1002"/>
    <n v="1141"/>
    <m/>
  </r>
  <r>
    <x v="0"/>
    <x v="6"/>
    <n v="2026352035"/>
    <x v="0"/>
    <d v="2016-05-11T00:00:00"/>
    <d v="1899-12-30T00:00:00"/>
    <n v="8580"/>
    <n v="5.3200001716613796"/>
    <n v="5.3200001716613796"/>
    <n v="0"/>
    <b v="0"/>
    <n v="0"/>
    <b v="0"/>
    <n v="0"/>
    <s v="light"/>
    <b v="0"/>
    <n v="3.3408191485885292"/>
    <n v="5.3200001716613796"/>
    <n v="0"/>
    <n v="0"/>
    <n v="0"/>
    <n v="0"/>
    <n v="0"/>
    <n v="19800"/>
    <n v="330"/>
    <n v="569"/>
    <n v="1698"/>
    <m/>
  </r>
  <r>
    <x v="0"/>
    <x v="6"/>
    <n v="2026352035"/>
    <x v="0"/>
    <d v="2016-05-12T00:00:00"/>
    <d v="1899-12-30T00:00:00"/>
    <n v="8891"/>
    <n v="5.5100002288818404"/>
    <n v="5.5100002288818404"/>
    <n v="0"/>
    <b v="0"/>
    <n v="0"/>
    <b v="0"/>
    <n v="0"/>
    <s v="light"/>
    <b v="0"/>
    <n v="3.3408191485885292"/>
    <n v="5.5100002288818404"/>
    <n v="0"/>
    <n v="0"/>
    <n v="0"/>
    <n v="0"/>
    <n v="0"/>
    <n v="20580"/>
    <n v="343"/>
    <n v="330"/>
    <n v="1364"/>
    <m/>
  </r>
  <r>
    <x v="0"/>
    <x v="7"/>
    <n v="2320127002"/>
    <x v="0"/>
    <d v="2016-04-12T00:00:00"/>
    <d v="1899-12-30T00:00:00"/>
    <n v="10725"/>
    <n v="7.4899997711181596"/>
    <n v="7.4899997711181596"/>
    <n v="0"/>
    <b v="0"/>
    <n v="1.16999995708466"/>
    <b v="0"/>
    <n v="0.31000000238418601"/>
    <s v="light"/>
    <b v="0"/>
    <n v="3.3408191485885292"/>
    <n v="6.0100002288818404"/>
    <n v="0"/>
    <n v="780"/>
    <n v="13"/>
    <n v="540"/>
    <n v="9"/>
    <n v="18360"/>
    <n v="306"/>
    <n v="1112"/>
    <n v="2124"/>
    <m/>
  </r>
  <r>
    <x v="0"/>
    <x v="7"/>
    <n v="2320127002"/>
    <x v="0"/>
    <d v="2016-04-13T00:00:00"/>
    <d v="1899-12-30T00:00:00"/>
    <n v="7275"/>
    <n v="4.9000000953674299"/>
    <n v="4.9000000953674299"/>
    <n v="0"/>
    <b v="0"/>
    <n v="0"/>
    <b v="0"/>
    <n v="0"/>
    <s v="light"/>
    <b v="0"/>
    <n v="3.3408191485885292"/>
    <n v="4.9000000953674299"/>
    <n v="0"/>
    <n v="0"/>
    <n v="0"/>
    <n v="0"/>
    <n v="0"/>
    <n v="20100"/>
    <n v="335"/>
    <n v="1105"/>
    <n v="2003"/>
    <m/>
  </r>
  <r>
    <x v="0"/>
    <x v="7"/>
    <n v="2320127002"/>
    <x v="0"/>
    <d v="2016-04-14T00:00:00"/>
    <d v="1899-12-30T00:00:00"/>
    <n v="3973"/>
    <n v="2.6800000667571999"/>
    <n v="2.6800000667571999"/>
    <n v="0"/>
    <b v="0"/>
    <n v="0"/>
    <b v="0"/>
    <n v="0"/>
    <s v="light"/>
    <b v="0"/>
    <n v="3.3408191485885292"/>
    <n v="2.6800000667571999"/>
    <n v="0"/>
    <n v="0"/>
    <n v="0"/>
    <n v="0"/>
    <n v="0"/>
    <n v="11460"/>
    <n v="191"/>
    <n v="1249"/>
    <n v="1696"/>
    <m/>
  </r>
  <r>
    <x v="0"/>
    <x v="7"/>
    <n v="2320127002"/>
    <x v="0"/>
    <d v="2016-04-15T00:00:00"/>
    <d v="1899-12-30T00:00:00"/>
    <n v="5205"/>
    <n v="3.5099999904632599"/>
    <n v="3.5099999904632599"/>
    <n v="0"/>
    <b v="0"/>
    <n v="0"/>
    <b v="0"/>
    <n v="0"/>
    <s v="light"/>
    <b v="0"/>
    <n v="3.3408191485885292"/>
    <n v="3.5099999904632599"/>
    <n v="0"/>
    <n v="0"/>
    <n v="0"/>
    <n v="0"/>
    <n v="0"/>
    <n v="14700"/>
    <n v="245"/>
    <n v="1195"/>
    <n v="1801"/>
    <m/>
  </r>
  <r>
    <x v="0"/>
    <x v="7"/>
    <n v="2320127002"/>
    <x v="0"/>
    <d v="2016-04-16T00:00:00"/>
    <d v="1899-12-30T00:00:00"/>
    <n v="5057"/>
    <n v="3.4100000858306898"/>
    <n v="3.4100000858306898"/>
    <n v="0"/>
    <b v="0"/>
    <n v="0"/>
    <b v="0"/>
    <n v="0"/>
    <s v="light"/>
    <b v="0"/>
    <n v="3.3408191485885292"/>
    <n v="3.4000000953674299"/>
    <n v="0"/>
    <n v="0"/>
    <n v="0"/>
    <n v="0"/>
    <n v="0"/>
    <n v="11700"/>
    <n v="195"/>
    <n v="1245"/>
    <n v="1724"/>
    <m/>
  </r>
  <r>
    <x v="0"/>
    <x v="7"/>
    <n v="2320127002"/>
    <x v="0"/>
    <d v="2016-04-17T00:00:00"/>
    <d v="1899-12-30T00:00:00"/>
    <n v="6198"/>
    <n v="4.1799998283386204"/>
    <n v="4.1799998283386204"/>
    <n v="0"/>
    <b v="0"/>
    <n v="0"/>
    <b v="0"/>
    <n v="0"/>
    <s v="light"/>
    <b v="0"/>
    <n v="3.3408191485885292"/>
    <n v="4.1799998283386204"/>
    <n v="0"/>
    <n v="0"/>
    <n v="0"/>
    <n v="0"/>
    <n v="0"/>
    <n v="14940"/>
    <n v="249"/>
    <n v="1191"/>
    <n v="1852"/>
    <m/>
  </r>
  <r>
    <x v="0"/>
    <x v="7"/>
    <n v="2320127002"/>
    <x v="0"/>
    <d v="2016-04-18T00:00:00"/>
    <d v="1899-12-30T00:00:00"/>
    <n v="6559"/>
    <n v="4.4200000762939498"/>
    <n v="4.4200000762939498"/>
    <n v="0"/>
    <b v="0"/>
    <n v="0"/>
    <b v="0"/>
    <n v="0.259999990463257"/>
    <s v="light"/>
    <b v="0"/>
    <n v="3.3408191485885292"/>
    <n v="4.1399998664856001"/>
    <n v="0"/>
    <n v="0"/>
    <n v="0"/>
    <n v="420"/>
    <n v="7"/>
    <n v="15600"/>
    <n v="260"/>
    <n v="1173"/>
    <n v="1905"/>
    <m/>
  </r>
  <r>
    <x v="0"/>
    <x v="7"/>
    <n v="2320127002"/>
    <x v="0"/>
    <d v="2016-04-19T00:00:00"/>
    <d v="1899-12-30T00:00:00"/>
    <n v="5997"/>
    <n v="4.03999996185303"/>
    <n v="4.03999996185303"/>
    <n v="0"/>
    <b v="0"/>
    <n v="0"/>
    <b v="0"/>
    <n v="0.37999999523162797"/>
    <s v="light"/>
    <b v="0"/>
    <n v="3.3408191485885292"/>
    <n v="3.6600000858306898"/>
    <n v="0"/>
    <n v="0"/>
    <n v="0"/>
    <n v="660"/>
    <n v="11"/>
    <n v="13680"/>
    <n v="228"/>
    <n v="1201"/>
    <n v="1811"/>
    <m/>
  </r>
  <r>
    <x v="0"/>
    <x v="7"/>
    <n v="2320127002"/>
    <x v="0"/>
    <d v="2016-04-20T00:00:00"/>
    <d v="1899-12-30T00:00:00"/>
    <n v="7192"/>
    <n v="4.8499999046325701"/>
    <n v="4.8499999046325701"/>
    <n v="0"/>
    <b v="0"/>
    <n v="0"/>
    <b v="0"/>
    <n v="0.490000009536743"/>
    <s v="light"/>
    <b v="0"/>
    <n v="3.3408191485885292"/>
    <n v="4.3400001525878897"/>
    <n v="0"/>
    <n v="0"/>
    <n v="0"/>
    <n v="660"/>
    <n v="11"/>
    <n v="16980"/>
    <n v="283"/>
    <n v="1146"/>
    <n v="1922"/>
    <m/>
  </r>
  <r>
    <x v="0"/>
    <x v="7"/>
    <n v="2320127002"/>
    <x v="0"/>
    <d v="2016-04-21T00:00:00"/>
    <d v="1899-12-30T00:00:00"/>
    <n v="3404"/>
    <n v="2.28999996185303"/>
    <n v="2.28999996185303"/>
    <n v="0"/>
    <b v="0"/>
    <n v="5.9999998658895499E-2"/>
    <b v="0"/>
    <n v="0.41999998688697798"/>
    <s v="light"/>
    <b v="0"/>
    <n v="3.3408191485885292"/>
    <n v="1.8099999427795399"/>
    <n v="0"/>
    <n v="60"/>
    <n v="1"/>
    <n v="600"/>
    <n v="10"/>
    <n v="7620"/>
    <n v="127"/>
    <n v="1302"/>
    <n v="1610"/>
    <m/>
  </r>
  <r>
    <x v="0"/>
    <x v="7"/>
    <n v="2320127002"/>
    <x v="0"/>
    <d v="2016-04-22T00:00:00"/>
    <d v="1899-12-30T00:00:00"/>
    <n v="5583"/>
    <n v="3.7599999904632599"/>
    <n v="3.7599999904632599"/>
    <n v="0"/>
    <b v="0"/>
    <n v="0"/>
    <b v="0"/>
    <n v="0"/>
    <s v="light"/>
    <b v="0"/>
    <n v="3.3408191485885292"/>
    <n v="3.7599999904632599"/>
    <n v="0"/>
    <n v="0"/>
    <n v="0"/>
    <n v="0"/>
    <n v="0"/>
    <n v="15960"/>
    <n v="266"/>
    <n v="1174"/>
    <n v="1851"/>
    <m/>
  </r>
  <r>
    <x v="0"/>
    <x v="7"/>
    <n v="2320127002"/>
    <x v="0"/>
    <d v="2016-04-23T00:00:00"/>
    <d v="1899-12-30T00:00:00"/>
    <n v="5079"/>
    <n v="3.4200000762939502"/>
    <n v="3.4200000762939502"/>
    <n v="0"/>
    <b v="0"/>
    <n v="0"/>
    <b v="0"/>
    <n v="0"/>
    <s v="light"/>
    <b v="0"/>
    <n v="3.3408191485885292"/>
    <n v="3.4200000762939502"/>
    <n v="0"/>
    <n v="0"/>
    <n v="0"/>
    <n v="0"/>
    <n v="0"/>
    <n v="14520"/>
    <n v="242"/>
    <n v="1129"/>
    <n v="1804"/>
    <m/>
  </r>
  <r>
    <x v="0"/>
    <x v="7"/>
    <n v="2320127002"/>
    <x v="0"/>
    <d v="2016-04-24T00:00:00"/>
    <d v="1899-12-30T00:00:00"/>
    <n v="4165"/>
    <n v="2.8099999427795401"/>
    <n v="2.8099999427795401"/>
    <n v="0"/>
    <b v="0"/>
    <n v="0"/>
    <b v="0"/>
    <n v="0"/>
    <s v="light"/>
    <b v="0"/>
    <n v="3.3408191485885292"/>
    <n v="2.7999999523162802"/>
    <n v="0"/>
    <n v="0"/>
    <n v="0"/>
    <n v="0"/>
    <n v="0"/>
    <n v="12240"/>
    <n v="204"/>
    <n v="1236"/>
    <n v="1725"/>
    <m/>
  </r>
  <r>
    <x v="0"/>
    <x v="7"/>
    <n v="2320127002"/>
    <x v="0"/>
    <d v="2016-04-25T00:00:00"/>
    <d v="1899-12-30T00:00:00"/>
    <n v="3588"/>
    <n v="2.4200000762939502"/>
    <n v="2.4200000762939502"/>
    <n v="0"/>
    <b v="0"/>
    <n v="0.230000004172325"/>
    <b v="0"/>
    <n v="0.20000000298023199"/>
    <s v="light"/>
    <b v="0"/>
    <n v="3.3408191485885292"/>
    <n v="1.9900000095367401"/>
    <n v="0"/>
    <n v="180"/>
    <n v="3"/>
    <n v="300"/>
    <n v="5"/>
    <n v="9120"/>
    <n v="152"/>
    <n v="1280"/>
    <n v="1654"/>
    <m/>
  </r>
  <r>
    <x v="0"/>
    <x v="7"/>
    <n v="2320127002"/>
    <x v="0"/>
    <d v="2016-04-26T00:00:00"/>
    <d v="1899-12-30T00:00:00"/>
    <n v="3409"/>
    <n v="2.2999999523162802"/>
    <n v="2.2999999523162802"/>
    <n v="0"/>
    <b v="0"/>
    <n v="0"/>
    <b v="0"/>
    <n v="0"/>
    <s v="light"/>
    <b v="0"/>
    <n v="3.3408191485885292"/>
    <n v="2.2999999523162802"/>
    <n v="0"/>
    <n v="0"/>
    <n v="0"/>
    <n v="0"/>
    <n v="0"/>
    <n v="8820"/>
    <n v="147"/>
    <n v="1293"/>
    <n v="1632"/>
    <m/>
  </r>
  <r>
    <x v="0"/>
    <x v="7"/>
    <n v="2320127002"/>
    <x v="0"/>
    <d v="2016-04-27T00:00:00"/>
    <d v="1899-12-30T00:00:00"/>
    <n v="1715"/>
    <n v="1.1599999666214"/>
    <n v="1.1599999666214"/>
    <n v="0"/>
    <b v="0"/>
    <n v="0"/>
    <b v="0"/>
    <n v="0"/>
    <s v="light"/>
    <b v="0"/>
    <n v="3.3408191485885292"/>
    <n v="1.1599999666214"/>
    <n v="0"/>
    <n v="0"/>
    <n v="0"/>
    <n v="0"/>
    <n v="0"/>
    <n v="4920"/>
    <n v="82"/>
    <n v="1358"/>
    <n v="1481"/>
    <m/>
  </r>
  <r>
    <x v="0"/>
    <x v="7"/>
    <n v="2320127002"/>
    <x v="0"/>
    <d v="2016-04-28T00:00:00"/>
    <d v="1899-12-30T00:00:00"/>
    <n v="1532"/>
    <n v="1.0299999713897701"/>
    <n v="1.0299999713897701"/>
    <n v="0"/>
    <b v="0"/>
    <n v="0"/>
    <b v="0"/>
    <n v="0"/>
    <s v="light"/>
    <b v="0"/>
    <n v="3.3408191485885292"/>
    <n v="1.0299999713897701"/>
    <n v="0"/>
    <n v="0"/>
    <n v="0"/>
    <n v="0"/>
    <n v="0"/>
    <n v="4560"/>
    <n v="76"/>
    <n v="1364"/>
    <n v="1473"/>
    <m/>
  </r>
  <r>
    <x v="0"/>
    <x v="7"/>
    <n v="2320127002"/>
    <x v="0"/>
    <d v="2016-04-29T00:00:00"/>
    <d v="1899-12-30T00:00:00"/>
    <n v="924"/>
    <n v="0.62000000476837203"/>
    <n v="0.62000000476837203"/>
    <n v="0"/>
    <b v="0"/>
    <n v="0"/>
    <b v="0"/>
    <n v="0"/>
    <s v="light"/>
    <b v="0"/>
    <n v="3.3408191485885292"/>
    <n v="0.62000000476837203"/>
    <n v="0"/>
    <n v="0"/>
    <n v="0"/>
    <n v="0"/>
    <n v="0"/>
    <n v="2700"/>
    <n v="45"/>
    <n v="1395"/>
    <n v="1410"/>
    <m/>
  </r>
  <r>
    <x v="0"/>
    <x v="7"/>
    <n v="2320127002"/>
    <x v="0"/>
    <d v="2016-04-30T00:00:00"/>
    <d v="1899-12-30T00:00:00"/>
    <n v="4571"/>
    <n v="3.0799999237060498"/>
    <n v="3.0799999237060498"/>
    <n v="0"/>
    <b v="0"/>
    <n v="0"/>
    <b v="0"/>
    <n v="0"/>
    <s v="light"/>
    <b v="0"/>
    <n v="3.3408191485885292"/>
    <n v="3.0699999332428001"/>
    <n v="0"/>
    <n v="0"/>
    <n v="0"/>
    <n v="0"/>
    <n v="0"/>
    <n v="14040"/>
    <n v="234"/>
    <n v="1206"/>
    <n v="1779"/>
    <m/>
  </r>
  <r>
    <x v="0"/>
    <x v="7"/>
    <n v="2320127002"/>
    <x v="0"/>
    <d v="2016-05-01T00:00:00"/>
    <d v="1899-12-30T00:00:00"/>
    <n v="772"/>
    <n v="0.519999980926514"/>
    <n v="0.519999980926514"/>
    <n v="0"/>
    <b v="0"/>
    <n v="0"/>
    <b v="0"/>
    <n v="0"/>
    <s v="light"/>
    <b v="0"/>
    <n v="3.3408191485885292"/>
    <n v="0.519999980926514"/>
    <n v="0"/>
    <n v="0"/>
    <n v="0"/>
    <n v="0"/>
    <n v="0"/>
    <n v="2400"/>
    <n v="40"/>
    <n v="1400"/>
    <n v="1403"/>
    <m/>
  </r>
  <r>
    <x v="0"/>
    <x v="7"/>
    <n v="2320127002"/>
    <x v="0"/>
    <d v="2016-05-02T00:00:00"/>
    <d v="1899-12-30T00:00:00"/>
    <n v="3634"/>
    <n v="2.4500000476837198"/>
    <n v="2.4500000476837198"/>
    <n v="0"/>
    <b v="0"/>
    <n v="0.36000001430511502"/>
    <b v="0"/>
    <n v="0.20999999344348899"/>
    <s v="light"/>
    <b v="0"/>
    <n v="3.3408191485885292"/>
    <n v="1.87999999523163"/>
    <n v="0"/>
    <n v="300"/>
    <n v="5"/>
    <n v="360"/>
    <n v="6"/>
    <n v="7380"/>
    <n v="123"/>
    <n v="1306"/>
    <n v="1613"/>
    <m/>
  </r>
  <r>
    <x v="0"/>
    <x v="7"/>
    <n v="2320127002"/>
    <x v="0"/>
    <d v="2016-05-03T00:00:00"/>
    <d v="1899-12-30T00:00:00"/>
    <n v="7443"/>
    <n v="5.0199999809265101"/>
    <n v="5.0199999809265101"/>
    <n v="0"/>
    <b v="0"/>
    <n v="1.4900000095367401"/>
    <b v="0"/>
    <n v="0.37000000476837203"/>
    <s v="light"/>
    <b v="0"/>
    <n v="3.3408191485885292"/>
    <n v="3.1600000858306898"/>
    <n v="0"/>
    <n v="1200"/>
    <n v="20"/>
    <n v="600"/>
    <n v="10"/>
    <n v="12360"/>
    <n v="206"/>
    <n v="1204"/>
    <n v="1878"/>
    <m/>
  </r>
  <r>
    <x v="0"/>
    <x v="7"/>
    <n v="2320127002"/>
    <x v="0"/>
    <d v="2016-05-04T00:00:00"/>
    <d v="1899-12-30T00:00:00"/>
    <n v="1201"/>
    <n v="0.81000000238418601"/>
    <n v="0.81000000238418601"/>
    <n v="0"/>
    <b v="0"/>
    <n v="0"/>
    <b v="0"/>
    <n v="0"/>
    <s v="light"/>
    <b v="0"/>
    <n v="3.3408191485885292"/>
    <n v="0.81000000238418601"/>
    <n v="0"/>
    <n v="0"/>
    <n v="0"/>
    <n v="0"/>
    <n v="0"/>
    <n v="3120"/>
    <n v="52"/>
    <n v="1388"/>
    <n v="1426"/>
    <m/>
  </r>
  <r>
    <x v="0"/>
    <x v="7"/>
    <n v="2320127002"/>
    <x v="0"/>
    <d v="2016-05-05T00:00:00"/>
    <d v="1899-12-30T00:00:00"/>
    <n v="5202"/>
    <n v="3.5099999904632599"/>
    <n v="3.5099999904632599"/>
    <n v="0"/>
    <b v="0"/>
    <n v="0"/>
    <b v="0"/>
    <n v="0.38999998569488498"/>
    <s v="light"/>
    <b v="0"/>
    <n v="3.3408191485885292"/>
    <n v="3.1099998950958301"/>
    <n v="0"/>
    <n v="0"/>
    <n v="0"/>
    <n v="660"/>
    <n v="11"/>
    <n v="13380"/>
    <n v="223"/>
    <n v="1206"/>
    <n v="1780"/>
    <m/>
  </r>
  <r>
    <x v="0"/>
    <x v="7"/>
    <n v="2320127002"/>
    <x v="0"/>
    <d v="2016-05-06T00:00:00"/>
    <d v="1899-12-30T00:00:00"/>
    <n v="4878"/>
    <n v="3.28999996185303"/>
    <n v="3.28999996185303"/>
    <n v="0"/>
    <b v="0"/>
    <n v="0"/>
    <b v="0"/>
    <n v="0"/>
    <s v="light"/>
    <b v="0"/>
    <n v="3.3408191485885292"/>
    <n v="3.28999996185303"/>
    <n v="0"/>
    <n v="0"/>
    <n v="0"/>
    <n v="0"/>
    <n v="0"/>
    <n v="12240"/>
    <n v="204"/>
    <n v="1236"/>
    <n v="1742"/>
    <m/>
  </r>
  <r>
    <x v="0"/>
    <x v="7"/>
    <n v="2320127002"/>
    <x v="0"/>
    <d v="2016-05-07T00:00:00"/>
    <d v="1899-12-30T00:00:00"/>
    <n v="7379"/>
    <n v="4.9699997901916504"/>
    <n v="4.9699997901916504"/>
    <n v="0"/>
    <b v="0"/>
    <n v="0"/>
    <b v="0"/>
    <n v="0"/>
    <s v="light"/>
    <b v="0"/>
    <n v="3.3408191485885292"/>
    <n v="4.9699997901916504"/>
    <n v="0"/>
    <n v="0"/>
    <n v="0"/>
    <n v="0"/>
    <n v="0"/>
    <n v="19140"/>
    <n v="319"/>
    <n v="1121"/>
    <n v="1972"/>
    <m/>
  </r>
  <r>
    <x v="0"/>
    <x v="7"/>
    <n v="2320127002"/>
    <x v="0"/>
    <d v="2016-05-08T00:00:00"/>
    <d v="1899-12-30T00:00:00"/>
    <n v="5161"/>
    <n v="3.4800000190734899"/>
    <n v="3.4800000190734899"/>
    <n v="0"/>
    <b v="0"/>
    <n v="0"/>
    <b v="0"/>
    <n v="0"/>
    <s v="light"/>
    <b v="0"/>
    <n v="3.3408191485885292"/>
    <n v="3.4700000286102299"/>
    <n v="0"/>
    <n v="0"/>
    <n v="0"/>
    <n v="0"/>
    <n v="0"/>
    <n v="14820"/>
    <n v="247"/>
    <n v="1193"/>
    <n v="1821"/>
    <m/>
  </r>
  <r>
    <x v="0"/>
    <x v="7"/>
    <n v="2320127002"/>
    <x v="0"/>
    <d v="2016-05-09T00:00:00"/>
    <d v="1899-12-30T00:00:00"/>
    <n v="3090"/>
    <n v="2.0799999237060498"/>
    <n v="2.0799999237060498"/>
    <n v="0"/>
    <b v="0"/>
    <n v="0"/>
    <b v="0"/>
    <n v="0"/>
    <s v="light"/>
    <b v="0"/>
    <n v="3.3408191485885292"/>
    <n v="2.0799999237060498"/>
    <n v="0"/>
    <n v="0"/>
    <n v="0"/>
    <n v="0"/>
    <n v="0"/>
    <n v="8700"/>
    <n v="145"/>
    <n v="1295"/>
    <n v="1630"/>
    <m/>
  </r>
  <r>
    <x v="0"/>
    <x v="7"/>
    <n v="2320127002"/>
    <x v="0"/>
    <d v="2016-05-10T00:00:00"/>
    <d v="1899-12-30T00:00:00"/>
    <n v="6227"/>
    <n v="4.1999998092651403"/>
    <n v="4.1999998092651403"/>
    <n v="0"/>
    <b v="0"/>
    <n v="0"/>
    <b v="0"/>
    <n v="0"/>
    <s v="light"/>
    <b v="0"/>
    <n v="3.3408191485885292"/>
    <n v="4.1999998092651403"/>
    <n v="0"/>
    <n v="0"/>
    <n v="0"/>
    <n v="0"/>
    <n v="0"/>
    <n v="17400"/>
    <n v="290"/>
    <n v="1150"/>
    <n v="1899"/>
    <m/>
  </r>
  <r>
    <x v="0"/>
    <x v="7"/>
    <n v="2320127002"/>
    <x v="0"/>
    <d v="2016-05-11T00:00:00"/>
    <d v="1899-12-30T00:00:00"/>
    <n v="6424"/>
    <n v="4.3299999237060502"/>
    <n v="4.3299999237060502"/>
    <n v="0"/>
    <b v="0"/>
    <n v="0"/>
    <b v="0"/>
    <n v="0"/>
    <s v="light"/>
    <b v="0"/>
    <n v="3.3408191485885292"/>
    <n v="4.3299999237060502"/>
    <n v="0"/>
    <n v="0"/>
    <n v="0"/>
    <n v="0"/>
    <n v="0"/>
    <n v="18000"/>
    <n v="300"/>
    <n v="1140"/>
    <n v="1903"/>
    <m/>
  </r>
  <r>
    <x v="0"/>
    <x v="7"/>
    <n v="2320127002"/>
    <x v="0"/>
    <d v="2016-05-12T00:00:00"/>
    <d v="1899-12-30T00:00:00"/>
    <n v="2661"/>
    <n v="1.78999996185303"/>
    <n v="1.78999996185303"/>
    <n v="0"/>
    <b v="0"/>
    <n v="0"/>
    <b v="0"/>
    <n v="0"/>
    <s v="light"/>
    <b v="0"/>
    <n v="3.3408191485885292"/>
    <n v="1.78999996185303"/>
    <n v="0"/>
    <n v="0"/>
    <n v="0"/>
    <n v="0"/>
    <n v="0"/>
    <n v="7680"/>
    <n v="128"/>
    <n v="830"/>
    <n v="1125"/>
    <m/>
  </r>
  <r>
    <x v="0"/>
    <x v="8"/>
    <n v="2347167796"/>
    <x v="0"/>
    <d v="2016-04-12T00:00:00"/>
    <d v="1899-12-30T00:00:00"/>
    <n v="10113"/>
    <n v="6.8299999237060502"/>
    <n v="6.8299999237060502"/>
    <n v="0"/>
    <b v="0"/>
    <n v="2"/>
    <b v="0"/>
    <n v="0.62000000476837203"/>
    <s v="light"/>
    <b v="0"/>
    <n v="3.3408191485885292"/>
    <n v="4.1999998092651403"/>
    <n v="0"/>
    <n v="1680"/>
    <n v="28"/>
    <n v="780"/>
    <n v="13"/>
    <n v="19200"/>
    <n v="320"/>
    <n v="964"/>
    <n v="2344"/>
    <m/>
  </r>
  <r>
    <x v="0"/>
    <x v="8"/>
    <n v="2347167796"/>
    <x v="0"/>
    <d v="2016-04-13T00:00:00"/>
    <d v="1899-12-30T00:00:00"/>
    <n v="10352"/>
    <n v="7.0100002288818404"/>
    <n v="7.0100002288818404"/>
    <n v="0"/>
    <b v="0"/>
    <n v="1.6599999666214"/>
    <b v="0"/>
    <n v="1.9400000572204601"/>
    <s v="light"/>
    <b v="0"/>
    <n v="3.3408191485885292"/>
    <n v="3.4100000858306898"/>
    <n v="0"/>
    <n v="1140"/>
    <n v="19"/>
    <n v="1920"/>
    <n v="32"/>
    <n v="11700"/>
    <n v="195"/>
    <n v="676"/>
    <n v="2038"/>
    <m/>
  </r>
  <r>
    <x v="0"/>
    <x v="8"/>
    <n v="2347167796"/>
    <x v="0"/>
    <d v="2016-04-14T00:00:00"/>
    <d v="1899-12-30T00:00:00"/>
    <n v="10129"/>
    <n v="6.6999998092651403"/>
    <n v="6.6999998092651403"/>
    <n v="0"/>
    <b v="0"/>
    <n v="1.9999999552965199E-2"/>
    <b v="0"/>
    <n v="2.7400000095367401"/>
    <s v="light"/>
    <b v="0"/>
    <n v="3.3408191485885292"/>
    <n v="3.9400000572204599"/>
    <n v="0"/>
    <n v="60"/>
    <n v="1"/>
    <n v="2880"/>
    <n v="48"/>
    <n v="12360"/>
    <n v="206"/>
    <n v="705"/>
    <n v="2010"/>
    <m/>
  </r>
  <r>
    <x v="0"/>
    <x v="8"/>
    <n v="2347167796"/>
    <x v="0"/>
    <d v="2016-04-15T00:00:00"/>
    <d v="1899-12-30T00:00:00"/>
    <n v="10465"/>
    <n v="6.9200000762939498"/>
    <n v="6.9200000762939498"/>
    <n v="0"/>
    <b v="0"/>
    <n v="7.0000000298023196E-2"/>
    <b v="0"/>
    <n v="1.41999995708466"/>
    <s v="light"/>
    <b v="0"/>
    <n v="3.3408191485885292"/>
    <n v="5.4299998283386204"/>
    <n v="0"/>
    <n v="60"/>
    <n v="1"/>
    <n v="1440"/>
    <n v="24"/>
    <n v="17040"/>
    <n v="284"/>
    <n v="720"/>
    <n v="2133"/>
    <m/>
  </r>
  <r>
    <x v="0"/>
    <x v="8"/>
    <n v="2347167796"/>
    <x v="0"/>
    <d v="2016-04-16T00:00:00"/>
    <d v="1899-12-30T00:00:00"/>
    <n v="22244"/>
    <n v="15.079999923706101"/>
    <n v="15.079999923706101"/>
    <n v="0"/>
    <b v="0"/>
    <n v="5.4499998092651403"/>
    <b v="0"/>
    <n v="4.0999999046325701"/>
    <s v="light"/>
    <b v="0"/>
    <n v="3.3408191485885292"/>
    <n v="5.5300002098083496"/>
    <n v="0"/>
    <n v="3960"/>
    <n v="66"/>
    <n v="4320"/>
    <n v="72"/>
    <n v="16080"/>
    <n v="268"/>
    <n v="968"/>
    <n v="2670"/>
    <m/>
  </r>
  <r>
    <x v="0"/>
    <x v="8"/>
    <n v="2347167796"/>
    <x v="0"/>
    <d v="2016-04-17T00:00:00"/>
    <d v="1899-12-30T00:00:00"/>
    <n v="5472"/>
    <n v="3.6199998855590798"/>
    <n v="3.6199998855590798"/>
    <n v="0"/>
    <b v="0"/>
    <n v="7.9999998211860698E-2"/>
    <b v="0"/>
    <n v="0.28000000119209301"/>
    <s v="light"/>
    <b v="0"/>
    <n v="3.3408191485885292"/>
    <n v="3.2599999904632599"/>
    <n v="0"/>
    <n v="60"/>
    <n v="1"/>
    <n v="420"/>
    <n v="7"/>
    <n v="14940"/>
    <n v="249"/>
    <n v="508"/>
    <n v="1882"/>
    <m/>
  </r>
  <r>
    <x v="0"/>
    <x v="8"/>
    <n v="2347167796"/>
    <x v="0"/>
    <d v="2016-04-18T00:00:00"/>
    <d v="1899-12-30T00:00:00"/>
    <n v="8247"/>
    <n v="5.4499998092651403"/>
    <n v="5.4499998092651403"/>
    <n v="0"/>
    <b v="0"/>
    <n v="0.79000002145767201"/>
    <b v="0"/>
    <n v="0.86000001430511497"/>
    <s v="light"/>
    <b v="0"/>
    <n v="3.3408191485885292"/>
    <n v="3.78999996185303"/>
    <n v="0"/>
    <n v="660"/>
    <n v="11"/>
    <n v="960"/>
    <n v="16"/>
    <n v="12360"/>
    <n v="206"/>
    <n v="678"/>
    <n v="1944"/>
    <m/>
  </r>
  <r>
    <x v="0"/>
    <x v="8"/>
    <n v="2347167796"/>
    <x v="0"/>
    <d v="2016-04-19T00:00:00"/>
    <d v="1899-12-30T00:00:00"/>
    <n v="6711"/>
    <n v="4.4400000572204599"/>
    <n v="4.4400000572204599"/>
    <n v="0"/>
    <b v="0"/>
    <n v="0"/>
    <b v="0"/>
    <n v="0"/>
    <s v="light"/>
    <b v="0"/>
    <n v="3.3408191485885292"/>
    <n v="4.4400000572204599"/>
    <n v="0"/>
    <n v="0"/>
    <n v="0"/>
    <n v="420"/>
    <n v="7"/>
    <n v="22920"/>
    <n v="382"/>
    <n v="648"/>
    <n v="2346"/>
    <m/>
  </r>
  <r>
    <x v="0"/>
    <x v="8"/>
    <n v="2347167796"/>
    <x v="0"/>
    <d v="2016-04-20T00:00:00"/>
    <d v="1899-12-30T00:00:00"/>
    <n v="10999"/>
    <n v="7.2699999809265101"/>
    <n v="7.2699999809265101"/>
    <n v="0"/>
    <b v="0"/>
    <n v="0.68000000715255704"/>
    <b v="0"/>
    <n v="1.8099999427795399"/>
    <s v="light"/>
    <b v="0"/>
    <n v="3.3408191485885292"/>
    <n v="4.7800002098083496"/>
    <n v="0"/>
    <n v="660"/>
    <n v="11"/>
    <n v="2580"/>
    <n v="43"/>
    <n v="16140"/>
    <n v="269"/>
    <n v="1011"/>
    <n v="2198"/>
    <m/>
  </r>
  <r>
    <x v="0"/>
    <x v="8"/>
    <n v="2347167796"/>
    <x v="0"/>
    <d v="2016-04-21T00:00:00"/>
    <d v="1899-12-30T00:00:00"/>
    <n v="10080"/>
    <n v="6.75"/>
    <n v="6.75"/>
    <n v="0"/>
    <b v="0"/>
    <n v="1.8500000238418599"/>
    <b v="0"/>
    <n v="1.5299999713897701"/>
    <s v="light"/>
    <b v="0"/>
    <n v="3.3408191485885292"/>
    <n v="3.3800001144409202"/>
    <n v="0"/>
    <n v="1380"/>
    <n v="23"/>
    <n v="1560"/>
    <n v="26"/>
    <n v="12480"/>
    <n v="208"/>
    <n v="761"/>
    <n v="2048"/>
    <m/>
  </r>
  <r>
    <x v="0"/>
    <x v="8"/>
    <n v="2347167796"/>
    <x v="0"/>
    <d v="2016-04-22T00:00:00"/>
    <d v="1899-12-30T00:00:00"/>
    <n v="7804"/>
    <n v="5.1599998474121103"/>
    <n v="5.1599998474121103"/>
    <n v="0"/>
    <b v="0"/>
    <n v="0.56000000238418601"/>
    <b v="0"/>
    <n v="1.6799999475479099"/>
    <s v="light"/>
    <b v="0"/>
    <n v="3.3408191485885292"/>
    <n v="2.9200000762939502"/>
    <n v="0"/>
    <n v="540"/>
    <n v="9"/>
    <n v="1620"/>
    <n v="27"/>
    <n v="12360"/>
    <n v="206"/>
    <n v="781"/>
    <n v="1946"/>
    <m/>
  </r>
  <r>
    <x v="0"/>
    <x v="8"/>
    <n v="2347167796"/>
    <x v="0"/>
    <d v="2016-04-23T00:00:00"/>
    <d v="1899-12-30T00:00:00"/>
    <n v="16901"/>
    <n v="11.3699998855591"/>
    <n v="11.3699998855591"/>
    <n v="0"/>
    <b v="0"/>
    <n v="2.7799999713897701"/>
    <b v="0"/>
    <n v="1.45000004768372"/>
    <s v="light"/>
    <b v="0"/>
    <n v="3.3408191485885292"/>
    <n v="7.1500000953674299"/>
    <n v="0"/>
    <n v="1920"/>
    <n v="32"/>
    <n v="2100"/>
    <n v="35"/>
    <n v="21600"/>
    <n v="360"/>
    <n v="591"/>
    <n v="2629"/>
    <m/>
  </r>
  <r>
    <x v="0"/>
    <x v="8"/>
    <n v="2347167796"/>
    <x v="0"/>
    <d v="2016-04-24T00:00:00"/>
    <d v="1899-12-30T00:00:00"/>
    <n v="9471"/>
    <n v="6.2600002288818404"/>
    <n v="6.2600002288818404"/>
    <n v="0"/>
    <b v="0"/>
    <n v="0"/>
    <b v="0"/>
    <n v="0"/>
    <s v="light"/>
    <b v="0"/>
    <n v="3.3408191485885292"/>
    <n v="6.2600002288818404"/>
    <n v="0"/>
    <n v="0"/>
    <n v="0"/>
    <n v="0"/>
    <n v="0"/>
    <n v="21600"/>
    <n v="360"/>
    <n v="584"/>
    <n v="2187"/>
    <m/>
  </r>
  <r>
    <x v="0"/>
    <x v="8"/>
    <n v="2347167796"/>
    <x v="0"/>
    <d v="2016-04-25T00:00:00"/>
    <d v="1899-12-30T00:00:00"/>
    <n v="9482"/>
    <n v="6.3800001144409197"/>
    <n v="6.3800001144409197"/>
    <n v="0"/>
    <b v="0"/>
    <n v="1.2699999809265099"/>
    <b v="0"/>
    <n v="0.519999980926514"/>
    <s v="light"/>
    <b v="0"/>
    <n v="3.3408191485885292"/>
    <n v="4.5999999046325701"/>
    <n v="0"/>
    <n v="900"/>
    <n v="15"/>
    <n v="660"/>
    <n v="11"/>
    <n v="16620"/>
    <n v="277"/>
    <n v="653"/>
    <n v="2095"/>
    <m/>
  </r>
  <r>
    <x v="0"/>
    <x v="8"/>
    <n v="2347167796"/>
    <x v="0"/>
    <d v="2016-04-26T00:00:00"/>
    <d v="1899-12-30T00:00:00"/>
    <n v="5980"/>
    <n v="3.9500000476837198"/>
    <n v="3.9500000476837198"/>
    <n v="0"/>
    <b v="0"/>
    <n v="0"/>
    <b v="0"/>
    <n v="0"/>
    <s v="light"/>
    <b v="0"/>
    <n v="3.3408191485885292"/>
    <n v="3.9500000476837198"/>
    <n v="0"/>
    <n v="0"/>
    <n v="0"/>
    <n v="0"/>
    <n v="0"/>
    <n v="13620"/>
    <n v="227"/>
    <n v="732"/>
    <n v="1861"/>
    <m/>
  </r>
  <r>
    <x v="0"/>
    <x v="8"/>
    <n v="2347167796"/>
    <x v="0"/>
    <d v="2016-04-27T00:00:00"/>
    <d v="1899-12-30T00:00:00"/>
    <n v="11423"/>
    <n v="7.5799999237060502"/>
    <n v="7.5799999237060502"/>
    <n v="0"/>
    <b v="0"/>
    <n v="1.8600000143051101"/>
    <b v="0"/>
    <n v="0.40000000596046398"/>
    <s v="light"/>
    <b v="0"/>
    <n v="3.3408191485885292"/>
    <n v="5.3200001716613796"/>
    <n v="0"/>
    <n v="1560"/>
    <n v="26"/>
    <n v="540"/>
    <n v="9"/>
    <n v="17700"/>
    <n v="295"/>
    <n v="623"/>
    <n v="2194"/>
    <m/>
  </r>
  <r>
    <x v="0"/>
    <x v="8"/>
    <n v="2347167796"/>
    <x v="0"/>
    <d v="2016-04-28T00:00:00"/>
    <d v="1899-12-30T00:00:00"/>
    <n v="5439"/>
    <n v="3.5999999046325701"/>
    <n v="3.5999999046325701"/>
    <n v="0"/>
    <b v="0"/>
    <n v="0"/>
    <b v="0"/>
    <n v="0"/>
    <s v="light"/>
    <b v="0"/>
    <n v="3.3408191485885292"/>
    <n v="3.5999999046325701"/>
    <n v="0"/>
    <n v="0"/>
    <n v="0"/>
    <n v="0"/>
    <n v="0"/>
    <n v="13740"/>
    <n v="229"/>
    <n v="764"/>
    <n v="1854"/>
    <m/>
  </r>
  <r>
    <x v="0"/>
    <x v="8"/>
    <n v="2347167796"/>
    <x v="0"/>
    <d v="2016-04-29T00:00:00"/>
    <d v="1899-12-30T00:00:00"/>
    <n v="42"/>
    <n v="2.9999999329447701E-2"/>
    <n v="2.9999999329447701E-2"/>
    <n v="0"/>
    <b v="0"/>
    <n v="0"/>
    <b v="0"/>
    <n v="0"/>
    <s v="light"/>
    <b v="0"/>
    <n v="3.3408191485885292"/>
    <n v="2.9999999329447701E-2"/>
    <n v="0"/>
    <n v="0"/>
    <n v="0"/>
    <n v="0"/>
    <n v="0"/>
    <n v="240"/>
    <n v="4"/>
    <n v="2"/>
    <n v="403"/>
    <m/>
  </r>
  <r>
    <x v="0"/>
    <x v="9"/>
    <n v="2873212765"/>
    <x v="0"/>
    <d v="2016-04-12T00:00:00"/>
    <d v="1899-12-30T00:00:00"/>
    <n v="8796"/>
    <n v="5.9099998474121103"/>
    <n v="5.9099998474121103"/>
    <n v="0"/>
    <b v="0"/>
    <n v="0.109999999403954"/>
    <b v="0"/>
    <n v="0.93000000715255704"/>
    <s v="light"/>
    <b v="0"/>
    <n v="3.3408191485885292"/>
    <n v="4.8800001144409197"/>
    <n v="0"/>
    <n v="120"/>
    <n v="2"/>
    <n v="1260"/>
    <n v="21"/>
    <n v="21360"/>
    <n v="356"/>
    <n v="1061"/>
    <n v="1982"/>
    <m/>
  </r>
  <r>
    <x v="0"/>
    <x v="9"/>
    <n v="2873212765"/>
    <x v="0"/>
    <d v="2016-04-13T00:00:00"/>
    <d v="1899-12-30T00:00:00"/>
    <n v="7618"/>
    <n v="5.1199998855590803"/>
    <n v="5.1199998855590803"/>
    <n v="0"/>
    <b v="0"/>
    <n v="0"/>
    <b v="0"/>
    <n v="0.21999999880790699"/>
    <s v="light"/>
    <b v="0"/>
    <n v="3.3408191485885292"/>
    <n v="4.8800001144409197"/>
    <n v="1.9999999552965199E-2"/>
    <n v="0"/>
    <n v="0"/>
    <n v="480"/>
    <n v="8"/>
    <n v="24240"/>
    <n v="404"/>
    <n v="1028"/>
    <n v="2004"/>
    <m/>
  </r>
  <r>
    <x v="0"/>
    <x v="9"/>
    <n v="2873212765"/>
    <x v="0"/>
    <d v="2016-04-14T00:00:00"/>
    <d v="1899-12-30T00:00:00"/>
    <n v="7910"/>
    <n v="5.3200001716613796"/>
    <n v="5.3200001716613796"/>
    <n v="0"/>
    <b v="0"/>
    <n v="0"/>
    <b v="0"/>
    <n v="0"/>
    <s v="light"/>
    <b v="0"/>
    <n v="3.3408191485885292"/>
    <n v="5.3200001716613796"/>
    <n v="0"/>
    <n v="0"/>
    <n v="0"/>
    <n v="0"/>
    <n v="0"/>
    <n v="19860"/>
    <n v="331"/>
    <n v="1109"/>
    <n v="1893"/>
    <m/>
  </r>
  <r>
    <x v="0"/>
    <x v="9"/>
    <n v="2873212765"/>
    <x v="0"/>
    <d v="2016-04-15T00:00:00"/>
    <d v="1899-12-30T00:00:00"/>
    <n v="8482"/>
    <n v="5.6999998092651403"/>
    <n v="5.6999998092651403"/>
    <n v="0"/>
    <b v="0"/>
    <n v="0"/>
    <b v="0"/>
    <n v="0"/>
    <s v="light"/>
    <b v="0"/>
    <n v="3.3408191485885292"/>
    <n v="5.6900000572204599"/>
    <n v="9.9999997764825804E-3"/>
    <n v="0"/>
    <n v="0"/>
    <n v="0"/>
    <n v="0"/>
    <n v="26880"/>
    <n v="448"/>
    <n v="992"/>
    <n v="2063"/>
    <m/>
  </r>
  <r>
    <x v="0"/>
    <x v="9"/>
    <n v="2873212765"/>
    <x v="0"/>
    <d v="2016-04-16T00:00:00"/>
    <d v="1899-12-30T00:00:00"/>
    <n v="9685"/>
    <n v="6.6500000953674299"/>
    <n v="6.6500000953674299"/>
    <n v="0"/>
    <b v="0"/>
    <n v="3.1099998950958301"/>
    <b v="0"/>
    <n v="1.9999999552965199E-2"/>
    <s v="light"/>
    <b v="0"/>
    <n v="3.3408191485885292"/>
    <n v="3.5099999904632599"/>
    <n v="9.9999997764825804E-3"/>
    <n v="2820"/>
    <n v="47"/>
    <n v="60"/>
    <n v="1"/>
    <n v="18300"/>
    <n v="305"/>
    <n v="1087"/>
    <n v="2148"/>
    <m/>
  </r>
  <r>
    <x v="0"/>
    <x v="9"/>
    <n v="2873212765"/>
    <x v="0"/>
    <d v="2016-04-17T00:00:00"/>
    <d v="1899-12-30T00:00:00"/>
    <n v="2524"/>
    <n v="1.70000004768372"/>
    <n v="1.70000004768372"/>
    <n v="0"/>
    <b v="0"/>
    <n v="0"/>
    <b v="0"/>
    <n v="0.34999999403953602"/>
    <s v="light"/>
    <b v="0"/>
    <n v="3.3408191485885292"/>
    <n v="1.3400000333786"/>
    <n v="0"/>
    <n v="0"/>
    <n v="0"/>
    <n v="480"/>
    <n v="8"/>
    <n v="9600"/>
    <n v="160"/>
    <n v="1272"/>
    <n v="1529"/>
    <m/>
  </r>
  <r>
    <x v="0"/>
    <x v="9"/>
    <n v="2873212765"/>
    <x v="0"/>
    <d v="2016-04-18T00:00:00"/>
    <d v="1899-12-30T00:00:00"/>
    <n v="7762"/>
    <n v="5.2399997711181596"/>
    <n v="5.2399997711181596"/>
    <n v="0"/>
    <b v="0"/>
    <n v="7.0000000298023196E-2"/>
    <b v="0"/>
    <n v="0.28000000119209301"/>
    <s v="light"/>
    <b v="0"/>
    <n v="3.3408191485885292"/>
    <n v="4.8899998664856001"/>
    <n v="0"/>
    <n v="60"/>
    <n v="1"/>
    <n v="360"/>
    <n v="6"/>
    <n v="18660"/>
    <n v="311"/>
    <n v="1122"/>
    <n v="1890"/>
    <m/>
  </r>
  <r>
    <x v="0"/>
    <x v="9"/>
    <n v="2873212765"/>
    <x v="0"/>
    <d v="2016-04-19T00:00:00"/>
    <d v="1899-12-30T00:00:00"/>
    <n v="7948"/>
    <n v="5.3699998855590803"/>
    <n v="5.3699998855590803"/>
    <n v="0"/>
    <b v="0"/>
    <n v="0"/>
    <b v="0"/>
    <n v="0"/>
    <s v="light"/>
    <b v="0"/>
    <n v="3.3408191485885292"/>
    <n v="5.3600001335143999"/>
    <n v="0"/>
    <n v="0"/>
    <n v="0"/>
    <n v="0"/>
    <n v="0"/>
    <n v="23340"/>
    <n v="389"/>
    <n v="1051"/>
    <n v="1956"/>
    <m/>
  </r>
  <r>
    <x v="0"/>
    <x v="9"/>
    <n v="2873212765"/>
    <x v="0"/>
    <d v="2016-04-20T00:00:00"/>
    <d v="1899-12-30T00:00:00"/>
    <n v="9202"/>
    <n v="6.3000001907348597"/>
    <n v="6.3000001907348597"/>
    <n v="0"/>
    <b v="0"/>
    <n v="1.5099999904632599"/>
    <b v="0"/>
    <n v="0.119999997317791"/>
    <s v="light"/>
    <b v="0"/>
    <n v="3.3408191485885292"/>
    <n v="4.6599998474121103"/>
    <n v="9.9999997764825804E-3"/>
    <n v="1320"/>
    <n v="22"/>
    <n v="300"/>
    <n v="5"/>
    <n v="22680"/>
    <n v="378"/>
    <n v="1035"/>
    <n v="2094"/>
    <m/>
  </r>
  <r>
    <x v="0"/>
    <x v="9"/>
    <n v="2873212765"/>
    <x v="0"/>
    <d v="2016-04-21T00:00:00"/>
    <d v="1899-12-30T00:00:00"/>
    <n v="8859"/>
    <n v="5.9800000190734899"/>
    <n v="5.9800000190734899"/>
    <n v="0"/>
    <b v="0"/>
    <n v="0.129999995231628"/>
    <b v="0"/>
    <n v="0.37000000476837203"/>
    <s v="light"/>
    <b v="0"/>
    <n v="3.3408191485885292"/>
    <n v="5.4699997901916504"/>
    <n v="9.9999997764825804E-3"/>
    <n v="120"/>
    <n v="2"/>
    <n v="600"/>
    <n v="10"/>
    <n v="22260"/>
    <n v="371"/>
    <n v="1057"/>
    <n v="1970"/>
    <m/>
  </r>
  <r>
    <x v="0"/>
    <x v="9"/>
    <n v="2873212765"/>
    <x v="0"/>
    <d v="2016-04-22T00:00:00"/>
    <d v="1899-12-30T00:00:00"/>
    <n v="7286"/>
    <n v="4.9000000953674299"/>
    <n v="4.9000000953674299"/>
    <n v="0"/>
    <b v="0"/>
    <n v="0.46000000834464999"/>
    <b v="0"/>
    <n v="0"/>
    <s v="light"/>
    <b v="0"/>
    <n v="3.3408191485885292"/>
    <n v="4.4200000762939498"/>
    <n v="1.9999999552965199E-2"/>
    <n v="2760"/>
    <n v="46"/>
    <n v="0"/>
    <n v="0"/>
    <n v="21960"/>
    <n v="366"/>
    <n v="1028"/>
    <n v="2241"/>
    <m/>
  </r>
  <r>
    <x v="0"/>
    <x v="9"/>
    <n v="2873212765"/>
    <x v="0"/>
    <d v="2016-04-23T00:00:00"/>
    <d v="1899-12-30T00:00:00"/>
    <n v="9317"/>
    <n v="6.3499999046325701"/>
    <n v="6.3499999046325701"/>
    <n v="0"/>
    <b v="0"/>
    <n v="2.0899999141693102"/>
    <b v="0"/>
    <n v="0.230000004172325"/>
    <s v="light"/>
    <b v="0"/>
    <n v="3.3408191485885292"/>
    <n v="4.0199999809265101"/>
    <n v="9.9999997764825804E-3"/>
    <n v="1680"/>
    <n v="28"/>
    <n v="300"/>
    <n v="5"/>
    <n v="19800"/>
    <n v="330"/>
    <n v="1077"/>
    <n v="2021"/>
    <m/>
  </r>
  <r>
    <x v="0"/>
    <x v="9"/>
    <n v="2873212765"/>
    <x v="0"/>
    <d v="2016-04-24T00:00:00"/>
    <d v="1899-12-30T00:00:00"/>
    <n v="6873"/>
    <n v="4.6799998283386204"/>
    <n v="4.6799998283386204"/>
    <n v="0"/>
    <b v="0"/>
    <n v="3"/>
    <b v="0"/>
    <n v="5.9999998658895499E-2"/>
    <s v="light"/>
    <b v="0"/>
    <n v="3.3408191485885292"/>
    <n v="1.62000000476837"/>
    <n v="0"/>
    <n v="2760"/>
    <n v="46"/>
    <n v="60"/>
    <n v="1"/>
    <n v="11400"/>
    <n v="190"/>
    <n v="1203"/>
    <n v="1898"/>
    <m/>
  </r>
  <r>
    <x v="0"/>
    <x v="9"/>
    <n v="2873212765"/>
    <x v="0"/>
    <d v="2016-04-25T00:00:00"/>
    <d v="1899-12-30T00:00:00"/>
    <n v="7373"/>
    <n v="4.9499998092651403"/>
    <n v="4.9499998092651403"/>
    <n v="0"/>
    <b v="0"/>
    <n v="0"/>
    <b v="0"/>
    <n v="0"/>
    <s v="light"/>
    <b v="0"/>
    <n v="3.3408191485885292"/>
    <n v="4.9499998092651403"/>
    <n v="0"/>
    <n v="0"/>
    <n v="0"/>
    <n v="0"/>
    <n v="0"/>
    <n v="21540"/>
    <n v="359"/>
    <n v="1081"/>
    <n v="1907"/>
    <m/>
  </r>
  <r>
    <x v="0"/>
    <x v="9"/>
    <n v="2873212765"/>
    <x v="0"/>
    <d v="2016-04-26T00:00:00"/>
    <d v="1899-12-30T00:00:00"/>
    <n v="8242"/>
    <n v="5.53999996185303"/>
    <n v="5.53999996185303"/>
    <n v="0"/>
    <b v="0"/>
    <n v="0.119999997317791"/>
    <b v="0"/>
    <n v="0.18000000715255701"/>
    <s v="light"/>
    <b v="0"/>
    <n v="3.3408191485885292"/>
    <n v="5.2399997711181596"/>
    <n v="0"/>
    <n v="120"/>
    <n v="2"/>
    <n v="300"/>
    <n v="5"/>
    <n v="18540"/>
    <n v="309"/>
    <n v="1124"/>
    <n v="1882"/>
    <m/>
  </r>
  <r>
    <x v="0"/>
    <x v="9"/>
    <n v="2873212765"/>
    <x v="0"/>
    <d v="2016-04-27T00:00:00"/>
    <d v="1899-12-30T00:00:00"/>
    <n v="3516"/>
    <n v="2.3599998950958301"/>
    <n v="2.3599998950958301"/>
    <n v="0"/>
    <b v="0"/>
    <n v="0"/>
    <b v="0"/>
    <n v="0"/>
    <s v="light"/>
    <b v="0"/>
    <n v="3.3408191485885292"/>
    <n v="2.3599998950958301"/>
    <n v="0"/>
    <n v="2760"/>
    <n v="46"/>
    <n v="0"/>
    <n v="0"/>
    <n v="11820"/>
    <n v="197"/>
    <n v="1197"/>
    <n v="1966"/>
    <m/>
  </r>
  <r>
    <x v="0"/>
    <x v="9"/>
    <n v="2873212765"/>
    <x v="0"/>
    <d v="2016-04-28T00:00:00"/>
    <d v="1899-12-30T00:00:00"/>
    <n v="7913"/>
    <n v="5.4099998474121103"/>
    <n v="5.4099998474121103"/>
    <n v="0"/>
    <b v="0"/>
    <n v="2.1600000858306898"/>
    <b v="0"/>
    <n v="0.34000000357627902"/>
    <s v="light"/>
    <b v="0"/>
    <n v="3.3408191485885292"/>
    <n v="2.9100000858306898"/>
    <n v="0"/>
    <n v="1680"/>
    <n v="28"/>
    <n v="420"/>
    <n v="7"/>
    <n v="12780"/>
    <n v="213"/>
    <n v="1192"/>
    <n v="1835"/>
    <m/>
  </r>
  <r>
    <x v="0"/>
    <x v="9"/>
    <n v="2873212765"/>
    <x v="0"/>
    <d v="2016-04-29T00:00:00"/>
    <d v="1899-12-30T00:00:00"/>
    <n v="7365"/>
    <n v="4.9499998092651403"/>
    <n v="4.9499998092651403"/>
    <n v="0"/>
    <b v="0"/>
    <n v="1.3600000143051101"/>
    <b v="0"/>
    <n v="1.4099999666214"/>
    <s v="light"/>
    <b v="0"/>
    <n v="3.3408191485885292"/>
    <n v="2.1800000667571999"/>
    <n v="0"/>
    <n v="1200"/>
    <n v="20"/>
    <n v="1380"/>
    <n v="23"/>
    <n v="12360"/>
    <n v="206"/>
    <n v="1191"/>
    <n v="1780"/>
    <m/>
  </r>
  <r>
    <x v="0"/>
    <x v="9"/>
    <n v="2873212765"/>
    <x v="0"/>
    <d v="2016-04-30T00:00:00"/>
    <d v="1899-12-30T00:00:00"/>
    <n v="8452"/>
    <n v="5.6799998283386204"/>
    <n v="5.6799998283386204"/>
    <n v="0"/>
    <b v="0"/>
    <n v="0.33000001311302202"/>
    <b v="0"/>
    <n v="1.08000004291534"/>
    <s v="light"/>
    <b v="0"/>
    <n v="3.3408191485885292"/>
    <n v="4.2600002288818404"/>
    <n v="9.9999997764825804E-3"/>
    <n v="300"/>
    <n v="5"/>
    <n v="1200"/>
    <n v="20"/>
    <n v="14880"/>
    <n v="248"/>
    <n v="1167"/>
    <n v="1830"/>
    <m/>
  </r>
  <r>
    <x v="0"/>
    <x v="9"/>
    <n v="2873212765"/>
    <x v="0"/>
    <d v="2016-05-01T00:00:00"/>
    <d v="1899-12-30T00:00:00"/>
    <n v="7399"/>
    <n v="4.9699997901916504"/>
    <n v="4.9699997901916504"/>
    <n v="0"/>
    <b v="0"/>
    <n v="0.490000009536743"/>
    <b v="0"/>
    <n v="1.03999996185303"/>
    <s v="light"/>
    <b v="0"/>
    <n v="3.3408191485885292"/>
    <n v="3.4400000572204599"/>
    <n v="0"/>
    <n v="420"/>
    <n v="7"/>
    <n v="1080"/>
    <n v="18"/>
    <n v="11760"/>
    <n v="196"/>
    <n v="1219"/>
    <n v="1739"/>
    <m/>
  </r>
  <r>
    <x v="0"/>
    <x v="9"/>
    <n v="2873212765"/>
    <x v="0"/>
    <d v="2016-05-02T00:00:00"/>
    <d v="1899-12-30T00:00:00"/>
    <n v="7525"/>
    <n v="5.0599999427795401"/>
    <n v="5.0599999427795401"/>
    <n v="0"/>
    <b v="0"/>
    <n v="0"/>
    <b v="0"/>
    <n v="0.20999999344348899"/>
    <s v="light"/>
    <b v="0"/>
    <n v="3.3408191485885292"/>
    <n v="4.8299999237060502"/>
    <n v="1.9999999552965199E-2"/>
    <n v="0"/>
    <n v="0"/>
    <n v="420"/>
    <n v="7"/>
    <n v="20040"/>
    <n v="334"/>
    <n v="1099"/>
    <n v="1878"/>
    <m/>
  </r>
  <r>
    <x v="0"/>
    <x v="9"/>
    <n v="2873212765"/>
    <x v="0"/>
    <d v="2016-05-03T00:00:00"/>
    <d v="1899-12-30T00:00:00"/>
    <n v="7412"/>
    <n v="4.9800000190734899"/>
    <n v="4.9800000190734899"/>
    <n v="0"/>
    <b v="0"/>
    <n v="5.9999998658895499E-2"/>
    <b v="0"/>
    <n v="0.25"/>
    <s v="light"/>
    <b v="0"/>
    <n v="3.3408191485885292"/>
    <n v="4.6599998474121103"/>
    <n v="9.9999997764825804E-3"/>
    <n v="60"/>
    <n v="1"/>
    <n v="360"/>
    <n v="6"/>
    <n v="21780"/>
    <n v="363"/>
    <n v="1070"/>
    <n v="1906"/>
    <m/>
  </r>
  <r>
    <x v="0"/>
    <x v="9"/>
    <n v="2873212765"/>
    <x v="0"/>
    <d v="2016-05-04T00:00:00"/>
    <d v="1899-12-30T00:00:00"/>
    <n v="8278"/>
    <n v="5.5599999427795401"/>
    <n v="5.5599999427795401"/>
    <n v="0"/>
    <b v="0"/>
    <n v="0"/>
    <b v="0"/>
    <n v="0"/>
    <s v="light"/>
    <b v="0"/>
    <n v="3.3408191485885292"/>
    <n v="5.5599999427795401"/>
    <n v="0"/>
    <n v="0"/>
    <n v="0"/>
    <n v="0"/>
    <n v="0"/>
    <n v="25200"/>
    <n v="420"/>
    <n v="1020"/>
    <n v="2015"/>
    <m/>
  </r>
  <r>
    <x v="0"/>
    <x v="9"/>
    <n v="2873212765"/>
    <x v="0"/>
    <d v="2016-05-05T00:00:00"/>
    <d v="1899-12-30T00:00:00"/>
    <n v="8314"/>
    <n v="5.6100001335143999"/>
    <n v="5.6100001335143999"/>
    <n v="0"/>
    <b v="0"/>
    <n v="0.77999997138977095"/>
    <b v="0"/>
    <n v="0.80000001192092896"/>
    <s v="light"/>
    <b v="0"/>
    <n v="3.3408191485885292"/>
    <n v="4.0300002098083496"/>
    <n v="0"/>
    <n v="780"/>
    <n v="13"/>
    <n v="1380"/>
    <n v="23"/>
    <n v="18660"/>
    <n v="311"/>
    <n v="1093"/>
    <n v="1971"/>
    <m/>
  </r>
  <r>
    <x v="0"/>
    <x v="9"/>
    <n v="2873212765"/>
    <x v="0"/>
    <d v="2016-05-06T00:00:00"/>
    <d v="1899-12-30T00:00:00"/>
    <n v="7063"/>
    <n v="4.75"/>
    <n v="4.75"/>
    <n v="0"/>
    <b v="0"/>
    <n v="0"/>
    <b v="0"/>
    <n v="0.119999997317791"/>
    <s v="light"/>
    <b v="0"/>
    <n v="3.3408191485885292"/>
    <n v="4.6100001335143999"/>
    <n v="9.9999997764825804E-3"/>
    <n v="0"/>
    <n v="0"/>
    <n v="300"/>
    <n v="5"/>
    <n v="22200"/>
    <n v="370"/>
    <n v="1065"/>
    <n v="1910"/>
    <m/>
  </r>
  <r>
    <x v="0"/>
    <x v="9"/>
    <n v="2873212765"/>
    <x v="0"/>
    <d v="2016-05-07T00:00:00"/>
    <d v="1899-12-30T00:00:00"/>
    <n v="4940"/>
    <n v="3.3800001144409202"/>
    <n v="3.3800001144409202"/>
    <n v="0"/>
    <b v="0"/>
    <n v="2.2799999713897701"/>
    <b v="0"/>
    <n v="0.55000001192092896"/>
    <s v="light"/>
    <b v="0"/>
    <n v="3.3408191485885292"/>
    <n v="0.55000001192092896"/>
    <n v="0"/>
    <n v="4500"/>
    <n v="75"/>
    <n v="660"/>
    <n v="11"/>
    <n v="3120"/>
    <n v="52"/>
    <n v="1302"/>
    <n v="1897"/>
    <m/>
  </r>
  <r>
    <x v="0"/>
    <x v="9"/>
    <n v="2873212765"/>
    <x v="0"/>
    <d v="2016-05-08T00:00:00"/>
    <d v="1899-12-30T00:00:00"/>
    <n v="8168"/>
    <n v="5.53999996185303"/>
    <n v="5.53999996185303"/>
    <n v="0"/>
    <b v="0"/>
    <n v="2.9000000953674299"/>
    <b v="0"/>
    <n v="0"/>
    <s v="light"/>
    <b v="0"/>
    <n v="3.3408191485885292"/>
    <n v="2.6400001049041699"/>
    <n v="0"/>
    <n v="2760"/>
    <n v="46"/>
    <n v="0"/>
    <n v="0"/>
    <n v="19560"/>
    <n v="326"/>
    <n v="1068"/>
    <n v="2096"/>
    <m/>
  </r>
  <r>
    <x v="0"/>
    <x v="9"/>
    <n v="2873212765"/>
    <x v="0"/>
    <d v="2016-05-09T00:00:00"/>
    <d v="1899-12-30T00:00:00"/>
    <n v="7726"/>
    <n v="5.1900000572204599"/>
    <n v="5.1900000572204599"/>
    <n v="0"/>
    <b v="0"/>
    <n v="0"/>
    <b v="0"/>
    <n v="0"/>
    <s v="light"/>
    <b v="0"/>
    <n v="3.3408191485885292"/>
    <n v="5.1900000572204599"/>
    <n v="0"/>
    <n v="0"/>
    <n v="0"/>
    <n v="0"/>
    <n v="0"/>
    <n v="20700"/>
    <n v="345"/>
    <n v="1095"/>
    <n v="1906"/>
    <m/>
  </r>
  <r>
    <x v="0"/>
    <x v="9"/>
    <n v="2873212765"/>
    <x v="0"/>
    <d v="2016-05-10T00:00:00"/>
    <d v="1899-12-30T00:00:00"/>
    <n v="8275"/>
    <n v="5.5599999427795401"/>
    <n v="5.5599999427795401"/>
    <n v="0"/>
    <b v="0"/>
    <n v="0"/>
    <b v="0"/>
    <n v="0"/>
    <s v="light"/>
    <b v="0"/>
    <n v="3.3408191485885292"/>
    <n v="5.5500001907348597"/>
    <n v="9.9999997764825804E-3"/>
    <n v="0"/>
    <n v="0"/>
    <n v="0"/>
    <n v="0"/>
    <n v="22380"/>
    <n v="373"/>
    <n v="1067"/>
    <n v="1962"/>
    <m/>
  </r>
  <r>
    <x v="0"/>
    <x v="9"/>
    <n v="2873212765"/>
    <x v="0"/>
    <d v="2016-05-11T00:00:00"/>
    <d v="1899-12-30T00:00:00"/>
    <n v="6440"/>
    <n v="4.3299999237060502"/>
    <n v="4.3299999237060502"/>
    <n v="0"/>
    <b v="0"/>
    <n v="0"/>
    <b v="0"/>
    <n v="0"/>
    <s v="light"/>
    <b v="0"/>
    <n v="3.3408191485885292"/>
    <n v="4.3200001716613796"/>
    <n v="9.9999997764825804E-3"/>
    <n v="0"/>
    <n v="0"/>
    <n v="0"/>
    <n v="0"/>
    <n v="19140"/>
    <n v="319"/>
    <n v="1121"/>
    <n v="1826"/>
    <m/>
  </r>
  <r>
    <x v="0"/>
    <x v="9"/>
    <n v="2873212765"/>
    <x v="0"/>
    <d v="2016-05-12T00:00:00"/>
    <d v="1899-12-30T00:00:00"/>
    <n v="7566"/>
    <n v="5.1100001335143999"/>
    <n v="5.1100001335143999"/>
    <n v="0"/>
    <b v="0"/>
    <n v="0"/>
    <b v="0"/>
    <n v="0"/>
    <s v="light"/>
    <b v="0"/>
    <n v="3.3408191485885292"/>
    <n v="5.1100001335143999"/>
    <n v="0"/>
    <n v="0"/>
    <n v="0"/>
    <n v="0"/>
    <n v="0"/>
    <n v="16080"/>
    <n v="268"/>
    <n v="720"/>
    <n v="1431"/>
    <m/>
  </r>
  <r>
    <x v="0"/>
    <x v="10"/>
    <n v="3372868164"/>
    <x v="0"/>
    <d v="2016-04-12T00:00:00"/>
    <d v="1899-12-30T00:00:00"/>
    <n v="4747"/>
    <n v="3.2400000095367401"/>
    <n v="3.2400000095367401"/>
    <n v="0"/>
    <b v="0"/>
    <n v="0"/>
    <b v="0"/>
    <n v="0"/>
    <s v="light"/>
    <b v="0"/>
    <n v="3.3408191485885292"/>
    <n v="3.2300000190734899"/>
    <n v="9.9999997764825804E-3"/>
    <n v="0"/>
    <n v="0"/>
    <n v="0"/>
    <n v="0"/>
    <n v="16800"/>
    <n v="280"/>
    <n v="1160"/>
    <n v="1788"/>
    <m/>
  </r>
  <r>
    <x v="0"/>
    <x v="10"/>
    <n v="3372868164"/>
    <x v="0"/>
    <d v="2016-04-13T00:00:00"/>
    <d v="1899-12-30T00:00:00"/>
    <n v="9715"/>
    <n v="6.6300001144409197"/>
    <n v="6.6300001144409197"/>
    <n v="0"/>
    <b v="0"/>
    <n v="0.99000000953674305"/>
    <b v="0"/>
    <n v="0.34000000357627902"/>
    <s v="light"/>
    <b v="0"/>
    <n v="3.3408191485885292"/>
    <n v="5.2699999809265101"/>
    <n v="1.9999999552965199E-2"/>
    <n v="960"/>
    <n v="16"/>
    <n v="480"/>
    <n v="8"/>
    <n v="22260"/>
    <n v="371"/>
    <n v="1045"/>
    <n v="2093"/>
    <m/>
  </r>
  <r>
    <x v="0"/>
    <x v="10"/>
    <n v="3372868164"/>
    <x v="0"/>
    <d v="2016-04-14T00:00:00"/>
    <d v="1899-12-30T00:00:00"/>
    <n v="8844"/>
    <n v="6.0300002098083496"/>
    <n v="6.0300002098083496"/>
    <n v="0"/>
    <b v="0"/>
    <n v="0.34000000357627902"/>
    <b v="0"/>
    <n v="1.0299999713897701"/>
    <s v="light"/>
    <b v="0"/>
    <n v="3.3408191485885292"/>
    <n v="4.6500000953674299"/>
    <n v="9.9999997764825804E-3"/>
    <n v="360"/>
    <n v="6"/>
    <n v="1500"/>
    <n v="25"/>
    <n v="22200"/>
    <n v="370"/>
    <n v="1039"/>
    <n v="2065"/>
    <m/>
  </r>
  <r>
    <x v="0"/>
    <x v="10"/>
    <n v="3372868164"/>
    <x v="0"/>
    <d v="2016-04-15T00:00:00"/>
    <d v="1899-12-30T00:00:00"/>
    <n v="7451"/>
    <n v="5.0799999237060502"/>
    <n v="5.0799999237060502"/>
    <n v="0"/>
    <b v="0"/>
    <n v="0"/>
    <b v="0"/>
    <n v="0"/>
    <s v="light"/>
    <b v="0"/>
    <n v="3.3408191485885292"/>
    <n v="5.0599999427795401"/>
    <n v="1.9999999552965199E-2"/>
    <n v="0"/>
    <n v="0"/>
    <n v="0"/>
    <n v="0"/>
    <n v="20100"/>
    <n v="335"/>
    <n v="1105"/>
    <n v="1908"/>
    <m/>
  </r>
  <r>
    <x v="0"/>
    <x v="10"/>
    <n v="3372868164"/>
    <x v="0"/>
    <d v="2016-04-16T00:00:00"/>
    <d v="1899-12-30T00:00:00"/>
    <n v="6905"/>
    <n v="4.7300000190734899"/>
    <n v="4.7300000190734899"/>
    <n v="0"/>
    <b v="0"/>
    <n v="0"/>
    <b v="0"/>
    <n v="0"/>
    <s v="light"/>
    <b v="0"/>
    <n v="3.3408191485885292"/>
    <n v="4.6999998092651403"/>
    <n v="2.9999999329447701E-2"/>
    <n v="0"/>
    <n v="0"/>
    <n v="0"/>
    <n v="0"/>
    <n v="21360"/>
    <n v="356"/>
    <n v="1084"/>
    <n v="1908"/>
    <m/>
  </r>
  <r>
    <x v="0"/>
    <x v="10"/>
    <n v="3372868164"/>
    <x v="0"/>
    <d v="2016-04-17T00:00:00"/>
    <d v="1899-12-30T00:00:00"/>
    <n v="8199"/>
    <n v="5.8800001144409197"/>
    <n v="5.8800001144409197"/>
    <n v="0"/>
    <b v="0"/>
    <n v="1.4099999666214"/>
    <b v="0"/>
    <n v="0.10000000149011599"/>
    <s v="light"/>
    <b v="0"/>
    <n v="3.3408191485885292"/>
    <n v="4.3600001335143999"/>
    <n v="9.9999997764825804E-3"/>
    <n v="660"/>
    <n v="11"/>
    <n v="120"/>
    <n v="2"/>
    <n v="19320"/>
    <n v="322"/>
    <n v="1105"/>
    <n v="1964"/>
    <m/>
  </r>
  <r>
    <x v="0"/>
    <x v="10"/>
    <n v="3372868164"/>
    <x v="0"/>
    <d v="2016-04-18T00:00:00"/>
    <d v="1899-12-30T00:00:00"/>
    <n v="6798"/>
    <n v="4.6399998664856001"/>
    <n v="4.6399998664856001"/>
    <n v="0"/>
    <b v="0"/>
    <n v="1.08000004291534"/>
    <b v="0"/>
    <n v="0.20000000298023199"/>
    <s v="light"/>
    <b v="0"/>
    <n v="3.3408191485885292"/>
    <n v="3.3499999046325701"/>
    <n v="0"/>
    <n v="1200"/>
    <n v="20"/>
    <n v="420"/>
    <n v="7"/>
    <n v="20580"/>
    <n v="343"/>
    <n v="1070"/>
    <n v="2014"/>
    <m/>
  </r>
  <r>
    <x v="0"/>
    <x v="10"/>
    <n v="3372868164"/>
    <x v="0"/>
    <d v="2016-04-19T00:00:00"/>
    <d v="1899-12-30T00:00:00"/>
    <n v="7711"/>
    <n v="5.2600002288818404"/>
    <n v="5.2600002288818404"/>
    <n v="0"/>
    <b v="0"/>
    <n v="0"/>
    <b v="0"/>
    <n v="0"/>
    <s v="light"/>
    <b v="0"/>
    <n v="3.3408191485885292"/>
    <n v="5.2399997711181596"/>
    <n v="1.9999999552965199E-2"/>
    <n v="0"/>
    <n v="0"/>
    <n v="0"/>
    <n v="0"/>
    <n v="22560"/>
    <n v="376"/>
    <n v="1064"/>
    <n v="1985"/>
    <m/>
  </r>
  <r>
    <x v="0"/>
    <x v="10"/>
    <n v="3372868164"/>
    <x v="0"/>
    <d v="2016-04-20T00:00:00"/>
    <d v="1899-12-30T00:00:00"/>
    <n v="4880"/>
    <n v="3.3299999237060498"/>
    <n v="3.3299999237060498"/>
    <n v="0"/>
    <b v="0"/>
    <n v="0.83999997377395597"/>
    <b v="0"/>
    <n v="9.00000035762787E-2"/>
    <s v="light"/>
    <b v="0"/>
    <n v="3.3408191485885292"/>
    <n v="2.3800001144409202"/>
    <n v="1.9999999552965199E-2"/>
    <n v="900"/>
    <n v="15"/>
    <n v="180"/>
    <n v="3"/>
    <n v="16440"/>
    <n v="274"/>
    <n v="1148"/>
    <n v="1867"/>
    <m/>
  </r>
  <r>
    <x v="0"/>
    <x v="10"/>
    <n v="3372868164"/>
    <x v="0"/>
    <d v="2016-04-21T00:00:00"/>
    <d v="1899-12-30T00:00:00"/>
    <n v="8857"/>
    <n v="6.0700001716613796"/>
    <n v="6.0700001716613796"/>
    <n v="0"/>
    <b v="0"/>
    <n v="1.1499999761581401"/>
    <b v="0"/>
    <n v="0.259999990463257"/>
    <s v="light"/>
    <b v="0"/>
    <n v="3.3408191485885292"/>
    <n v="4.6399998664856001"/>
    <n v="9.9999997764825804E-3"/>
    <n v="1080"/>
    <n v="18"/>
    <n v="540"/>
    <n v="9"/>
    <n v="22560"/>
    <n v="376"/>
    <n v="1037"/>
    <n v="2124"/>
    <m/>
  </r>
  <r>
    <x v="0"/>
    <x v="10"/>
    <n v="3372868164"/>
    <x v="0"/>
    <d v="2016-04-22T00:00:00"/>
    <d v="1899-12-30T00:00:00"/>
    <n v="3843"/>
    <n v="2.6199998855590798"/>
    <n v="2.6199998855590798"/>
    <n v="0"/>
    <b v="0"/>
    <n v="0"/>
    <b v="0"/>
    <n v="0"/>
    <s v="light"/>
    <b v="0"/>
    <n v="3.3408191485885292"/>
    <n v="2.6099998950958301"/>
    <n v="9.9999997764825804E-3"/>
    <n v="0"/>
    <n v="0"/>
    <n v="0"/>
    <n v="0"/>
    <n v="12360"/>
    <n v="206"/>
    <n v="1234"/>
    <n v="1669"/>
    <m/>
  </r>
  <r>
    <x v="0"/>
    <x v="10"/>
    <n v="3372868164"/>
    <x v="0"/>
    <d v="2016-04-23T00:00:00"/>
    <d v="1899-12-30T00:00:00"/>
    <n v="7396"/>
    <n v="5.0700001716613796"/>
    <n v="5.0700001716613796"/>
    <n v="0"/>
    <b v="0"/>
    <n v="1.3999999761581401"/>
    <b v="0"/>
    <n v="7.9999998211860698E-2"/>
    <s v="light"/>
    <b v="0"/>
    <n v="3.3408191485885292"/>
    <n v="3.5799999237060498"/>
    <n v="0"/>
    <n v="1200"/>
    <n v="20"/>
    <n v="120"/>
    <n v="2"/>
    <n v="18180"/>
    <n v="303"/>
    <n v="1115"/>
    <n v="1995"/>
    <m/>
  </r>
  <r>
    <x v="0"/>
    <x v="10"/>
    <n v="3372868164"/>
    <x v="0"/>
    <d v="2016-04-24T00:00:00"/>
    <d v="1899-12-30T00:00:00"/>
    <n v="6731"/>
    <n v="4.5900001525878897"/>
    <n v="4.5900001525878897"/>
    <n v="0"/>
    <b v="0"/>
    <n v="0.88999998569488503"/>
    <b v="0"/>
    <n v="0.18999999761581399"/>
    <s v="light"/>
    <b v="0"/>
    <n v="3.3408191485885292"/>
    <n v="3.4900000095367401"/>
    <n v="1.9999999552965199E-2"/>
    <n v="840"/>
    <n v="14"/>
    <n v="420"/>
    <n v="7"/>
    <n v="17520"/>
    <n v="292"/>
    <n v="1127"/>
    <n v="1921"/>
    <m/>
  </r>
  <r>
    <x v="0"/>
    <x v="10"/>
    <n v="3372868164"/>
    <x v="0"/>
    <d v="2016-04-25T00:00:00"/>
    <d v="1899-12-30T00:00:00"/>
    <n v="5995"/>
    <n v="4.0900001525878897"/>
    <n v="4.0900001525878897"/>
    <n v="0"/>
    <b v="0"/>
    <n v="0"/>
    <b v="0"/>
    <n v="0"/>
    <s v="light"/>
    <b v="0"/>
    <n v="3.3408191485885292"/>
    <n v="4.0900001525878897"/>
    <n v="0"/>
    <n v="0"/>
    <n v="0"/>
    <n v="0"/>
    <n v="0"/>
    <n v="24960"/>
    <n v="416"/>
    <n v="1024"/>
    <n v="2010"/>
    <m/>
  </r>
  <r>
    <x v="0"/>
    <x v="10"/>
    <n v="3372868164"/>
    <x v="0"/>
    <d v="2016-04-26T00:00:00"/>
    <d v="1899-12-30T00:00:00"/>
    <n v="8283"/>
    <n v="5.78999996185303"/>
    <n v="5.78999996185303"/>
    <n v="0"/>
    <b v="0"/>
    <n v="1.8500000238418599"/>
    <b v="0"/>
    <n v="5.0000000745058101E-2"/>
    <s v="light"/>
    <b v="0"/>
    <n v="3.3408191485885292"/>
    <n v="3.8699998855590798"/>
    <n v="9.9999997764825804E-3"/>
    <n v="1320"/>
    <n v="22"/>
    <n v="120"/>
    <n v="2"/>
    <n v="19980"/>
    <n v="333"/>
    <n v="1083"/>
    <n v="2057"/>
    <m/>
  </r>
  <r>
    <x v="0"/>
    <x v="10"/>
    <n v="3372868164"/>
    <x v="0"/>
    <d v="2016-04-27T00:00:00"/>
    <d v="1899-12-30T00:00:00"/>
    <n v="7904"/>
    <n v="5.4200000762939498"/>
    <n v="5.4200000762939498"/>
    <n v="0"/>
    <b v="0"/>
    <n v="1.58000004291534"/>
    <b v="0"/>
    <n v="0.62999999523162797"/>
    <s v="light"/>
    <b v="0"/>
    <n v="3.3408191485885292"/>
    <n v="3.1900000572204599"/>
    <n v="9.9999997764825804E-3"/>
    <n v="1440"/>
    <n v="24"/>
    <n v="780"/>
    <n v="13"/>
    <n v="20760"/>
    <n v="346"/>
    <n v="1057"/>
    <n v="2095"/>
    <m/>
  </r>
  <r>
    <x v="0"/>
    <x v="10"/>
    <n v="3372868164"/>
    <x v="0"/>
    <d v="2016-04-28T00:00:00"/>
    <d v="1899-12-30T00:00:00"/>
    <n v="5512"/>
    <n v="3.7599999904632599"/>
    <n v="3.7599999904632599"/>
    <n v="0"/>
    <b v="0"/>
    <n v="0"/>
    <b v="0"/>
    <n v="0"/>
    <s v="light"/>
    <b v="0"/>
    <n v="3.3408191485885292"/>
    <n v="3.7599999904632599"/>
    <n v="0"/>
    <n v="0"/>
    <n v="0"/>
    <n v="0"/>
    <n v="0"/>
    <n v="23100"/>
    <n v="385"/>
    <n v="1055"/>
    <n v="1972"/>
    <m/>
  </r>
  <r>
    <x v="0"/>
    <x v="10"/>
    <n v="3372868164"/>
    <x v="0"/>
    <d v="2016-04-29T00:00:00"/>
    <d v="1899-12-30T00:00:00"/>
    <n v="9135"/>
    <n v="6.2300000190734899"/>
    <n v="6.2300000190734899"/>
    <n v="0"/>
    <b v="0"/>
    <n v="0"/>
    <b v="0"/>
    <n v="0"/>
    <s v="light"/>
    <b v="0"/>
    <n v="3.3408191485885292"/>
    <n v="6.2199997901916504"/>
    <n v="9.9999997764825804E-3"/>
    <n v="0"/>
    <n v="0"/>
    <n v="0"/>
    <n v="0"/>
    <n v="24120"/>
    <n v="402"/>
    <n v="1038"/>
    <n v="2044"/>
    <m/>
  </r>
  <r>
    <x v="0"/>
    <x v="10"/>
    <n v="3372868164"/>
    <x v="0"/>
    <d v="2016-04-30T00:00:00"/>
    <d v="1899-12-30T00:00:00"/>
    <n v="5250"/>
    <n v="3.5799999237060498"/>
    <n v="3.5799999237060498"/>
    <n v="0"/>
    <b v="0"/>
    <n v="1.0599999427795399"/>
    <b v="0"/>
    <n v="9.00000035762787E-2"/>
    <s v="light"/>
    <b v="0"/>
    <n v="3.3408191485885292"/>
    <n v="2.4200000762939502"/>
    <n v="9.9999997764825804E-3"/>
    <n v="1020"/>
    <n v="17"/>
    <n v="240"/>
    <n v="4"/>
    <n v="18000"/>
    <n v="300"/>
    <n v="1119"/>
    <n v="1946"/>
    <m/>
  </r>
  <r>
    <x v="0"/>
    <x v="10"/>
    <n v="3372868164"/>
    <x v="0"/>
    <d v="2016-05-01T00:00:00"/>
    <d v="1899-12-30T00:00:00"/>
    <n v="3077"/>
    <n v="2.0999999046325701"/>
    <n v="2.0999999046325701"/>
    <n v="0"/>
    <b v="0"/>
    <n v="0"/>
    <b v="0"/>
    <n v="0"/>
    <s v="light"/>
    <b v="0"/>
    <n v="3.3408191485885292"/>
    <n v="2.0899999141693102"/>
    <n v="0"/>
    <n v="0"/>
    <n v="0"/>
    <n v="0"/>
    <n v="0"/>
    <n v="10320"/>
    <n v="172"/>
    <n v="842"/>
    <n v="1237"/>
    <m/>
  </r>
  <r>
    <x v="0"/>
    <x v="11"/>
    <n v="3977333714"/>
    <x v="0"/>
    <d v="2016-04-12T00:00:00"/>
    <d v="1899-12-30T00:00:00"/>
    <n v="8856"/>
    <n v="5.9800000190734899"/>
    <n v="5.9800000190734899"/>
    <n v="0"/>
    <b v="0"/>
    <n v="3.0599999427795401"/>
    <b v="0"/>
    <n v="0.91000002622604403"/>
    <s v="light"/>
    <b v="0"/>
    <n v="3.3408191485885292"/>
    <n v="2.0099999904632599"/>
    <n v="0"/>
    <n v="2640"/>
    <n v="44"/>
    <n v="1140"/>
    <n v="19"/>
    <n v="7860"/>
    <n v="131"/>
    <n v="777"/>
    <n v="1450"/>
    <m/>
  </r>
  <r>
    <x v="0"/>
    <x v="11"/>
    <n v="3977333714"/>
    <x v="0"/>
    <d v="2016-04-13T00:00:00"/>
    <d v="1899-12-30T00:00:00"/>
    <n v="10035"/>
    <n v="6.71000003814697"/>
    <n v="6.71000003814697"/>
    <n v="0"/>
    <b v="0"/>
    <n v="2.0299999713897701"/>
    <b v="0"/>
    <n v="2.1300001144409202"/>
    <s v="light"/>
    <b v="0"/>
    <n v="3.3408191485885292"/>
    <n v="2.5499999523162802"/>
    <n v="0"/>
    <n v="1860"/>
    <n v="31"/>
    <n v="2760"/>
    <n v="46"/>
    <n v="9180"/>
    <n v="153"/>
    <n v="754"/>
    <n v="1495"/>
    <m/>
  </r>
  <r>
    <x v="0"/>
    <x v="11"/>
    <n v="3977333714"/>
    <x v="0"/>
    <d v="2016-04-14T00:00:00"/>
    <d v="1899-12-30T00:00:00"/>
    <n v="7641"/>
    <n v="5.1100001335143999"/>
    <n v="5.1100001335143999"/>
    <n v="0"/>
    <b v="0"/>
    <n v="0.31999999284744302"/>
    <b v="0"/>
    <n v="0.97000002861022905"/>
    <s v="light"/>
    <b v="0"/>
    <n v="3.3408191485885292"/>
    <n v="3.8199999332428001"/>
    <n v="0"/>
    <n v="300"/>
    <n v="5"/>
    <n v="1380"/>
    <n v="23"/>
    <n v="12840"/>
    <n v="214"/>
    <n v="801"/>
    <n v="1433"/>
    <m/>
  </r>
  <r>
    <x v="0"/>
    <x v="11"/>
    <n v="3977333714"/>
    <x v="0"/>
    <d v="2016-04-15T00:00:00"/>
    <d v="1899-12-30T00:00:00"/>
    <n v="9010"/>
    <n v="6.0599999427795401"/>
    <n v="6.0599999427795401"/>
    <n v="0"/>
    <b v="0"/>
    <n v="1.04999995231628"/>
    <b v="0"/>
    <n v="1.75"/>
    <s v="light"/>
    <b v="0"/>
    <n v="3.3408191485885292"/>
    <n v="3.2599999904632599"/>
    <n v="0"/>
    <n v="900"/>
    <n v="15"/>
    <n v="2520"/>
    <n v="42"/>
    <n v="10980"/>
    <n v="183"/>
    <n v="644"/>
    <n v="1468"/>
    <m/>
  </r>
  <r>
    <x v="0"/>
    <x v="11"/>
    <n v="3977333714"/>
    <x v="0"/>
    <d v="2016-04-16T00:00:00"/>
    <d v="1899-12-30T00:00:00"/>
    <n v="13459"/>
    <n v="9"/>
    <n v="9"/>
    <n v="0"/>
    <b v="0"/>
    <n v="2.0299999713897701"/>
    <b v="0"/>
    <n v="4"/>
    <s v="light"/>
    <b v="0"/>
    <n v="3.3408191485885292"/>
    <n v="2.9700000286102299"/>
    <n v="0"/>
    <n v="1860"/>
    <n v="31"/>
    <n v="4980"/>
    <n v="83"/>
    <n v="9180"/>
    <n v="153"/>
    <n v="663"/>
    <n v="1625"/>
    <m/>
  </r>
  <r>
    <x v="0"/>
    <x v="11"/>
    <n v="3977333714"/>
    <x v="0"/>
    <d v="2016-04-17T00:00:00"/>
    <d v="1899-12-30T00:00:00"/>
    <n v="10415"/>
    <n v="6.9699997901916504"/>
    <n v="6.9699997901916504"/>
    <n v="0"/>
    <b v="0"/>
    <n v="0.69999998807907104"/>
    <b v="0"/>
    <n v="2.3499999046325701"/>
    <s v="light"/>
    <b v="0"/>
    <n v="3.3408191485885292"/>
    <n v="3.9200000762939502"/>
    <n v="0"/>
    <n v="660"/>
    <n v="11"/>
    <n v="3480"/>
    <n v="58"/>
    <n v="12300"/>
    <n v="205"/>
    <n v="600"/>
    <n v="1529"/>
    <m/>
  </r>
  <r>
    <x v="0"/>
    <x v="11"/>
    <n v="3977333714"/>
    <x v="0"/>
    <d v="2016-04-18T00:00:00"/>
    <d v="1899-12-30T00:00:00"/>
    <n v="11663"/>
    <n v="7.8000001907348597"/>
    <n v="7.8000001907348597"/>
    <n v="0"/>
    <b v="0"/>
    <n v="0.25"/>
    <b v="0"/>
    <n v="3.7300000190734899"/>
    <s v="light"/>
    <b v="0"/>
    <n v="3.3408191485885292"/>
    <n v="3.8199999332428001"/>
    <n v="0"/>
    <n v="240"/>
    <n v="4"/>
    <n v="5700"/>
    <n v="95"/>
    <n v="12840"/>
    <n v="214"/>
    <n v="605"/>
    <n v="1584"/>
    <m/>
  </r>
  <r>
    <x v="0"/>
    <x v="11"/>
    <n v="3977333714"/>
    <x v="0"/>
    <d v="2016-04-19T00:00:00"/>
    <d v="1899-12-30T00:00:00"/>
    <n v="12414"/>
    <n v="8.7799997329711896"/>
    <n v="8.7799997329711896"/>
    <n v="0"/>
    <b v="0"/>
    <n v="2.2400000095367401"/>
    <b v="0"/>
    <n v="2.4500000476837198"/>
    <s v="light"/>
    <b v="0"/>
    <n v="3.3408191485885292"/>
    <n v="3.96000003814697"/>
    <n v="0"/>
    <n v="1140"/>
    <n v="19"/>
    <n v="4020"/>
    <n v="67"/>
    <n v="13260"/>
    <n v="221"/>
    <n v="738"/>
    <n v="1638"/>
    <m/>
  </r>
  <r>
    <x v="0"/>
    <x v="11"/>
    <n v="3977333714"/>
    <x v="0"/>
    <d v="2016-04-20T00:00:00"/>
    <d v="1899-12-30T00:00:00"/>
    <n v="11658"/>
    <n v="7.8299999237060502"/>
    <n v="7.8299999237060502"/>
    <n v="0"/>
    <b v="0"/>
    <n v="0.20000000298023199"/>
    <b v="0"/>
    <n v="4.3499999046325701"/>
    <s v="light"/>
    <b v="0"/>
    <n v="3.3408191485885292"/>
    <n v="3.2799999713897701"/>
    <n v="0"/>
    <n v="120"/>
    <n v="2"/>
    <n v="5880"/>
    <n v="98"/>
    <n v="9840"/>
    <n v="164"/>
    <n v="845"/>
    <n v="1554"/>
    <m/>
  </r>
  <r>
    <x v="0"/>
    <x v="11"/>
    <n v="3977333714"/>
    <x v="0"/>
    <d v="2016-04-21T00:00:00"/>
    <d v="1899-12-30T00:00:00"/>
    <n v="6093"/>
    <n v="4.0799999237060502"/>
    <n v="4.0799999237060502"/>
    <n v="0"/>
    <b v="0"/>
    <n v="0"/>
    <b v="0"/>
    <n v="0"/>
    <s v="light"/>
    <b v="0"/>
    <n v="3.3408191485885292"/>
    <n v="4.0599999427795401"/>
    <n v="0"/>
    <n v="0"/>
    <n v="0"/>
    <n v="0"/>
    <n v="0"/>
    <n v="14520"/>
    <n v="242"/>
    <n v="712"/>
    <n v="1397"/>
    <m/>
  </r>
  <r>
    <x v="0"/>
    <x v="11"/>
    <n v="3977333714"/>
    <x v="0"/>
    <d v="2016-04-22T00:00:00"/>
    <d v="1899-12-30T00:00:00"/>
    <n v="8911"/>
    <n v="5.96000003814697"/>
    <n v="5.96000003814697"/>
    <n v="0"/>
    <b v="0"/>
    <n v="2.3299999237060498"/>
    <b v="0"/>
    <n v="0.57999998331069902"/>
    <s v="light"/>
    <b v="0"/>
    <n v="3.3408191485885292"/>
    <n v="3.0599999427795401"/>
    <n v="0"/>
    <n v="1980"/>
    <n v="33"/>
    <n v="720"/>
    <n v="12"/>
    <n v="11280"/>
    <n v="188"/>
    <n v="731"/>
    <n v="1481"/>
    <m/>
  </r>
  <r>
    <x v="0"/>
    <x v="11"/>
    <n v="3977333714"/>
    <x v="0"/>
    <d v="2016-04-23T00:00:00"/>
    <d v="1899-12-30T00:00:00"/>
    <n v="12058"/>
    <n v="8.0699996948242205"/>
    <n v="8.0699996948242205"/>
    <n v="0"/>
    <b v="0"/>
    <n v="0"/>
    <b v="0"/>
    <n v="4.2199997901916504"/>
    <s v="light"/>
    <b v="0"/>
    <n v="3.3408191485885292"/>
    <n v="3.8499999046325701"/>
    <n v="0"/>
    <n v="0"/>
    <n v="0"/>
    <n v="5520"/>
    <n v="92"/>
    <n v="15120"/>
    <n v="252"/>
    <n v="724"/>
    <n v="1638"/>
    <m/>
  </r>
  <r>
    <x v="0"/>
    <x v="11"/>
    <n v="3977333714"/>
    <x v="0"/>
    <d v="2016-04-24T00:00:00"/>
    <d v="1899-12-30T00:00:00"/>
    <n v="14112"/>
    <n v="10"/>
    <n v="10"/>
    <n v="0"/>
    <b v="0"/>
    <n v="3.2699999809265101"/>
    <b v="0"/>
    <n v="4.5599999427795401"/>
    <s v="light"/>
    <b v="0"/>
    <n v="3.3408191485885292"/>
    <n v="2.1700000762939502"/>
    <n v="0"/>
    <n v="1800"/>
    <n v="30"/>
    <n v="5700"/>
    <n v="95"/>
    <n v="7740"/>
    <n v="129"/>
    <n v="660"/>
    <n v="1655"/>
    <m/>
  </r>
  <r>
    <x v="0"/>
    <x v="11"/>
    <n v="3977333714"/>
    <x v="0"/>
    <d v="2016-04-25T00:00:00"/>
    <d v="1899-12-30T00:00:00"/>
    <n v="11177"/>
    <n v="8.4799995422363299"/>
    <n v="8.4799995422363299"/>
    <n v="0"/>
    <b v="0"/>
    <n v="5.6199998855590803"/>
    <b v="0"/>
    <n v="0.43000000715255698"/>
    <s v="light"/>
    <b v="0"/>
    <n v="3.3408191485885292"/>
    <n v="2.4100000858306898"/>
    <n v="0"/>
    <n v="3000"/>
    <n v="50"/>
    <n v="540"/>
    <n v="9"/>
    <n v="7980"/>
    <n v="133"/>
    <n v="781"/>
    <n v="1570"/>
    <m/>
  </r>
  <r>
    <x v="0"/>
    <x v="11"/>
    <n v="3977333714"/>
    <x v="0"/>
    <d v="2016-04-26T00:00:00"/>
    <d v="1899-12-30T00:00:00"/>
    <n v="11388"/>
    <n v="7.6199998855590803"/>
    <n v="7.6199998855590803"/>
    <n v="0"/>
    <b v="0"/>
    <n v="0.44999998807907099"/>
    <b v="0"/>
    <n v="4.2199997901916504"/>
    <s v="light"/>
    <b v="0"/>
    <n v="3.3408191485885292"/>
    <n v="2.9500000476837198"/>
    <n v="0"/>
    <n v="420"/>
    <n v="7"/>
    <n v="5700"/>
    <n v="95"/>
    <n v="10200"/>
    <n v="170"/>
    <n v="797"/>
    <n v="1551"/>
    <m/>
  </r>
  <r>
    <x v="0"/>
    <x v="11"/>
    <n v="3977333714"/>
    <x v="0"/>
    <d v="2016-04-27T00:00:00"/>
    <d v="1899-12-30T00:00:00"/>
    <n v="7193"/>
    <n v="5.03999996185303"/>
    <n v="5.03999996185303"/>
    <n v="0"/>
    <b v="0"/>
    <n v="0"/>
    <b v="0"/>
    <n v="0.41999998688697798"/>
    <s v="light"/>
    <b v="0"/>
    <n v="3.3408191485885292"/>
    <n v="4.6199998855590803"/>
    <n v="0"/>
    <n v="0"/>
    <n v="0"/>
    <n v="600"/>
    <n v="10"/>
    <n v="10560"/>
    <n v="176"/>
    <n v="714"/>
    <n v="1377"/>
    <m/>
  </r>
  <r>
    <x v="0"/>
    <x v="11"/>
    <n v="3977333714"/>
    <x v="0"/>
    <d v="2016-04-28T00:00:00"/>
    <d v="1899-12-30T00:00:00"/>
    <n v="7114"/>
    <n v="4.8800001144409197"/>
    <n v="4.8800001144409197"/>
    <n v="0"/>
    <b v="0"/>
    <n v="1.37000000476837"/>
    <b v="0"/>
    <n v="0.28999999165535001"/>
    <s v="light"/>
    <b v="0"/>
    <n v="3.3408191485885292"/>
    <n v="3.2200000286102299"/>
    <n v="0"/>
    <n v="900"/>
    <n v="15"/>
    <n v="480"/>
    <n v="8"/>
    <n v="11400"/>
    <n v="190"/>
    <n v="804"/>
    <n v="1407"/>
    <m/>
  </r>
  <r>
    <x v="0"/>
    <x v="11"/>
    <n v="3977333714"/>
    <x v="0"/>
    <d v="2016-04-29T00:00:00"/>
    <d v="1899-12-30T00:00:00"/>
    <n v="10645"/>
    <n v="7.75"/>
    <n v="7.75"/>
    <n v="0"/>
    <b v="0"/>
    <n v="3.7400000095367401"/>
    <b v="0"/>
    <n v="1.29999995231628"/>
    <s v="light"/>
    <b v="0"/>
    <n v="3.3408191485885292"/>
    <n v="2.71000003814697"/>
    <n v="0"/>
    <n v="2160"/>
    <n v="36"/>
    <n v="1920"/>
    <n v="32"/>
    <n v="9000"/>
    <n v="150"/>
    <n v="744"/>
    <n v="1545"/>
    <m/>
  </r>
  <r>
    <x v="0"/>
    <x v="11"/>
    <n v="3977333714"/>
    <x v="0"/>
    <d v="2016-04-30T00:00:00"/>
    <d v="1899-12-30T00:00:00"/>
    <n v="13238"/>
    <n v="9.1999998092651403"/>
    <n v="9.1999998092651403"/>
    <n v="0"/>
    <b v="0"/>
    <n v="3.6900000572204599"/>
    <b v="0"/>
    <n v="2.0999999046325701"/>
    <s v="light"/>
    <b v="0"/>
    <n v="3.3408191485885292"/>
    <n v="3.4100000858306898"/>
    <n v="0"/>
    <n v="2580"/>
    <n v="43"/>
    <n v="3120"/>
    <n v="52"/>
    <n v="11640"/>
    <n v="194"/>
    <n v="687"/>
    <n v="1650"/>
    <m/>
  </r>
  <r>
    <x v="0"/>
    <x v="11"/>
    <n v="3977333714"/>
    <x v="0"/>
    <d v="2016-05-01T00:00:00"/>
    <d v="1899-12-30T00:00:00"/>
    <n v="10414"/>
    <n v="7.0700001716613796"/>
    <n v="7.0700001716613796"/>
    <n v="0"/>
    <b v="0"/>
    <n v="2.6700000762939502"/>
    <b v="0"/>
    <n v="1.9800000190734901"/>
    <s v="light"/>
    <b v="0"/>
    <n v="3.3408191485885292"/>
    <n v="2.4100000858306898"/>
    <n v="0"/>
    <n v="2460"/>
    <n v="41"/>
    <n v="2400"/>
    <n v="40"/>
    <n v="7440"/>
    <n v="124"/>
    <n v="691"/>
    <n v="1501"/>
    <m/>
  </r>
  <r>
    <x v="0"/>
    <x v="11"/>
    <n v="3977333714"/>
    <x v="0"/>
    <d v="2016-05-02T00:00:00"/>
    <d v="1899-12-30T00:00:00"/>
    <n v="16520"/>
    <n v="11.050000190734901"/>
    <n v="11.050000190734901"/>
    <n v="0"/>
    <b v="0"/>
    <n v="1.53999996185303"/>
    <b v="0"/>
    <n v="6.4800000190734899"/>
    <s v="light"/>
    <b v="0"/>
    <n v="3.3408191485885292"/>
    <n v="3.0199999809265101"/>
    <n v="0"/>
    <n v="1440"/>
    <n v="24"/>
    <n v="8580"/>
    <n v="143"/>
    <n v="10560"/>
    <n v="176"/>
    <n v="713"/>
    <n v="1760"/>
    <m/>
  </r>
  <r>
    <x v="0"/>
    <x v="11"/>
    <n v="3977333714"/>
    <x v="0"/>
    <d v="2016-05-03T00:00:00"/>
    <d v="1899-12-30T00:00:00"/>
    <n v="14335"/>
    <n v="9.5900001525878906"/>
    <n v="9.5900001525878906"/>
    <n v="0"/>
    <b v="0"/>
    <n v="3.3199999332428001"/>
    <b v="0"/>
    <n v="1.7400000095367401"/>
    <s v="light"/>
    <b v="0"/>
    <n v="3.3408191485885292"/>
    <n v="4.5300002098083496"/>
    <n v="0"/>
    <n v="2820"/>
    <n v="47"/>
    <n v="2460"/>
    <n v="41"/>
    <n v="15480"/>
    <n v="258"/>
    <n v="594"/>
    <n v="1710"/>
    <m/>
  </r>
  <r>
    <x v="0"/>
    <x v="11"/>
    <n v="3977333714"/>
    <x v="0"/>
    <d v="2016-05-04T00:00:00"/>
    <d v="1899-12-30T00:00:00"/>
    <n v="13559"/>
    <n v="9.4399995803833008"/>
    <n v="9.4399995803833008"/>
    <n v="0"/>
    <b v="0"/>
    <n v="1.8099999427795399"/>
    <b v="0"/>
    <n v="4.5799999237060502"/>
    <s v="light"/>
    <b v="0"/>
    <n v="3.3408191485885292"/>
    <n v="2.8900001049041699"/>
    <n v="0"/>
    <n v="840"/>
    <n v="14"/>
    <n v="5760"/>
    <n v="96"/>
    <n v="8520"/>
    <n v="142"/>
    <n v="852"/>
    <n v="1628"/>
    <m/>
  </r>
  <r>
    <x v="0"/>
    <x v="11"/>
    <n v="3977333714"/>
    <x v="0"/>
    <d v="2016-05-05T00:00:00"/>
    <d v="1899-12-30T00:00:00"/>
    <n v="12312"/>
    <n v="8.5799999237060494"/>
    <n v="8.5799999237060494"/>
    <n v="0"/>
    <b v="0"/>
    <n v="1.7599999904632599"/>
    <b v="0"/>
    <n v="4.1100001335143999"/>
    <s v="light"/>
    <b v="0"/>
    <n v="3.3408191485885292"/>
    <n v="2.71000003814697"/>
    <n v="0"/>
    <n v="840"/>
    <n v="14"/>
    <n v="5280"/>
    <n v="88"/>
    <n v="10680"/>
    <n v="178"/>
    <n v="680"/>
    <n v="1618"/>
    <m/>
  </r>
  <r>
    <x v="0"/>
    <x v="11"/>
    <n v="3977333714"/>
    <x v="0"/>
    <d v="2016-05-06T00:00:00"/>
    <d v="1899-12-30T00:00:00"/>
    <n v="11677"/>
    <n v="8.2799997329711896"/>
    <n v="8.2799997329711896"/>
    <n v="0"/>
    <b v="0"/>
    <n v="3.1099998950958301"/>
    <b v="0"/>
    <n v="2.5099999904632599"/>
    <s v="light"/>
    <b v="0"/>
    <n v="3.3408191485885292"/>
    <n v="2.6700000762939502"/>
    <n v="0"/>
    <n v="1740"/>
    <n v="29"/>
    <n v="3300"/>
    <n v="55"/>
    <n v="10080"/>
    <n v="168"/>
    <n v="676"/>
    <n v="1590"/>
    <m/>
  </r>
  <r>
    <x v="0"/>
    <x v="11"/>
    <n v="3977333714"/>
    <x v="0"/>
    <d v="2016-05-07T00:00:00"/>
    <d v="1899-12-30T00:00:00"/>
    <n v="11550"/>
    <n v="7.7300000190734899"/>
    <n v="7.7300000190734899"/>
    <n v="0"/>
    <b v="0"/>
    <n v="0"/>
    <b v="0"/>
    <n v="4.1300001144409197"/>
    <s v="light"/>
    <b v="0"/>
    <n v="3.3408191485885292"/>
    <n v="3.5899999141693102"/>
    <n v="0"/>
    <n v="0"/>
    <n v="0"/>
    <n v="5160"/>
    <n v="86"/>
    <n v="12480"/>
    <n v="208"/>
    <n v="703"/>
    <n v="1574"/>
    <m/>
  </r>
  <r>
    <x v="0"/>
    <x v="11"/>
    <n v="3977333714"/>
    <x v="0"/>
    <d v="2016-05-08T00:00:00"/>
    <d v="1899-12-30T00:00:00"/>
    <n v="13585"/>
    <n v="9.0900001525878906"/>
    <n v="9.0900001525878906"/>
    <n v="0"/>
    <b v="0"/>
    <n v="0.68000000715255704"/>
    <b v="0"/>
    <n v="5.2399997711181596"/>
    <s v="light"/>
    <b v="0"/>
    <n v="3.3408191485885292"/>
    <n v="3.1700000762939502"/>
    <n v="0"/>
    <n v="540"/>
    <n v="9"/>
    <n v="6960"/>
    <n v="116"/>
    <n v="10260"/>
    <n v="171"/>
    <n v="688"/>
    <n v="1633"/>
    <m/>
  </r>
  <r>
    <x v="0"/>
    <x v="11"/>
    <n v="3977333714"/>
    <x v="0"/>
    <d v="2016-05-09T00:00:00"/>
    <d v="1899-12-30T00:00:00"/>
    <n v="14687"/>
    <n v="10.079999923706101"/>
    <n v="10.079999923706101"/>
    <n v="0"/>
    <b v="0"/>
    <n v="0.769999980926514"/>
    <b v="0"/>
    <n v="5.5999999046325701"/>
    <s v="light"/>
    <b v="0"/>
    <n v="3.3408191485885292"/>
    <n v="3.5499999523162802"/>
    <n v="0"/>
    <n v="480"/>
    <n v="8"/>
    <n v="7320"/>
    <n v="122"/>
    <n v="9060"/>
    <n v="151"/>
    <n v="1159"/>
    <n v="1667"/>
    <m/>
  </r>
  <r>
    <x v="0"/>
    <x v="11"/>
    <n v="3977333714"/>
    <x v="0"/>
    <d v="2016-05-10T00:00:00"/>
    <d v="1899-12-30T00:00:00"/>
    <n v="13072"/>
    <n v="8.7799997329711896"/>
    <n v="8.7799997329711896"/>
    <n v="0"/>
    <b v="0"/>
    <n v="7.0000000298023196E-2"/>
    <b v="0"/>
    <n v="5.4000000953674299"/>
    <s v="light"/>
    <b v="0"/>
    <n v="3.3408191485885292"/>
    <n v="3.3099999427795401"/>
    <n v="0"/>
    <n v="60"/>
    <n v="1"/>
    <n v="6900"/>
    <n v="115"/>
    <n v="11760"/>
    <n v="196"/>
    <n v="676"/>
    <n v="1630"/>
    <m/>
  </r>
  <r>
    <x v="0"/>
    <x v="11"/>
    <n v="3977333714"/>
    <x v="0"/>
    <d v="2016-05-11T00:00:00"/>
    <d v="1899-12-30T00:00:00"/>
    <n v="746"/>
    <n v="0.5"/>
    <n v="0.5"/>
    <n v="0"/>
    <b v="0"/>
    <n v="0.37000000476837203"/>
    <b v="0"/>
    <n v="0"/>
    <s v="light"/>
    <b v="0"/>
    <n v="3.3408191485885292"/>
    <n v="0.129999995231628"/>
    <n v="0"/>
    <n v="240"/>
    <n v="4"/>
    <n v="0"/>
    <n v="0"/>
    <n v="540"/>
    <n v="9"/>
    <n v="13"/>
    <n v="52"/>
    <m/>
  </r>
  <r>
    <x v="0"/>
    <x v="12"/>
    <n v="4020332650"/>
    <x v="0"/>
    <d v="2016-04-12T00:00:00"/>
    <d v="1899-12-30T00:00:00"/>
    <n v="8539"/>
    <n v="6.1199998855590803"/>
    <n v="6.1199998855590803"/>
    <n v="0"/>
    <b v="0"/>
    <n v="0.15000000596046401"/>
    <b v="0"/>
    <n v="0.239999994635582"/>
    <s v="light"/>
    <b v="0"/>
    <n v="3.3408191485885292"/>
    <n v="5.6799998283386204"/>
    <n v="0"/>
    <n v="240"/>
    <n v="4"/>
    <n v="900"/>
    <n v="15"/>
    <n v="19860"/>
    <n v="331"/>
    <n v="712"/>
    <n v="3654"/>
    <m/>
  </r>
  <r>
    <x v="0"/>
    <x v="12"/>
    <n v="4020332650"/>
    <x v="0"/>
    <d v="2016-04-13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981"/>
    <m/>
  </r>
  <r>
    <x v="0"/>
    <x v="12"/>
    <n v="4020332650"/>
    <x v="0"/>
    <d v="2016-04-14T00:00:00"/>
    <d v="1899-12-30T00:00:00"/>
    <n v="108"/>
    <n v="7.9999998211860698E-2"/>
    <n v="7.9999998211860698E-2"/>
    <n v="0"/>
    <b v="0"/>
    <n v="0"/>
    <b v="0"/>
    <n v="0"/>
    <s v="light"/>
    <b v="0"/>
    <n v="3.3408191485885292"/>
    <n v="2.9999999329447701E-2"/>
    <n v="0"/>
    <n v="0"/>
    <n v="0"/>
    <n v="0"/>
    <n v="0"/>
    <n v="180"/>
    <n v="3"/>
    <n v="1437"/>
    <n v="2011"/>
    <m/>
  </r>
  <r>
    <x v="0"/>
    <x v="12"/>
    <n v="4020332650"/>
    <x v="0"/>
    <d v="2016-04-15T00:00:00"/>
    <d v="1899-12-30T00:00:00"/>
    <n v="1882"/>
    <n v="1.3500000238418599"/>
    <n v="1.3500000238418599"/>
    <n v="0"/>
    <b v="0"/>
    <n v="0.20999999344348899"/>
    <b v="0"/>
    <n v="0.36000001430511502"/>
    <s v="light"/>
    <b v="0"/>
    <n v="3.3408191485885292"/>
    <n v="0.769999980926514"/>
    <n v="0"/>
    <n v="2160"/>
    <n v="36"/>
    <n v="1080"/>
    <n v="18"/>
    <n v="5220"/>
    <n v="87"/>
    <n v="1299"/>
    <n v="2951"/>
    <m/>
  </r>
  <r>
    <x v="0"/>
    <x v="12"/>
    <n v="4020332650"/>
    <x v="0"/>
    <d v="2016-04-16T00:00:00"/>
    <d v="1899-12-30T00:00:00"/>
    <n v="1982"/>
    <n v="1.41999995708466"/>
    <n v="1.41999995708466"/>
    <n v="0"/>
    <b v="0"/>
    <n v="0.44999998807907099"/>
    <b v="0"/>
    <n v="0.37000000476837203"/>
    <s v="light"/>
    <b v="0"/>
    <n v="3.3408191485885292"/>
    <n v="0.58999997377395597"/>
    <n v="0"/>
    <n v="3900"/>
    <n v="65"/>
    <n v="1260"/>
    <n v="21"/>
    <n v="3300"/>
    <n v="55"/>
    <n v="1222"/>
    <n v="3051"/>
    <m/>
  </r>
  <r>
    <x v="0"/>
    <x v="12"/>
    <n v="4020332650"/>
    <x v="0"/>
    <d v="2016-04-17T00:00:00"/>
    <d v="1899-12-30T00:00:00"/>
    <n v="16"/>
    <n v="9.9999997764825804E-3"/>
    <n v="9.9999997764825804E-3"/>
    <n v="0"/>
    <b v="0"/>
    <n v="0"/>
    <b v="0"/>
    <n v="0"/>
    <s v="light"/>
    <b v="0"/>
    <n v="3.3408191485885292"/>
    <n v="9.9999997764825804E-3"/>
    <n v="0"/>
    <n v="0"/>
    <n v="0"/>
    <n v="0"/>
    <n v="0"/>
    <n v="120"/>
    <n v="2"/>
    <n v="1438"/>
    <n v="1990"/>
    <m/>
  </r>
  <r>
    <x v="0"/>
    <x v="12"/>
    <n v="4020332650"/>
    <x v="0"/>
    <d v="2016-04-18T00:00:00"/>
    <d v="1899-12-30T00:00:00"/>
    <n v="62"/>
    <n v="3.9999999105930301E-2"/>
    <n v="3.9999999105930301E-2"/>
    <n v="0"/>
    <b v="0"/>
    <n v="0"/>
    <b v="0"/>
    <n v="0"/>
    <s v="light"/>
    <b v="0"/>
    <n v="3.3408191485885292"/>
    <n v="3.9999999105930301E-2"/>
    <n v="0"/>
    <n v="0"/>
    <n v="0"/>
    <n v="0"/>
    <n v="0"/>
    <n v="120"/>
    <n v="2"/>
    <n v="1438"/>
    <n v="1995"/>
    <m/>
  </r>
  <r>
    <x v="0"/>
    <x v="12"/>
    <n v="4020332650"/>
    <x v="0"/>
    <d v="2016-04-19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980"/>
    <m/>
  </r>
  <r>
    <x v="0"/>
    <x v="12"/>
    <n v="4020332650"/>
    <x v="0"/>
    <d v="2016-04-20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980"/>
    <m/>
  </r>
  <r>
    <x v="0"/>
    <x v="12"/>
    <n v="4020332650"/>
    <x v="0"/>
    <d v="2016-04-21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980"/>
    <m/>
  </r>
  <r>
    <x v="0"/>
    <x v="12"/>
    <n v="4020332650"/>
    <x v="0"/>
    <d v="2016-04-22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980"/>
    <m/>
  </r>
  <r>
    <x v="0"/>
    <x v="12"/>
    <n v="4020332650"/>
    <x v="0"/>
    <d v="2016-04-23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980"/>
    <m/>
  </r>
  <r>
    <x v="0"/>
    <x v="12"/>
    <n v="4020332650"/>
    <x v="0"/>
    <d v="2016-04-24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980"/>
    <m/>
  </r>
  <r>
    <x v="0"/>
    <x v="12"/>
    <n v="4020332650"/>
    <x v="0"/>
    <d v="2016-04-25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980"/>
    <m/>
  </r>
  <r>
    <x v="0"/>
    <x v="12"/>
    <n v="4020332650"/>
    <x v="0"/>
    <d v="2016-04-26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980"/>
    <m/>
  </r>
  <r>
    <x v="0"/>
    <x v="12"/>
    <n v="4020332650"/>
    <x v="0"/>
    <d v="2016-04-27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980"/>
    <m/>
  </r>
  <r>
    <x v="0"/>
    <x v="12"/>
    <n v="4020332650"/>
    <x v="0"/>
    <d v="2016-04-28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980"/>
    <m/>
  </r>
  <r>
    <x v="0"/>
    <x v="12"/>
    <n v="4020332650"/>
    <x v="0"/>
    <d v="2016-04-29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980"/>
    <m/>
  </r>
  <r>
    <x v="0"/>
    <x v="12"/>
    <n v="4020332650"/>
    <x v="0"/>
    <d v="2016-04-30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980"/>
    <m/>
  </r>
  <r>
    <x v="0"/>
    <x v="12"/>
    <n v="4020332650"/>
    <x v="0"/>
    <d v="2016-05-01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980"/>
    <m/>
  </r>
  <r>
    <x v="0"/>
    <x v="12"/>
    <n v="4020332650"/>
    <x v="0"/>
    <d v="2016-05-02T00:00:00"/>
    <d v="1899-12-30T00:00:00"/>
    <n v="475"/>
    <n v="0.34000000357627902"/>
    <n v="0.34000000357627902"/>
    <n v="0"/>
    <b v="0"/>
    <n v="0"/>
    <b v="0"/>
    <n v="3.9999999105930301E-2"/>
    <s v="light"/>
    <b v="0"/>
    <n v="3.3408191485885292"/>
    <n v="0.28999999165535001"/>
    <n v="0"/>
    <n v="0"/>
    <n v="0"/>
    <n v="660"/>
    <n v="11"/>
    <n v="1860"/>
    <n v="31"/>
    <n v="1350"/>
    <n v="2207"/>
    <m/>
  </r>
  <r>
    <x v="0"/>
    <x v="12"/>
    <n v="4020332650"/>
    <x v="0"/>
    <d v="2016-05-03T00:00:00"/>
    <d v="1899-12-30T00:00:00"/>
    <n v="4496"/>
    <n v="3.2200000286102299"/>
    <n v="3.2200000286102299"/>
    <n v="0"/>
    <b v="0"/>
    <n v="0"/>
    <b v="0"/>
    <n v="0"/>
    <s v="light"/>
    <b v="0"/>
    <n v="3.3408191485885292"/>
    <n v="3.1500000953674299"/>
    <n v="5.0000000745058101E-2"/>
    <n v="0"/>
    <n v="0"/>
    <n v="0"/>
    <n v="0"/>
    <n v="10440"/>
    <n v="174"/>
    <n v="950"/>
    <n v="2828"/>
    <m/>
  </r>
  <r>
    <x v="0"/>
    <x v="12"/>
    <n v="4020332650"/>
    <x v="0"/>
    <d v="2016-05-04T00:00:00"/>
    <d v="1899-12-30T00:00:00"/>
    <n v="10252"/>
    <n v="7.3499999046325701"/>
    <n v="7.3499999046325701"/>
    <n v="0"/>
    <b v="0"/>
    <n v="0.67000001668930098"/>
    <b v="0"/>
    <n v="1.03999996185303"/>
    <s v="light"/>
    <b v="0"/>
    <n v="3.3408191485885292"/>
    <n v="5.5799999237060502"/>
    <n v="0"/>
    <n v="780"/>
    <n v="13"/>
    <n v="2760"/>
    <n v="46"/>
    <n v="20760"/>
    <n v="346"/>
    <n v="531"/>
    <n v="3879"/>
    <m/>
  </r>
  <r>
    <x v="0"/>
    <x v="12"/>
    <n v="4020332650"/>
    <x v="0"/>
    <d v="2016-05-05T00:00:00"/>
    <d v="1899-12-30T00:00:00"/>
    <n v="11728"/>
    <n v="8.4300003051757795"/>
    <n v="8.4300003051757795"/>
    <n v="0"/>
    <b v="0"/>
    <n v="2.6199998855590798"/>
    <b v="0"/>
    <n v="1.6799999475479099"/>
    <s v="light"/>
    <b v="0"/>
    <n v="3.3408191485885292"/>
    <n v="4.03999996185303"/>
    <n v="7.0000000298023196E-2"/>
    <n v="2280"/>
    <n v="38"/>
    <n v="2520"/>
    <n v="42"/>
    <n v="11760"/>
    <n v="196"/>
    <n v="916"/>
    <n v="3429"/>
    <m/>
  </r>
  <r>
    <x v="0"/>
    <x v="12"/>
    <n v="4020332650"/>
    <x v="0"/>
    <d v="2016-05-06T00:00:00"/>
    <d v="1899-12-30T00:00:00"/>
    <n v="4369"/>
    <n v="3.1300001144409202"/>
    <n v="3.1300001144409202"/>
    <n v="0"/>
    <b v="0"/>
    <n v="0"/>
    <b v="0"/>
    <n v="0"/>
    <s v="light"/>
    <b v="0"/>
    <n v="3.3408191485885292"/>
    <n v="3.0999999046325701"/>
    <n v="9.9999997764825804E-3"/>
    <n v="0"/>
    <n v="0"/>
    <n v="0"/>
    <n v="0"/>
    <n v="10620"/>
    <n v="177"/>
    <n v="855"/>
    <n v="2704"/>
    <m/>
  </r>
  <r>
    <x v="0"/>
    <x v="12"/>
    <n v="4020332650"/>
    <x v="0"/>
    <d v="2016-05-07T00:00:00"/>
    <d v="1899-12-30T00:00:00"/>
    <n v="6132"/>
    <n v="4.4000000953674299"/>
    <n v="4.4000000953674299"/>
    <n v="0"/>
    <b v="0"/>
    <n v="0"/>
    <b v="0"/>
    <n v="0"/>
    <s v="light"/>
    <b v="0"/>
    <n v="3.3408191485885292"/>
    <n v="3.5799999237060498"/>
    <n v="0"/>
    <n v="0"/>
    <n v="0"/>
    <n v="0"/>
    <n v="0"/>
    <n v="11040"/>
    <n v="184"/>
    <n v="1256"/>
    <n v="2975"/>
    <m/>
  </r>
  <r>
    <x v="0"/>
    <x v="12"/>
    <n v="4020332650"/>
    <x v="0"/>
    <d v="2016-05-08T00:00:00"/>
    <d v="1899-12-30T00:00:00"/>
    <n v="5862"/>
    <n v="4.1999998092651403"/>
    <n v="4.1999998092651403"/>
    <n v="0"/>
    <b v="0"/>
    <n v="0"/>
    <b v="0"/>
    <n v="0"/>
    <s v="light"/>
    <b v="0"/>
    <n v="3.3408191485885292"/>
    <n v="4.1500000953674299"/>
    <n v="0"/>
    <n v="0"/>
    <n v="0"/>
    <n v="0"/>
    <n v="0"/>
    <n v="15780"/>
    <n v="263"/>
    <n v="775"/>
    <n v="3089"/>
    <m/>
  </r>
  <r>
    <x v="0"/>
    <x v="12"/>
    <n v="4020332650"/>
    <x v="0"/>
    <d v="2016-05-09T00:00:00"/>
    <d v="1899-12-30T00:00:00"/>
    <n v="4556"/>
    <n v="3.2699999809265101"/>
    <n v="3.2699999809265101"/>
    <n v="0"/>
    <b v="0"/>
    <n v="0.20000000298023199"/>
    <b v="0"/>
    <n v="0.119999997317791"/>
    <s v="light"/>
    <b v="0"/>
    <n v="3.3408191485885292"/>
    <n v="2.9400000572204599"/>
    <n v="0"/>
    <n v="180"/>
    <n v="3"/>
    <n v="300"/>
    <n v="5"/>
    <n v="10380"/>
    <n v="173"/>
    <n v="1225"/>
    <n v="2785"/>
    <m/>
  </r>
  <r>
    <x v="0"/>
    <x v="12"/>
    <n v="4020332650"/>
    <x v="0"/>
    <d v="2016-05-10T00:00:00"/>
    <d v="1899-12-30T00:00:00"/>
    <n v="5546"/>
    <n v="3.9800000190734899"/>
    <n v="3.9800000190734899"/>
    <n v="0"/>
    <b v="0"/>
    <n v="0"/>
    <b v="0"/>
    <n v="0"/>
    <s v="light"/>
    <b v="0"/>
    <n v="3.3408191485885292"/>
    <n v="3.8699998855590798"/>
    <n v="3.9999999105930301E-2"/>
    <n v="0"/>
    <n v="0"/>
    <n v="0"/>
    <n v="0"/>
    <n v="12360"/>
    <n v="206"/>
    <n v="774"/>
    <n v="2926"/>
    <m/>
  </r>
  <r>
    <x v="0"/>
    <x v="12"/>
    <n v="4020332650"/>
    <x v="0"/>
    <d v="2016-05-11T00:00:00"/>
    <d v="1899-12-30T00:00:00"/>
    <n v="3689"/>
    <n v="2.6500000953674299"/>
    <n v="2.6500000953674299"/>
    <n v="0"/>
    <b v="0"/>
    <n v="0.109999999403954"/>
    <b v="0"/>
    <n v="0.17000000178813901"/>
    <s v="light"/>
    <b v="0"/>
    <n v="3.3408191485885292"/>
    <n v="2.3299999237060498"/>
    <n v="0"/>
    <n v="120"/>
    <n v="2"/>
    <n v="480"/>
    <n v="8"/>
    <n v="8040"/>
    <n v="134"/>
    <n v="1296"/>
    <n v="2645"/>
    <m/>
  </r>
  <r>
    <x v="0"/>
    <x v="12"/>
    <n v="4020332650"/>
    <x v="0"/>
    <d v="2016-05-12T00:00:00"/>
    <d v="1899-12-30T00:00:00"/>
    <n v="590"/>
    <n v="0.41999998688697798"/>
    <n v="0.41999998688697798"/>
    <n v="0"/>
    <b v="0"/>
    <n v="0"/>
    <b v="0"/>
    <n v="0"/>
    <s v="light"/>
    <b v="0"/>
    <n v="3.3408191485885292"/>
    <n v="0.40999999642372098"/>
    <n v="0"/>
    <n v="0"/>
    <n v="0"/>
    <n v="0"/>
    <n v="0"/>
    <n v="1260"/>
    <n v="21"/>
    <n v="721"/>
    <n v="1120"/>
    <m/>
  </r>
  <r>
    <x v="0"/>
    <x v="13"/>
    <n v="4057192912"/>
    <x v="0"/>
    <d v="2016-04-12T00:00:00"/>
    <d v="1899-12-30T00:00:00"/>
    <n v="5394"/>
    <n v="4.0300002098083496"/>
    <n v="4.0300002098083496"/>
    <n v="0"/>
    <b v="0"/>
    <n v="0"/>
    <b v="0"/>
    <n v="0"/>
    <s v="light"/>
    <b v="0"/>
    <n v="3.3408191485885292"/>
    <n v="3.9400000572204599"/>
    <n v="0"/>
    <n v="0"/>
    <n v="0"/>
    <n v="0"/>
    <n v="0"/>
    <n v="9840"/>
    <n v="164"/>
    <n v="1276"/>
    <n v="2286"/>
    <m/>
  </r>
  <r>
    <x v="0"/>
    <x v="13"/>
    <n v="4057192912"/>
    <x v="0"/>
    <d v="2016-04-13T00:00:00"/>
    <d v="1899-12-30T00:00:00"/>
    <n v="5974"/>
    <n v="4.4699997901916504"/>
    <n v="4.4699997901916504"/>
    <n v="0"/>
    <b v="0"/>
    <n v="0"/>
    <b v="0"/>
    <n v="0"/>
    <s v="light"/>
    <b v="0"/>
    <n v="3.3408191485885292"/>
    <n v="4.3699998855590803"/>
    <n v="0"/>
    <n v="0"/>
    <n v="0"/>
    <n v="0"/>
    <n v="0"/>
    <n v="9600"/>
    <n v="160"/>
    <n v="1280"/>
    <n v="2306"/>
    <m/>
  </r>
  <r>
    <x v="0"/>
    <x v="13"/>
    <n v="4057192912"/>
    <x v="0"/>
    <d v="2016-04-14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776"/>
    <m/>
  </r>
  <r>
    <x v="0"/>
    <x v="13"/>
    <n v="4057192912"/>
    <x v="0"/>
    <d v="2016-04-15T00:00:00"/>
    <d v="1899-12-30T00:00:00"/>
    <n v="3984"/>
    <n v="2.9500000476837198"/>
    <n v="2.9500000476837198"/>
    <n v="0"/>
    <b v="0"/>
    <n v="0.20999999344348899"/>
    <b v="0"/>
    <n v="0.259999990463257"/>
    <s v="light"/>
    <b v="0"/>
    <n v="3.3408191485885292"/>
    <n v="2.4400000572204599"/>
    <n v="0"/>
    <n v="180"/>
    <n v="3"/>
    <n v="360"/>
    <n v="6"/>
    <n v="5280"/>
    <n v="88"/>
    <n v="873"/>
    <n v="1527"/>
    <m/>
  </r>
  <r>
    <x v="0"/>
    <x v="14"/>
    <n v="4319703577"/>
    <x v="0"/>
    <d v="2016-04-12T00:00:00"/>
    <d v="1899-12-30T00:00:00"/>
    <n v="7753"/>
    <n v="5.1999998092651403"/>
    <n v="5.1999998092651403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115"/>
    <m/>
  </r>
  <r>
    <x v="0"/>
    <x v="14"/>
    <n v="4319703577"/>
    <x v="0"/>
    <d v="2016-04-13T00:00:00"/>
    <d v="1899-12-30T00:00:00"/>
    <n v="8204"/>
    <n v="5.5"/>
    <n v="5.5"/>
    <n v="0"/>
    <b v="0"/>
    <n v="0.52999997138977095"/>
    <b v="0"/>
    <n v="0.58999997377395597"/>
    <s v="light"/>
    <b v="0"/>
    <n v="3.3408191485885292"/>
    <n v="1.3099999427795399"/>
    <n v="0"/>
    <n v="480"/>
    <n v="8"/>
    <n v="900"/>
    <n v="15"/>
    <n v="5760"/>
    <n v="96"/>
    <n v="1234"/>
    <n v="2135"/>
    <m/>
  </r>
  <r>
    <x v="0"/>
    <x v="14"/>
    <n v="4319703577"/>
    <x v="0"/>
    <d v="2016-04-14T00:00:00"/>
    <d v="1899-12-30T00:00:00"/>
    <n v="10210"/>
    <n v="6.8800001144409197"/>
    <n v="6.8800001144409197"/>
    <n v="0"/>
    <b v="0"/>
    <n v="0.109999999403954"/>
    <b v="0"/>
    <n v="0.33000001311302202"/>
    <s v="light"/>
    <b v="0"/>
    <n v="3.3408191485885292"/>
    <n v="6.4400000572204599"/>
    <n v="0"/>
    <n v="60"/>
    <n v="1"/>
    <n v="540"/>
    <n v="9"/>
    <n v="20340"/>
    <n v="339"/>
    <n v="589"/>
    <n v="2302"/>
    <m/>
  </r>
  <r>
    <x v="0"/>
    <x v="14"/>
    <n v="4319703577"/>
    <x v="0"/>
    <d v="2016-04-15T00:00:00"/>
    <d v="1899-12-30T00:00:00"/>
    <n v="5664"/>
    <n v="3.7999999523162802"/>
    <n v="3.7999999523162802"/>
    <n v="0"/>
    <b v="0"/>
    <n v="0"/>
    <b v="0"/>
    <n v="0"/>
    <s v="light"/>
    <b v="0"/>
    <n v="3.3408191485885292"/>
    <n v="3.7999999523162802"/>
    <n v="0"/>
    <n v="0"/>
    <n v="0"/>
    <n v="0"/>
    <n v="0"/>
    <n v="13680"/>
    <n v="228"/>
    <n v="752"/>
    <n v="1985"/>
    <m/>
  </r>
  <r>
    <x v="0"/>
    <x v="14"/>
    <n v="4319703577"/>
    <x v="0"/>
    <d v="2016-04-16T00:00:00"/>
    <d v="1899-12-30T00:00:00"/>
    <n v="4744"/>
    <n v="3.1800000667571999"/>
    <n v="3.1800000667571999"/>
    <n v="0"/>
    <b v="0"/>
    <n v="0"/>
    <b v="0"/>
    <n v="0"/>
    <s v="light"/>
    <b v="0"/>
    <n v="3.3408191485885292"/>
    <n v="3.1800000667571999"/>
    <n v="0"/>
    <n v="0"/>
    <n v="0"/>
    <n v="0"/>
    <n v="0"/>
    <n v="11640"/>
    <n v="194"/>
    <n v="724"/>
    <n v="1884"/>
    <m/>
  </r>
  <r>
    <x v="0"/>
    <x v="14"/>
    <n v="4319703577"/>
    <x v="0"/>
    <d v="2016-04-17T00:00:00"/>
    <d v="1899-12-30T00:00:00"/>
    <n v="29"/>
    <n v="1.9999999552965199E-2"/>
    <n v="1.9999999552965199E-2"/>
    <n v="0"/>
    <b v="0"/>
    <n v="0"/>
    <b v="0"/>
    <n v="0"/>
    <s v="light"/>
    <b v="0"/>
    <n v="3.3408191485885292"/>
    <n v="1.9999999552965199E-2"/>
    <n v="0"/>
    <n v="0"/>
    <n v="0"/>
    <n v="0"/>
    <n v="0"/>
    <n v="180"/>
    <n v="3"/>
    <n v="1363"/>
    <n v="1464"/>
    <m/>
  </r>
  <r>
    <x v="0"/>
    <x v="14"/>
    <n v="4319703577"/>
    <x v="0"/>
    <d v="2016-04-18T00:00:00"/>
    <d v="1899-12-30T00:00:00"/>
    <n v="2276"/>
    <n v="1.54999995231628"/>
    <n v="1.54999995231628"/>
    <n v="0"/>
    <b v="0"/>
    <n v="7.0000000298023196E-2"/>
    <b v="0"/>
    <n v="0.33000001311302202"/>
    <s v="light"/>
    <b v="0"/>
    <n v="3.3408191485885292"/>
    <n v="1.12000000476837"/>
    <n v="0"/>
    <n v="60"/>
    <n v="1"/>
    <n v="540"/>
    <n v="9"/>
    <n v="3480"/>
    <n v="58"/>
    <n v="824"/>
    <n v="1632"/>
    <m/>
  </r>
  <r>
    <x v="0"/>
    <x v="14"/>
    <n v="4319703577"/>
    <x v="0"/>
    <d v="2016-04-19T00:00:00"/>
    <d v="1899-12-30T00:00:00"/>
    <n v="8925"/>
    <n v="5.9899997711181596"/>
    <n v="5.9899997711181596"/>
    <n v="0"/>
    <b v="0"/>
    <n v="0"/>
    <b v="0"/>
    <n v="0"/>
    <s v="light"/>
    <b v="0"/>
    <n v="3.3408191485885292"/>
    <n v="5.9899997711181596"/>
    <n v="0"/>
    <n v="0"/>
    <n v="0"/>
    <n v="0"/>
    <n v="0"/>
    <n v="18660"/>
    <n v="311"/>
    <n v="604"/>
    <n v="2200"/>
    <m/>
  </r>
  <r>
    <x v="0"/>
    <x v="14"/>
    <n v="4319703577"/>
    <x v="0"/>
    <d v="2016-04-20T00:00:00"/>
    <d v="1899-12-30T00:00:00"/>
    <n v="8954"/>
    <n v="6.0100002288818404"/>
    <n v="6.0100002288818404"/>
    <n v="0"/>
    <b v="0"/>
    <n v="0"/>
    <b v="0"/>
    <n v="0.68000000715255704"/>
    <s v="light"/>
    <b v="0"/>
    <n v="3.3408191485885292"/>
    <n v="5.3099999427795401"/>
    <n v="0"/>
    <n v="0"/>
    <n v="0"/>
    <n v="1080"/>
    <n v="18"/>
    <n v="18360"/>
    <n v="306"/>
    <n v="671"/>
    <n v="2220"/>
    <m/>
  </r>
  <r>
    <x v="0"/>
    <x v="14"/>
    <n v="4319703577"/>
    <x v="0"/>
    <d v="2016-04-21T00:00:00"/>
    <d v="1899-12-30T00:00:00"/>
    <n v="3702"/>
    <n v="2.4800000190734899"/>
    <n v="2.4800000190734899"/>
    <n v="0"/>
    <b v="0"/>
    <n v="0"/>
    <b v="0"/>
    <n v="0"/>
    <s v="light"/>
    <b v="0"/>
    <n v="3.3408191485885292"/>
    <n v="0.34999999403953602"/>
    <n v="0"/>
    <n v="0"/>
    <n v="0"/>
    <n v="0"/>
    <n v="0"/>
    <n v="2040"/>
    <n v="34"/>
    <n v="1265"/>
    <n v="1792"/>
    <m/>
  </r>
  <r>
    <x v="0"/>
    <x v="14"/>
    <n v="4319703577"/>
    <x v="0"/>
    <d v="2016-04-22T00:00:00"/>
    <d v="1899-12-30T00:00:00"/>
    <n v="4500"/>
    <n v="3.0199999809265101"/>
    <n v="3.0199999809265101"/>
    <n v="0"/>
    <b v="0"/>
    <n v="5.9999998658895499E-2"/>
    <b v="0"/>
    <n v="0.81000000238418601"/>
    <s v="light"/>
    <b v="0"/>
    <n v="3.3408191485885292"/>
    <n v="2.1500000953674299"/>
    <n v="0"/>
    <n v="60"/>
    <n v="1"/>
    <n v="1140"/>
    <n v="19"/>
    <n v="10560"/>
    <n v="176"/>
    <n v="709"/>
    <n v="1886"/>
    <m/>
  </r>
  <r>
    <x v="0"/>
    <x v="14"/>
    <n v="4319703577"/>
    <x v="0"/>
    <d v="2016-04-23T00:00:00"/>
    <d v="1899-12-30T00:00:00"/>
    <n v="4935"/>
    <n v="3.3099999427795401"/>
    <n v="3.3099999427795401"/>
    <n v="0"/>
    <b v="0"/>
    <n v="0"/>
    <b v="0"/>
    <n v="0"/>
    <s v="light"/>
    <b v="0"/>
    <n v="3.3408191485885292"/>
    <n v="3.3099999427795401"/>
    <n v="0"/>
    <n v="0"/>
    <n v="0"/>
    <n v="0"/>
    <n v="0"/>
    <n v="13980"/>
    <n v="233"/>
    <n v="546"/>
    <n v="1945"/>
    <m/>
  </r>
  <r>
    <x v="0"/>
    <x v="14"/>
    <n v="4319703577"/>
    <x v="0"/>
    <d v="2016-04-24T00:00:00"/>
    <d v="1899-12-30T00:00:00"/>
    <n v="4081"/>
    <n v="2.7400000095367401"/>
    <n v="2.7400000095367401"/>
    <n v="0"/>
    <b v="0"/>
    <n v="5.9999998658895499E-2"/>
    <b v="0"/>
    <n v="0.20000000298023199"/>
    <s v="light"/>
    <b v="0"/>
    <n v="3.3408191485885292"/>
    <n v="2.4700000286102299"/>
    <n v="0"/>
    <n v="60"/>
    <n v="1"/>
    <n v="300"/>
    <n v="5"/>
    <n v="11460"/>
    <n v="191"/>
    <n v="692"/>
    <n v="1880"/>
    <m/>
  </r>
  <r>
    <x v="0"/>
    <x v="14"/>
    <n v="4319703577"/>
    <x v="0"/>
    <d v="2016-04-25T00:00:00"/>
    <d v="1899-12-30T00:00:00"/>
    <n v="9259"/>
    <n v="6.21000003814697"/>
    <n v="6.21000003814697"/>
    <n v="0"/>
    <b v="0"/>
    <n v="0"/>
    <b v="0"/>
    <n v="0.28000000119209301"/>
    <s v="light"/>
    <b v="0"/>
    <n v="3.3408191485885292"/>
    <n v="5.9299998283386204"/>
    <n v="0"/>
    <n v="0"/>
    <n v="0"/>
    <n v="480"/>
    <n v="8"/>
    <n v="23400"/>
    <n v="390"/>
    <n v="544"/>
    <n v="2314"/>
    <m/>
  </r>
  <r>
    <x v="0"/>
    <x v="14"/>
    <n v="4319703577"/>
    <x v="0"/>
    <d v="2016-04-26T00:00:00"/>
    <d v="1899-12-30T00:00:00"/>
    <n v="9899"/>
    <n v="6.6399998664856001"/>
    <n v="6.6399998664856001"/>
    <n v="0"/>
    <b v="0"/>
    <n v="0.56999999284744296"/>
    <b v="0"/>
    <n v="0.92000001668930098"/>
    <s v="light"/>
    <b v="0"/>
    <n v="3.3408191485885292"/>
    <n v="5.1500000953674299"/>
    <n v="0"/>
    <n v="480"/>
    <n v="8"/>
    <n v="1260"/>
    <n v="21"/>
    <n v="17280"/>
    <n v="288"/>
    <n v="649"/>
    <n v="2236"/>
    <m/>
  </r>
  <r>
    <x v="0"/>
    <x v="14"/>
    <n v="4319703577"/>
    <x v="0"/>
    <d v="2016-04-27T00:00:00"/>
    <d v="1899-12-30T00:00:00"/>
    <n v="10780"/>
    <n v="7.2300000190734899"/>
    <n v="7.2300000190734899"/>
    <n v="0"/>
    <b v="0"/>
    <n v="0.40999999642372098"/>
    <b v="0"/>
    <n v="1.91999995708466"/>
    <s v="light"/>
    <b v="0"/>
    <n v="3.3408191485885292"/>
    <n v="4.9099998474121103"/>
    <n v="0"/>
    <n v="360"/>
    <n v="6"/>
    <n v="2820"/>
    <n v="47"/>
    <n v="18000"/>
    <n v="300"/>
    <n v="680"/>
    <n v="2324"/>
    <m/>
  </r>
  <r>
    <x v="0"/>
    <x v="14"/>
    <n v="4319703577"/>
    <x v="0"/>
    <d v="2016-04-28T00:00:00"/>
    <d v="1899-12-30T00:00:00"/>
    <n v="10817"/>
    <n v="7.2800002098083496"/>
    <n v="7.2800002098083496"/>
    <n v="0"/>
    <b v="0"/>
    <n v="1.0099999904632599"/>
    <b v="0"/>
    <n v="0.33000001311302202"/>
    <s v="light"/>
    <b v="0"/>
    <n v="3.3408191485885292"/>
    <n v="5.9400000572204599"/>
    <n v="0"/>
    <n v="780"/>
    <n v="13"/>
    <n v="480"/>
    <n v="8"/>
    <n v="21540"/>
    <n v="359"/>
    <n v="552"/>
    <n v="2367"/>
    <m/>
  </r>
  <r>
    <x v="0"/>
    <x v="14"/>
    <n v="4319703577"/>
    <x v="0"/>
    <d v="2016-04-29T00:00:00"/>
    <d v="1899-12-30T00:00:00"/>
    <n v="7990"/>
    <n v="5.3600001335143999"/>
    <n v="5.3600001335143999"/>
    <n v="0"/>
    <b v="0"/>
    <n v="0.44999998807907099"/>
    <b v="0"/>
    <n v="0.79000002145767201"/>
    <s v="light"/>
    <b v="0"/>
    <n v="3.3408191485885292"/>
    <n v="4.1199998855590803"/>
    <n v="0"/>
    <n v="360"/>
    <n v="6"/>
    <n v="1080"/>
    <n v="18"/>
    <n v="17340"/>
    <n v="289"/>
    <n v="624"/>
    <n v="2175"/>
    <m/>
  </r>
  <r>
    <x v="0"/>
    <x v="14"/>
    <n v="4319703577"/>
    <x v="0"/>
    <d v="2016-04-30T00:00:00"/>
    <d v="1899-12-30T00:00:00"/>
    <n v="8221"/>
    <n v="5.5199999809265101"/>
    <n v="5.5199999809265101"/>
    <n v="0"/>
    <b v="0"/>
    <n v="0.40000000596046398"/>
    <b v="0"/>
    <n v="1.6100000143051101"/>
    <s v="light"/>
    <b v="0"/>
    <n v="3.3408191485885292"/>
    <n v="3.5099999904632599"/>
    <n v="0"/>
    <n v="360"/>
    <n v="6"/>
    <n v="2280"/>
    <n v="38"/>
    <n v="11760"/>
    <n v="196"/>
    <n v="695"/>
    <n v="2092"/>
    <m/>
  </r>
  <r>
    <x v="0"/>
    <x v="14"/>
    <n v="4319703577"/>
    <x v="0"/>
    <d v="2016-05-01T00:00:00"/>
    <d v="1899-12-30T00:00:00"/>
    <n v="1251"/>
    <n v="0.83999997377395597"/>
    <n v="0.83999997377395597"/>
    <n v="0"/>
    <b v="0"/>
    <n v="0"/>
    <b v="0"/>
    <n v="0"/>
    <s v="light"/>
    <b v="0"/>
    <n v="3.3408191485885292"/>
    <n v="0.83999997377395597"/>
    <n v="0"/>
    <n v="0"/>
    <n v="0"/>
    <n v="0"/>
    <n v="0"/>
    <n v="4020"/>
    <n v="67"/>
    <n v="836"/>
    <n v="1593"/>
    <m/>
  </r>
  <r>
    <x v="0"/>
    <x v="14"/>
    <n v="4319703577"/>
    <x v="0"/>
    <d v="2016-05-02T00:00:00"/>
    <d v="1899-12-30T00:00:00"/>
    <n v="9261"/>
    <n v="6.2399997711181596"/>
    <n v="6.2399997711181596"/>
    <n v="0"/>
    <b v="0"/>
    <n v="0"/>
    <b v="0"/>
    <n v="0.43999999761581399"/>
    <s v="light"/>
    <b v="0"/>
    <n v="3.3408191485885292"/>
    <n v="5.71000003814697"/>
    <n v="0"/>
    <n v="0"/>
    <n v="0"/>
    <n v="660"/>
    <n v="11"/>
    <n v="20640"/>
    <n v="344"/>
    <n v="585"/>
    <n v="2270"/>
    <m/>
  </r>
  <r>
    <x v="0"/>
    <x v="14"/>
    <n v="4319703577"/>
    <x v="0"/>
    <d v="2016-05-03T00:00:00"/>
    <d v="1899-12-30T00:00:00"/>
    <n v="9648"/>
    <n v="6.4699997901916504"/>
    <n v="6.4699997901916504"/>
    <n v="0"/>
    <b v="0"/>
    <n v="0.57999998331069902"/>
    <b v="0"/>
    <n v="1.0700000524520901"/>
    <s v="light"/>
    <b v="0"/>
    <n v="3.3408191485885292"/>
    <n v="4.8299999237060502"/>
    <n v="0"/>
    <n v="480"/>
    <n v="8"/>
    <n v="1560"/>
    <n v="26"/>
    <n v="17220"/>
    <n v="287"/>
    <n v="669"/>
    <n v="2235"/>
    <m/>
  </r>
  <r>
    <x v="0"/>
    <x v="14"/>
    <n v="4319703577"/>
    <x v="0"/>
    <d v="2016-05-04T00:00:00"/>
    <d v="1899-12-30T00:00:00"/>
    <n v="10429"/>
    <n v="7.0199999809265101"/>
    <n v="7.0199999809265101"/>
    <n v="0"/>
    <b v="0"/>
    <n v="0.58999997377395597"/>
    <b v="0"/>
    <n v="0.57999998331069902"/>
    <s v="light"/>
    <b v="0"/>
    <n v="3.3408191485885292"/>
    <n v="5.8499999046325701"/>
    <n v="0"/>
    <n v="480"/>
    <n v="8"/>
    <n v="780"/>
    <n v="13"/>
    <n v="18780"/>
    <n v="313"/>
    <n v="1106"/>
    <n v="2282"/>
    <m/>
  </r>
  <r>
    <x v="0"/>
    <x v="14"/>
    <n v="4319703577"/>
    <x v="0"/>
    <d v="2016-05-05T00:00:00"/>
    <d v="1899-12-30T00:00:00"/>
    <n v="13658"/>
    <n v="9.4899997711181605"/>
    <n v="9.4899997711181605"/>
    <n v="0"/>
    <b v="0"/>
    <n v="2.6300001144409202"/>
    <b v="0"/>
    <n v="1.4099999666214"/>
    <s v="light"/>
    <b v="0"/>
    <n v="3.3408191485885292"/>
    <n v="5.4499998092651403"/>
    <n v="0"/>
    <n v="1620"/>
    <n v="27"/>
    <n v="2040"/>
    <n v="34"/>
    <n v="19680"/>
    <n v="328"/>
    <n v="957"/>
    <n v="2530"/>
    <m/>
  </r>
  <r>
    <x v="0"/>
    <x v="14"/>
    <n v="4319703577"/>
    <x v="0"/>
    <d v="2016-05-06T00:00:00"/>
    <d v="1899-12-30T00:00:00"/>
    <n v="9524"/>
    <n v="6.4200000762939498"/>
    <n v="6.4200000762939498"/>
    <n v="0"/>
    <b v="0"/>
    <n v="0.40999999642372098"/>
    <b v="0"/>
    <n v="0.46999999880790699"/>
    <s v="light"/>
    <b v="0"/>
    <n v="3.3408191485885292"/>
    <n v="5.46000003814697"/>
    <n v="0"/>
    <n v="360"/>
    <n v="6"/>
    <n v="660"/>
    <n v="11"/>
    <n v="18840"/>
    <n v="314"/>
    <n v="692"/>
    <n v="2266"/>
    <m/>
  </r>
  <r>
    <x v="0"/>
    <x v="14"/>
    <n v="4319703577"/>
    <x v="0"/>
    <d v="2016-05-07T00:00:00"/>
    <d v="1899-12-30T00:00:00"/>
    <n v="7937"/>
    <n v="5.3299999237060502"/>
    <n v="5.3299999237060502"/>
    <n v="0"/>
    <b v="0"/>
    <n v="0.18999999761581399"/>
    <b v="0"/>
    <n v="1.04999995231628"/>
    <s v="light"/>
    <b v="0"/>
    <n v="3.3408191485885292"/>
    <n v="4.0799999237060502"/>
    <n v="0"/>
    <n v="180"/>
    <n v="3"/>
    <n v="1680"/>
    <n v="28"/>
    <n v="16740"/>
    <n v="279"/>
    <n v="586"/>
    <n v="2158"/>
    <m/>
  </r>
  <r>
    <x v="0"/>
    <x v="14"/>
    <n v="4319703577"/>
    <x v="0"/>
    <d v="2016-05-08T00:00:00"/>
    <d v="1899-12-30T00:00:00"/>
    <n v="3672"/>
    <n v="2.46000003814697"/>
    <n v="2.46000003814697"/>
    <n v="0"/>
    <b v="0"/>
    <n v="0"/>
    <b v="0"/>
    <n v="0"/>
    <s v="light"/>
    <b v="0"/>
    <n v="3.3408191485885292"/>
    <n v="2.46000003814697"/>
    <n v="0"/>
    <n v="0"/>
    <n v="0"/>
    <n v="0"/>
    <n v="0"/>
    <n v="9180"/>
    <n v="153"/>
    <n v="603"/>
    <n v="1792"/>
    <m/>
  </r>
  <r>
    <x v="0"/>
    <x v="14"/>
    <n v="4319703577"/>
    <x v="0"/>
    <d v="2016-05-09T00:00:00"/>
    <d v="1899-12-30T00:00:00"/>
    <n v="10378"/>
    <n v="6.96000003814697"/>
    <n v="6.96000003814697"/>
    <n v="0"/>
    <b v="0"/>
    <n v="0.140000000596046"/>
    <b v="0"/>
    <n v="0.56000000238418601"/>
    <s v="light"/>
    <b v="0"/>
    <n v="3.3408191485885292"/>
    <n v="6.25"/>
    <n v="0"/>
    <n v="120"/>
    <n v="2"/>
    <n v="840"/>
    <n v="14"/>
    <n v="22440"/>
    <n v="374"/>
    <n v="490"/>
    <n v="2345"/>
    <m/>
  </r>
  <r>
    <x v="0"/>
    <x v="14"/>
    <n v="4319703577"/>
    <x v="0"/>
    <d v="2016-05-10T00:00:00"/>
    <d v="1899-12-30T00:00:00"/>
    <n v="9487"/>
    <n v="6.3699998855590803"/>
    <n v="6.3699998855590803"/>
    <n v="0"/>
    <b v="0"/>
    <n v="0.20999999344348899"/>
    <b v="0"/>
    <n v="0.46000000834464999"/>
    <s v="light"/>
    <b v="0"/>
    <n v="3.3408191485885292"/>
    <n v="5.6999998092651403"/>
    <n v="0"/>
    <n v="180"/>
    <n v="3"/>
    <n v="720"/>
    <n v="12"/>
    <n v="19740"/>
    <n v="329"/>
    <n v="555"/>
    <n v="2260"/>
    <m/>
  </r>
  <r>
    <x v="0"/>
    <x v="14"/>
    <n v="4319703577"/>
    <x v="0"/>
    <d v="2016-05-11T00:00:00"/>
    <d v="1899-12-30T00:00:00"/>
    <n v="9129"/>
    <n v="6.1300001144409197"/>
    <n v="6.1300001144409197"/>
    <n v="0"/>
    <b v="0"/>
    <n v="0.20000000298023199"/>
    <b v="0"/>
    <n v="0.74000000953674305"/>
    <s v="light"/>
    <b v="0"/>
    <n v="3.3408191485885292"/>
    <n v="5.1799998283386204"/>
    <n v="0"/>
    <n v="180"/>
    <n v="3"/>
    <n v="1080"/>
    <n v="18"/>
    <n v="18660"/>
    <n v="311"/>
    <n v="574"/>
    <n v="2232"/>
    <m/>
  </r>
  <r>
    <x v="0"/>
    <x v="14"/>
    <n v="4319703577"/>
    <x v="0"/>
    <d v="2016-05-12T00:00:00"/>
    <d v="1899-12-30T00:00:00"/>
    <n v="17"/>
    <n v="9.9999997764825804E-3"/>
    <n v="9.9999997764825804E-3"/>
    <n v="0"/>
    <b v="0"/>
    <n v="0"/>
    <b v="0"/>
    <n v="0"/>
    <s v="light"/>
    <b v="0"/>
    <n v="3.3408191485885292"/>
    <n v="9.9999997764825804E-3"/>
    <n v="0"/>
    <n v="0"/>
    <n v="0"/>
    <n v="0"/>
    <n v="0"/>
    <n v="120"/>
    <n v="2"/>
    <n v="0"/>
    <n v="257"/>
    <m/>
  </r>
  <r>
    <x v="0"/>
    <x v="15"/>
    <n v="4388161847"/>
    <x v="0"/>
    <d v="2016-04-12T00:00:00"/>
    <d v="1899-12-30T00:00:00"/>
    <n v="10122"/>
    <n v="7.7800002098083496"/>
    <n v="7.7800002098083496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955"/>
    <m/>
  </r>
  <r>
    <x v="0"/>
    <x v="15"/>
    <n v="4388161847"/>
    <x v="0"/>
    <d v="2016-04-13T00:00:00"/>
    <d v="1899-12-30T00:00:00"/>
    <n v="10993"/>
    <n v="8.4499998092651403"/>
    <n v="8.4499998092651403"/>
    <n v="0"/>
    <b v="0"/>
    <n v="5.9999998658895499E-2"/>
    <b v="0"/>
    <n v="0.62999999523162797"/>
    <s v="light"/>
    <b v="0"/>
    <n v="3.3408191485885292"/>
    <n v="3.8800001144409202"/>
    <n v="0"/>
    <n v="60"/>
    <n v="1"/>
    <n v="840"/>
    <n v="14"/>
    <n v="9000"/>
    <n v="150"/>
    <n v="1275"/>
    <n v="3092"/>
    <m/>
  </r>
  <r>
    <x v="0"/>
    <x v="15"/>
    <n v="4388161847"/>
    <x v="0"/>
    <d v="2016-04-14T00:00:00"/>
    <d v="1899-12-30T00:00:00"/>
    <n v="8863"/>
    <n v="6.8200001716613796"/>
    <n v="6.8200001716613796"/>
    <n v="0"/>
    <b v="0"/>
    <n v="0.129999995231628"/>
    <b v="0"/>
    <n v="1.0700000524520901"/>
    <s v="light"/>
    <b v="0"/>
    <n v="3.3408191485885292"/>
    <n v="5.6199998855590803"/>
    <n v="0"/>
    <n v="600"/>
    <n v="10"/>
    <n v="2100"/>
    <n v="35"/>
    <n v="13140"/>
    <n v="219"/>
    <n v="945"/>
    <n v="2998"/>
    <m/>
  </r>
  <r>
    <x v="0"/>
    <x v="15"/>
    <n v="4388161847"/>
    <x v="0"/>
    <d v="2016-04-15T00:00:00"/>
    <d v="1899-12-30T00:00:00"/>
    <n v="8758"/>
    <n v="6.7300000190734899"/>
    <n v="6.7300000190734899"/>
    <n v="0"/>
    <b v="0"/>
    <n v="0"/>
    <b v="0"/>
    <n v="0"/>
    <s v="light"/>
    <b v="0"/>
    <n v="3.3408191485885292"/>
    <n v="6.7300000190734899"/>
    <n v="0"/>
    <n v="0"/>
    <n v="0"/>
    <n v="0"/>
    <n v="0"/>
    <n v="17940"/>
    <n v="299"/>
    <n v="837"/>
    <n v="3066"/>
    <m/>
  </r>
  <r>
    <x v="0"/>
    <x v="15"/>
    <n v="4388161847"/>
    <x v="0"/>
    <d v="2016-04-16T00:00:00"/>
    <d v="1899-12-30T00:00:00"/>
    <n v="6580"/>
    <n v="5.0599999427795401"/>
    <n v="5.0599999427795401"/>
    <n v="0"/>
    <b v="0"/>
    <n v="0.20999999344348899"/>
    <b v="0"/>
    <n v="0.40000000596046398"/>
    <s v="light"/>
    <b v="0"/>
    <n v="3.3408191485885292"/>
    <n v="4.4499998092651403"/>
    <n v="0"/>
    <n v="360"/>
    <n v="6"/>
    <n v="540"/>
    <n v="9"/>
    <n v="15180"/>
    <n v="253"/>
    <n v="609"/>
    <n v="3073"/>
    <m/>
  </r>
  <r>
    <x v="0"/>
    <x v="15"/>
    <n v="4388161847"/>
    <x v="0"/>
    <d v="2016-04-17T00:00:00"/>
    <d v="1899-12-30T00:00:00"/>
    <n v="4660"/>
    <n v="3.5799999237060498"/>
    <n v="3.5799999237060498"/>
    <n v="0"/>
    <b v="0"/>
    <n v="0"/>
    <b v="0"/>
    <n v="0"/>
    <s v="light"/>
    <b v="0"/>
    <n v="3.3408191485885292"/>
    <n v="3.5799999237060498"/>
    <n v="0"/>
    <n v="0"/>
    <n v="0"/>
    <n v="0"/>
    <n v="0"/>
    <n v="12060"/>
    <n v="201"/>
    <n v="721"/>
    <n v="2572"/>
    <m/>
  </r>
  <r>
    <x v="0"/>
    <x v="15"/>
    <n v="4388161847"/>
    <x v="0"/>
    <d v="2016-04-18T00:00:00"/>
    <d v="1899-12-30T00:00:00"/>
    <n v="11009"/>
    <n v="9.1000003814697301"/>
    <n v="9.1000003814697301"/>
    <n v="0"/>
    <b v="0"/>
    <n v="3.5599999427795401"/>
    <b v="0"/>
    <n v="0.40000000596046398"/>
    <s v="light"/>
    <b v="0"/>
    <n v="3.3408191485885292"/>
    <n v="5.1399998664856001"/>
    <n v="0"/>
    <n v="1620"/>
    <n v="27"/>
    <n v="480"/>
    <n v="8"/>
    <n v="14340"/>
    <n v="239"/>
    <n v="1017"/>
    <n v="3274"/>
    <m/>
  </r>
  <r>
    <x v="0"/>
    <x v="15"/>
    <n v="4388161847"/>
    <x v="0"/>
    <d v="2016-04-19T00:00:00"/>
    <d v="1899-12-30T00:00:00"/>
    <n v="10181"/>
    <n v="7.8299999237060502"/>
    <n v="7.8299999237060502"/>
    <n v="0"/>
    <b v="0"/>
    <n v="1.37000000476837"/>
    <b v="0"/>
    <n v="0.68999999761581399"/>
    <s v="light"/>
    <b v="0"/>
    <n v="3.3408191485885292"/>
    <n v="5.7699999809265101"/>
    <n v="0"/>
    <n v="1200"/>
    <n v="20"/>
    <n v="960"/>
    <n v="16"/>
    <n v="14940"/>
    <n v="249"/>
    <n v="704"/>
    <n v="3015"/>
    <m/>
  </r>
  <r>
    <x v="0"/>
    <x v="15"/>
    <n v="4388161847"/>
    <x v="0"/>
    <d v="2016-04-20T00:00:00"/>
    <d v="1899-12-30T00:00:00"/>
    <n v="10553"/>
    <n v="8.1199998855590803"/>
    <n v="8.1199998855590803"/>
    <n v="0"/>
    <b v="0"/>
    <n v="1.1000000238418599"/>
    <b v="0"/>
    <n v="1.7200000286102299"/>
    <s v="light"/>
    <b v="0"/>
    <n v="3.3408191485885292"/>
    <n v="5.28999996185303"/>
    <n v="0"/>
    <n v="1140"/>
    <n v="19"/>
    <n v="2520"/>
    <n v="42"/>
    <n v="13680"/>
    <n v="228"/>
    <n v="696"/>
    <n v="3083"/>
    <m/>
  </r>
  <r>
    <x v="0"/>
    <x v="15"/>
    <n v="4388161847"/>
    <x v="0"/>
    <d v="2016-04-21T00:00:00"/>
    <d v="1899-12-30T00:00:00"/>
    <n v="10055"/>
    <n v="7.7300000190734899"/>
    <n v="7.7300000190734899"/>
    <n v="0"/>
    <b v="0"/>
    <n v="0.37000000476837203"/>
    <b v="0"/>
    <n v="0.38999998569488498"/>
    <s v="light"/>
    <b v="0"/>
    <n v="3.3408191485885292"/>
    <n v="6.9800000190734899"/>
    <n v="0"/>
    <n v="420"/>
    <n v="7"/>
    <n v="720"/>
    <n v="12"/>
    <n v="16320"/>
    <n v="272"/>
    <n v="853"/>
    <n v="3069"/>
    <m/>
  </r>
  <r>
    <x v="0"/>
    <x v="15"/>
    <n v="4388161847"/>
    <x v="0"/>
    <d v="2016-04-22T00:00:00"/>
    <d v="1899-12-30T00:00:00"/>
    <n v="12139"/>
    <n v="9.3400001525878906"/>
    <n v="9.3400001525878906"/>
    <n v="0"/>
    <b v="0"/>
    <n v="3.2999999523162802"/>
    <b v="0"/>
    <n v="1.1100000143051101"/>
    <s v="light"/>
    <b v="0"/>
    <n v="3.3408191485885292"/>
    <n v="4.9200000762939498"/>
    <n v="0"/>
    <n v="4620"/>
    <n v="77"/>
    <n v="1500"/>
    <n v="25"/>
    <n v="13200"/>
    <n v="220"/>
    <n v="945"/>
    <n v="3544"/>
    <m/>
  </r>
  <r>
    <x v="0"/>
    <x v="15"/>
    <n v="4388161847"/>
    <x v="0"/>
    <d v="2016-04-23T00:00:00"/>
    <d v="1899-12-30T00:00:00"/>
    <n v="13236"/>
    <n v="10.180000305175801"/>
    <n v="10.180000305175801"/>
    <n v="0"/>
    <b v="0"/>
    <n v="4.5"/>
    <b v="0"/>
    <n v="0.31999999284744302"/>
    <s v="light"/>
    <b v="0"/>
    <n v="3.3408191485885292"/>
    <n v="5.3499999046325701"/>
    <n v="0"/>
    <n v="3480"/>
    <n v="58"/>
    <n v="300"/>
    <n v="5"/>
    <n v="12900"/>
    <n v="215"/>
    <n v="749"/>
    <n v="3306"/>
    <m/>
  </r>
  <r>
    <x v="0"/>
    <x v="15"/>
    <n v="4388161847"/>
    <x v="0"/>
    <d v="2016-04-24T00:00:00"/>
    <d v="1899-12-30T00:00:00"/>
    <n v="10243"/>
    <n v="7.8800001144409197"/>
    <n v="7.8800001144409197"/>
    <n v="0"/>
    <b v="0"/>
    <n v="1.08000004291534"/>
    <b v="0"/>
    <n v="0.50999999046325695"/>
    <s v="light"/>
    <b v="0"/>
    <n v="3.3408191485885292"/>
    <n v="6.3000001907348597"/>
    <n v="0"/>
    <n v="840"/>
    <n v="14"/>
    <n v="480"/>
    <n v="8"/>
    <n v="14340"/>
    <n v="239"/>
    <n v="584"/>
    <n v="2885"/>
    <m/>
  </r>
  <r>
    <x v="0"/>
    <x v="15"/>
    <n v="4388161847"/>
    <x v="0"/>
    <d v="2016-04-25T00:00:00"/>
    <d v="1899-12-30T00:00:00"/>
    <n v="12961"/>
    <n v="9.9700002670288104"/>
    <n v="9.9700002670288104"/>
    <n v="0"/>
    <b v="0"/>
    <n v="0.730000019073486"/>
    <b v="0"/>
    <n v="1.3999999761581401"/>
    <s v="light"/>
    <b v="0"/>
    <n v="3.3408191485885292"/>
    <n v="7.8400001525878897"/>
    <n v="0"/>
    <n v="660"/>
    <n v="11"/>
    <n v="1860"/>
    <n v="31"/>
    <n v="18060"/>
    <n v="301"/>
    <n v="1054"/>
    <n v="3288"/>
    <m/>
  </r>
  <r>
    <x v="0"/>
    <x v="15"/>
    <n v="4388161847"/>
    <x v="0"/>
    <d v="2016-04-26T00:00:00"/>
    <d v="1899-12-30T00:00:00"/>
    <n v="9461"/>
    <n v="7.2800002098083496"/>
    <n v="7.2800002098083496"/>
    <n v="0"/>
    <b v="0"/>
    <n v="0.93999999761581399"/>
    <b v="0"/>
    <n v="1.0599999427795399"/>
    <s v="light"/>
    <b v="0"/>
    <n v="3.3408191485885292"/>
    <n v="5.2699999809265101"/>
    <n v="0"/>
    <n v="840"/>
    <n v="14"/>
    <n v="1380"/>
    <n v="23"/>
    <n v="13440"/>
    <n v="224"/>
    <n v="673"/>
    <n v="2929"/>
    <m/>
  </r>
  <r>
    <x v="0"/>
    <x v="15"/>
    <n v="4388161847"/>
    <x v="0"/>
    <d v="2016-04-27T00:00:00"/>
    <d v="1899-12-30T00:00:00"/>
    <n v="11193"/>
    <n v="8.6099996566772496"/>
    <n v="8.6099996566772496"/>
    <n v="0"/>
    <b v="0"/>
    <n v="0.69999998807907104"/>
    <b v="0"/>
    <n v="2.5099999904632599"/>
    <s v="light"/>
    <b v="0"/>
    <n v="3.3408191485885292"/>
    <n v="5.3899998664856001"/>
    <n v="0"/>
    <n v="660"/>
    <n v="11"/>
    <n v="2880"/>
    <n v="48"/>
    <n v="14460"/>
    <n v="241"/>
    <n v="684"/>
    <n v="3074"/>
    <m/>
  </r>
  <r>
    <x v="0"/>
    <x v="15"/>
    <n v="4388161847"/>
    <x v="0"/>
    <d v="2016-04-28T00:00:00"/>
    <d v="1899-12-30T00:00:00"/>
    <n v="10074"/>
    <n v="7.75"/>
    <n v="7.75"/>
    <n v="0"/>
    <b v="0"/>
    <n v="1.28999996185303"/>
    <b v="0"/>
    <n v="0.43000000715255698"/>
    <s v="light"/>
    <b v="0"/>
    <n v="3.3408191485885292"/>
    <n v="6.0300002098083496"/>
    <n v="0"/>
    <n v="1140"/>
    <n v="19"/>
    <n v="540"/>
    <n v="9"/>
    <n v="14040"/>
    <n v="234"/>
    <n v="878"/>
    <n v="2969"/>
    <m/>
  </r>
  <r>
    <x v="0"/>
    <x v="15"/>
    <n v="4388161847"/>
    <x v="0"/>
    <d v="2016-04-29T00:00:00"/>
    <d v="1899-12-30T00:00:00"/>
    <n v="9232"/>
    <n v="7.0999999046325701"/>
    <n v="7.0999999046325701"/>
    <n v="0"/>
    <b v="0"/>
    <n v="0.80000001192092896"/>
    <b v="0"/>
    <n v="0.88999998569488503"/>
    <s v="light"/>
    <b v="0"/>
    <n v="3.3408191485885292"/>
    <n v="5.4200000762939498"/>
    <n v="0"/>
    <n v="780"/>
    <n v="13"/>
    <n v="960"/>
    <n v="16"/>
    <n v="14160"/>
    <n v="236"/>
    <n v="1175"/>
    <n v="2979"/>
    <m/>
  </r>
  <r>
    <x v="0"/>
    <x v="15"/>
    <n v="4388161847"/>
    <x v="0"/>
    <d v="2016-04-30T00:00:00"/>
    <d v="1899-12-30T00:00:00"/>
    <n v="12533"/>
    <n v="9.6400003433227504"/>
    <n v="9.6400003433227504"/>
    <n v="0"/>
    <b v="0"/>
    <n v="0.69999998807907104"/>
    <b v="0"/>
    <n v="2"/>
    <s v="light"/>
    <b v="0"/>
    <n v="3.3408191485885292"/>
    <n v="6.9400000572204599"/>
    <n v="0"/>
    <n v="840"/>
    <n v="14"/>
    <n v="2580"/>
    <n v="43"/>
    <n v="18000"/>
    <n v="300"/>
    <n v="537"/>
    <n v="3283"/>
    <m/>
  </r>
  <r>
    <x v="0"/>
    <x v="15"/>
    <n v="4388161847"/>
    <x v="0"/>
    <d v="2016-05-01T00:00:00"/>
    <d v="1899-12-30T00:00:00"/>
    <n v="10255"/>
    <n v="7.8899998664856001"/>
    <n v="7.8899998664856001"/>
    <n v="0"/>
    <b v="0"/>
    <n v="1.0099999904632599"/>
    <b v="0"/>
    <n v="0.68000000715255704"/>
    <s v="light"/>
    <b v="0"/>
    <n v="3.3408191485885292"/>
    <n v="6.1999998092651403"/>
    <n v="0"/>
    <n v="720"/>
    <n v="12"/>
    <n v="900"/>
    <n v="15"/>
    <n v="14460"/>
    <n v="241"/>
    <n v="579"/>
    <n v="2926"/>
    <m/>
  </r>
  <r>
    <x v="0"/>
    <x v="15"/>
    <n v="4388161847"/>
    <x v="0"/>
    <d v="2016-05-02T00:00:00"/>
    <d v="1899-12-30T00:00:00"/>
    <n v="10096"/>
    <n v="8.3999996185302699"/>
    <n v="8.3999996185302699"/>
    <n v="0"/>
    <b v="0"/>
    <n v="3.7699999809265101"/>
    <b v="0"/>
    <n v="7.9999998211860698E-2"/>
    <s v="light"/>
    <b v="0"/>
    <n v="3.3408191485885292"/>
    <n v="4.5500001907348597"/>
    <n v="0"/>
    <n v="1980"/>
    <n v="33"/>
    <n v="240"/>
    <n v="4"/>
    <n v="12240"/>
    <n v="204"/>
    <n v="935"/>
    <n v="3147"/>
    <m/>
  </r>
  <r>
    <x v="0"/>
    <x v="15"/>
    <n v="4388161847"/>
    <x v="0"/>
    <d v="2016-05-03T00:00:00"/>
    <d v="1899-12-30T00:00:00"/>
    <n v="12727"/>
    <n v="9.7899999618530291"/>
    <n v="9.7899999618530291"/>
    <n v="0"/>
    <b v="0"/>
    <n v="1.12999999523163"/>
    <b v="0"/>
    <n v="0.77999997138977095"/>
    <s v="light"/>
    <b v="0"/>
    <n v="3.3408191485885292"/>
    <n v="7.8800001144409197"/>
    <n v="0"/>
    <n v="1080"/>
    <n v="18"/>
    <n v="1080"/>
    <n v="18"/>
    <n v="18360"/>
    <n v="306"/>
    <n v="984"/>
    <n v="3290"/>
    <m/>
  </r>
  <r>
    <x v="0"/>
    <x v="15"/>
    <n v="4388161847"/>
    <x v="0"/>
    <d v="2016-05-04T00:00:00"/>
    <d v="1899-12-30T00:00:00"/>
    <n v="12375"/>
    <n v="9.5200004577636701"/>
    <n v="9.5200004577636701"/>
    <n v="0"/>
    <b v="0"/>
    <n v="2.78999996185303"/>
    <b v="0"/>
    <n v="0.93000000715255704"/>
    <s v="light"/>
    <b v="0"/>
    <n v="3.3408191485885292"/>
    <n v="5.8000001907348597"/>
    <n v="0"/>
    <n v="2100"/>
    <n v="35"/>
    <n v="1260"/>
    <n v="21"/>
    <n v="15060"/>
    <n v="251"/>
    <n v="632"/>
    <n v="3162"/>
    <m/>
  </r>
  <r>
    <x v="0"/>
    <x v="15"/>
    <n v="4388161847"/>
    <x v="0"/>
    <d v="2016-05-05T00:00:00"/>
    <d v="1899-12-30T00:00:00"/>
    <n v="9603"/>
    <n v="7.3800001144409197"/>
    <n v="7.3800001144409197"/>
    <n v="0"/>
    <b v="0"/>
    <n v="0.62999999523162797"/>
    <b v="0"/>
    <n v="1.66999995708466"/>
    <s v="light"/>
    <b v="0"/>
    <n v="3.3408191485885292"/>
    <n v="5.0900001525878897"/>
    <n v="0"/>
    <n v="720"/>
    <n v="12"/>
    <n v="2340"/>
    <n v="39"/>
    <n v="11940"/>
    <n v="199"/>
    <n v="896"/>
    <n v="2899"/>
    <m/>
  </r>
  <r>
    <x v="0"/>
    <x v="15"/>
    <n v="4388161847"/>
    <x v="0"/>
    <d v="2016-05-06T00:00:00"/>
    <d v="1899-12-30T00:00:00"/>
    <n v="13175"/>
    <n v="10.1300001144409"/>
    <n v="10.1300001144409"/>
    <n v="0"/>
    <b v="0"/>
    <n v="2.1099998950958301"/>
    <b v="0"/>
    <n v="2.0899999141693102"/>
    <s v="light"/>
    <b v="0"/>
    <n v="3.3408191485885292"/>
    <n v="5.9299998283386204"/>
    <n v="0"/>
    <n v="1980"/>
    <n v="33"/>
    <n v="2700"/>
    <n v="45"/>
    <n v="15720"/>
    <n v="262"/>
    <n v="1100"/>
    <n v="3425"/>
    <m/>
  </r>
  <r>
    <x v="0"/>
    <x v="15"/>
    <n v="4388161847"/>
    <x v="0"/>
    <d v="2016-05-07T00:00:00"/>
    <d v="1899-12-30T00:00:00"/>
    <n v="22770"/>
    <n v="17.540000915527301"/>
    <n v="17.540000915527301"/>
    <n v="0"/>
    <b v="0"/>
    <n v="9.4499998092651403"/>
    <b v="0"/>
    <n v="2.7699999809265101"/>
    <s v="light"/>
    <b v="0"/>
    <n v="3.3408191485885292"/>
    <n v="5.3299999237060502"/>
    <n v="0"/>
    <n v="7200"/>
    <n v="120"/>
    <n v="3360"/>
    <n v="56"/>
    <n v="15600"/>
    <n v="260"/>
    <n v="508"/>
    <n v="4022"/>
    <m/>
  </r>
  <r>
    <x v="0"/>
    <x v="15"/>
    <n v="4388161847"/>
    <x v="0"/>
    <d v="2016-05-08T00:00:00"/>
    <d v="1899-12-30T00:00:00"/>
    <n v="17298"/>
    <n v="14.3800001144409"/>
    <n v="14.3800001144409"/>
    <n v="0"/>
    <b v="0"/>
    <n v="9.8900003433227504"/>
    <b v="0"/>
    <n v="1.2599999904632599"/>
    <s v="light"/>
    <b v="0"/>
    <n v="3.3408191485885292"/>
    <n v="3.2300000190734899"/>
    <n v="0"/>
    <n v="6420"/>
    <n v="107"/>
    <n v="2280"/>
    <n v="38"/>
    <n v="10680"/>
    <n v="178"/>
    <n v="576"/>
    <n v="3934"/>
    <m/>
  </r>
  <r>
    <x v="0"/>
    <x v="15"/>
    <n v="4388161847"/>
    <x v="0"/>
    <d v="2016-05-09T00:00:00"/>
    <d v="1899-12-30T00:00:00"/>
    <n v="10218"/>
    <n v="7.8600001335143999"/>
    <n v="7.8600001335143999"/>
    <n v="0"/>
    <b v="0"/>
    <n v="0.34000000357627902"/>
    <b v="0"/>
    <n v="0.730000019073486"/>
    <s v="light"/>
    <b v="0"/>
    <n v="3.3408191485885292"/>
    <n v="6.78999996185303"/>
    <n v="0"/>
    <n v="360"/>
    <n v="6"/>
    <n v="1140"/>
    <n v="19"/>
    <n v="15480"/>
    <n v="258"/>
    <n v="1020"/>
    <n v="3013"/>
    <m/>
  </r>
  <r>
    <x v="0"/>
    <x v="15"/>
    <n v="4388161847"/>
    <x v="0"/>
    <d v="2016-05-10T00:00:00"/>
    <d v="1899-12-30T00:00:00"/>
    <n v="10299"/>
    <n v="7.9200000762939498"/>
    <n v="7.9200000762939498"/>
    <n v="0"/>
    <b v="0"/>
    <n v="0.81000000238418601"/>
    <b v="0"/>
    <n v="0.64999997615814198"/>
    <s v="light"/>
    <b v="0"/>
    <n v="3.3408191485885292"/>
    <n v="6.46000003814697"/>
    <n v="0"/>
    <n v="780"/>
    <n v="13"/>
    <n v="840"/>
    <n v="14"/>
    <n v="16020"/>
    <n v="267"/>
    <n v="648"/>
    <n v="3061"/>
    <m/>
  </r>
  <r>
    <x v="0"/>
    <x v="15"/>
    <n v="4388161847"/>
    <x v="0"/>
    <d v="2016-05-11T00:00:00"/>
    <d v="1899-12-30T00:00:00"/>
    <n v="10201"/>
    <n v="7.8400001525878897"/>
    <n v="7.8400001525878897"/>
    <n v="0"/>
    <b v="0"/>
    <n v="0.52999997138977095"/>
    <b v="0"/>
    <n v="0.79000002145767201"/>
    <s v="light"/>
    <b v="0"/>
    <n v="3.3408191485885292"/>
    <n v="6.5300002098083496"/>
    <n v="0"/>
    <n v="480"/>
    <n v="8"/>
    <n v="1080"/>
    <n v="18"/>
    <n v="15360"/>
    <n v="256"/>
    <n v="858"/>
    <n v="2954"/>
    <m/>
  </r>
  <r>
    <x v="0"/>
    <x v="15"/>
    <n v="4388161847"/>
    <x v="0"/>
    <d v="2016-05-12T00:00:00"/>
    <d v="1899-12-30T00:00:00"/>
    <n v="3369"/>
    <n v="2.5899999141693102"/>
    <n v="2.5899999141693102"/>
    <n v="0"/>
    <b v="0"/>
    <n v="0"/>
    <b v="0"/>
    <n v="0"/>
    <s v="light"/>
    <b v="0"/>
    <n v="3.3408191485885292"/>
    <n v="2.5899999141693102"/>
    <n v="0"/>
    <n v="0"/>
    <n v="0"/>
    <n v="0"/>
    <n v="0"/>
    <n v="6480"/>
    <n v="108"/>
    <n v="825"/>
    <n v="1623"/>
    <m/>
  </r>
  <r>
    <x v="0"/>
    <x v="16"/>
    <n v="4445114986"/>
    <x v="0"/>
    <d v="2016-04-12T00:00:00"/>
    <d v="1899-12-30T00:00:00"/>
    <n v="3276"/>
    <n v="2.2000000476837198"/>
    <n v="2.2000000476837198"/>
    <n v="0"/>
    <b v="0"/>
    <n v="0"/>
    <b v="0"/>
    <n v="0"/>
    <s v="light"/>
    <b v="0"/>
    <n v="3.3408191485885292"/>
    <n v="2.2000000476837198"/>
    <n v="0"/>
    <n v="0"/>
    <n v="0"/>
    <n v="0"/>
    <n v="0"/>
    <n v="11760"/>
    <n v="196"/>
    <n v="787"/>
    <n v="2113"/>
    <m/>
  </r>
  <r>
    <x v="0"/>
    <x v="16"/>
    <n v="4445114986"/>
    <x v="0"/>
    <d v="2016-04-13T00:00:00"/>
    <d v="1899-12-30T00:00:00"/>
    <n v="2961"/>
    <n v="1.9900000095367401"/>
    <n v="1.9900000095367401"/>
    <n v="0"/>
    <b v="0"/>
    <n v="0"/>
    <b v="0"/>
    <n v="0"/>
    <s v="light"/>
    <b v="0"/>
    <n v="3.3408191485885292"/>
    <n v="1.9900000095367401"/>
    <n v="0"/>
    <n v="0"/>
    <n v="0"/>
    <n v="0"/>
    <n v="0"/>
    <n v="11640"/>
    <n v="194"/>
    <n v="840"/>
    <n v="2095"/>
    <m/>
  </r>
  <r>
    <x v="0"/>
    <x v="16"/>
    <n v="4445114986"/>
    <x v="0"/>
    <d v="2016-04-14T00:00:00"/>
    <d v="1899-12-30T00:00:00"/>
    <n v="3974"/>
    <n v="2.6700000762939502"/>
    <n v="2.6700000762939502"/>
    <n v="0"/>
    <b v="0"/>
    <n v="0"/>
    <b v="0"/>
    <n v="0"/>
    <s v="light"/>
    <b v="0"/>
    <n v="3.3408191485885292"/>
    <n v="2.6700000762939502"/>
    <n v="0"/>
    <n v="0"/>
    <n v="0"/>
    <n v="0"/>
    <n v="0"/>
    <n v="13860"/>
    <n v="231"/>
    <n v="717"/>
    <n v="2194"/>
    <m/>
  </r>
  <r>
    <x v="0"/>
    <x v="16"/>
    <n v="4445114986"/>
    <x v="0"/>
    <d v="2016-04-15T00:00:00"/>
    <d v="1899-12-30T00:00:00"/>
    <n v="7198"/>
    <n v="4.8299999237060502"/>
    <n v="4.8299999237060502"/>
    <n v="0"/>
    <b v="0"/>
    <n v="0"/>
    <b v="0"/>
    <n v="0"/>
    <s v="light"/>
    <b v="0"/>
    <n v="3.3408191485885292"/>
    <n v="4.8299999237060502"/>
    <n v="0"/>
    <n v="0"/>
    <n v="0"/>
    <n v="0"/>
    <n v="0"/>
    <n v="21000"/>
    <n v="350"/>
    <n v="711"/>
    <n v="2496"/>
    <m/>
  </r>
  <r>
    <x v="0"/>
    <x v="16"/>
    <n v="4445114986"/>
    <x v="0"/>
    <d v="2016-04-16T00:00:00"/>
    <d v="1899-12-30T00:00:00"/>
    <n v="3945"/>
    <n v="2.6500000953674299"/>
    <n v="2.6500000953674299"/>
    <n v="0"/>
    <b v="0"/>
    <n v="0"/>
    <b v="0"/>
    <n v="0"/>
    <s v="light"/>
    <b v="0"/>
    <n v="3.3408191485885292"/>
    <n v="2.6500000953674299"/>
    <n v="0"/>
    <n v="0"/>
    <n v="0"/>
    <n v="0"/>
    <n v="0"/>
    <n v="13500"/>
    <n v="225"/>
    <n v="716"/>
    <n v="2180"/>
    <m/>
  </r>
  <r>
    <x v="0"/>
    <x v="16"/>
    <n v="4445114986"/>
    <x v="0"/>
    <d v="2016-04-17T00:00:00"/>
    <d v="1899-12-30T00:00:00"/>
    <n v="2268"/>
    <n v="1.5199999809265099"/>
    <n v="1.5199999809265099"/>
    <n v="0"/>
    <b v="0"/>
    <n v="0"/>
    <b v="0"/>
    <n v="0"/>
    <s v="light"/>
    <b v="0"/>
    <n v="3.3408191485885292"/>
    <n v="1.5199999809265099"/>
    <n v="0"/>
    <n v="0"/>
    <n v="0"/>
    <n v="0"/>
    <n v="0"/>
    <n v="6840"/>
    <n v="114"/>
    <n v="1219"/>
    <n v="1933"/>
    <m/>
  </r>
  <r>
    <x v="0"/>
    <x v="16"/>
    <n v="4445114986"/>
    <x v="0"/>
    <d v="2016-04-18T00:00:00"/>
    <d v="1899-12-30T00:00:00"/>
    <n v="6155"/>
    <n v="4.2399997711181596"/>
    <n v="4.2399997711181596"/>
    <n v="0"/>
    <b v="0"/>
    <n v="2"/>
    <b v="0"/>
    <n v="0.28999999165535001"/>
    <s v="light"/>
    <b v="0"/>
    <n v="3.3408191485885292"/>
    <n v="1.95000004768372"/>
    <n v="0"/>
    <n v="1500"/>
    <n v="25"/>
    <n v="360"/>
    <n v="6"/>
    <n v="9720"/>
    <n v="162"/>
    <n v="1247"/>
    <n v="2248"/>
    <m/>
  </r>
  <r>
    <x v="0"/>
    <x v="16"/>
    <n v="4445114986"/>
    <x v="0"/>
    <d v="2016-04-19T00:00:00"/>
    <d v="1899-12-30T00:00:00"/>
    <n v="2064"/>
    <n v="1.3899999856948899"/>
    <n v="1.3899999856948899"/>
    <n v="0"/>
    <b v="0"/>
    <n v="0"/>
    <b v="0"/>
    <n v="0"/>
    <s v="light"/>
    <b v="0"/>
    <n v="3.3408191485885292"/>
    <n v="1.3899999856948899"/>
    <n v="0"/>
    <n v="0"/>
    <n v="0"/>
    <n v="0"/>
    <n v="0"/>
    <n v="7260"/>
    <n v="121"/>
    <n v="895"/>
    <n v="1954"/>
    <m/>
  </r>
  <r>
    <x v="0"/>
    <x v="16"/>
    <n v="4445114986"/>
    <x v="0"/>
    <d v="2016-04-20T00:00:00"/>
    <d v="1899-12-30T00:00:00"/>
    <n v="2072"/>
    <n v="1.3899999856948899"/>
    <n v="1.3899999856948899"/>
    <n v="0"/>
    <b v="0"/>
    <n v="0"/>
    <b v="0"/>
    <n v="0"/>
    <s v="light"/>
    <b v="0"/>
    <n v="3.3408191485885292"/>
    <n v="1.3899999856948899"/>
    <n v="0"/>
    <n v="0"/>
    <n v="0"/>
    <n v="0"/>
    <n v="0"/>
    <n v="8220"/>
    <n v="137"/>
    <n v="841"/>
    <n v="1974"/>
    <m/>
  </r>
  <r>
    <x v="0"/>
    <x v="16"/>
    <n v="4445114986"/>
    <x v="0"/>
    <d v="2016-04-21T00:00:00"/>
    <d v="1899-12-30T00:00:00"/>
    <n v="3809"/>
    <n v="2.5599999427795401"/>
    <n v="2.5599999427795401"/>
    <n v="0"/>
    <b v="0"/>
    <n v="0"/>
    <b v="0"/>
    <n v="0"/>
    <s v="light"/>
    <b v="0"/>
    <n v="3.3408191485885292"/>
    <n v="2.53999996185303"/>
    <n v="0"/>
    <n v="0"/>
    <n v="0"/>
    <n v="0"/>
    <n v="0"/>
    <n v="12900"/>
    <n v="215"/>
    <n v="756"/>
    <n v="2150"/>
    <m/>
  </r>
  <r>
    <x v="0"/>
    <x v="16"/>
    <n v="4445114986"/>
    <x v="0"/>
    <d v="2016-04-22T00:00:00"/>
    <d v="1899-12-30T00:00:00"/>
    <n v="6831"/>
    <n v="4.5799999237060502"/>
    <n v="4.5799999237060502"/>
    <n v="0"/>
    <b v="0"/>
    <n v="0"/>
    <b v="0"/>
    <n v="0"/>
    <s v="light"/>
    <b v="0"/>
    <n v="3.3408191485885292"/>
    <n v="4.5799999237060502"/>
    <n v="0"/>
    <n v="0"/>
    <n v="0"/>
    <n v="0"/>
    <n v="0"/>
    <n v="19020"/>
    <n v="317"/>
    <n v="706"/>
    <n v="2432"/>
    <m/>
  </r>
  <r>
    <x v="0"/>
    <x v="16"/>
    <n v="4445114986"/>
    <x v="0"/>
    <d v="2016-04-23T00:00:00"/>
    <d v="1899-12-30T00:00:00"/>
    <n v="4363"/>
    <n v="2.9300000667571999"/>
    <n v="2.9300000667571999"/>
    <n v="0"/>
    <b v="0"/>
    <n v="0"/>
    <b v="0"/>
    <n v="0"/>
    <s v="light"/>
    <b v="0"/>
    <n v="3.3408191485885292"/>
    <n v="2.9300000667571999"/>
    <n v="0"/>
    <n v="0"/>
    <n v="0"/>
    <n v="0"/>
    <n v="0"/>
    <n v="12060"/>
    <n v="201"/>
    <n v="1239"/>
    <n v="2149"/>
    <m/>
  </r>
  <r>
    <x v="0"/>
    <x v="16"/>
    <n v="4445114986"/>
    <x v="0"/>
    <d v="2016-04-24T00:00:00"/>
    <d v="1899-12-30T00:00:00"/>
    <n v="5002"/>
    <n v="3.3599998950958301"/>
    <n v="3.3599998950958301"/>
    <n v="0"/>
    <b v="0"/>
    <n v="0"/>
    <b v="0"/>
    <n v="0"/>
    <s v="light"/>
    <b v="0"/>
    <n v="3.3408191485885292"/>
    <n v="3.3599998950958301"/>
    <n v="0"/>
    <n v="0"/>
    <n v="0"/>
    <n v="0"/>
    <n v="0"/>
    <n v="14640"/>
    <n v="244"/>
    <n v="1196"/>
    <n v="2247"/>
    <m/>
  </r>
  <r>
    <x v="0"/>
    <x v="16"/>
    <n v="4445114986"/>
    <x v="0"/>
    <d v="2016-04-25T00:00:00"/>
    <d v="1899-12-30T00:00:00"/>
    <n v="3385"/>
    <n v="2.2699999809265101"/>
    <n v="2.2699999809265101"/>
    <n v="0"/>
    <b v="0"/>
    <n v="0"/>
    <b v="0"/>
    <n v="0"/>
    <s v="light"/>
    <b v="0"/>
    <n v="3.3408191485885292"/>
    <n v="2.2699999809265101"/>
    <n v="0"/>
    <n v="0"/>
    <n v="0"/>
    <n v="0"/>
    <n v="0"/>
    <n v="10740"/>
    <n v="179"/>
    <n v="916"/>
    <n v="2070"/>
    <m/>
  </r>
  <r>
    <x v="0"/>
    <x v="16"/>
    <n v="4445114986"/>
    <x v="0"/>
    <d v="2016-04-26T00:00:00"/>
    <d v="1899-12-30T00:00:00"/>
    <n v="6326"/>
    <n v="4.4099998474121103"/>
    <n v="4.4099998474121103"/>
    <n v="0"/>
    <b v="0"/>
    <n v="2.4100000858306898"/>
    <b v="0"/>
    <n v="3.9999999105930301E-2"/>
    <s v="light"/>
    <b v="0"/>
    <n v="3.3408191485885292"/>
    <n v="1.96000003814697"/>
    <n v="0"/>
    <n v="1740"/>
    <n v="29"/>
    <n v="60"/>
    <n v="1"/>
    <n v="10800"/>
    <n v="180"/>
    <n v="839"/>
    <n v="2291"/>
    <m/>
  </r>
  <r>
    <x v="0"/>
    <x v="16"/>
    <n v="4445114986"/>
    <x v="0"/>
    <d v="2016-04-27T00:00:00"/>
    <d v="1899-12-30T00:00:00"/>
    <n v="7243"/>
    <n v="5.0300002098083496"/>
    <n v="5.0300002098083496"/>
    <n v="0"/>
    <b v="0"/>
    <n v="2.6199998855590798"/>
    <b v="0"/>
    <n v="2.9999999329447701E-2"/>
    <s v="light"/>
    <b v="0"/>
    <n v="3.3408191485885292"/>
    <n v="2.3800001144409202"/>
    <n v="0"/>
    <n v="1920"/>
    <n v="32"/>
    <n v="60"/>
    <n v="1"/>
    <n v="11640"/>
    <n v="194"/>
    <n v="839"/>
    <n v="2361"/>
    <m/>
  </r>
  <r>
    <x v="0"/>
    <x v="16"/>
    <n v="4445114986"/>
    <x v="0"/>
    <d v="2016-04-28T00:00:00"/>
    <d v="1899-12-30T00:00:00"/>
    <n v="4493"/>
    <n v="3.0099999904632599"/>
    <n v="3.0099999904632599"/>
    <n v="0"/>
    <b v="0"/>
    <n v="0"/>
    <b v="0"/>
    <n v="0"/>
    <s v="light"/>
    <b v="0"/>
    <n v="3.3408191485885292"/>
    <n v="3.0099999904632599"/>
    <n v="0"/>
    <n v="0"/>
    <n v="0"/>
    <n v="0"/>
    <n v="0"/>
    <n v="14160"/>
    <n v="236"/>
    <n v="762"/>
    <n v="2203"/>
    <m/>
  </r>
  <r>
    <x v="0"/>
    <x v="16"/>
    <n v="4445114986"/>
    <x v="0"/>
    <d v="2016-04-29T00:00:00"/>
    <d v="1899-12-30T00:00:00"/>
    <n v="4676"/>
    <n v="3.1400001049041699"/>
    <n v="3.1400001049041699"/>
    <n v="0"/>
    <b v="0"/>
    <n v="0"/>
    <b v="0"/>
    <n v="0"/>
    <s v="light"/>
    <b v="0"/>
    <n v="3.3408191485885292"/>
    <n v="3.1300001144409202"/>
    <n v="0"/>
    <n v="0"/>
    <n v="0"/>
    <n v="0"/>
    <n v="0"/>
    <n v="13560"/>
    <n v="226"/>
    <n v="1106"/>
    <n v="2196"/>
    <m/>
  </r>
  <r>
    <x v="0"/>
    <x v="16"/>
    <n v="4445114986"/>
    <x v="0"/>
    <d v="2016-04-30T00:00:00"/>
    <d v="1899-12-30T00:00:00"/>
    <n v="6222"/>
    <n v="4.1799998283386204"/>
    <n v="4.1799998283386204"/>
    <n v="0"/>
    <b v="0"/>
    <n v="0"/>
    <b v="0"/>
    <n v="0"/>
    <s v="light"/>
    <b v="0"/>
    <n v="3.3408191485885292"/>
    <n v="4.1799998283386204"/>
    <n v="0"/>
    <n v="0"/>
    <n v="0"/>
    <n v="0"/>
    <n v="0"/>
    <n v="17400"/>
    <n v="290"/>
    <n v="797"/>
    <n v="2363"/>
    <m/>
  </r>
  <r>
    <x v="0"/>
    <x v="16"/>
    <n v="4445114986"/>
    <x v="0"/>
    <d v="2016-05-01T00:00:00"/>
    <d v="1899-12-30T00:00:00"/>
    <n v="5232"/>
    <n v="3.5099999904632599"/>
    <n v="3.5099999904632599"/>
    <n v="0"/>
    <b v="0"/>
    <n v="0"/>
    <b v="0"/>
    <n v="0"/>
    <s v="light"/>
    <b v="0"/>
    <n v="3.3408191485885292"/>
    <n v="3.5099999904632599"/>
    <n v="0"/>
    <n v="0"/>
    <n v="0"/>
    <n v="0"/>
    <n v="0"/>
    <n v="14400"/>
    <n v="240"/>
    <n v="741"/>
    <n v="2246"/>
    <m/>
  </r>
  <r>
    <x v="0"/>
    <x v="16"/>
    <n v="4445114986"/>
    <x v="0"/>
    <d v="2016-05-02T00:00:00"/>
    <d v="1899-12-30T00:00:00"/>
    <n v="6910"/>
    <n v="4.75"/>
    <n v="4.75"/>
    <n v="0"/>
    <b v="0"/>
    <n v="2.21000003814697"/>
    <b v="0"/>
    <n v="0.18999999761581399"/>
    <s v="light"/>
    <b v="0"/>
    <n v="3.3408191485885292"/>
    <n v="2.3499999046325701"/>
    <n v="0"/>
    <n v="1620"/>
    <n v="27"/>
    <n v="240"/>
    <n v="4"/>
    <n v="12000"/>
    <n v="200"/>
    <n v="667"/>
    <n v="2336"/>
    <m/>
  </r>
  <r>
    <x v="0"/>
    <x v="16"/>
    <n v="4445114986"/>
    <x v="0"/>
    <d v="2016-05-03T00:00:00"/>
    <d v="1899-12-30T00:00:00"/>
    <n v="7502"/>
    <n v="5.1799998283386204"/>
    <n v="5.1799998283386204"/>
    <n v="0"/>
    <b v="0"/>
    <n v="2.4800000190734899"/>
    <b v="0"/>
    <n v="0.109999999403954"/>
    <s v="light"/>
    <b v="0"/>
    <n v="3.3408191485885292"/>
    <n v="2.5799999237060498"/>
    <n v="0"/>
    <n v="1800"/>
    <n v="30"/>
    <n v="120"/>
    <n v="2"/>
    <n v="13980"/>
    <n v="233"/>
    <n v="725"/>
    <n v="2421"/>
    <m/>
  </r>
  <r>
    <x v="0"/>
    <x v="16"/>
    <n v="4445114986"/>
    <x v="0"/>
    <d v="2016-05-04T00:00:00"/>
    <d v="1899-12-30T00:00:00"/>
    <n v="2923"/>
    <n v="1.96000003814697"/>
    <n v="1.96000003814697"/>
    <n v="0"/>
    <b v="0"/>
    <n v="0"/>
    <b v="0"/>
    <n v="0"/>
    <s v="light"/>
    <b v="0"/>
    <n v="3.3408191485885292"/>
    <n v="1.96000003814697"/>
    <n v="0"/>
    <n v="0"/>
    <n v="0"/>
    <n v="0"/>
    <n v="0"/>
    <n v="10800"/>
    <n v="180"/>
    <n v="897"/>
    <n v="2070"/>
    <m/>
  </r>
  <r>
    <x v="0"/>
    <x v="16"/>
    <n v="4445114986"/>
    <x v="0"/>
    <d v="2016-05-05T00:00:00"/>
    <d v="1899-12-30T00:00:00"/>
    <n v="3800"/>
    <n v="2.5499999523162802"/>
    <n v="2.5499999523162802"/>
    <n v="0"/>
    <b v="0"/>
    <n v="0.119999997317791"/>
    <b v="0"/>
    <n v="0.239999994635582"/>
    <s v="light"/>
    <b v="0"/>
    <n v="3.3408191485885292"/>
    <n v="2.1800000667571999"/>
    <n v="0"/>
    <n v="120"/>
    <n v="2"/>
    <n v="360"/>
    <n v="6"/>
    <n v="11100"/>
    <n v="185"/>
    <n v="734"/>
    <n v="2120"/>
    <m/>
  </r>
  <r>
    <x v="0"/>
    <x v="16"/>
    <n v="4445114986"/>
    <x v="0"/>
    <d v="2016-05-06T00:00:00"/>
    <d v="1899-12-30T00:00:00"/>
    <n v="4514"/>
    <n v="3.0299999713897701"/>
    <n v="3.0299999713897701"/>
    <n v="0"/>
    <b v="0"/>
    <n v="0"/>
    <b v="0"/>
    <n v="0"/>
    <s v="light"/>
    <b v="0"/>
    <n v="3.3408191485885292"/>
    <n v="3.0299999713897701"/>
    <n v="0"/>
    <n v="0"/>
    <n v="0"/>
    <n v="0"/>
    <n v="0"/>
    <n v="13740"/>
    <n v="229"/>
    <n v="809"/>
    <n v="2211"/>
    <m/>
  </r>
  <r>
    <x v="0"/>
    <x v="16"/>
    <n v="4445114986"/>
    <x v="0"/>
    <d v="2016-05-07T00:00:00"/>
    <d v="1899-12-30T00:00:00"/>
    <n v="5183"/>
    <n v="3.5899999141693102"/>
    <n v="3.5899999141693102"/>
    <n v="0"/>
    <b v="0"/>
    <n v="2.1300001144409202"/>
    <b v="0"/>
    <n v="0.18999999761581399"/>
    <s v="light"/>
    <b v="0"/>
    <n v="3.3408191485885292"/>
    <n v="1.25"/>
    <n v="0"/>
    <n v="1560"/>
    <n v="26"/>
    <n v="240"/>
    <n v="4"/>
    <n v="6480"/>
    <n v="108"/>
    <n v="866"/>
    <n v="2123"/>
    <m/>
  </r>
  <r>
    <x v="0"/>
    <x v="16"/>
    <n v="4445114986"/>
    <x v="0"/>
    <d v="2016-05-08T00:00:00"/>
    <d v="1899-12-30T00:00:00"/>
    <n v="7303"/>
    <n v="4.9000000953674299"/>
    <n v="4.9000000953674299"/>
    <n v="0"/>
    <b v="0"/>
    <n v="0"/>
    <b v="0"/>
    <n v="0.25"/>
    <s v="light"/>
    <b v="0"/>
    <n v="3.3408191485885292"/>
    <n v="4.6500000953674299"/>
    <n v="0"/>
    <n v="0"/>
    <n v="0"/>
    <n v="480"/>
    <n v="8"/>
    <n v="18480"/>
    <n v="308"/>
    <n v="733"/>
    <n v="2423"/>
    <m/>
  </r>
  <r>
    <x v="0"/>
    <x v="16"/>
    <n v="4445114986"/>
    <x v="0"/>
    <d v="2016-05-09T00:00:00"/>
    <d v="1899-12-30T00:00:00"/>
    <n v="5275"/>
    <n v="3.53999996185303"/>
    <n v="3.53999996185303"/>
    <n v="0"/>
    <b v="0"/>
    <n v="0"/>
    <b v="0"/>
    <n v="0"/>
    <s v="light"/>
    <b v="0"/>
    <n v="3.3408191485885292"/>
    <n v="3.53999996185303"/>
    <n v="0"/>
    <n v="0"/>
    <n v="0"/>
    <n v="0"/>
    <n v="0"/>
    <n v="15960"/>
    <n v="266"/>
    <n v="641"/>
    <n v="2281"/>
    <m/>
  </r>
  <r>
    <x v="0"/>
    <x v="16"/>
    <n v="4445114986"/>
    <x v="0"/>
    <d v="2016-05-10T00:00:00"/>
    <d v="1899-12-30T00:00:00"/>
    <n v="3915"/>
    <n v="2.6300001144409202"/>
    <n v="2.6300001144409202"/>
    <n v="0"/>
    <b v="0"/>
    <n v="0"/>
    <b v="0"/>
    <n v="0"/>
    <s v="light"/>
    <b v="0"/>
    <n v="3.3408191485885292"/>
    <n v="2.6300001144409202"/>
    <n v="0"/>
    <n v="0"/>
    <n v="0"/>
    <n v="0"/>
    <n v="0"/>
    <n v="13860"/>
    <n v="231"/>
    <n v="783"/>
    <n v="2181"/>
    <m/>
  </r>
  <r>
    <x v="0"/>
    <x v="16"/>
    <n v="4445114986"/>
    <x v="0"/>
    <d v="2016-05-11T00:00:00"/>
    <d v="1899-12-30T00:00:00"/>
    <n v="9105"/>
    <n v="6.1100001335143999"/>
    <n v="6.1100001335143999"/>
    <n v="0"/>
    <b v="0"/>
    <n v="2.25"/>
    <b v="0"/>
    <n v="1"/>
    <s v="light"/>
    <b v="0"/>
    <n v="3.3408191485885292"/>
    <n v="2.8599998950958301"/>
    <n v="0"/>
    <n v="2040"/>
    <n v="34"/>
    <n v="1320"/>
    <n v="22"/>
    <n v="13920"/>
    <n v="232"/>
    <n v="622"/>
    <n v="2499"/>
    <m/>
  </r>
  <r>
    <x v="0"/>
    <x v="16"/>
    <n v="4445114986"/>
    <x v="0"/>
    <d v="2016-05-12T00:00:00"/>
    <d v="1899-12-30T00:00:00"/>
    <n v="768"/>
    <n v="0.519999980926514"/>
    <n v="0.519999980926514"/>
    <n v="0"/>
    <b v="0"/>
    <n v="0"/>
    <b v="0"/>
    <n v="0"/>
    <s v="light"/>
    <b v="0"/>
    <n v="3.3408191485885292"/>
    <n v="0.519999980926514"/>
    <n v="0"/>
    <n v="0"/>
    <n v="0"/>
    <n v="0"/>
    <n v="0"/>
    <n v="3480"/>
    <n v="58"/>
    <n v="380"/>
    <n v="1212"/>
    <m/>
  </r>
  <r>
    <x v="0"/>
    <x v="17"/>
    <n v="4558609924"/>
    <x v="0"/>
    <d v="2016-04-12T00:00:00"/>
    <d v="1899-12-30T00:00:00"/>
    <n v="5135"/>
    <n v="3.3900001049041699"/>
    <n v="3.3900001049041699"/>
    <n v="0"/>
    <b v="0"/>
    <n v="0"/>
    <b v="0"/>
    <n v="0"/>
    <s v="light"/>
    <b v="0"/>
    <n v="3.3408191485885292"/>
    <n v="3.3900001049041699"/>
    <n v="0"/>
    <n v="0"/>
    <n v="0"/>
    <n v="0"/>
    <n v="0"/>
    <n v="19080"/>
    <n v="318"/>
    <n v="1122"/>
    <n v="1909"/>
    <m/>
  </r>
  <r>
    <x v="0"/>
    <x v="17"/>
    <n v="4558609924"/>
    <x v="0"/>
    <d v="2016-04-13T00:00:00"/>
    <d v="1899-12-30T00:00:00"/>
    <n v="4978"/>
    <n v="3.28999996185303"/>
    <n v="3.28999996185303"/>
    <n v="0"/>
    <b v="0"/>
    <n v="1.2400000095367401"/>
    <b v="0"/>
    <n v="0.43999999761581399"/>
    <s v="light"/>
    <b v="0"/>
    <n v="3.3408191485885292"/>
    <n v="1.6100000143051101"/>
    <n v="0"/>
    <n v="1140"/>
    <n v="19"/>
    <n v="420"/>
    <n v="7"/>
    <n v="7620"/>
    <n v="127"/>
    <n v="1287"/>
    <n v="1722"/>
    <m/>
  </r>
  <r>
    <x v="0"/>
    <x v="17"/>
    <n v="4558609924"/>
    <x v="0"/>
    <d v="2016-04-14T00:00:00"/>
    <d v="1899-12-30T00:00:00"/>
    <n v="6799"/>
    <n v="4.4899997711181596"/>
    <n v="4.4899997711181596"/>
    <n v="0"/>
    <b v="0"/>
    <n v="0"/>
    <b v="0"/>
    <n v="0"/>
    <s v="light"/>
    <b v="0"/>
    <n v="3.3408191485885292"/>
    <n v="4.4899997711181596"/>
    <n v="0"/>
    <n v="0"/>
    <n v="0"/>
    <n v="0"/>
    <n v="0"/>
    <n v="16740"/>
    <n v="279"/>
    <n v="1161"/>
    <n v="1922"/>
    <m/>
  </r>
  <r>
    <x v="0"/>
    <x v="17"/>
    <n v="4558609924"/>
    <x v="0"/>
    <d v="2016-04-15T00:00:00"/>
    <d v="1899-12-30T00:00:00"/>
    <n v="7795"/>
    <n v="5.1500000953674299"/>
    <n v="5.1500000953674299"/>
    <n v="0"/>
    <b v="0"/>
    <n v="0.58999997377395597"/>
    <b v="0"/>
    <n v="0.83999997377395597"/>
    <s v="light"/>
    <b v="0"/>
    <n v="3.3408191485885292"/>
    <n v="3.7300000190734899"/>
    <n v="0"/>
    <n v="1020"/>
    <n v="17"/>
    <n v="1800"/>
    <n v="30"/>
    <n v="15720"/>
    <n v="262"/>
    <n v="1131"/>
    <n v="2121"/>
    <m/>
  </r>
  <r>
    <x v="0"/>
    <x v="17"/>
    <n v="4558609924"/>
    <x v="0"/>
    <d v="2016-04-16T00:00:00"/>
    <d v="1899-12-30T00:00:00"/>
    <n v="7289"/>
    <n v="4.8200001716613796"/>
    <n v="4.8200001716613796"/>
    <n v="0"/>
    <b v="0"/>
    <n v="0.55000001192092896"/>
    <b v="0"/>
    <n v="0.75"/>
    <s v="light"/>
    <b v="0"/>
    <n v="3.3408191485885292"/>
    <n v="3.5"/>
    <n v="0"/>
    <n v="480"/>
    <n v="8"/>
    <n v="720"/>
    <n v="12"/>
    <n v="18480"/>
    <n v="308"/>
    <n v="1112"/>
    <n v="1997"/>
    <m/>
  </r>
  <r>
    <x v="0"/>
    <x v="17"/>
    <n v="4558609924"/>
    <x v="0"/>
    <d v="2016-04-17T00:00:00"/>
    <d v="1899-12-30T00:00:00"/>
    <n v="9634"/>
    <n v="6.4000000953674299"/>
    <n v="6.4000000953674299"/>
    <n v="0"/>
    <b v="0"/>
    <n v="0.55000001192092896"/>
    <b v="0"/>
    <n v="1.1399999856948899"/>
    <s v="light"/>
    <b v="0"/>
    <n v="3.3408191485885292"/>
    <n v="4.71000003814697"/>
    <n v="0"/>
    <n v="420"/>
    <n v="7"/>
    <n v="1140"/>
    <n v="19"/>
    <n v="18240"/>
    <n v="304"/>
    <n v="1110"/>
    <n v="2117"/>
    <m/>
  </r>
  <r>
    <x v="0"/>
    <x v="17"/>
    <n v="4558609924"/>
    <x v="0"/>
    <d v="2016-04-18T00:00:00"/>
    <d v="1899-12-30T00:00:00"/>
    <n v="8940"/>
    <n v="5.9099998474121103"/>
    <n v="5.9099998474121103"/>
    <n v="0"/>
    <b v="0"/>
    <n v="0.980000019073486"/>
    <b v="0"/>
    <n v="0.93000000715255704"/>
    <s v="light"/>
    <b v="0"/>
    <n v="3.3408191485885292"/>
    <n v="4"/>
    <n v="0"/>
    <n v="840"/>
    <n v="14"/>
    <n v="900"/>
    <n v="15"/>
    <n v="19860"/>
    <n v="331"/>
    <n v="1080"/>
    <n v="2116"/>
    <m/>
  </r>
  <r>
    <x v="0"/>
    <x v="17"/>
    <n v="4558609924"/>
    <x v="0"/>
    <d v="2016-04-19T00:00:00"/>
    <d v="1899-12-30T00:00:00"/>
    <n v="5401"/>
    <n v="3.5699999332428001"/>
    <n v="3.5699999332428001"/>
    <n v="0"/>
    <b v="0"/>
    <n v="5.0000000745058101E-2"/>
    <b v="0"/>
    <n v="0.36000001430511502"/>
    <s v="light"/>
    <b v="0"/>
    <n v="3.3408191485885292"/>
    <n v="3.1600000858306898"/>
    <n v="0"/>
    <n v="60"/>
    <n v="1"/>
    <n v="540"/>
    <n v="9"/>
    <n v="14880"/>
    <n v="248"/>
    <n v="1182"/>
    <n v="1876"/>
    <m/>
  </r>
  <r>
    <x v="0"/>
    <x v="17"/>
    <n v="4558609924"/>
    <x v="0"/>
    <d v="2016-04-20T00:00:00"/>
    <d v="1899-12-30T00:00:00"/>
    <n v="4803"/>
    <n v="3.1700000762939502"/>
    <n v="3.1700000762939502"/>
    <n v="0"/>
    <b v="0"/>
    <n v="0"/>
    <b v="0"/>
    <n v="0"/>
    <s v="light"/>
    <b v="0"/>
    <n v="3.3408191485885292"/>
    <n v="3.1700000762939502"/>
    <n v="0"/>
    <n v="0"/>
    <n v="0"/>
    <n v="0"/>
    <n v="0"/>
    <n v="13320"/>
    <n v="222"/>
    <n v="1218"/>
    <n v="1788"/>
    <m/>
  </r>
  <r>
    <x v="0"/>
    <x v="17"/>
    <n v="4558609924"/>
    <x v="0"/>
    <d v="2016-04-21T00:00:00"/>
    <d v="1899-12-30T00:00:00"/>
    <n v="13743"/>
    <n v="9.0799999237060494"/>
    <n v="9.0799999237060494"/>
    <n v="0"/>
    <b v="0"/>
    <n v="0.41999998688697798"/>
    <b v="0"/>
    <n v="0.97000002861022905"/>
    <s v="light"/>
    <b v="0"/>
    <n v="3.3408191485885292"/>
    <n v="7.6999998092651403"/>
    <n v="0"/>
    <n v="360"/>
    <n v="6"/>
    <n v="1260"/>
    <n v="21"/>
    <n v="25920"/>
    <n v="432"/>
    <n v="844"/>
    <n v="2486"/>
    <m/>
  </r>
  <r>
    <x v="0"/>
    <x v="17"/>
    <n v="4558609924"/>
    <x v="0"/>
    <d v="2016-04-22T00:00:00"/>
    <d v="1899-12-30T00:00:00"/>
    <n v="9601"/>
    <n v="6.3499999046325701"/>
    <n v="6.3499999046325701"/>
    <n v="0"/>
    <b v="0"/>
    <n v="1.37000000476837"/>
    <b v="0"/>
    <n v="1.5"/>
    <s v="light"/>
    <b v="0"/>
    <n v="3.3408191485885292"/>
    <n v="3.4700000286102299"/>
    <n v="0"/>
    <n v="1200"/>
    <n v="20"/>
    <n v="1500"/>
    <n v="25"/>
    <n v="16380"/>
    <n v="273"/>
    <n v="1122"/>
    <n v="2094"/>
    <m/>
  </r>
  <r>
    <x v="0"/>
    <x v="17"/>
    <n v="4558609924"/>
    <x v="0"/>
    <d v="2016-04-23T00:00:00"/>
    <d v="1899-12-30T00:00:00"/>
    <n v="6890"/>
    <n v="4.5500001907348597"/>
    <n v="4.5500001907348597"/>
    <n v="0"/>
    <b v="0"/>
    <n v="0.34000000357627902"/>
    <b v="0"/>
    <n v="0.20000000298023199"/>
    <s v="light"/>
    <b v="0"/>
    <n v="3.3408191485885292"/>
    <n v="4.0100002288818404"/>
    <n v="0"/>
    <n v="300"/>
    <n v="5"/>
    <n v="300"/>
    <n v="5"/>
    <n v="18480"/>
    <n v="308"/>
    <n v="1122"/>
    <n v="2085"/>
    <m/>
  </r>
  <r>
    <x v="0"/>
    <x v="17"/>
    <n v="4558609924"/>
    <x v="0"/>
    <d v="2016-04-24T00:00:00"/>
    <d v="1899-12-30T00:00:00"/>
    <n v="8563"/>
    <n v="5.6599998474121103"/>
    <n v="5.6599998474121103"/>
    <n v="0"/>
    <b v="0"/>
    <n v="0"/>
    <b v="0"/>
    <n v="0"/>
    <s v="light"/>
    <b v="0"/>
    <n v="3.3408191485885292"/>
    <n v="5.6500000953674299"/>
    <n v="0"/>
    <n v="0"/>
    <n v="0"/>
    <n v="0"/>
    <n v="0"/>
    <n v="23700"/>
    <n v="395"/>
    <n v="1045"/>
    <n v="2173"/>
    <m/>
  </r>
  <r>
    <x v="0"/>
    <x v="17"/>
    <n v="4558609924"/>
    <x v="0"/>
    <d v="2016-04-25T00:00:00"/>
    <d v="1899-12-30T00:00:00"/>
    <n v="8095"/>
    <n v="5.3499999046325701"/>
    <n v="5.3499999046325701"/>
    <n v="0"/>
    <b v="0"/>
    <n v="0.58999997377395597"/>
    <b v="0"/>
    <n v="0.25"/>
    <s v="light"/>
    <b v="0"/>
    <n v="3.3408191485885292"/>
    <n v="4.5100002288818404"/>
    <n v="0"/>
    <n v="1080"/>
    <n v="18"/>
    <n v="600"/>
    <n v="10"/>
    <n v="20400"/>
    <n v="340"/>
    <n v="993"/>
    <n v="2225"/>
    <m/>
  </r>
  <r>
    <x v="0"/>
    <x v="17"/>
    <n v="4558609924"/>
    <x v="0"/>
    <d v="2016-04-26T00:00:00"/>
    <d v="1899-12-30T00:00:00"/>
    <n v="9148"/>
    <n v="6.0500001907348597"/>
    <n v="6.0500001907348597"/>
    <n v="0"/>
    <b v="0"/>
    <n v="0.43000000715255698"/>
    <b v="0"/>
    <n v="2.0299999713897701"/>
    <s v="light"/>
    <b v="0"/>
    <n v="3.3408191485885292"/>
    <n v="3.5899999141693102"/>
    <n v="0"/>
    <n v="720"/>
    <n v="12"/>
    <n v="2460"/>
    <n v="41"/>
    <n v="16980"/>
    <n v="283"/>
    <n v="1062"/>
    <n v="2223"/>
    <m/>
  </r>
  <r>
    <x v="0"/>
    <x v="17"/>
    <n v="4558609924"/>
    <x v="0"/>
    <d v="2016-04-27T00:00:00"/>
    <d v="1899-12-30T00:00:00"/>
    <n v="9557"/>
    <n v="6.3200001716613796"/>
    <n v="6.3200001716613796"/>
    <n v="0"/>
    <b v="0"/>
    <n v="1.96000003814697"/>
    <b v="0"/>
    <n v="0.88999998569488503"/>
    <s v="light"/>
    <b v="0"/>
    <n v="3.3408191485885292"/>
    <n v="3.46000003814697"/>
    <n v="0"/>
    <n v="1620"/>
    <n v="27"/>
    <n v="840"/>
    <n v="14"/>
    <n v="18720"/>
    <n v="312"/>
    <n v="1087"/>
    <n v="2098"/>
    <m/>
  </r>
  <r>
    <x v="0"/>
    <x v="17"/>
    <n v="4558609924"/>
    <x v="0"/>
    <d v="2016-04-28T00:00:00"/>
    <d v="1899-12-30T00:00:00"/>
    <n v="9451"/>
    <n v="6.25"/>
    <n v="6.25"/>
    <n v="0"/>
    <b v="0"/>
    <n v="1.9999999552965199E-2"/>
    <b v="0"/>
    <n v="0.270000010728836"/>
    <s v="light"/>
    <b v="0"/>
    <n v="3.3408191485885292"/>
    <n v="5.9499998092651403"/>
    <n v="0"/>
    <n v="60"/>
    <n v="1"/>
    <n v="660"/>
    <n v="11"/>
    <n v="22020"/>
    <n v="367"/>
    <n v="985"/>
    <n v="2185"/>
    <m/>
  </r>
  <r>
    <x v="0"/>
    <x v="17"/>
    <n v="4558609924"/>
    <x v="0"/>
    <d v="2016-04-29T00:00:00"/>
    <d v="1899-12-30T00:00:00"/>
    <n v="7833"/>
    <n v="5.1799998283386204"/>
    <n v="5.1799998283386204"/>
    <n v="0"/>
    <b v="0"/>
    <n v="1.0199999809265099"/>
    <b v="0"/>
    <n v="1.8500000238418599"/>
    <s v="light"/>
    <b v="0"/>
    <n v="3.3408191485885292"/>
    <n v="2.3099999427795401"/>
    <n v="0"/>
    <n v="900"/>
    <n v="15"/>
    <n v="1740"/>
    <n v="29"/>
    <n v="11820"/>
    <n v="197"/>
    <n v="1096"/>
    <n v="1918"/>
    <m/>
  </r>
  <r>
    <x v="0"/>
    <x v="17"/>
    <n v="4558609924"/>
    <x v="0"/>
    <d v="2016-04-30T00:00:00"/>
    <d v="1899-12-30T00:00:00"/>
    <n v="10319"/>
    <n v="6.8200001716613796"/>
    <n v="6.8200001716613796"/>
    <n v="0"/>
    <b v="0"/>
    <n v="0.46999999880790699"/>
    <b v="0"/>
    <n v="1.8899999856948899"/>
    <s v="light"/>
    <b v="0"/>
    <n v="3.3408191485885292"/>
    <n v="4.46000003814697"/>
    <n v="0"/>
    <n v="420"/>
    <n v="7"/>
    <n v="1740"/>
    <n v="29"/>
    <n v="17580"/>
    <n v="293"/>
    <n v="1111"/>
    <n v="2105"/>
    <m/>
  </r>
  <r>
    <x v="0"/>
    <x v="17"/>
    <n v="4558609924"/>
    <x v="0"/>
    <d v="2016-05-01T00:00:00"/>
    <d v="1899-12-30T00:00:00"/>
    <n v="3428"/>
    <n v="2.2699999809265101"/>
    <n v="2.2699999809265101"/>
    <n v="0"/>
    <b v="0"/>
    <n v="0"/>
    <b v="0"/>
    <n v="0"/>
    <s v="light"/>
    <b v="0"/>
    <n v="3.3408191485885292"/>
    <n v="2.2699999809265101"/>
    <n v="0"/>
    <n v="0"/>
    <n v="0"/>
    <n v="0"/>
    <n v="0"/>
    <n v="11400"/>
    <n v="190"/>
    <n v="1121"/>
    <n v="1692"/>
    <m/>
  </r>
  <r>
    <x v="0"/>
    <x v="17"/>
    <n v="4558609924"/>
    <x v="0"/>
    <d v="2016-05-02T00:00:00"/>
    <d v="1899-12-30T00:00:00"/>
    <n v="7891"/>
    <n v="5.2199997901916504"/>
    <n v="5.2199997901916504"/>
    <n v="0"/>
    <b v="0"/>
    <n v="0"/>
    <b v="0"/>
    <n v="0"/>
    <s v="light"/>
    <b v="0"/>
    <n v="3.3408191485885292"/>
    <n v="5.2199997901916504"/>
    <n v="0"/>
    <n v="0"/>
    <n v="0"/>
    <n v="0"/>
    <n v="0"/>
    <n v="22980"/>
    <n v="383"/>
    <n v="1057"/>
    <n v="2066"/>
    <m/>
  </r>
  <r>
    <x v="0"/>
    <x v="17"/>
    <n v="4558609924"/>
    <x v="0"/>
    <d v="2016-05-03T00:00:00"/>
    <d v="1899-12-30T00:00:00"/>
    <n v="5267"/>
    <n v="3.4800000190734899"/>
    <n v="3.4800000190734899"/>
    <n v="0"/>
    <b v="0"/>
    <n v="0.60000002384185802"/>
    <b v="0"/>
    <n v="0.28000000119209301"/>
    <s v="light"/>
    <b v="0"/>
    <n v="3.3408191485885292"/>
    <n v="2.5999999046325701"/>
    <n v="0"/>
    <n v="1260"/>
    <n v="21"/>
    <n v="600"/>
    <n v="10"/>
    <n v="14220"/>
    <n v="237"/>
    <n v="1172"/>
    <n v="1953"/>
    <m/>
  </r>
  <r>
    <x v="0"/>
    <x v="17"/>
    <n v="4558609924"/>
    <x v="0"/>
    <d v="2016-05-04T00:00:00"/>
    <d v="1899-12-30T00:00:00"/>
    <n v="5232"/>
    <n v="3.46000003814697"/>
    <n v="3.46000003814697"/>
    <n v="0"/>
    <b v="0"/>
    <n v="0"/>
    <b v="0"/>
    <n v="0"/>
    <s v="light"/>
    <b v="0"/>
    <n v="3.3408191485885292"/>
    <n v="3.46000003814697"/>
    <n v="0"/>
    <n v="0"/>
    <n v="0"/>
    <n v="0"/>
    <n v="0"/>
    <n v="15120"/>
    <n v="252"/>
    <n v="1188"/>
    <n v="1842"/>
    <m/>
  </r>
  <r>
    <x v="0"/>
    <x v="17"/>
    <n v="4558609924"/>
    <x v="0"/>
    <d v="2016-05-05T00:00:00"/>
    <d v="1899-12-30T00:00:00"/>
    <n v="10611"/>
    <n v="7.0100002288818404"/>
    <n v="7.0100002288818404"/>
    <n v="0"/>
    <b v="0"/>
    <n v="1.0099999904632599"/>
    <b v="0"/>
    <n v="0.5"/>
    <s v="light"/>
    <b v="0"/>
    <n v="3.3408191485885292"/>
    <n v="5.5100002288818404"/>
    <n v="0"/>
    <n v="840"/>
    <n v="14"/>
    <n v="480"/>
    <n v="8"/>
    <n v="22200"/>
    <n v="370"/>
    <n v="1048"/>
    <n v="2262"/>
    <m/>
  </r>
  <r>
    <x v="0"/>
    <x v="17"/>
    <n v="4558609924"/>
    <x v="0"/>
    <d v="2016-05-06T00:00:00"/>
    <d v="1899-12-30T00:00:00"/>
    <n v="3755"/>
    <n v="2.4800000190734899"/>
    <n v="2.4800000190734899"/>
    <n v="0"/>
    <b v="0"/>
    <n v="0"/>
    <b v="0"/>
    <n v="0"/>
    <s v="light"/>
    <b v="0"/>
    <n v="3.3408191485885292"/>
    <n v="2.4800000190734899"/>
    <n v="0"/>
    <n v="0"/>
    <n v="0"/>
    <n v="0"/>
    <n v="0"/>
    <n v="12120"/>
    <n v="202"/>
    <n v="1238"/>
    <n v="1722"/>
    <m/>
  </r>
  <r>
    <x v="0"/>
    <x v="17"/>
    <n v="4558609924"/>
    <x v="0"/>
    <d v="2016-05-07T00:00:00"/>
    <d v="1899-12-30T00:00:00"/>
    <n v="8237"/>
    <n v="5.4400000572204599"/>
    <n v="5.4400000572204599"/>
    <n v="0"/>
    <b v="0"/>
    <n v="1.6100000143051101"/>
    <b v="0"/>
    <n v="1"/>
    <s v="light"/>
    <b v="0"/>
    <n v="3.3408191485885292"/>
    <n v="2.8299999237060498"/>
    <n v="0"/>
    <n v="1380"/>
    <n v="23"/>
    <n v="960"/>
    <n v="16"/>
    <n v="13980"/>
    <n v="233"/>
    <n v="1116"/>
    <n v="1973"/>
    <m/>
  </r>
  <r>
    <x v="0"/>
    <x v="17"/>
    <n v="4558609924"/>
    <x v="0"/>
    <d v="2016-05-08T00:00:00"/>
    <d v="1899-12-30T00:00:00"/>
    <n v="6543"/>
    <n v="4.3299999237060502"/>
    <n v="4.3299999237060502"/>
    <n v="0"/>
    <b v="0"/>
    <n v="1.79999995231628"/>
    <b v="0"/>
    <n v="0.5"/>
    <s v="light"/>
    <b v="0"/>
    <n v="3.3408191485885292"/>
    <n v="2.0199999809265101"/>
    <n v="0"/>
    <n v="3960"/>
    <n v="66"/>
    <n v="2100"/>
    <n v="35"/>
    <n v="14280"/>
    <n v="238"/>
    <n v="1019"/>
    <n v="2666"/>
    <m/>
  </r>
  <r>
    <x v="0"/>
    <x v="17"/>
    <n v="4558609924"/>
    <x v="0"/>
    <d v="2016-05-09T00:00:00"/>
    <d v="1899-12-30T00:00:00"/>
    <n v="11451"/>
    <n v="7.5700001716613796"/>
    <n v="7.5700001716613796"/>
    <n v="0"/>
    <b v="0"/>
    <n v="0.43000000715255698"/>
    <b v="0"/>
    <n v="1.62000000476837"/>
    <s v="light"/>
    <b v="0"/>
    <n v="3.3408191485885292"/>
    <n v="5.5199999809265101"/>
    <n v="0"/>
    <n v="360"/>
    <n v="6"/>
    <n v="1800"/>
    <n v="30"/>
    <n v="20340"/>
    <n v="339"/>
    <n v="1065"/>
    <n v="2223"/>
    <m/>
  </r>
  <r>
    <x v="0"/>
    <x v="17"/>
    <n v="4558609924"/>
    <x v="0"/>
    <d v="2016-05-10T00:00:00"/>
    <d v="1899-12-30T00:00:00"/>
    <n v="6435"/>
    <n v="4.25"/>
    <n v="4.25"/>
    <n v="0"/>
    <b v="0"/>
    <n v="0.74000000953674305"/>
    <b v="0"/>
    <n v="1.12000000476837"/>
    <s v="light"/>
    <b v="0"/>
    <n v="3.3408191485885292"/>
    <n v="2.3900001049041699"/>
    <n v="0"/>
    <n v="660"/>
    <n v="11"/>
    <n v="1080"/>
    <n v="18"/>
    <n v="13200"/>
    <n v="220"/>
    <n v="1191"/>
    <n v="1889"/>
    <m/>
  </r>
  <r>
    <x v="0"/>
    <x v="17"/>
    <n v="4558609924"/>
    <x v="0"/>
    <d v="2016-05-11T00:00:00"/>
    <d v="1899-12-30T00:00:00"/>
    <n v="9108"/>
    <n v="6.0199999809265101"/>
    <n v="6.0199999809265101"/>
    <n v="0"/>
    <b v="0"/>
    <n v="0.259999990463257"/>
    <b v="0"/>
    <n v="1.8200000524520901"/>
    <s v="light"/>
    <b v="0"/>
    <n v="3.3408191485885292"/>
    <n v="3.9400000572204599"/>
    <n v="0"/>
    <n v="240"/>
    <n v="4"/>
    <n v="1860"/>
    <n v="31"/>
    <n v="19440"/>
    <n v="324"/>
    <n v="1081"/>
    <n v="2131"/>
    <m/>
  </r>
  <r>
    <x v="0"/>
    <x v="17"/>
    <n v="4558609924"/>
    <x v="0"/>
    <d v="2016-05-12T00:00:00"/>
    <d v="1899-12-30T00:00:00"/>
    <n v="6307"/>
    <n v="4.1700000762939498"/>
    <n v="4.1700000762939498"/>
    <n v="0"/>
    <b v="0"/>
    <n v="0"/>
    <b v="0"/>
    <n v="0"/>
    <s v="light"/>
    <b v="0"/>
    <n v="3.3408191485885292"/>
    <n v="4.1700000762939498"/>
    <n v="0"/>
    <n v="0"/>
    <n v="0"/>
    <n v="0"/>
    <n v="0"/>
    <n v="14820"/>
    <n v="247"/>
    <n v="736"/>
    <n v="1452"/>
    <m/>
  </r>
  <r>
    <x v="0"/>
    <x v="18"/>
    <n v="4702921684"/>
    <x v="0"/>
    <d v="2016-04-12T00:00:00"/>
    <d v="1899-12-30T00:00:00"/>
    <n v="7213"/>
    <n v="5.8800001144409197"/>
    <n v="5.8800001144409197"/>
    <n v="0"/>
    <b v="0"/>
    <n v="0"/>
    <b v="0"/>
    <n v="0"/>
    <s v="light"/>
    <b v="0"/>
    <n v="3.3408191485885292"/>
    <n v="5.8499999046325701"/>
    <n v="0"/>
    <n v="0"/>
    <n v="0"/>
    <n v="0"/>
    <n v="0"/>
    <n v="15780"/>
    <n v="263"/>
    <n v="718"/>
    <n v="2947"/>
    <m/>
  </r>
  <r>
    <x v="0"/>
    <x v="18"/>
    <n v="4702921684"/>
    <x v="0"/>
    <d v="2016-04-13T00:00:00"/>
    <d v="1899-12-30T00:00:00"/>
    <n v="6877"/>
    <n v="5.5799999237060502"/>
    <n v="5.5799999237060502"/>
    <n v="0"/>
    <b v="0"/>
    <n v="0"/>
    <b v="0"/>
    <n v="0"/>
    <s v="light"/>
    <b v="0"/>
    <n v="3.3408191485885292"/>
    <n v="5.5799999237060502"/>
    <n v="0"/>
    <n v="0"/>
    <n v="0"/>
    <n v="0"/>
    <n v="0"/>
    <n v="15480"/>
    <n v="258"/>
    <n v="777"/>
    <n v="2898"/>
    <m/>
  </r>
  <r>
    <x v="0"/>
    <x v="18"/>
    <n v="4702921684"/>
    <x v="0"/>
    <d v="2016-04-14T00:00:00"/>
    <d v="1899-12-30T00:00:00"/>
    <n v="7860"/>
    <n v="6.3699998855590803"/>
    <n v="6.3699998855590803"/>
    <n v="0"/>
    <b v="0"/>
    <n v="0"/>
    <b v="0"/>
    <n v="0"/>
    <s v="light"/>
    <b v="0"/>
    <n v="3.3408191485885292"/>
    <n v="6.3699998855590803"/>
    <n v="0"/>
    <n v="0"/>
    <n v="0"/>
    <n v="0"/>
    <n v="0"/>
    <n v="16260"/>
    <n v="271"/>
    <n v="772"/>
    <n v="2984"/>
    <m/>
  </r>
  <r>
    <x v="0"/>
    <x v="18"/>
    <n v="4702921684"/>
    <x v="0"/>
    <d v="2016-04-15T00:00:00"/>
    <d v="1899-12-30T00:00:00"/>
    <n v="6506"/>
    <n v="5.2800002098083496"/>
    <n v="5.2800002098083496"/>
    <n v="0"/>
    <b v="0"/>
    <n v="7.0000000298023196E-2"/>
    <b v="0"/>
    <n v="0.41999998688697798"/>
    <s v="light"/>
    <b v="0"/>
    <n v="3.3408191485885292"/>
    <n v="4.78999996185303"/>
    <n v="0"/>
    <n v="60"/>
    <n v="1"/>
    <n v="480"/>
    <n v="8"/>
    <n v="15360"/>
    <n v="256"/>
    <n v="944"/>
    <n v="2896"/>
    <m/>
  </r>
  <r>
    <x v="0"/>
    <x v="18"/>
    <n v="4702921684"/>
    <x v="0"/>
    <d v="2016-04-16T00:00:00"/>
    <d v="1899-12-30T00:00:00"/>
    <n v="11140"/>
    <n v="9.0299997329711896"/>
    <n v="9.0299997329711896"/>
    <n v="0"/>
    <b v="0"/>
    <n v="0.239999994635582"/>
    <b v="0"/>
    <n v="1.25"/>
    <s v="light"/>
    <b v="0"/>
    <n v="3.3408191485885292"/>
    <n v="7.53999996185303"/>
    <n v="0"/>
    <n v="180"/>
    <n v="3"/>
    <n v="1440"/>
    <n v="24"/>
    <n v="20100"/>
    <n v="335"/>
    <n v="556"/>
    <n v="3328"/>
    <m/>
  </r>
  <r>
    <x v="0"/>
    <x v="18"/>
    <n v="4702921684"/>
    <x v="0"/>
    <d v="2016-04-17T00:00:00"/>
    <d v="1899-12-30T00:00:00"/>
    <n v="12692"/>
    <n v="10.289999961853001"/>
    <n v="10.289999961853001"/>
    <n v="0"/>
    <b v="0"/>
    <n v="0.95999997854232799"/>
    <b v="0"/>
    <n v="3.46000003814697"/>
    <s v="light"/>
    <b v="0"/>
    <n v="3.3408191485885292"/>
    <n v="5.8800001144409197"/>
    <n v="0"/>
    <n v="720"/>
    <n v="12"/>
    <n v="3960"/>
    <n v="66"/>
    <n v="18120"/>
    <n v="302"/>
    <n v="437"/>
    <n v="3394"/>
    <m/>
  </r>
  <r>
    <x v="0"/>
    <x v="18"/>
    <n v="4702921684"/>
    <x v="0"/>
    <d v="2016-04-18T00:00:00"/>
    <d v="1899-12-30T00:00:00"/>
    <n v="9105"/>
    <n v="7.3800001144409197"/>
    <n v="7.3800001144409197"/>
    <n v="0"/>
    <b v="0"/>
    <n v="1.8200000524520901"/>
    <b v="0"/>
    <n v="1.4900000095367401"/>
    <s v="light"/>
    <b v="0"/>
    <n v="3.3408191485885292"/>
    <n v="4.0700001716613796"/>
    <n v="0"/>
    <n v="1320"/>
    <n v="22"/>
    <n v="1800"/>
    <n v="30"/>
    <n v="11460"/>
    <n v="191"/>
    <n v="890"/>
    <n v="3013"/>
    <m/>
  </r>
  <r>
    <x v="0"/>
    <x v="18"/>
    <n v="4702921684"/>
    <x v="0"/>
    <d v="2016-04-19T00:00:00"/>
    <d v="1899-12-30T00:00:00"/>
    <n v="6708"/>
    <n v="5.4400000572204599"/>
    <n v="5.4400000572204599"/>
    <n v="0"/>
    <b v="0"/>
    <n v="0.87999999523162797"/>
    <b v="0"/>
    <n v="0.37000000476837203"/>
    <s v="light"/>
    <b v="0"/>
    <n v="3.3408191485885292"/>
    <n v="4.1900000572204599"/>
    <n v="0"/>
    <n v="600"/>
    <n v="10"/>
    <n v="480"/>
    <n v="8"/>
    <n v="10740"/>
    <n v="179"/>
    <n v="757"/>
    <n v="2812"/>
    <m/>
  </r>
  <r>
    <x v="0"/>
    <x v="18"/>
    <n v="4702921684"/>
    <x v="0"/>
    <d v="2016-04-20T00:00:00"/>
    <d v="1899-12-30T00:00:00"/>
    <n v="8793"/>
    <n v="7.1300001144409197"/>
    <n v="7.1300001144409197"/>
    <n v="0"/>
    <b v="0"/>
    <n v="0.15999999642372101"/>
    <b v="0"/>
    <n v="1.2300000190734901"/>
    <s v="light"/>
    <b v="0"/>
    <n v="3.3408191485885292"/>
    <n v="5.7300000190734899"/>
    <n v="0"/>
    <n v="120"/>
    <n v="2"/>
    <n v="1740"/>
    <n v="29"/>
    <n v="15600"/>
    <n v="260"/>
    <n v="717"/>
    <n v="3061"/>
    <m/>
  </r>
  <r>
    <x v="0"/>
    <x v="18"/>
    <n v="4702921684"/>
    <x v="0"/>
    <d v="2016-04-21T00:00:00"/>
    <d v="1899-12-30T00:00:00"/>
    <n v="6530"/>
    <n v="5.3000001907348597"/>
    <n v="5.3000001907348597"/>
    <n v="0"/>
    <b v="0"/>
    <n v="0.31000000238418601"/>
    <b v="0"/>
    <n v="2.0499999523162802"/>
    <s v="light"/>
    <b v="0"/>
    <n v="3.3408191485885292"/>
    <n v="2.9400000572204599"/>
    <n v="0"/>
    <n v="240"/>
    <n v="4"/>
    <n v="2460"/>
    <n v="41"/>
    <n v="8640"/>
    <n v="144"/>
    <n v="901"/>
    <n v="2729"/>
    <m/>
  </r>
  <r>
    <x v="0"/>
    <x v="18"/>
    <n v="4702921684"/>
    <x v="0"/>
    <d v="2016-04-22T00:00:00"/>
    <d v="1899-12-30T00:00:00"/>
    <n v="1664"/>
    <n v="1.3500000238418599"/>
    <n v="1.3500000238418599"/>
    <n v="0"/>
    <b v="0"/>
    <n v="0"/>
    <b v="0"/>
    <n v="0"/>
    <s v="light"/>
    <b v="0"/>
    <n v="3.3408191485885292"/>
    <n v="1.3500000238418599"/>
    <n v="0"/>
    <n v="0"/>
    <n v="0"/>
    <n v="0"/>
    <n v="0"/>
    <n v="4320"/>
    <n v="72"/>
    <n v="1341"/>
    <n v="2241"/>
    <m/>
  </r>
  <r>
    <x v="0"/>
    <x v="18"/>
    <n v="4702921684"/>
    <x v="0"/>
    <d v="2016-04-23T00:00:00"/>
    <d v="1899-12-30T00:00:00"/>
    <n v="15126"/>
    <n v="12.2700004577637"/>
    <n v="12.2700004577637"/>
    <n v="0"/>
    <b v="0"/>
    <n v="0.75999999046325695"/>
    <b v="0"/>
    <n v="3.2400000095367401"/>
    <s v="light"/>
    <b v="0"/>
    <n v="3.3408191485885292"/>
    <n v="8.2700004577636701"/>
    <n v="0"/>
    <n v="540"/>
    <n v="9"/>
    <n v="3960"/>
    <n v="66"/>
    <n v="24480"/>
    <n v="408"/>
    <n v="469"/>
    <n v="3691"/>
    <m/>
  </r>
  <r>
    <x v="0"/>
    <x v="18"/>
    <n v="4702921684"/>
    <x v="0"/>
    <d v="2016-04-24T00:00:00"/>
    <d v="1899-12-30T00:00:00"/>
    <n v="15050"/>
    <n v="12.2200002670288"/>
    <n v="12.2200002670288"/>
    <n v="0"/>
    <b v="0"/>
    <n v="1.20000004768372"/>
    <b v="0"/>
    <n v="5.1199998855590803"/>
    <s v="light"/>
    <b v="0"/>
    <n v="3.3408191485885292"/>
    <n v="5.8800001144409197"/>
    <n v="0"/>
    <n v="900"/>
    <n v="15"/>
    <n v="5700"/>
    <n v="95"/>
    <n v="16860"/>
    <n v="281"/>
    <n v="542"/>
    <n v="3538"/>
    <m/>
  </r>
  <r>
    <x v="0"/>
    <x v="18"/>
    <n v="4702921684"/>
    <x v="0"/>
    <d v="2016-04-25T00:00:00"/>
    <d v="1899-12-30T00:00:00"/>
    <n v="9167"/>
    <n v="7.4299998283386204"/>
    <n v="7.4299998283386204"/>
    <n v="0"/>
    <b v="0"/>
    <n v="0.490000009536743"/>
    <b v="0"/>
    <n v="0.81999999284744296"/>
    <s v="light"/>
    <b v="0"/>
    <n v="3.3408191485885292"/>
    <n v="6.1100001335143999"/>
    <n v="0"/>
    <n v="360"/>
    <n v="6"/>
    <n v="900"/>
    <n v="15"/>
    <n v="16200"/>
    <n v="270"/>
    <n v="730"/>
    <n v="3064"/>
    <m/>
  </r>
  <r>
    <x v="0"/>
    <x v="18"/>
    <n v="4702921684"/>
    <x v="0"/>
    <d v="2016-04-26T00:00:00"/>
    <d v="1899-12-30T00:00:00"/>
    <n v="6108"/>
    <n v="4.9499998092651403"/>
    <n v="4.9499998092651403"/>
    <n v="0"/>
    <b v="0"/>
    <n v="7.0000000298023196E-2"/>
    <b v="0"/>
    <n v="0.34999999403953602"/>
    <s v="light"/>
    <b v="0"/>
    <n v="3.3408191485885292"/>
    <n v="4.53999996185303"/>
    <n v="0"/>
    <n v="60"/>
    <n v="1"/>
    <n v="480"/>
    <n v="8"/>
    <n v="12960"/>
    <n v="216"/>
    <n v="765"/>
    <n v="2784"/>
    <m/>
  </r>
  <r>
    <x v="0"/>
    <x v="18"/>
    <n v="4702921684"/>
    <x v="0"/>
    <d v="2016-04-27T00:00:00"/>
    <d v="1899-12-30T00:00:00"/>
    <n v="7047"/>
    <n v="5.7199997901916504"/>
    <n v="5.7199997901916504"/>
    <n v="0"/>
    <b v="0"/>
    <n v="9.00000035762787E-2"/>
    <b v="0"/>
    <n v="0.80000001192092896"/>
    <s v="light"/>
    <b v="0"/>
    <n v="3.3408191485885292"/>
    <n v="4.7800002098083496"/>
    <n v="0"/>
    <n v="60"/>
    <n v="1"/>
    <n v="960"/>
    <n v="16"/>
    <n v="14280"/>
    <n v="238"/>
    <n v="733"/>
    <n v="2908"/>
    <m/>
  </r>
  <r>
    <x v="0"/>
    <x v="18"/>
    <n v="4702921684"/>
    <x v="0"/>
    <d v="2016-04-28T00:00:00"/>
    <d v="1899-12-30T00:00:00"/>
    <n v="9023"/>
    <n v="7.3200001716613796"/>
    <n v="7.3200001716613796"/>
    <n v="0"/>
    <b v="0"/>
    <n v="1.12999999523163"/>
    <b v="0"/>
    <n v="0.41999998688697798"/>
    <s v="light"/>
    <b v="0"/>
    <n v="3.3408191485885292"/>
    <n v="5.7699999809265101"/>
    <n v="0"/>
    <n v="840"/>
    <n v="14"/>
    <n v="540"/>
    <n v="9"/>
    <n v="13920"/>
    <n v="232"/>
    <n v="738"/>
    <n v="3033"/>
    <m/>
  </r>
  <r>
    <x v="0"/>
    <x v="18"/>
    <n v="4702921684"/>
    <x v="0"/>
    <d v="2016-04-29T00:00:00"/>
    <d v="1899-12-30T00:00:00"/>
    <n v="9930"/>
    <n v="8.0500001907348597"/>
    <n v="8.0500001907348597"/>
    <n v="0"/>
    <b v="0"/>
    <n v="1.0599999427795399"/>
    <b v="0"/>
    <n v="0.92000001668930098"/>
    <s v="light"/>
    <b v="0"/>
    <n v="3.3408191485885292"/>
    <n v="6.0700001716613796"/>
    <n v="0"/>
    <n v="720"/>
    <n v="12"/>
    <n v="1140"/>
    <n v="19"/>
    <n v="16020"/>
    <n v="267"/>
    <n v="692"/>
    <n v="3165"/>
    <m/>
  </r>
  <r>
    <x v="0"/>
    <x v="18"/>
    <n v="4702921684"/>
    <x v="0"/>
    <d v="2016-04-30T00:00:00"/>
    <d v="1899-12-30T00:00:00"/>
    <n v="10144"/>
    <n v="8.2299995422363299"/>
    <n v="8.2299995422363299"/>
    <n v="0"/>
    <b v="0"/>
    <n v="0.31999999284744302"/>
    <b v="0"/>
    <n v="2.0299999713897701"/>
    <s v="light"/>
    <b v="0"/>
    <n v="3.3408191485885292"/>
    <n v="5.8800001144409197"/>
    <n v="0"/>
    <n v="240"/>
    <n v="4"/>
    <n v="2160"/>
    <n v="36"/>
    <n v="15780"/>
    <n v="263"/>
    <n v="728"/>
    <n v="3115"/>
    <m/>
  </r>
  <r>
    <x v="0"/>
    <x v="18"/>
    <n v="4702921684"/>
    <x v="0"/>
    <d v="2016-05-01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017"/>
    <m/>
  </r>
  <r>
    <x v="0"/>
    <x v="18"/>
    <n v="4702921684"/>
    <x v="0"/>
    <d v="2016-05-02T00:00:00"/>
    <d v="1899-12-30T00:00:00"/>
    <n v="7245"/>
    <n v="5.9200000762939498"/>
    <n v="5.9200000762939498"/>
    <n v="0"/>
    <b v="0"/>
    <n v="0.37999999523162797"/>
    <b v="0"/>
    <n v="1.7400000095367401"/>
    <s v="light"/>
    <b v="0"/>
    <n v="3.3408191485885292"/>
    <n v="3.7599999904632599"/>
    <n v="0"/>
    <n v="300"/>
    <n v="5"/>
    <n v="2400"/>
    <n v="40"/>
    <n v="11700"/>
    <n v="195"/>
    <n v="1131"/>
    <n v="2859"/>
    <m/>
  </r>
  <r>
    <x v="0"/>
    <x v="18"/>
    <n v="4702921684"/>
    <x v="0"/>
    <d v="2016-05-03T00:00:00"/>
    <d v="1899-12-30T00:00:00"/>
    <n v="9454"/>
    <n v="7.6700000762939498"/>
    <n v="7.6700000762939498"/>
    <n v="0"/>
    <b v="0"/>
    <n v="0"/>
    <b v="0"/>
    <n v="0"/>
    <s v="light"/>
    <b v="0"/>
    <n v="3.3408191485885292"/>
    <n v="7.6700000762939498"/>
    <n v="0"/>
    <n v="0"/>
    <n v="0"/>
    <n v="0"/>
    <n v="0"/>
    <n v="18780"/>
    <n v="313"/>
    <n v="729"/>
    <n v="3145"/>
    <m/>
  </r>
  <r>
    <x v="0"/>
    <x v="18"/>
    <n v="4702921684"/>
    <x v="0"/>
    <d v="2016-05-04T00:00:00"/>
    <d v="1899-12-30T00:00:00"/>
    <n v="8161"/>
    <n v="6.6199998855590803"/>
    <n v="6.6199998855590803"/>
    <n v="0"/>
    <b v="0"/>
    <n v="0.34000000357627902"/>
    <b v="0"/>
    <n v="0.730000019073486"/>
    <s v="light"/>
    <b v="0"/>
    <n v="3.3408191485885292"/>
    <n v="5.53999996185303"/>
    <n v="0"/>
    <n v="240"/>
    <n v="4"/>
    <n v="900"/>
    <n v="15"/>
    <n v="15060"/>
    <n v="251"/>
    <n v="757"/>
    <n v="3004"/>
    <m/>
  </r>
  <r>
    <x v="0"/>
    <x v="18"/>
    <n v="4702921684"/>
    <x v="0"/>
    <d v="2016-05-05T00:00:00"/>
    <d v="1899-12-30T00:00:00"/>
    <n v="8614"/>
    <n v="6.9899997711181596"/>
    <n v="6.9899997711181596"/>
    <n v="0"/>
    <b v="0"/>
    <n v="0.67000001668930098"/>
    <b v="0"/>
    <n v="0.21999999880790699"/>
    <s v="light"/>
    <b v="0"/>
    <n v="3.3408191485885292"/>
    <n v="6.0900001525878897"/>
    <n v="0"/>
    <n v="480"/>
    <n v="8"/>
    <n v="300"/>
    <n v="5"/>
    <n v="14460"/>
    <n v="241"/>
    <n v="745"/>
    <n v="3006"/>
    <m/>
  </r>
  <r>
    <x v="0"/>
    <x v="18"/>
    <n v="4702921684"/>
    <x v="0"/>
    <d v="2016-05-06T00:00:00"/>
    <d v="1899-12-30T00:00:00"/>
    <n v="6943"/>
    <n v="5.6300001144409197"/>
    <n v="5.6300001144409197"/>
    <n v="0"/>
    <b v="0"/>
    <n v="7.9999998211860698E-2"/>
    <b v="0"/>
    <n v="0.66000002622604403"/>
    <s v="light"/>
    <b v="0"/>
    <n v="3.3408191485885292"/>
    <n v="4.8699998855590803"/>
    <n v="0"/>
    <n v="60"/>
    <n v="1"/>
    <n v="960"/>
    <n v="16"/>
    <n v="12420"/>
    <n v="207"/>
    <n v="682"/>
    <n v="2859"/>
    <m/>
  </r>
  <r>
    <x v="0"/>
    <x v="18"/>
    <n v="4702921684"/>
    <x v="0"/>
    <d v="2016-05-07T00:00:00"/>
    <d v="1899-12-30T00:00:00"/>
    <n v="14370"/>
    <n v="11.6499996185303"/>
    <n v="11.6499996185303"/>
    <n v="0"/>
    <b v="0"/>
    <n v="0.37000000476837203"/>
    <b v="0"/>
    <n v="2.3099999427795401"/>
    <s v="light"/>
    <b v="0"/>
    <n v="3.3408191485885292"/>
    <n v="8.9700002670288104"/>
    <n v="0"/>
    <n v="300"/>
    <n v="5"/>
    <n v="2760"/>
    <n v="46"/>
    <n v="26340"/>
    <n v="439"/>
    <n v="577"/>
    <n v="3683"/>
    <m/>
  </r>
  <r>
    <x v="0"/>
    <x v="18"/>
    <n v="4702921684"/>
    <x v="0"/>
    <d v="2016-05-08T00:00:00"/>
    <d v="1899-12-30T00:00:00"/>
    <n v="12857"/>
    <n v="10.430000305175801"/>
    <n v="10.430000305175801"/>
    <n v="0"/>
    <b v="0"/>
    <n v="0.68000000715255704"/>
    <b v="0"/>
    <n v="6.21000003814697"/>
    <s v="light"/>
    <b v="0"/>
    <n v="3.3408191485885292"/>
    <n v="3.53999996185303"/>
    <n v="0"/>
    <n v="540"/>
    <n v="9"/>
    <n v="7500"/>
    <n v="125"/>
    <n v="11520"/>
    <n v="192"/>
    <n v="1019"/>
    <n v="3287"/>
    <m/>
  </r>
  <r>
    <x v="0"/>
    <x v="18"/>
    <n v="4702921684"/>
    <x v="0"/>
    <d v="2016-05-09T00:00:00"/>
    <d v="1899-12-30T00:00:00"/>
    <n v="8232"/>
    <n v="6.6799998283386204"/>
    <n v="6.6799998283386204"/>
    <n v="0"/>
    <b v="0"/>
    <n v="0"/>
    <b v="0"/>
    <n v="0.56999999284744296"/>
    <s v="light"/>
    <b v="0"/>
    <n v="3.3408191485885292"/>
    <n v="6.0999999046325701"/>
    <n v="0"/>
    <n v="0"/>
    <n v="0"/>
    <n v="720"/>
    <n v="12"/>
    <n v="15180"/>
    <n v="253"/>
    <n v="746"/>
    <n v="2990"/>
    <m/>
  </r>
  <r>
    <x v="0"/>
    <x v="18"/>
    <n v="4702921684"/>
    <x v="0"/>
    <d v="2016-05-10T00:00:00"/>
    <d v="1899-12-30T00:00:00"/>
    <n v="10613"/>
    <n v="8.6099996566772496"/>
    <n v="8.6099996566772496"/>
    <n v="0"/>
    <b v="0"/>
    <n v="7.9999998211860698E-2"/>
    <b v="0"/>
    <n v="1.87999999523163"/>
    <s v="light"/>
    <b v="0"/>
    <n v="3.3408191485885292"/>
    <n v="6.6500000953674299"/>
    <n v="0"/>
    <n v="60"/>
    <n v="1"/>
    <n v="2220"/>
    <n v="37"/>
    <n v="15720"/>
    <n v="262"/>
    <n v="701"/>
    <n v="3172"/>
    <m/>
  </r>
  <r>
    <x v="0"/>
    <x v="18"/>
    <n v="4702921684"/>
    <x v="0"/>
    <d v="2016-05-11T00:00:00"/>
    <d v="1899-12-30T00:00:00"/>
    <n v="9810"/>
    <n v="7.96000003814697"/>
    <n v="7.96000003814697"/>
    <n v="0"/>
    <b v="0"/>
    <n v="0.77999997138977095"/>
    <b v="0"/>
    <n v="2.1600000858306898"/>
    <s v="light"/>
    <b v="0"/>
    <n v="3.3408191485885292"/>
    <n v="4.9800000190734899"/>
    <n v="0"/>
    <n v="600"/>
    <n v="10"/>
    <n v="2460"/>
    <n v="41"/>
    <n v="14100"/>
    <n v="235"/>
    <n v="784"/>
    <n v="3069"/>
    <m/>
  </r>
  <r>
    <x v="0"/>
    <x v="18"/>
    <n v="4702921684"/>
    <x v="0"/>
    <d v="2016-05-12T00:00:00"/>
    <d v="1899-12-30T00:00:00"/>
    <n v="2752"/>
    <n v="2.2300000190734899"/>
    <n v="2.2300000190734899"/>
    <n v="0"/>
    <b v="0"/>
    <n v="0"/>
    <b v="0"/>
    <n v="0"/>
    <s v="light"/>
    <b v="0"/>
    <n v="3.3408191485885292"/>
    <n v="2.2300000190734899"/>
    <n v="0"/>
    <n v="0"/>
    <n v="0"/>
    <n v="0"/>
    <n v="0"/>
    <n v="4080"/>
    <n v="68"/>
    <n v="241"/>
    <n v="1240"/>
    <m/>
  </r>
  <r>
    <x v="0"/>
    <x v="19"/>
    <n v="5553957443"/>
    <x v="0"/>
    <d v="2016-04-12T00:00:00"/>
    <d v="1899-12-30T00:00:00"/>
    <n v="11596"/>
    <n v="7.5700001716613796"/>
    <n v="7.5700001716613796"/>
    <n v="0"/>
    <b v="0"/>
    <n v="1.37000000476837"/>
    <b v="0"/>
    <n v="0.79000002145767201"/>
    <s v="light"/>
    <b v="0"/>
    <n v="3.3408191485885292"/>
    <n v="5.4099998474121103"/>
    <n v="0"/>
    <n v="1140"/>
    <n v="19"/>
    <n v="780"/>
    <n v="13"/>
    <n v="16620"/>
    <n v="277"/>
    <n v="767"/>
    <n v="2026"/>
    <m/>
  </r>
  <r>
    <x v="0"/>
    <x v="19"/>
    <n v="5553957443"/>
    <x v="0"/>
    <d v="2016-04-13T00:00:00"/>
    <d v="1899-12-30T00:00:00"/>
    <n v="4832"/>
    <n v="3.1600000858306898"/>
    <n v="3.1600000858306898"/>
    <n v="0"/>
    <b v="0"/>
    <n v="0"/>
    <b v="0"/>
    <n v="0"/>
    <s v="light"/>
    <b v="0"/>
    <n v="3.3408191485885292"/>
    <n v="3.1600000858306898"/>
    <n v="0"/>
    <n v="0"/>
    <n v="0"/>
    <n v="0"/>
    <n v="0"/>
    <n v="13560"/>
    <n v="226"/>
    <n v="647"/>
    <n v="1718"/>
    <m/>
  </r>
  <r>
    <x v="0"/>
    <x v="19"/>
    <n v="5553957443"/>
    <x v="0"/>
    <d v="2016-04-14T00:00:00"/>
    <d v="1899-12-30T00:00:00"/>
    <n v="17022"/>
    <n v="11.1199998855591"/>
    <n v="11.1199998855591"/>
    <n v="0"/>
    <b v="0"/>
    <n v="4"/>
    <b v="0"/>
    <n v="2.4500000476837198"/>
    <s v="light"/>
    <b v="0"/>
    <n v="3.3408191485885292"/>
    <n v="4.6700000762939498"/>
    <n v="0"/>
    <n v="3660"/>
    <n v="61"/>
    <n v="2460"/>
    <n v="41"/>
    <n v="15360"/>
    <n v="256"/>
    <n v="693"/>
    <n v="2324"/>
    <m/>
  </r>
  <r>
    <x v="0"/>
    <x v="19"/>
    <n v="5553957443"/>
    <x v="0"/>
    <d v="2016-04-15T00:00:00"/>
    <d v="1899-12-30T00:00:00"/>
    <n v="16556"/>
    <n v="10.8599996566772"/>
    <n v="10.8599996566772"/>
    <n v="0"/>
    <b v="0"/>
    <n v="4.1599998474121103"/>
    <b v="0"/>
    <n v="1.9800000190734901"/>
    <s v="light"/>
    <b v="0"/>
    <n v="3.3408191485885292"/>
    <n v="4.71000003814697"/>
    <n v="0"/>
    <n v="3480"/>
    <n v="58"/>
    <n v="2280"/>
    <n v="38"/>
    <n v="14340"/>
    <n v="239"/>
    <n v="689"/>
    <n v="2254"/>
    <m/>
  </r>
  <r>
    <x v="0"/>
    <x v="19"/>
    <n v="5553957443"/>
    <x v="0"/>
    <d v="2016-04-16T00:00:00"/>
    <d v="1899-12-30T00:00:00"/>
    <n v="5771"/>
    <n v="3.7699999809265101"/>
    <n v="3.7699999809265101"/>
    <n v="0"/>
    <b v="0"/>
    <n v="0"/>
    <b v="0"/>
    <n v="0"/>
    <s v="light"/>
    <b v="0"/>
    <n v="3.3408191485885292"/>
    <n v="3.7699999809265101"/>
    <n v="0"/>
    <n v="0"/>
    <n v="0"/>
    <n v="0"/>
    <n v="0"/>
    <n v="17280"/>
    <n v="288"/>
    <n v="521"/>
    <n v="1831"/>
    <m/>
  </r>
  <r>
    <x v="0"/>
    <x v="19"/>
    <n v="5553957443"/>
    <x v="0"/>
    <d v="2016-04-17T00:00:00"/>
    <d v="1899-12-30T00:00:00"/>
    <n v="655"/>
    <n v="0.43000000715255698"/>
    <n v="0.43000000715255698"/>
    <n v="0"/>
    <b v="0"/>
    <n v="0"/>
    <b v="0"/>
    <n v="0"/>
    <s v="light"/>
    <b v="0"/>
    <n v="3.3408191485885292"/>
    <n v="0.43000000715255698"/>
    <n v="0"/>
    <n v="0"/>
    <n v="0"/>
    <n v="0"/>
    <n v="0"/>
    <n v="2760"/>
    <n v="46"/>
    <n v="943"/>
    <n v="1397"/>
    <m/>
  </r>
  <r>
    <x v="0"/>
    <x v="19"/>
    <n v="5553957443"/>
    <x v="0"/>
    <d v="2016-04-18T00:00:00"/>
    <d v="1899-12-30T00:00:00"/>
    <n v="3727"/>
    <n v="2.4300000667571999"/>
    <n v="2.4300000667571999"/>
    <n v="0"/>
    <b v="0"/>
    <n v="0"/>
    <b v="0"/>
    <n v="0"/>
    <s v="light"/>
    <b v="0"/>
    <n v="3.3408191485885292"/>
    <n v="2.4300000667571999"/>
    <n v="0"/>
    <n v="0"/>
    <n v="0"/>
    <n v="0"/>
    <n v="0"/>
    <n v="12360"/>
    <n v="206"/>
    <n v="622"/>
    <n v="1683"/>
    <m/>
  </r>
  <r>
    <x v="0"/>
    <x v="19"/>
    <n v="5553957443"/>
    <x v="0"/>
    <d v="2016-04-19T00:00:00"/>
    <d v="1899-12-30T00:00:00"/>
    <n v="15482"/>
    <n v="10.1099996566772"/>
    <n v="10.1099996566772"/>
    <n v="0"/>
    <b v="0"/>
    <n v="4.2800002098083496"/>
    <b v="0"/>
    <n v="1.6599999666214"/>
    <s v="light"/>
    <b v="0"/>
    <n v="3.3408191485885292"/>
    <n v="4.1799998283386204"/>
    <n v="0"/>
    <n v="4140"/>
    <n v="69"/>
    <n v="1680"/>
    <n v="28"/>
    <n v="14940"/>
    <n v="249"/>
    <n v="756"/>
    <n v="2284"/>
    <m/>
  </r>
  <r>
    <x v="0"/>
    <x v="19"/>
    <n v="5553957443"/>
    <x v="0"/>
    <d v="2016-04-20T00:00:00"/>
    <d v="1899-12-30T00:00:00"/>
    <n v="2713"/>
    <n v="1.7699999809265099"/>
    <n v="1.7699999809265099"/>
    <n v="0"/>
    <b v="0"/>
    <n v="0"/>
    <b v="0"/>
    <n v="0"/>
    <s v="light"/>
    <b v="0"/>
    <n v="3.3408191485885292"/>
    <n v="1.7699999809265099"/>
    <n v="0"/>
    <n v="0"/>
    <n v="0"/>
    <n v="0"/>
    <n v="0"/>
    <n v="8880"/>
    <n v="148"/>
    <n v="598"/>
    <n v="1570"/>
    <m/>
  </r>
  <r>
    <x v="0"/>
    <x v="19"/>
    <n v="5553957443"/>
    <x v="0"/>
    <d v="2016-04-21T00:00:00"/>
    <d v="1899-12-30T00:00:00"/>
    <n v="12346"/>
    <n v="8.0600004196166992"/>
    <n v="8.0600004196166992"/>
    <n v="0"/>
    <b v="0"/>
    <n v="2.9500000476837198"/>
    <b v="0"/>
    <n v="2.1600000858306898"/>
    <s v="light"/>
    <b v="0"/>
    <n v="3.3408191485885292"/>
    <n v="2.96000003814697"/>
    <n v="0"/>
    <n v="2820"/>
    <n v="47"/>
    <n v="2520"/>
    <n v="42"/>
    <n v="10620"/>
    <n v="177"/>
    <n v="801"/>
    <n v="2066"/>
    <m/>
  </r>
  <r>
    <x v="0"/>
    <x v="19"/>
    <n v="5553957443"/>
    <x v="0"/>
    <d v="2016-04-22T00:00:00"/>
    <d v="1899-12-30T00:00:00"/>
    <n v="11682"/>
    <n v="7.6300001144409197"/>
    <n v="7.6300001144409197"/>
    <n v="0"/>
    <b v="0"/>
    <n v="1.37999999523163"/>
    <b v="0"/>
    <n v="0.62999999523162797"/>
    <s v="light"/>
    <b v="0"/>
    <n v="3.3408191485885292"/>
    <n v="5.5999999046325701"/>
    <n v="0"/>
    <n v="1500"/>
    <n v="25"/>
    <n v="960"/>
    <n v="16"/>
    <n v="16200"/>
    <n v="270"/>
    <n v="781"/>
    <n v="2105"/>
    <m/>
  </r>
  <r>
    <x v="0"/>
    <x v="19"/>
    <n v="5553957443"/>
    <x v="0"/>
    <d v="2016-04-23T00:00:00"/>
    <d v="1899-12-30T00:00:00"/>
    <n v="4112"/>
    <n v="2.6900000572204599"/>
    <n v="2.6900000572204599"/>
    <n v="0"/>
    <b v="0"/>
    <n v="0"/>
    <b v="0"/>
    <n v="0"/>
    <s v="light"/>
    <b v="0"/>
    <n v="3.3408191485885292"/>
    <n v="2.6800000667571999"/>
    <n v="0"/>
    <n v="0"/>
    <n v="0"/>
    <n v="0"/>
    <n v="0"/>
    <n v="16320"/>
    <n v="272"/>
    <n v="443"/>
    <n v="1776"/>
    <m/>
  </r>
  <r>
    <x v="0"/>
    <x v="19"/>
    <n v="5553957443"/>
    <x v="0"/>
    <d v="2016-04-24T00:00:00"/>
    <d v="1899-12-30T00:00:00"/>
    <n v="1807"/>
    <n v="1.1799999475479099"/>
    <n v="1.1799999475479099"/>
    <n v="0"/>
    <b v="0"/>
    <n v="0"/>
    <b v="0"/>
    <n v="0"/>
    <s v="light"/>
    <b v="0"/>
    <n v="3.3408191485885292"/>
    <n v="1.1799999475479099"/>
    <n v="0"/>
    <n v="0"/>
    <n v="0"/>
    <n v="0"/>
    <n v="0"/>
    <n v="6240"/>
    <n v="104"/>
    <n v="582"/>
    <n v="1507"/>
    <m/>
  </r>
  <r>
    <x v="0"/>
    <x v="19"/>
    <n v="5553957443"/>
    <x v="0"/>
    <d v="2016-04-25T00:00:00"/>
    <d v="1899-12-30T00:00:00"/>
    <n v="10946"/>
    <n v="7.1900000572204599"/>
    <n v="7.1900000572204599"/>
    <n v="0"/>
    <b v="0"/>
    <n v="2.9300000667571999"/>
    <b v="0"/>
    <n v="0.56999999284744296"/>
    <s v="light"/>
    <b v="0"/>
    <n v="3.3408191485885292"/>
    <n v="3.6900000572204599"/>
    <n v="0"/>
    <n v="3060"/>
    <n v="51"/>
    <n v="660"/>
    <n v="11"/>
    <n v="12060"/>
    <n v="201"/>
    <n v="732"/>
    <n v="2033"/>
    <m/>
  </r>
  <r>
    <x v="0"/>
    <x v="19"/>
    <n v="5553957443"/>
    <x v="0"/>
    <d v="2016-04-26T00:00:00"/>
    <d v="1899-12-30T00:00:00"/>
    <n v="11886"/>
    <n v="7.7600002288818404"/>
    <n v="7.7600002288818404"/>
    <n v="0"/>
    <b v="0"/>
    <n v="2.3699998855590798"/>
    <b v="0"/>
    <n v="0.93000000715255704"/>
    <s v="light"/>
    <b v="0"/>
    <n v="3.3408191485885292"/>
    <n v="4.46000003814697"/>
    <n v="0"/>
    <n v="2400"/>
    <n v="40"/>
    <n v="1080"/>
    <n v="18"/>
    <n v="14280"/>
    <n v="238"/>
    <n v="750"/>
    <n v="2093"/>
    <m/>
  </r>
  <r>
    <x v="0"/>
    <x v="19"/>
    <n v="5553957443"/>
    <x v="0"/>
    <d v="2016-04-27T00:00:00"/>
    <d v="1899-12-30T00:00:00"/>
    <n v="10538"/>
    <n v="6.8800001144409197"/>
    <n v="6.8800001144409197"/>
    <n v="0"/>
    <b v="0"/>
    <n v="1.1399999856948899"/>
    <b v="0"/>
    <n v="1"/>
    <s v="light"/>
    <b v="0"/>
    <n v="3.3408191485885292"/>
    <n v="4.7399997711181596"/>
    <n v="0"/>
    <n v="960"/>
    <n v="16"/>
    <n v="960"/>
    <n v="16"/>
    <n v="12360"/>
    <n v="206"/>
    <n v="745"/>
    <n v="1922"/>
    <m/>
  </r>
  <r>
    <x v="0"/>
    <x v="19"/>
    <n v="5553957443"/>
    <x v="0"/>
    <d v="2016-04-28T00:00:00"/>
    <d v="1899-12-30T00:00:00"/>
    <n v="11393"/>
    <n v="7.6300001144409197"/>
    <n v="7.6300001144409197"/>
    <n v="0"/>
    <b v="0"/>
    <n v="3.71000003814697"/>
    <b v="0"/>
    <n v="0.75"/>
    <s v="light"/>
    <b v="0"/>
    <n v="3.3408191485885292"/>
    <n v="3.1700000762939502"/>
    <n v="0"/>
    <n v="2940"/>
    <n v="49"/>
    <n v="780"/>
    <n v="13"/>
    <n v="9900"/>
    <n v="165"/>
    <n v="727"/>
    <n v="1999"/>
    <m/>
  </r>
  <r>
    <x v="0"/>
    <x v="19"/>
    <n v="5553957443"/>
    <x v="0"/>
    <d v="2016-04-29T00:00:00"/>
    <d v="1899-12-30T00:00:00"/>
    <n v="12764"/>
    <n v="8.3299999237060494"/>
    <n v="8.3299999237060494"/>
    <n v="0"/>
    <b v="0"/>
    <n v="2.78999996185303"/>
    <b v="0"/>
    <n v="0.63999998569488503"/>
    <s v="light"/>
    <b v="0"/>
    <n v="3.3408191485885292"/>
    <n v="4.9099998474121103"/>
    <n v="0"/>
    <n v="2760"/>
    <n v="46"/>
    <n v="900"/>
    <n v="15"/>
    <n v="16200"/>
    <n v="270"/>
    <n v="709"/>
    <n v="2169"/>
    <m/>
  </r>
  <r>
    <x v="0"/>
    <x v="19"/>
    <n v="5553957443"/>
    <x v="0"/>
    <d v="2016-04-30T00:00:00"/>
    <d v="1899-12-30T00:00:00"/>
    <n v="1202"/>
    <n v="0.77999997138977095"/>
    <n v="0.77999997138977095"/>
    <n v="0"/>
    <b v="0"/>
    <n v="0"/>
    <b v="0"/>
    <n v="0"/>
    <s v="light"/>
    <b v="0"/>
    <n v="3.3408191485885292"/>
    <n v="0.77999997138977095"/>
    <n v="0"/>
    <n v="0"/>
    <n v="0"/>
    <n v="0"/>
    <n v="0"/>
    <n v="5040"/>
    <n v="84"/>
    <n v="506"/>
    <n v="1463"/>
    <m/>
  </r>
  <r>
    <x v="0"/>
    <x v="19"/>
    <n v="5553957443"/>
    <x v="0"/>
    <d v="2016-05-01T00:00:00"/>
    <d v="1899-12-30T00:00:00"/>
    <n v="5164"/>
    <n v="3.3699998855590798"/>
    <n v="3.3699998855590798"/>
    <n v="0"/>
    <b v="0"/>
    <n v="0"/>
    <b v="0"/>
    <n v="0"/>
    <s v="light"/>
    <b v="0"/>
    <n v="3.3408191485885292"/>
    <n v="3.3699998855590798"/>
    <n v="0"/>
    <n v="0"/>
    <n v="0"/>
    <n v="0"/>
    <n v="0"/>
    <n v="14220"/>
    <n v="237"/>
    <n v="436"/>
    <n v="1747"/>
    <m/>
  </r>
  <r>
    <x v="0"/>
    <x v="19"/>
    <n v="5553957443"/>
    <x v="0"/>
    <d v="2016-05-02T00:00:00"/>
    <d v="1899-12-30T00:00:00"/>
    <n v="9769"/>
    <n v="6.3800001144409197"/>
    <n v="6.3800001144409197"/>
    <n v="0"/>
    <b v="0"/>
    <n v="1.0599999427795399"/>
    <b v="0"/>
    <n v="0.40999999642372098"/>
    <s v="light"/>
    <b v="0"/>
    <n v="3.3408191485885292"/>
    <n v="4.9000000953674299"/>
    <n v="0"/>
    <n v="1380"/>
    <n v="23"/>
    <n v="540"/>
    <n v="9"/>
    <n v="13620"/>
    <n v="227"/>
    <n v="724"/>
    <n v="1996"/>
    <m/>
  </r>
  <r>
    <x v="0"/>
    <x v="19"/>
    <n v="5553957443"/>
    <x v="0"/>
    <d v="2016-05-03T00:00:00"/>
    <d v="1899-12-30T00:00:00"/>
    <n v="12848"/>
    <n v="8.3900003433227504"/>
    <n v="8.3900003433227504"/>
    <n v="0"/>
    <b v="0"/>
    <n v="1.5"/>
    <b v="0"/>
    <n v="1.20000004768372"/>
    <s v="light"/>
    <b v="0"/>
    <n v="3.3408191485885292"/>
    <n v="5.6799998283386204"/>
    <n v="0"/>
    <n v="1560"/>
    <n v="26"/>
    <n v="1740"/>
    <n v="29"/>
    <n v="14820"/>
    <n v="247"/>
    <n v="812"/>
    <n v="2116"/>
    <m/>
  </r>
  <r>
    <x v="0"/>
    <x v="19"/>
    <n v="5553957443"/>
    <x v="0"/>
    <d v="2016-05-04T00:00:00"/>
    <d v="1899-12-30T00:00:00"/>
    <n v="4249"/>
    <n v="2.7699999809265101"/>
    <n v="2.7699999809265101"/>
    <n v="0"/>
    <b v="0"/>
    <n v="0"/>
    <b v="0"/>
    <n v="0"/>
    <s v="light"/>
    <b v="0"/>
    <n v="3.3408191485885292"/>
    <n v="2.7699999809265101"/>
    <n v="0"/>
    <n v="0"/>
    <n v="0"/>
    <n v="0"/>
    <n v="0"/>
    <n v="13440"/>
    <n v="224"/>
    <n v="651"/>
    <n v="1698"/>
    <m/>
  </r>
  <r>
    <x v="0"/>
    <x v="19"/>
    <n v="5553957443"/>
    <x v="0"/>
    <d v="2016-05-05T00:00:00"/>
    <d v="1899-12-30T00:00:00"/>
    <n v="14331"/>
    <n v="9.5100002288818395"/>
    <n v="9.5100002288818395"/>
    <n v="0"/>
    <b v="0"/>
    <n v="3.4300000667571999"/>
    <b v="0"/>
    <n v="1.6599999666214"/>
    <s v="light"/>
    <b v="0"/>
    <n v="3.3408191485885292"/>
    <n v="4.4299998283386204"/>
    <n v="0"/>
    <n v="2640"/>
    <n v="44"/>
    <n v="1740"/>
    <n v="29"/>
    <n v="14460"/>
    <n v="241"/>
    <n v="692"/>
    <n v="2156"/>
    <m/>
  </r>
  <r>
    <x v="0"/>
    <x v="19"/>
    <n v="5553957443"/>
    <x v="0"/>
    <d v="2016-05-06T00:00:00"/>
    <d v="1899-12-30T00:00:00"/>
    <n v="9632"/>
    <n v="6.28999996185303"/>
    <n v="6.28999996185303"/>
    <n v="0"/>
    <b v="0"/>
    <n v="1.5199999809265099"/>
    <b v="0"/>
    <n v="0.54000002145767201"/>
    <s v="light"/>
    <b v="0"/>
    <n v="3.3408191485885292"/>
    <n v="4.2300000190734899"/>
    <n v="0"/>
    <n v="1260"/>
    <n v="21"/>
    <n v="540"/>
    <n v="9"/>
    <n v="13740"/>
    <n v="229"/>
    <n v="761"/>
    <n v="1916"/>
    <m/>
  </r>
  <r>
    <x v="0"/>
    <x v="19"/>
    <n v="5553957443"/>
    <x v="0"/>
    <d v="2016-05-07T00:00:00"/>
    <d v="1899-12-30T00:00:00"/>
    <n v="1868"/>
    <n v="1.2200000286102299"/>
    <n v="1.2200000286102299"/>
    <n v="0"/>
    <b v="0"/>
    <n v="0"/>
    <b v="0"/>
    <n v="0"/>
    <s v="light"/>
    <b v="0"/>
    <n v="3.3408191485885292"/>
    <n v="1.2200000286102299"/>
    <n v="0"/>
    <n v="0"/>
    <n v="0"/>
    <n v="0"/>
    <n v="0"/>
    <n v="5760"/>
    <n v="96"/>
    <n v="902"/>
    <n v="1494"/>
    <m/>
  </r>
  <r>
    <x v="0"/>
    <x v="19"/>
    <n v="5553957443"/>
    <x v="0"/>
    <d v="2016-05-08T00:00:00"/>
    <d v="1899-12-30T00:00:00"/>
    <n v="6083"/>
    <n v="4"/>
    <n v="4"/>
    <n v="0"/>
    <b v="0"/>
    <n v="0.21999999880790699"/>
    <b v="0"/>
    <n v="0.46999999880790699"/>
    <s v="light"/>
    <b v="0"/>
    <n v="3.3408191485885292"/>
    <n v="3.2999999523162802"/>
    <n v="0"/>
    <n v="180"/>
    <n v="3"/>
    <n v="480"/>
    <n v="8"/>
    <n v="12600"/>
    <n v="210"/>
    <n v="505"/>
    <n v="1762"/>
    <m/>
  </r>
  <r>
    <x v="0"/>
    <x v="19"/>
    <n v="5553957443"/>
    <x v="0"/>
    <d v="2016-05-09T00:00:00"/>
    <d v="1899-12-30T00:00:00"/>
    <n v="11611"/>
    <n v="7.5799999237060502"/>
    <n v="7.5799999237060502"/>
    <n v="0"/>
    <b v="0"/>
    <n v="2.1300001144409202"/>
    <b v="0"/>
    <n v="0.88999998569488503"/>
    <s v="light"/>
    <b v="0"/>
    <n v="3.3408191485885292"/>
    <n v="4.5599999427795401"/>
    <n v="0"/>
    <n v="3540"/>
    <n v="59"/>
    <n v="1320"/>
    <n v="22"/>
    <n v="15060"/>
    <n v="251"/>
    <n v="667"/>
    <n v="2272"/>
    <m/>
  </r>
  <r>
    <x v="0"/>
    <x v="19"/>
    <n v="5553957443"/>
    <x v="0"/>
    <d v="2016-05-10T00:00:00"/>
    <d v="1899-12-30T00:00:00"/>
    <n v="16358"/>
    <n v="10.710000038146999"/>
    <n v="10.710000038146999"/>
    <n v="0"/>
    <b v="0"/>
    <n v="3.8699998855590798"/>
    <b v="0"/>
    <n v="1.6100000143051101"/>
    <s v="light"/>
    <b v="0"/>
    <n v="3.3408191485885292"/>
    <n v="5.1999998092651403"/>
    <n v="0"/>
    <n v="3660"/>
    <n v="61"/>
    <n v="2400"/>
    <n v="40"/>
    <n v="15900"/>
    <n v="265"/>
    <n v="707"/>
    <n v="2335"/>
    <m/>
  </r>
  <r>
    <x v="0"/>
    <x v="19"/>
    <n v="5553957443"/>
    <x v="0"/>
    <d v="2016-05-11T00:00:00"/>
    <d v="1899-12-30T00:00:00"/>
    <n v="4926"/>
    <n v="3.2200000286102299"/>
    <n v="3.2200000286102299"/>
    <n v="0"/>
    <b v="0"/>
    <n v="0"/>
    <b v="0"/>
    <n v="0"/>
    <s v="light"/>
    <b v="0"/>
    <n v="3.3408191485885292"/>
    <n v="3.2200000286102299"/>
    <n v="0"/>
    <n v="0"/>
    <n v="0"/>
    <n v="0"/>
    <n v="0"/>
    <n v="11700"/>
    <n v="195"/>
    <n v="628"/>
    <n v="1693"/>
    <m/>
  </r>
  <r>
    <x v="0"/>
    <x v="19"/>
    <n v="5553957443"/>
    <x v="0"/>
    <d v="2016-05-12T00:00:00"/>
    <d v="1899-12-30T00:00:00"/>
    <n v="3121"/>
    <n v="2.03999996185303"/>
    <n v="2.03999996185303"/>
    <n v="0"/>
    <b v="0"/>
    <n v="0.57999998331069902"/>
    <b v="0"/>
    <n v="0.40000000596046398"/>
    <s v="light"/>
    <b v="0"/>
    <n v="3.3408191485885292"/>
    <n v="1.0599999427795399"/>
    <n v="0"/>
    <n v="480"/>
    <n v="8"/>
    <n v="360"/>
    <n v="6"/>
    <n v="2880"/>
    <n v="48"/>
    <n v="222"/>
    <n v="741"/>
    <m/>
  </r>
  <r>
    <x v="0"/>
    <x v="20"/>
    <n v="5577150313"/>
    <x v="0"/>
    <d v="2016-04-12T00:00:00"/>
    <d v="1899-12-30T00:00:00"/>
    <n v="8135"/>
    <n v="6.0799999237060502"/>
    <n v="6.0799999237060502"/>
    <n v="0"/>
    <b v="0"/>
    <n v="3.5999999046325701"/>
    <b v="0"/>
    <n v="0.37999999523162797"/>
    <s v="light"/>
    <b v="0"/>
    <n v="3.3408191485885292"/>
    <n v="2.0999999046325701"/>
    <n v="0"/>
    <n v="5160"/>
    <n v="86"/>
    <n v="960"/>
    <n v="16"/>
    <n v="8400"/>
    <n v="140"/>
    <n v="728"/>
    <n v="3405"/>
    <m/>
  </r>
  <r>
    <x v="0"/>
    <x v="20"/>
    <n v="5577150313"/>
    <x v="0"/>
    <d v="2016-04-13T00:00:00"/>
    <d v="1899-12-30T00:00:00"/>
    <n v="5077"/>
    <n v="3.78999996185303"/>
    <n v="3.78999996185303"/>
    <n v="0"/>
    <b v="0"/>
    <n v="0.31999999284744302"/>
    <b v="0"/>
    <n v="0.21999999880790699"/>
    <s v="light"/>
    <b v="0"/>
    <n v="3.3408191485885292"/>
    <n v="3.25"/>
    <n v="0"/>
    <n v="900"/>
    <n v="15"/>
    <n v="660"/>
    <n v="11"/>
    <n v="8640"/>
    <n v="144"/>
    <n v="776"/>
    <n v="2551"/>
    <m/>
  </r>
  <r>
    <x v="0"/>
    <x v="20"/>
    <n v="5577150313"/>
    <x v="0"/>
    <d v="2016-04-14T00:00:00"/>
    <d v="1899-12-30T00:00:00"/>
    <n v="8596"/>
    <n v="6.4200000762939498"/>
    <n v="6.4200000762939498"/>
    <n v="0"/>
    <b v="0"/>
    <n v="3.3299999237060498"/>
    <b v="0"/>
    <n v="0.31000000238418601"/>
    <s v="light"/>
    <b v="0"/>
    <n v="3.3408191485885292"/>
    <n v="2.7799999713897701"/>
    <n v="0"/>
    <n v="7080"/>
    <n v="118"/>
    <n v="1800"/>
    <n v="30"/>
    <n v="10560"/>
    <n v="176"/>
    <n v="662"/>
    <n v="4022"/>
    <m/>
  </r>
  <r>
    <x v="0"/>
    <x v="20"/>
    <n v="5577150313"/>
    <x v="0"/>
    <d v="2016-04-15T00:00:00"/>
    <d v="1899-12-30T00:00:00"/>
    <n v="12087"/>
    <n v="9.0799999237060494"/>
    <n v="9.0799999237060494"/>
    <n v="0"/>
    <b v="0"/>
    <n v="3.9200000762939502"/>
    <b v="0"/>
    <n v="1.6000000238418599"/>
    <s v="light"/>
    <b v="0"/>
    <n v="3.3408191485885292"/>
    <n v="3.5599999427795401"/>
    <n v="0"/>
    <n v="6900"/>
    <n v="115"/>
    <n v="3240"/>
    <n v="54"/>
    <n v="11940"/>
    <n v="199"/>
    <n v="695"/>
    <n v="4005"/>
    <m/>
  </r>
  <r>
    <x v="0"/>
    <x v="20"/>
    <n v="5577150313"/>
    <x v="0"/>
    <d v="2016-04-16T00:00:00"/>
    <d v="1899-12-30T00:00:00"/>
    <n v="14269"/>
    <n v="10.6599998474121"/>
    <n v="10.6599998474121"/>
    <n v="0"/>
    <b v="0"/>
    <n v="6.6399998664856001"/>
    <b v="0"/>
    <n v="1.2799999713897701"/>
    <s v="light"/>
    <b v="0"/>
    <n v="3.3408191485885292"/>
    <n v="2.7300000190734899"/>
    <n v="0"/>
    <n v="11040"/>
    <n v="184"/>
    <n v="3360"/>
    <n v="56"/>
    <n v="9480"/>
    <n v="158"/>
    <n v="472"/>
    <n v="4274"/>
    <m/>
  </r>
  <r>
    <x v="0"/>
    <x v="20"/>
    <n v="5577150313"/>
    <x v="0"/>
    <d v="2016-04-17T00:00:00"/>
    <d v="1899-12-30T00:00:00"/>
    <n v="12231"/>
    <n v="9.1400003433227504"/>
    <n v="9.1400003433227504"/>
    <n v="0"/>
    <b v="0"/>
    <n v="5.9800000190734899"/>
    <b v="0"/>
    <n v="0.82999998331069902"/>
    <s v="light"/>
    <b v="0"/>
    <n v="3.3408191485885292"/>
    <n v="2.3199999332428001"/>
    <n v="0"/>
    <n v="12000"/>
    <n v="200"/>
    <n v="2220"/>
    <n v="37"/>
    <n v="9540"/>
    <n v="159"/>
    <n v="525"/>
    <n v="4552"/>
    <m/>
  </r>
  <r>
    <x v="0"/>
    <x v="20"/>
    <n v="5577150313"/>
    <x v="0"/>
    <d v="2016-04-18T00:00:00"/>
    <d v="1899-12-30T00:00:00"/>
    <n v="9893"/>
    <n v="7.3899998664856001"/>
    <n v="7.3899998664856001"/>
    <n v="0"/>
    <b v="0"/>
    <n v="4.8600001335143999"/>
    <b v="0"/>
    <n v="0.72000002861022905"/>
    <s v="light"/>
    <b v="0"/>
    <n v="3.3408191485885292"/>
    <n v="1.8200000524520901"/>
    <n v="0"/>
    <n v="6840"/>
    <n v="114"/>
    <n v="1920"/>
    <n v="32"/>
    <n v="7800"/>
    <n v="130"/>
    <n v="623"/>
    <n v="3625"/>
    <m/>
  </r>
  <r>
    <x v="0"/>
    <x v="20"/>
    <n v="5577150313"/>
    <x v="0"/>
    <d v="2016-04-19T00:00:00"/>
    <d v="1899-12-30T00:00:00"/>
    <n v="12574"/>
    <n v="9.4200000762939506"/>
    <n v="9.4200000762939506"/>
    <n v="0"/>
    <b v="0"/>
    <n v="7.0199999809265101"/>
    <b v="0"/>
    <n v="0.63999998569488503"/>
    <s v="light"/>
    <b v="0"/>
    <n v="3.3408191485885292"/>
    <n v="1.7599999904632599"/>
    <n v="0"/>
    <n v="6480"/>
    <n v="108"/>
    <n v="1380"/>
    <n v="23"/>
    <n v="6660"/>
    <n v="111"/>
    <n v="733"/>
    <n v="3501"/>
    <m/>
  </r>
  <r>
    <x v="0"/>
    <x v="20"/>
    <n v="5577150313"/>
    <x v="0"/>
    <d v="2016-04-20T00:00:00"/>
    <d v="1899-12-30T00:00:00"/>
    <n v="8330"/>
    <n v="6.2199997901916504"/>
    <n v="6.2199997901916504"/>
    <n v="0"/>
    <b v="0"/>
    <n v="4.1199998855590803"/>
    <b v="0"/>
    <n v="0.34000000357627902"/>
    <s v="light"/>
    <b v="0"/>
    <n v="3.3408191485885292"/>
    <n v="1.7599999904632599"/>
    <n v="0"/>
    <n v="5220"/>
    <n v="87"/>
    <n v="960"/>
    <n v="16"/>
    <n v="6780"/>
    <n v="113"/>
    <n v="773"/>
    <n v="3192"/>
    <m/>
  </r>
  <r>
    <x v="0"/>
    <x v="20"/>
    <n v="5577150313"/>
    <x v="0"/>
    <d v="2016-04-21T00:00:00"/>
    <d v="1899-12-30T00:00:00"/>
    <n v="10830"/>
    <n v="8.0900001525878906"/>
    <n v="8.0900001525878906"/>
    <n v="0"/>
    <b v="0"/>
    <n v="3.6500000953674299"/>
    <b v="0"/>
    <n v="1.6599999666214"/>
    <s v="light"/>
    <b v="0"/>
    <n v="3.3408191485885292"/>
    <n v="2.7799999713897701"/>
    <n v="0"/>
    <n v="6600"/>
    <n v="110"/>
    <n v="4440"/>
    <n v="74"/>
    <n v="10500"/>
    <n v="175"/>
    <n v="670"/>
    <n v="4018"/>
    <m/>
  </r>
  <r>
    <x v="0"/>
    <x v="20"/>
    <n v="5577150313"/>
    <x v="0"/>
    <d v="2016-04-22T00:00:00"/>
    <d v="1899-12-30T00:00:00"/>
    <n v="9172"/>
    <n v="6.8499999046325701"/>
    <n v="6.8499999046325701"/>
    <n v="0"/>
    <b v="0"/>
    <n v="2.4200000762939502"/>
    <b v="0"/>
    <n v="0.79000002145767201"/>
    <s v="light"/>
    <b v="0"/>
    <n v="3.3408191485885292"/>
    <n v="3.2999999523162802"/>
    <n v="0"/>
    <n v="3720"/>
    <n v="62"/>
    <n v="1800"/>
    <n v="30"/>
    <n v="12000"/>
    <n v="200"/>
    <n v="823"/>
    <n v="3329"/>
    <m/>
  </r>
  <r>
    <x v="0"/>
    <x v="20"/>
    <n v="5577150313"/>
    <x v="0"/>
    <d v="2016-04-23T00:00:00"/>
    <d v="1899-12-30T00:00:00"/>
    <n v="7638"/>
    <n v="5.71000003814697"/>
    <n v="5.71000003814697"/>
    <n v="0"/>
    <b v="0"/>
    <n v="1.21000003814697"/>
    <b v="0"/>
    <n v="0.36000001430511502"/>
    <s v="light"/>
    <b v="0"/>
    <n v="3.3408191485885292"/>
    <n v="4.1399998664856001"/>
    <n v="0"/>
    <n v="1440"/>
    <n v="24"/>
    <n v="1440"/>
    <n v="24"/>
    <n v="13380"/>
    <n v="223"/>
    <n v="627"/>
    <n v="3152"/>
    <m/>
  </r>
  <r>
    <x v="0"/>
    <x v="20"/>
    <n v="5577150313"/>
    <x v="0"/>
    <d v="2016-04-24T00:00:00"/>
    <d v="1899-12-30T00:00:00"/>
    <n v="15764"/>
    <n v="11.7799997329712"/>
    <n v="11.7799997329712"/>
    <n v="0"/>
    <b v="0"/>
    <n v="7.6500000953674299"/>
    <b v="0"/>
    <n v="2.1500000953674299"/>
    <s v="light"/>
    <b v="0"/>
    <n v="3.3408191485885292"/>
    <n v="1.9800000190734901"/>
    <n v="0"/>
    <n v="12600"/>
    <n v="210"/>
    <n v="3900"/>
    <n v="65"/>
    <n v="8460"/>
    <n v="141"/>
    <n v="425"/>
    <n v="4392"/>
    <m/>
  </r>
  <r>
    <x v="0"/>
    <x v="20"/>
    <n v="5577150313"/>
    <x v="0"/>
    <d v="2016-04-25T00:00:00"/>
    <d v="1899-12-30T00:00:00"/>
    <n v="6393"/>
    <n v="4.7800002098083496"/>
    <n v="4.7800002098083496"/>
    <n v="0"/>
    <b v="0"/>
    <n v="1.3500000238418599"/>
    <b v="0"/>
    <n v="0.67000001668930098"/>
    <s v="light"/>
    <b v="0"/>
    <n v="3.3408191485885292"/>
    <n v="2.7599999904632599"/>
    <n v="0"/>
    <n v="3660"/>
    <n v="61"/>
    <n v="2280"/>
    <n v="38"/>
    <n v="12840"/>
    <n v="214"/>
    <n v="743"/>
    <n v="3374"/>
    <m/>
  </r>
  <r>
    <x v="0"/>
    <x v="20"/>
    <n v="5577150313"/>
    <x v="0"/>
    <d v="2016-04-26T00:00:00"/>
    <d v="1899-12-30T00:00:00"/>
    <n v="5325"/>
    <n v="3.9800000190734899"/>
    <n v="3.9800000190734899"/>
    <n v="0"/>
    <b v="0"/>
    <n v="0.85000002384185802"/>
    <b v="0"/>
    <n v="0.64999997615814198"/>
    <s v="light"/>
    <b v="0"/>
    <n v="3.3408191485885292"/>
    <n v="2.4700000286102299"/>
    <n v="0"/>
    <n v="2280"/>
    <n v="38"/>
    <n v="1920"/>
    <n v="32"/>
    <n v="10860"/>
    <n v="181"/>
    <n v="759"/>
    <n v="3088"/>
    <m/>
  </r>
  <r>
    <x v="0"/>
    <x v="20"/>
    <n v="5577150313"/>
    <x v="0"/>
    <d v="2016-04-27T00:00:00"/>
    <d v="1899-12-30T00:00:00"/>
    <n v="6805"/>
    <n v="5.1399998664856001"/>
    <n v="5.1399998664856001"/>
    <n v="0"/>
    <b v="0"/>
    <n v="1.8099999427795399"/>
    <b v="0"/>
    <n v="0.40000000596046398"/>
    <s v="light"/>
    <b v="0"/>
    <n v="3.3408191485885292"/>
    <n v="2.9300000667571999"/>
    <n v="0"/>
    <n v="3780"/>
    <n v="63"/>
    <n v="960"/>
    <n v="16"/>
    <n v="11400"/>
    <n v="190"/>
    <n v="773"/>
    <n v="3294"/>
    <m/>
  </r>
  <r>
    <x v="0"/>
    <x v="20"/>
    <n v="5577150313"/>
    <x v="0"/>
    <d v="2016-04-28T00:00:00"/>
    <d v="1899-12-30T00:00:00"/>
    <n v="9841"/>
    <n v="7.4299998283386204"/>
    <n v="7.4299998283386204"/>
    <n v="0"/>
    <b v="0"/>
    <n v="3.25"/>
    <b v="0"/>
    <n v="1.16999995708466"/>
    <s v="light"/>
    <b v="0"/>
    <n v="3.3408191485885292"/>
    <n v="3.0099999904632599"/>
    <n v="0"/>
    <n v="5940"/>
    <n v="99"/>
    <n v="3060"/>
    <n v="51"/>
    <n v="8460"/>
    <n v="141"/>
    <n v="692"/>
    <n v="3580"/>
    <m/>
  </r>
  <r>
    <x v="0"/>
    <x v="20"/>
    <n v="5577150313"/>
    <x v="0"/>
    <d v="2016-04-29T00:00:00"/>
    <d v="1899-12-30T00:00:00"/>
    <n v="7924"/>
    <n v="5.9200000762939498"/>
    <n v="5.9200000762939498"/>
    <n v="0"/>
    <b v="0"/>
    <n v="2.8399999141693102"/>
    <b v="0"/>
    <n v="0.61000001430511497"/>
    <s v="light"/>
    <b v="0"/>
    <n v="3.3408191485885292"/>
    <n v="2.4700000286102299"/>
    <n v="0"/>
    <n v="5820"/>
    <n v="97"/>
    <n v="2160"/>
    <n v="36"/>
    <n v="9900"/>
    <n v="165"/>
    <n v="739"/>
    <n v="3544"/>
    <m/>
  </r>
  <r>
    <x v="0"/>
    <x v="20"/>
    <n v="5577150313"/>
    <x v="0"/>
    <d v="2016-04-30T00:00:00"/>
    <d v="1899-12-30T00:00:00"/>
    <n v="12363"/>
    <n v="9.2399997711181605"/>
    <n v="9.2399997711181605"/>
    <n v="0"/>
    <b v="0"/>
    <n v="5.8299999237060502"/>
    <b v="0"/>
    <n v="0.79000002145767201"/>
    <s v="light"/>
    <b v="0"/>
    <n v="3.3408191485885292"/>
    <n v="2.6099998950958301"/>
    <n v="0"/>
    <n v="12420"/>
    <n v="207"/>
    <n v="2700"/>
    <n v="45"/>
    <n v="9780"/>
    <n v="163"/>
    <n v="621"/>
    <n v="4501"/>
    <m/>
  </r>
  <r>
    <x v="0"/>
    <x v="20"/>
    <n v="5577150313"/>
    <x v="0"/>
    <d v="2016-05-01T00:00:00"/>
    <d v="1899-12-30T00:00:00"/>
    <n v="13368"/>
    <n v="9.9899997711181605"/>
    <n v="9.9899997711181605"/>
    <n v="0"/>
    <b v="0"/>
    <n v="5.3099999427795401"/>
    <b v="0"/>
    <n v="1.4400000572204601"/>
    <s v="light"/>
    <b v="0"/>
    <n v="3.3408191485885292"/>
    <n v="3.2400000095367401"/>
    <n v="0"/>
    <n v="11640"/>
    <n v="194"/>
    <n v="4320"/>
    <n v="72"/>
    <n v="10680"/>
    <n v="178"/>
    <n v="499"/>
    <n v="4546"/>
    <m/>
  </r>
  <r>
    <x v="0"/>
    <x v="20"/>
    <n v="5577150313"/>
    <x v="0"/>
    <d v="2016-05-02T00:00:00"/>
    <d v="1899-12-30T00:00:00"/>
    <n v="7439"/>
    <n v="5.5599999427795401"/>
    <n v="5.5599999427795401"/>
    <n v="0"/>
    <b v="0"/>
    <n v="1.12000000476837"/>
    <b v="0"/>
    <n v="0.34999999403953602"/>
    <s v="light"/>
    <b v="0"/>
    <n v="3.3408191485885292"/>
    <n v="4.0700001716613796"/>
    <n v="0"/>
    <n v="2220"/>
    <n v="37"/>
    <n v="1200"/>
    <n v="20"/>
    <n v="14100"/>
    <n v="235"/>
    <n v="732"/>
    <n v="3014"/>
    <m/>
  </r>
  <r>
    <x v="0"/>
    <x v="20"/>
    <n v="5577150313"/>
    <x v="0"/>
    <d v="2016-05-03T00:00:00"/>
    <d v="1899-12-30T00:00:00"/>
    <n v="11045"/>
    <n v="8.25"/>
    <n v="8.25"/>
    <n v="0"/>
    <b v="0"/>
    <n v="4.5199999809265101"/>
    <b v="0"/>
    <n v="0.15000000596046401"/>
    <s v="light"/>
    <b v="0"/>
    <n v="3.3408191485885292"/>
    <n v="3.5699999332428001"/>
    <n v="0"/>
    <n v="5820"/>
    <n v="97"/>
    <n v="480"/>
    <n v="8"/>
    <n v="12720"/>
    <n v="212"/>
    <n v="580"/>
    <n v="3795"/>
    <m/>
  </r>
  <r>
    <x v="0"/>
    <x v="20"/>
    <n v="5577150313"/>
    <x v="0"/>
    <d v="2016-05-04T00:00:00"/>
    <d v="1899-12-30T00:00:00"/>
    <n v="5206"/>
    <n v="3.8900001049041699"/>
    <n v="3.8900001049041699"/>
    <n v="0"/>
    <b v="0"/>
    <n v="1.5599999427795399"/>
    <b v="0"/>
    <n v="0.25"/>
    <s v="light"/>
    <b v="0"/>
    <n v="3.3408191485885292"/>
    <n v="2.0799999237060498"/>
    <n v="0"/>
    <n v="1500"/>
    <n v="25"/>
    <n v="540"/>
    <n v="9"/>
    <n v="8460"/>
    <n v="141"/>
    <n v="631"/>
    <n v="2755"/>
    <m/>
  </r>
  <r>
    <x v="0"/>
    <x v="20"/>
    <n v="5577150313"/>
    <x v="0"/>
    <d v="2016-05-05T00:00:00"/>
    <d v="1899-12-30T00:00:00"/>
    <n v="7550"/>
    <n v="5.6399998664856001"/>
    <n v="5.6399998664856001"/>
    <n v="0"/>
    <b v="0"/>
    <n v="2.5"/>
    <b v="0"/>
    <n v="0.46999999880790699"/>
    <s v="light"/>
    <b v="0"/>
    <n v="3.3408191485885292"/>
    <n v="2.6700000762939502"/>
    <n v="0"/>
    <n v="2700"/>
    <n v="45"/>
    <n v="1260"/>
    <n v="21"/>
    <n v="8580"/>
    <n v="143"/>
    <n v="1153"/>
    <n v="3004"/>
    <m/>
  </r>
  <r>
    <x v="0"/>
    <x v="20"/>
    <n v="5577150313"/>
    <x v="0"/>
    <d v="2016-05-06T00:00:00"/>
    <d v="1899-12-30T00:00:00"/>
    <n v="4950"/>
    <n v="3.7000000476837198"/>
    <n v="3.7000000476837198"/>
    <n v="0"/>
    <b v="0"/>
    <n v="1.9299999475479099"/>
    <b v="0"/>
    <n v="0.31999999284744302"/>
    <s v="light"/>
    <b v="0"/>
    <n v="3.3408191485885292"/>
    <n v="1.45000004768372"/>
    <n v="0"/>
    <n v="2460"/>
    <n v="41"/>
    <n v="960"/>
    <n v="16"/>
    <n v="4740"/>
    <n v="79"/>
    <n v="1304"/>
    <n v="2643"/>
    <m/>
  </r>
  <r>
    <x v="0"/>
    <x v="20"/>
    <n v="5577150313"/>
    <x v="0"/>
    <d v="2016-05-07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819"/>
    <m/>
  </r>
  <r>
    <x v="0"/>
    <x v="20"/>
    <n v="5577150313"/>
    <x v="0"/>
    <d v="2016-05-08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819"/>
    <m/>
  </r>
  <r>
    <x v="0"/>
    <x v="20"/>
    <n v="5577150313"/>
    <x v="0"/>
    <d v="2016-05-09T00:00:00"/>
    <d v="1899-12-30T00:00:00"/>
    <n v="3421"/>
    <n v="2.5599999427795401"/>
    <n v="2.5599999427795401"/>
    <n v="0"/>
    <b v="0"/>
    <n v="1.4299999475479099"/>
    <b v="0"/>
    <n v="0.140000000596046"/>
    <s v="light"/>
    <b v="0"/>
    <n v="3.3408191485885292"/>
    <n v="0.99000000953674305"/>
    <n v="0"/>
    <n v="2040"/>
    <n v="34"/>
    <n v="660"/>
    <n v="11"/>
    <n v="4200"/>
    <n v="70"/>
    <n v="1099"/>
    <n v="2489"/>
    <m/>
  </r>
  <r>
    <x v="0"/>
    <x v="20"/>
    <n v="5577150313"/>
    <x v="0"/>
    <d v="2016-05-10T00:00:00"/>
    <d v="1899-12-30T00:00:00"/>
    <n v="8869"/>
    <n v="6.6500000953674299"/>
    <n v="6.6500000953674299"/>
    <n v="0"/>
    <b v="0"/>
    <n v="2.5599999427795401"/>
    <b v="0"/>
    <n v="0.75"/>
    <s v="light"/>
    <b v="0"/>
    <n v="3.3408191485885292"/>
    <n v="3.3499999046325701"/>
    <n v="0"/>
    <n v="6240"/>
    <n v="104"/>
    <n v="2220"/>
    <n v="37"/>
    <n v="11640"/>
    <n v="194"/>
    <n v="639"/>
    <n v="3841"/>
    <m/>
  </r>
  <r>
    <x v="0"/>
    <x v="20"/>
    <n v="5577150313"/>
    <x v="0"/>
    <d v="2016-05-11T00:00:00"/>
    <d v="1899-12-30T00:00:00"/>
    <n v="4038"/>
    <n v="3.03999996185303"/>
    <n v="3.03999996185303"/>
    <n v="0"/>
    <b v="0"/>
    <n v="1.83000004291534"/>
    <b v="0"/>
    <n v="0.30000001192092901"/>
    <s v="light"/>
    <b v="0"/>
    <n v="3.3408191485885292"/>
    <n v="0.88999998569488503"/>
    <n v="0"/>
    <n v="2700"/>
    <n v="45"/>
    <n v="900"/>
    <n v="15"/>
    <n v="3780"/>
    <n v="63"/>
    <n v="257"/>
    <n v="1665"/>
    <m/>
  </r>
  <r>
    <x v="0"/>
    <x v="21"/>
    <n v="6117666160"/>
    <x v="0"/>
    <d v="2016-04-12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496"/>
    <m/>
  </r>
  <r>
    <x v="0"/>
    <x v="21"/>
    <n v="6117666160"/>
    <x v="0"/>
    <d v="2016-04-13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496"/>
    <m/>
  </r>
  <r>
    <x v="0"/>
    <x v="21"/>
    <n v="6117666160"/>
    <x v="0"/>
    <d v="2016-04-14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496"/>
    <m/>
  </r>
  <r>
    <x v="0"/>
    <x v="21"/>
    <n v="6117666160"/>
    <x v="0"/>
    <d v="2016-04-15T00:00:00"/>
    <d v="1899-12-30T00:00:00"/>
    <n v="14019"/>
    <n v="10.5900001525879"/>
    <n v="10.5900001525879"/>
    <n v="0"/>
    <b v="0"/>
    <n v="0"/>
    <b v="0"/>
    <n v="0.28000000119209301"/>
    <b v="0"/>
    <b v="0"/>
    <n v="3.3408191485885292"/>
    <n v="10.300000190734901"/>
    <n v="0"/>
    <n v="0"/>
    <n v="0"/>
    <n v="360"/>
    <n v="6"/>
    <n v="30780"/>
    <n v="513"/>
    <n v="921"/>
    <n v="2865"/>
    <m/>
  </r>
  <r>
    <x v="0"/>
    <x v="21"/>
    <n v="6117666160"/>
    <x v="0"/>
    <d v="2016-04-16T00:00:00"/>
    <d v="1899-12-30T00:00:00"/>
    <n v="14450"/>
    <n v="10.9099998474121"/>
    <n v="10.9099998474121"/>
    <n v="0"/>
    <b v="0"/>
    <n v="0.57999998331069902"/>
    <b v="0"/>
    <n v="0.85000002384185802"/>
    <s v="light"/>
    <b v="0"/>
    <n v="3.3408191485885292"/>
    <n v="9.4799995422363299"/>
    <n v="0"/>
    <n v="420"/>
    <n v="7"/>
    <n v="900"/>
    <n v="15"/>
    <n v="31080"/>
    <n v="518"/>
    <n v="502"/>
    <n v="2828"/>
    <m/>
  </r>
  <r>
    <x v="0"/>
    <x v="21"/>
    <n v="6117666160"/>
    <x v="0"/>
    <d v="2016-04-17T00:00:00"/>
    <d v="1899-12-30T00:00:00"/>
    <n v="7150"/>
    <n v="5.4000000953674299"/>
    <n v="5.4000000953674299"/>
    <n v="0"/>
    <b v="0"/>
    <n v="0"/>
    <b v="0"/>
    <n v="0"/>
    <s v="light"/>
    <b v="0"/>
    <n v="3.3408191485885292"/>
    <n v="5.4000000953674299"/>
    <n v="0"/>
    <n v="0"/>
    <n v="0"/>
    <n v="0"/>
    <n v="0"/>
    <n v="18720"/>
    <n v="312"/>
    <n v="702"/>
    <n v="2225"/>
    <m/>
  </r>
  <r>
    <x v="0"/>
    <x v="21"/>
    <n v="6117666160"/>
    <x v="0"/>
    <d v="2016-04-18T00:00:00"/>
    <d v="1899-12-30T00:00:00"/>
    <n v="5153"/>
    <n v="3.9100000858306898"/>
    <n v="3.9100000858306898"/>
    <n v="0"/>
    <b v="0"/>
    <n v="0"/>
    <b v="0"/>
    <n v="0"/>
    <s v="light"/>
    <b v="0"/>
    <n v="3.3408191485885292"/>
    <n v="3.8900001049041699"/>
    <n v="0"/>
    <n v="0"/>
    <n v="0"/>
    <n v="0"/>
    <n v="0"/>
    <n v="14460"/>
    <n v="241"/>
    <n v="759"/>
    <n v="2018"/>
    <m/>
  </r>
  <r>
    <x v="0"/>
    <x v="21"/>
    <n v="6117666160"/>
    <x v="0"/>
    <d v="2016-04-19T00:00:00"/>
    <d v="1899-12-30T00:00:00"/>
    <n v="11135"/>
    <n v="8.4099998474121094"/>
    <n v="8.4099998474121094"/>
    <n v="0"/>
    <b v="0"/>
    <n v="0"/>
    <b v="0"/>
    <n v="0"/>
    <s v="light"/>
    <b v="0"/>
    <n v="3.3408191485885292"/>
    <n v="8.4099998474121094"/>
    <n v="0"/>
    <n v="0"/>
    <n v="0"/>
    <n v="0"/>
    <n v="0"/>
    <n v="28800"/>
    <n v="480"/>
    <n v="425"/>
    <n v="2606"/>
    <m/>
  </r>
  <r>
    <x v="0"/>
    <x v="21"/>
    <n v="6117666160"/>
    <x v="0"/>
    <d v="2016-04-20T00:00:00"/>
    <d v="1899-12-30T00:00:00"/>
    <n v="10449"/>
    <n v="8.0200004577636701"/>
    <n v="8.0200004577636701"/>
    <n v="0"/>
    <b v="0"/>
    <n v="2.0299999713897701"/>
    <b v="0"/>
    <n v="0.479999989271164"/>
    <s v="light"/>
    <b v="0"/>
    <n v="3.3408191485885292"/>
    <n v="5.5199999809265101"/>
    <n v="0"/>
    <n v="1560"/>
    <n v="26"/>
    <n v="600"/>
    <n v="10"/>
    <n v="20940"/>
    <n v="349"/>
    <n v="587"/>
    <n v="2536"/>
    <m/>
  </r>
  <r>
    <x v="0"/>
    <x v="21"/>
    <n v="6117666160"/>
    <x v="0"/>
    <d v="2016-04-21T00:00:00"/>
    <d v="1899-12-30T00:00:00"/>
    <n v="19542"/>
    <n v="15.0100002288818"/>
    <n v="15.0100002288818"/>
    <n v="0"/>
    <b v="0"/>
    <n v="0.980000019073486"/>
    <b v="0"/>
    <n v="0.40000000596046398"/>
    <s v="light"/>
    <b v="0"/>
    <n v="3.3408191485885292"/>
    <n v="5.6199998855590803"/>
    <n v="0"/>
    <n v="660"/>
    <n v="11"/>
    <n v="1140"/>
    <n v="19"/>
    <n v="17640"/>
    <n v="294"/>
    <n v="579"/>
    <n v="4900"/>
    <m/>
  </r>
  <r>
    <x v="0"/>
    <x v="21"/>
    <n v="6117666160"/>
    <x v="0"/>
    <d v="2016-04-22T00:00:00"/>
    <d v="1899-12-30T00:00:00"/>
    <n v="8206"/>
    <n v="6.1999998092651403"/>
    <n v="6.1999998092651403"/>
    <n v="0"/>
    <b v="0"/>
    <n v="0"/>
    <b v="0"/>
    <n v="0"/>
    <s v="light"/>
    <b v="0"/>
    <n v="3.3408191485885292"/>
    <n v="6.1999998092651403"/>
    <n v="0"/>
    <n v="0"/>
    <n v="0"/>
    <n v="0"/>
    <n v="0"/>
    <n v="24120"/>
    <n v="402"/>
    <n v="413"/>
    <n v="2409"/>
    <m/>
  </r>
  <r>
    <x v="0"/>
    <x v="21"/>
    <n v="6117666160"/>
    <x v="0"/>
    <d v="2016-04-23T00:00:00"/>
    <d v="1899-12-30T00:00:00"/>
    <n v="11495"/>
    <n v="8.6800003051757795"/>
    <n v="8.6800003051757795"/>
    <n v="0"/>
    <b v="0"/>
    <n v="0"/>
    <b v="0"/>
    <n v="0"/>
    <s v="light"/>
    <b v="0"/>
    <n v="3.3408191485885292"/>
    <n v="8.6800003051757795"/>
    <n v="0"/>
    <n v="0"/>
    <n v="0"/>
    <n v="0"/>
    <n v="0"/>
    <n v="30720"/>
    <n v="512"/>
    <n v="468"/>
    <n v="2651"/>
    <m/>
  </r>
  <r>
    <x v="0"/>
    <x v="21"/>
    <n v="6117666160"/>
    <x v="0"/>
    <d v="2016-04-24T00:00:00"/>
    <d v="1899-12-30T00:00:00"/>
    <n v="7623"/>
    <n v="5.7600002288818404"/>
    <n v="5.7600002288818404"/>
    <n v="0"/>
    <b v="0"/>
    <n v="0"/>
    <b v="0"/>
    <n v="0"/>
    <s v="light"/>
    <b v="0"/>
    <n v="3.3408191485885292"/>
    <n v="5.7600002288818404"/>
    <n v="0"/>
    <n v="0"/>
    <n v="0"/>
    <n v="0"/>
    <n v="0"/>
    <n v="21720"/>
    <n v="362"/>
    <n v="711"/>
    <n v="2305"/>
    <m/>
  </r>
  <r>
    <x v="0"/>
    <x v="21"/>
    <n v="6117666160"/>
    <x v="0"/>
    <d v="2016-04-25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497"/>
    <m/>
  </r>
  <r>
    <x v="0"/>
    <x v="21"/>
    <n v="6117666160"/>
    <x v="0"/>
    <d v="2016-04-26T00:00:00"/>
    <d v="1899-12-30T00:00:00"/>
    <n v="9543"/>
    <n v="7.21000003814697"/>
    <n v="7.21000003814697"/>
    <n v="0"/>
    <b v="0"/>
    <n v="0"/>
    <b v="0"/>
    <n v="0.34000000357627902"/>
    <s v="light"/>
    <b v="0"/>
    <n v="3.3408191485885292"/>
    <n v="6.8699998855590803"/>
    <n v="0"/>
    <n v="0"/>
    <n v="0"/>
    <n v="420"/>
    <n v="7"/>
    <n v="21120"/>
    <n v="352"/>
    <n v="1077"/>
    <n v="2450"/>
    <m/>
  </r>
  <r>
    <x v="0"/>
    <x v="21"/>
    <n v="6117666160"/>
    <x v="0"/>
    <d v="2016-04-27T00:00:00"/>
    <d v="1899-12-30T00:00:00"/>
    <n v="9411"/>
    <n v="7.1100001335143999"/>
    <n v="7.1100001335143999"/>
    <n v="0"/>
    <b v="0"/>
    <n v="0"/>
    <b v="0"/>
    <n v="0"/>
    <s v="light"/>
    <b v="0"/>
    <n v="3.3408191485885292"/>
    <n v="7.1100001335143999"/>
    <n v="0"/>
    <n v="0"/>
    <n v="0"/>
    <n v="0"/>
    <n v="0"/>
    <n v="27480"/>
    <n v="458"/>
    <n v="417"/>
    <n v="2576"/>
    <m/>
  </r>
  <r>
    <x v="0"/>
    <x v="21"/>
    <n v="6117666160"/>
    <x v="0"/>
    <d v="2016-04-28T00:00:00"/>
    <d v="1899-12-30T00:00:00"/>
    <n v="3403"/>
    <n v="2.5999999046325701"/>
    <n v="2.5999999046325701"/>
    <n v="0"/>
    <b v="0"/>
    <n v="0"/>
    <b v="0"/>
    <n v="0"/>
    <s v="light"/>
    <b v="0"/>
    <n v="3.3408191485885292"/>
    <n v="2.5999999046325701"/>
    <n v="0"/>
    <n v="0"/>
    <n v="0"/>
    <n v="0"/>
    <n v="0"/>
    <n v="8460"/>
    <n v="141"/>
    <n v="758"/>
    <n v="1879"/>
    <m/>
  </r>
  <r>
    <x v="0"/>
    <x v="21"/>
    <n v="6117666160"/>
    <x v="0"/>
    <d v="2016-04-29T00:00:00"/>
    <d v="1899-12-30T00:00:00"/>
    <n v="9592"/>
    <n v="7.2399997711181596"/>
    <n v="7.2399997711181596"/>
    <n v="0"/>
    <b v="0"/>
    <n v="0"/>
    <b v="0"/>
    <n v="0"/>
    <s v="light"/>
    <b v="0"/>
    <n v="3.3408191485885292"/>
    <n v="7.2399997711181596"/>
    <n v="0"/>
    <n v="0"/>
    <n v="0"/>
    <n v="0"/>
    <n v="0"/>
    <n v="27660"/>
    <n v="461"/>
    <n v="479"/>
    <n v="2560"/>
    <m/>
  </r>
  <r>
    <x v="0"/>
    <x v="21"/>
    <n v="6117666160"/>
    <x v="0"/>
    <d v="2016-04-30T00:00:00"/>
    <d v="1899-12-30T00:00:00"/>
    <n v="6987"/>
    <n v="5.2800002098083496"/>
    <n v="5.2800002098083496"/>
    <n v="0"/>
    <b v="0"/>
    <n v="0"/>
    <b v="0"/>
    <n v="0"/>
    <s v="light"/>
    <b v="0"/>
    <n v="3.3408191485885292"/>
    <n v="5.2800002098083496"/>
    <n v="0"/>
    <n v="0"/>
    <n v="0"/>
    <n v="0"/>
    <n v="0"/>
    <n v="20580"/>
    <n v="343"/>
    <n v="1040"/>
    <n v="2275"/>
    <m/>
  </r>
  <r>
    <x v="0"/>
    <x v="21"/>
    <n v="6117666160"/>
    <x v="0"/>
    <d v="2016-05-01T00:00:00"/>
    <d v="1899-12-30T00:00:00"/>
    <n v="8915"/>
    <n v="6.7300000190734899"/>
    <n v="6.7300000190734899"/>
    <n v="0"/>
    <b v="0"/>
    <n v="0"/>
    <b v="0"/>
    <n v="0"/>
    <s v="light"/>
    <b v="0"/>
    <n v="3.3408191485885292"/>
    <n v="6.7300000190734899"/>
    <n v="0"/>
    <n v="0"/>
    <n v="0"/>
    <n v="0"/>
    <n v="0"/>
    <n v="23820"/>
    <n v="397"/>
    <n v="525"/>
    <n v="2361"/>
    <m/>
  </r>
  <r>
    <x v="0"/>
    <x v="21"/>
    <n v="6117666160"/>
    <x v="0"/>
    <d v="2016-05-02T00:00:00"/>
    <d v="1899-12-30T00:00:00"/>
    <n v="4933"/>
    <n v="3.7300000190734899"/>
    <n v="3.7300000190734899"/>
    <n v="0"/>
    <b v="0"/>
    <n v="0"/>
    <b v="0"/>
    <n v="0"/>
    <s v="light"/>
    <b v="0"/>
    <n v="3.3408191485885292"/>
    <n v="3.7300000190734899"/>
    <n v="0"/>
    <n v="0"/>
    <n v="0"/>
    <n v="0"/>
    <n v="0"/>
    <n v="14160"/>
    <n v="236"/>
    <n v="1204"/>
    <n v="2044"/>
    <m/>
  </r>
  <r>
    <x v="0"/>
    <x v="21"/>
    <n v="6117666160"/>
    <x v="0"/>
    <d v="2016-05-03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496"/>
    <m/>
  </r>
  <r>
    <x v="0"/>
    <x v="21"/>
    <n v="6117666160"/>
    <x v="0"/>
    <d v="2016-05-04T00:00:00"/>
    <d v="1899-12-30T00:00:00"/>
    <n v="2997"/>
    <n v="2.2599999904632599"/>
    <n v="2.2599999904632599"/>
    <n v="0"/>
    <b v="0"/>
    <n v="0"/>
    <b v="0"/>
    <n v="0"/>
    <s v="light"/>
    <b v="0"/>
    <n v="3.3408191485885292"/>
    <n v="2.2599999904632599"/>
    <n v="0"/>
    <n v="0"/>
    <n v="0"/>
    <n v="0"/>
    <n v="0"/>
    <n v="9360"/>
    <n v="156"/>
    <n v="1279"/>
    <n v="1902"/>
    <m/>
  </r>
  <r>
    <x v="0"/>
    <x v="21"/>
    <n v="6117666160"/>
    <x v="0"/>
    <d v="2016-05-05T00:00:00"/>
    <d v="1899-12-30T00:00:00"/>
    <n v="9799"/>
    <n v="7.4000000953674299"/>
    <n v="7.4000000953674299"/>
    <n v="0"/>
    <b v="0"/>
    <n v="0"/>
    <b v="0"/>
    <n v="0"/>
    <s v="light"/>
    <b v="0"/>
    <n v="3.3408191485885292"/>
    <n v="7.4000000953674299"/>
    <n v="0"/>
    <n v="0"/>
    <n v="0"/>
    <n v="0"/>
    <n v="0"/>
    <n v="29220"/>
    <n v="487"/>
    <n v="479"/>
    <n v="2636"/>
    <m/>
  </r>
  <r>
    <x v="0"/>
    <x v="21"/>
    <n v="6117666160"/>
    <x v="0"/>
    <d v="2016-05-06T00:00:00"/>
    <d v="1899-12-30T00:00:00"/>
    <n v="3365"/>
    <n v="2.6800000667571999"/>
    <n v="2.6800000667571999"/>
    <n v="0"/>
    <b v="0"/>
    <n v="0"/>
    <b v="0"/>
    <n v="0"/>
    <s v="light"/>
    <b v="0"/>
    <n v="3.3408191485885292"/>
    <n v="2.6800000667571999"/>
    <n v="0"/>
    <n v="0"/>
    <n v="0"/>
    <n v="0"/>
    <n v="0"/>
    <n v="7980"/>
    <n v="133"/>
    <n v="673"/>
    <n v="1838"/>
    <m/>
  </r>
  <r>
    <x v="0"/>
    <x v="21"/>
    <n v="6117666160"/>
    <x v="0"/>
    <d v="2016-05-07T00:00:00"/>
    <d v="1899-12-30T00:00:00"/>
    <n v="7336"/>
    <n v="5.53999996185303"/>
    <n v="5.53999996185303"/>
    <n v="0"/>
    <b v="0"/>
    <n v="0"/>
    <b v="0"/>
    <n v="0"/>
    <s v="light"/>
    <b v="0"/>
    <n v="3.3408191485885292"/>
    <n v="5.53999996185303"/>
    <n v="0"/>
    <n v="0"/>
    <n v="0"/>
    <n v="0"/>
    <n v="0"/>
    <n v="24720"/>
    <n v="412"/>
    <n v="456"/>
    <n v="2469"/>
    <m/>
  </r>
  <r>
    <x v="0"/>
    <x v="21"/>
    <n v="6117666160"/>
    <x v="0"/>
    <d v="2016-05-08T00:00:00"/>
    <d v="1899-12-30T00:00:00"/>
    <n v="7328"/>
    <n v="5.5300002098083496"/>
    <n v="5.5300002098083496"/>
    <n v="0"/>
    <b v="0"/>
    <n v="0"/>
    <b v="0"/>
    <n v="0"/>
    <s v="light"/>
    <b v="0"/>
    <n v="3.3408191485885292"/>
    <n v="5.5300002098083496"/>
    <n v="0"/>
    <n v="0"/>
    <n v="0"/>
    <n v="0"/>
    <n v="0"/>
    <n v="19080"/>
    <n v="318"/>
    <n v="517"/>
    <n v="2250"/>
    <m/>
  </r>
  <r>
    <x v="0"/>
    <x v="21"/>
    <n v="6117666160"/>
    <x v="0"/>
    <d v="2016-05-09T00:00:00"/>
    <d v="1899-12-30T00:00:00"/>
    <n v="4477"/>
    <n v="3.3800001144409202"/>
    <n v="3.3800001144409202"/>
    <n v="0"/>
    <b v="0"/>
    <n v="0"/>
    <b v="0"/>
    <n v="0"/>
    <s v="light"/>
    <b v="0"/>
    <n v="3.3408191485885292"/>
    <n v="3.3800001144409202"/>
    <n v="0"/>
    <n v="0"/>
    <n v="0"/>
    <n v="0"/>
    <n v="0"/>
    <n v="11820"/>
    <n v="197"/>
    <n v="125"/>
    <n v="1248"/>
    <m/>
  </r>
  <r>
    <x v="0"/>
    <x v="22"/>
    <n v="6290855005"/>
    <x v="0"/>
    <d v="2016-04-12T00:00:00"/>
    <d v="1899-12-30T00:00:00"/>
    <n v="4562"/>
    <n v="3.4500000476837198"/>
    <n v="3.4500000476837198"/>
    <n v="0"/>
    <b v="0"/>
    <n v="0"/>
    <b v="0"/>
    <n v="0"/>
    <s v="light"/>
    <b v="0"/>
    <n v="3.3408191485885292"/>
    <n v="3.4500000476837198"/>
    <n v="0"/>
    <n v="0"/>
    <n v="0"/>
    <n v="0"/>
    <n v="0"/>
    <n v="11940"/>
    <n v="199"/>
    <n v="1241"/>
    <n v="2560"/>
    <m/>
  </r>
  <r>
    <x v="0"/>
    <x v="22"/>
    <n v="6290855005"/>
    <x v="0"/>
    <d v="2016-04-13T00:00:00"/>
    <d v="1899-12-30T00:00:00"/>
    <n v="7142"/>
    <n v="5.4000000953674299"/>
    <n v="5.4000000953674299"/>
    <n v="0"/>
    <b v="0"/>
    <n v="0"/>
    <b v="0"/>
    <n v="0"/>
    <s v="light"/>
    <b v="0"/>
    <n v="3.3408191485885292"/>
    <n v="5.3899998664856001"/>
    <n v="9.9999997764825804E-3"/>
    <n v="0"/>
    <n v="0"/>
    <n v="0"/>
    <n v="0"/>
    <n v="21000"/>
    <n v="350"/>
    <n v="1090"/>
    <n v="2905"/>
    <m/>
  </r>
  <r>
    <x v="0"/>
    <x v="22"/>
    <n v="6290855005"/>
    <x v="0"/>
    <d v="2016-04-14T00:00:00"/>
    <d v="1899-12-30T00:00:00"/>
    <n v="7671"/>
    <n v="5.8000001907348597"/>
    <n v="5.8000001907348597"/>
    <n v="0"/>
    <b v="0"/>
    <n v="0"/>
    <b v="0"/>
    <n v="0"/>
    <s v="light"/>
    <b v="0"/>
    <n v="3.3408191485885292"/>
    <n v="5.7699999809265101"/>
    <n v="2.9999999329447701E-2"/>
    <n v="0"/>
    <n v="0"/>
    <n v="0"/>
    <n v="0"/>
    <n v="21780"/>
    <n v="363"/>
    <n v="1077"/>
    <n v="2952"/>
    <m/>
  </r>
  <r>
    <x v="0"/>
    <x v="22"/>
    <n v="6290855005"/>
    <x v="0"/>
    <d v="2016-04-15T00:00:00"/>
    <d v="1899-12-30T00:00:00"/>
    <n v="9501"/>
    <n v="7.1799998283386204"/>
    <n v="7.1799998283386204"/>
    <n v="0"/>
    <b v="0"/>
    <n v="0"/>
    <b v="0"/>
    <n v="0"/>
    <s v="light"/>
    <b v="0"/>
    <n v="3.3408191485885292"/>
    <n v="7.1700000762939498"/>
    <n v="9.9999997764825804E-3"/>
    <n v="0"/>
    <n v="0"/>
    <n v="0"/>
    <n v="0"/>
    <n v="19680"/>
    <n v="328"/>
    <n v="1112"/>
    <n v="2896"/>
    <m/>
  </r>
  <r>
    <x v="0"/>
    <x v="22"/>
    <n v="6290855005"/>
    <x v="0"/>
    <d v="2016-04-16T00:00:00"/>
    <d v="1899-12-30T00:00:00"/>
    <n v="8301"/>
    <n v="6.2800002098083496"/>
    <n v="6.2800002098083496"/>
    <n v="0"/>
    <b v="0"/>
    <n v="0"/>
    <b v="0"/>
    <n v="0"/>
    <s v="light"/>
    <b v="0"/>
    <n v="3.3408191485885292"/>
    <n v="6.2699999809265101"/>
    <n v="9.9999997764825804E-3"/>
    <n v="0"/>
    <n v="0"/>
    <n v="0"/>
    <n v="0"/>
    <n v="15480"/>
    <n v="258"/>
    <n v="1182"/>
    <n v="2783"/>
    <m/>
  </r>
  <r>
    <x v="0"/>
    <x v="22"/>
    <n v="6290855005"/>
    <x v="0"/>
    <d v="2016-04-17T00:00:00"/>
    <d v="1899-12-30T00:00:00"/>
    <n v="7851"/>
    <n v="5.9400000572204599"/>
    <n v="5.9400000572204599"/>
    <n v="0"/>
    <b v="0"/>
    <n v="1.1399999856948899"/>
    <b v="0"/>
    <n v="0.79000002145767201"/>
    <s v="light"/>
    <b v="0"/>
    <n v="3.3408191485885292"/>
    <n v="4"/>
    <n v="0"/>
    <n v="1860"/>
    <n v="31"/>
    <n v="720"/>
    <n v="12"/>
    <n v="13500"/>
    <n v="225"/>
    <n v="1172"/>
    <n v="3171"/>
    <m/>
  </r>
  <r>
    <x v="0"/>
    <x v="22"/>
    <n v="6290855005"/>
    <x v="0"/>
    <d v="2016-04-18T00:00:00"/>
    <d v="1899-12-30T00:00:00"/>
    <n v="6885"/>
    <n v="5.21000003814697"/>
    <n v="5.21000003814697"/>
    <n v="0"/>
    <b v="0"/>
    <n v="0"/>
    <b v="0"/>
    <n v="0"/>
    <s v="light"/>
    <b v="0"/>
    <n v="3.3408191485885292"/>
    <n v="5.1900000572204599"/>
    <n v="1.9999999552965199E-2"/>
    <n v="0"/>
    <n v="0"/>
    <n v="0"/>
    <n v="0"/>
    <n v="16260"/>
    <n v="271"/>
    <n v="1169"/>
    <n v="2766"/>
    <m/>
  </r>
  <r>
    <x v="0"/>
    <x v="22"/>
    <n v="6290855005"/>
    <x v="0"/>
    <d v="2016-04-19T00:00:00"/>
    <d v="1899-12-30T00:00:00"/>
    <n v="7142"/>
    <n v="5.4000000953674299"/>
    <n v="5.4000000953674299"/>
    <n v="0"/>
    <b v="0"/>
    <n v="0"/>
    <b v="0"/>
    <n v="0"/>
    <s v="light"/>
    <b v="0"/>
    <n v="3.3408191485885292"/>
    <n v="5.3899998664856001"/>
    <n v="9.9999997764825804E-3"/>
    <n v="0"/>
    <n v="0"/>
    <n v="0"/>
    <n v="0"/>
    <n v="19260"/>
    <n v="321"/>
    <n v="1119"/>
    <n v="2839"/>
    <m/>
  </r>
  <r>
    <x v="0"/>
    <x v="22"/>
    <n v="6290855005"/>
    <x v="0"/>
    <d v="2016-04-20T00:00:00"/>
    <d v="1899-12-30T00:00:00"/>
    <n v="6361"/>
    <n v="4.8099999427795401"/>
    <n v="4.8099999427795401"/>
    <n v="0"/>
    <b v="0"/>
    <n v="0"/>
    <b v="0"/>
    <n v="0"/>
    <s v="light"/>
    <b v="0"/>
    <n v="3.3408191485885292"/>
    <n v="4.8000001907348597"/>
    <n v="9.9999997764825804E-3"/>
    <n v="0"/>
    <n v="0"/>
    <n v="0"/>
    <n v="0"/>
    <n v="15480"/>
    <n v="258"/>
    <n v="1182"/>
    <n v="2701"/>
    <m/>
  </r>
  <r>
    <x v="0"/>
    <x v="22"/>
    <n v="6290855005"/>
    <x v="0"/>
    <d v="2016-04-21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060"/>
    <m/>
  </r>
  <r>
    <x v="0"/>
    <x v="22"/>
    <n v="6290855005"/>
    <x v="0"/>
    <d v="2016-04-22T00:00:00"/>
    <d v="1899-12-30T00:00:00"/>
    <n v="6238"/>
    <n v="4.7199997901916504"/>
    <n v="4.7199997901916504"/>
    <n v="0"/>
    <b v="0"/>
    <n v="0"/>
    <b v="0"/>
    <n v="0"/>
    <s v="light"/>
    <b v="0"/>
    <n v="3.3408191485885292"/>
    <n v="4.7199997901916504"/>
    <n v="0"/>
    <n v="0"/>
    <n v="0"/>
    <n v="0"/>
    <n v="0"/>
    <n v="18120"/>
    <n v="302"/>
    <n v="1138"/>
    <n v="2796"/>
    <m/>
  </r>
  <r>
    <x v="0"/>
    <x v="22"/>
    <n v="6290855005"/>
    <x v="0"/>
    <d v="2016-04-23T00:00:00"/>
    <d v="1899-12-30T00:00:00"/>
    <n v="0"/>
    <n v="0"/>
    <n v="0"/>
    <n v="0"/>
    <b v="0"/>
    <n v="0"/>
    <b v="0"/>
    <n v="0"/>
    <s v="light"/>
    <b v="0"/>
    <n v="3.3408191485885292"/>
    <n v="0"/>
    <n v="0"/>
    <n v="1980"/>
    <n v="33"/>
    <n v="0"/>
    <n v="0"/>
    <n v="0"/>
    <n v="0"/>
    <n v="1407"/>
    <n v="2664"/>
    <m/>
  </r>
  <r>
    <x v="0"/>
    <x v="22"/>
    <n v="6290855005"/>
    <x v="0"/>
    <d v="2016-04-24T00:00:00"/>
    <d v="1899-12-30T00:00:00"/>
    <n v="5896"/>
    <n v="4.46000003814697"/>
    <n v="4.46000003814697"/>
    <n v="0"/>
    <b v="0"/>
    <n v="0"/>
    <b v="0"/>
    <n v="0"/>
    <s v="light"/>
    <b v="0"/>
    <n v="3.3408191485885292"/>
    <n v="4.46000003814697"/>
    <n v="0"/>
    <n v="0"/>
    <n v="0"/>
    <n v="0"/>
    <n v="0"/>
    <n v="15480"/>
    <n v="258"/>
    <n v="1182"/>
    <n v="2703"/>
    <m/>
  </r>
  <r>
    <x v="0"/>
    <x v="22"/>
    <n v="6290855005"/>
    <x v="0"/>
    <d v="2016-04-25T00:00:00"/>
    <d v="1899-12-30T00:00:00"/>
    <n v="7802"/>
    <n v="5.9000000953674299"/>
    <n v="5.9000000953674299"/>
    <n v="0"/>
    <b v="0"/>
    <n v="0.68000000715255704"/>
    <b v="0"/>
    <n v="0.18000000715255701"/>
    <s v="light"/>
    <b v="0"/>
    <n v="3.3408191485885292"/>
    <n v="5.0300002098083496"/>
    <n v="9.9999997764825804E-3"/>
    <n v="480"/>
    <n v="8"/>
    <n v="180"/>
    <n v="3"/>
    <n v="14940"/>
    <n v="249"/>
    <n v="1180"/>
    <n v="2771"/>
    <m/>
  </r>
  <r>
    <x v="0"/>
    <x v="22"/>
    <n v="6290855005"/>
    <x v="0"/>
    <d v="2016-04-26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060"/>
    <m/>
  </r>
  <r>
    <x v="0"/>
    <x v="22"/>
    <n v="6290855005"/>
    <x v="0"/>
    <d v="2016-04-27T00:00:00"/>
    <d v="1899-12-30T00:00:00"/>
    <n v="5565"/>
    <n v="4.21000003814697"/>
    <n v="4.21000003814697"/>
    <n v="0"/>
    <b v="0"/>
    <n v="0"/>
    <b v="0"/>
    <n v="0"/>
    <s v="light"/>
    <b v="0"/>
    <n v="3.3408191485885292"/>
    <n v="4.1799998283386204"/>
    <n v="2.9999999329447701E-2"/>
    <n v="0"/>
    <n v="0"/>
    <n v="0"/>
    <n v="0"/>
    <n v="17220"/>
    <n v="287"/>
    <n v="1153"/>
    <n v="2743"/>
    <m/>
  </r>
  <r>
    <x v="0"/>
    <x v="22"/>
    <n v="6290855005"/>
    <x v="0"/>
    <d v="2016-04-28T00:00:00"/>
    <d v="1899-12-30T00:00:00"/>
    <n v="5731"/>
    <n v="4.3299999237060502"/>
    <n v="4.3299999237060502"/>
    <n v="0"/>
    <b v="0"/>
    <n v="0"/>
    <b v="0"/>
    <n v="0"/>
    <s v="light"/>
    <b v="0"/>
    <n v="3.3408191485885292"/>
    <n v="4.3299999237060502"/>
    <n v="0"/>
    <n v="0"/>
    <n v="0"/>
    <n v="0"/>
    <n v="0"/>
    <n v="15300"/>
    <n v="255"/>
    <n v="1185"/>
    <n v="2687"/>
    <m/>
  </r>
  <r>
    <x v="0"/>
    <x v="22"/>
    <n v="6290855005"/>
    <x v="0"/>
    <d v="2016-04-29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060"/>
    <m/>
  </r>
  <r>
    <x v="0"/>
    <x v="22"/>
    <n v="6290855005"/>
    <x v="0"/>
    <d v="2016-04-30T00:00:00"/>
    <d v="1899-12-30T00:00:00"/>
    <n v="6744"/>
    <n v="5.0999999046325701"/>
    <n v="5.0999999046325701"/>
    <n v="0"/>
    <b v="0"/>
    <n v="0"/>
    <b v="0"/>
    <n v="0"/>
    <s v="light"/>
    <b v="0"/>
    <n v="3.3408191485885292"/>
    <n v="5.0900001525878897"/>
    <n v="9.9999997764825804E-3"/>
    <n v="0"/>
    <n v="0"/>
    <n v="0"/>
    <n v="0"/>
    <n v="19440"/>
    <n v="324"/>
    <n v="1116"/>
    <n v="2843"/>
    <m/>
  </r>
  <r>
    <x v="0"/>
    <x v="22"/>
    <n v="6290855005"/>
    <x v="0"/>
    <d v="2016-05-01T00:00:00"/>
    <d v="1899-12-30T00:00:00"/>
    <n v="9837"/>
    <n v="7.4400000572204599"/>
    <n v="7.4400000572204599"/>
    <n v="0"/>
    <b v="0"/>
    <n v="0.66000002622604403"/>
    <b v="0"/>
    <n v="2.75"/>
    <s v="light"/>
    <b v="0"/>
    <n v="3.3408191485885292"/>
    <n v="4"/>
    <n v="1.9999999552965199E-2"/>
    <n v="480"/>
    <n v="8"/>
    <n v="5700"/>
    <n v="95"/>
    <n v="16920"/>
    <n v="282"/>
    <n v="1055"/>
    <n v="3327"/>
    <m/>
  </r>
  <r>
    <x v="0"/>
    <x v="22"/>
    <n v="6290855005"/>
    <x v="0"/>
    <d v="2016-05-02T00:00:00"/>
    <d v="1899-12-30T00:00:00"/>
    <n v="6781"/>
    <n v="5.1300001144409197"/>
    <n v="5.1300001144409197"/>
    <n v="0"/>
    <b v="0"/>
    <n v="0"/>
    <b v="0"/>
    <n v="0"/>
    <s v="light"/>
    <b v="0"/>
    <n v="3.3408191485885292"/>
    <n v="5.1100001335143999"/>
    <n v="1.9999999552965199E-2"/>
    <n v="0"/>
    <n v="0"/>
    <n v="0"/>
    <n v="0"/>
    <n v="16080"/>
    <n v="268"/>
    <n v="1172"/>
    <n v="2725"/>
    <m/>
  </r>
  <r>
    <x v="0"/>
    <x v="22"/>
    <n v="6290855005"/>
    <x v="0"/>
    <d v="2016-05-03T00:00:00"/>
    <d v="1899-12-30T00:00:00"/>
    <n v="6047"/>
    <n v="4.5700001716613796"/>
    <n v="4.5700001716613796"/>
    <n v="0"/>
    <b v="0"/>
    <n v="0"/>
    <b v="0"/>
    <n v="0"/>
    <s v="light"/>
    <b v="0"/>
    <n v="3.3408191485885292"/>
    <n v="4.5700001716613796"/>
    <n v="0"/>
    <n v="0"/>
    <n v="0"/>
    <n v="0"/>
    <n v="0"/>
    <n v="14400"/>
    <n v="240"/>
    <n v="1200"/>
    <n v="2671"/>
    <m/>
  </r>
  <r>
    <x v="0"/>
    <x v="22"/>
    <n v="6290855005"/>
    <x v="0"/>
    <d v="2016-05-04T00:00:00"/>
    <d v="1899-12-30T00:00:00"/>
    <n v="5832"/>
    <n v="4.4099998474121103"/>
    <n v="4.4099998474121103"/>
    <n v="0"/>
    <b v="0"/>
    <n v="0"/>
    <b v="0"/>
    <n v="0"/>
    <s v="light"/>
    <b v="0"/>
    <n v="3.3408191485885292"/>
    <n v="4.4000000953674299"/>
    <n v="9.9999997764825804E-3"/>
    <n v="0"/>
    <n v="0"/>
    <n v="0"/>
    <n v="0"/>
    <n v="16320"/>
    <n v="272"/>
    <n v="1168"/>
    <n v="2718"/>
    <m/>
  </r>
  <r>
    <x v="0"/>
    <x v="22"/>
    <n v="6290855005"/>
    <x v="0"/>
    <d v="2016-05-05T00:00:00"/>
    <d v="1899-12-30T00:00:00"/>
    <n v="6339"/>
    <n v="4.78999996185303"/>
    <n v="4.78999996185303"/>
    <n v="0"/>
    <b v="0"/>
    <n v="0"/>
    <b v="0"/>
    <n v="0"/>
    <s v="light"/>
    <b v="0"/>
    <n v="3.3408191485885292"/>
    <n v="4.78999996185303"/>
    <n v="0"/>
    <n v="0"/>
    <n v="0"/>
    <n v="0"/>
    <n v="0"/>
    <n v="14340"/>
    <n v="239"/>
    <n v="1201"/>
    <n v="2682"/>
    <m/>
  </r>
  <r>
    <x v="0"/>
    <x v="22"/>
    <n v="6290855005"/>
    <x v="0"/>
    <d v="2016-05-06T00:00:00"/>
    <d v="1899-12-30T00:00:00"/>
    <n v="6116"/>
    <n v="4.6199998855590803"/>
    <n v="4.6199998855590803"/>
    <n v="0"/>
    <b v="0"/>
    <n v="0"/>
    <b v="0"/>
    <n v="0"/>
    <s v="light"/>
    <b v="0"/>
    <n v="3.3408191485885292"/>
    <n v="4.5900001525878897"/>
    <n v="2.9999999329447701E-2"/>
    <n v="0"/>
    <n v="0"/>
    <n v="0"/>
    <n v="0"/>
    <n v="18300"/>
    <n v="305"/>
    <n v="1135"/>
    <n v="2806"/>
    <m/>
  </r>
  <r>
    <x v="0"/>
    <x v="22"/>
    <n v="6290855005"/>
    <x v="0"/>
    <d v="2016-05-07T00:00:00"/>
    <d v="1899-12-30T00:00:00"/>
    <n v="5510"/>
    <n v="4.1700000762939498"/>
    <n v="4.1700000762939498"/>
    <n v="0"/>
    <b v="0"/>
    <n v="0"/>
    <b v="0"/>
    <n v="0"/>
    <s v="light"/>
    <b v="0"/>
    <n v="3.3408191485885292"/>
    <n v="4.1599998474121103"/>
    <n v="0"/>
    <n v="0"/>
    <n v="0"/>
    <n v="0"/>
    <n v="0"/>
    <n v="13620"/>
    <n v="227"/>
    <n v="1213"/>
    <n v="2613"/>
    <m/>
  </r>
  <r>
    <x v="0"/>
    <x v="22"/>
    <n v="6290855005"/>
    <x v="0"/>
    <d v="2016-05-08T00:00:00"/>
    <d v="1899-12-30T00:00:00"/>
    <n v="7706"/>
    <n v="5.8299999237060502"/>
    <n v="5.8299999237060502"/>
    <n v="0"/>
    <b v="0"/>
    <n v="0"/>
    <b v="0"/>
    <n v="0"/>
    <s v="light"/>
    <b v="0"/>
    <n v="3.3408191485885292"/>
    <n v="5.8200001716613796"/>
    <n v="0"/>
    <n v="0"/>
    <n v="0"/>
    <n v="0"/>
    <n v="0"/>
    <n v="15060"/>
    <n v="251"/>
    <n v="1189"/>
    <n v="2712"/>
    <m/>
  </r>
  <r>
    <x v="0"/>
    <x v="22"/>
    <n v="6290855005"/>
    <x v="0"/>
    <d v="2016-05-09T00:00:00"/>
    <d v="1899-12-30T00:00:00"/>
    <n v="6277"/>
    <n v="4.75"/>
    <n v="4.75"/>
    <n v="0"/>
    <b v="0"/>
    <n v="0"/>
    <b v="0"/>
    <n v="0"/>
    <s v="light"/>
    <b v="0"/>
    <n v="3.3408191485885292"/>
    <n v="4.7300000190734899"/>
    <n v="1.9999999552965199E-2"/>
    <n v="0"/>
    <n v="0"/>
    <n v="0"/>
    <n v="0"/>
    <n v="15840"/>
    <n v="264"/>
    <n v="800"/>
    <n v="2175"/>
    <m/>
  </r>
  <r>
    <x v="0"/>
    <x v="22"/>
    <n v="6290855005"/>
    <x v="0"/>
    <d v="2016-05-10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0"/>
    <m/>
  </r>
  <r>
    <x v="0"/>
    <x v="23"/>
    <n v="6775888955"/>
    <x v="0"/>
    <d v="2016-04-12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841"/>
    <m/>
  </r>
  <r>
    <x v="0"/>
    <x v="23"/>
    <n v="6775888955"/>
    <x v="0"/>
    <d v="2016-04-13T00:00:00"/>
    <d v="1899-12-30T00:00:00"/>
    <n v="4053"/>
    <n v="2.9100000858306898"/>
    <n v="2.9100000858306898"/>
    <n v="0"/>
    <b v="0"/>
    <n v="1.1100000143051101"/>
    <b v="0"/>
    <n v="0.57999998331069902"/>
    <s v="light"/>
    <b v="0"/>
    <n v="3.3408191485885292"/>
    <n v="1.2200000286102299"/>
    <n v="0"/>
    <n v="1020"/>
    <n v="17"/>
    <n v="1080"/>
    <n v="18"/>
    <n v="5100"/>
    <n v="85"/>
    <n v="1053"/>
    <n v="2400"/>
    <m/>
  </r>
  <r>
    <x v="0"/>
    <x v="23"/>
    <n v="6775888955"/>
    <x v="0"/>
    <d v="2016-04-14T00:00:00"/>
    <d v="1899-12-30T00:00:00"/>
    <n v="5162"/>
    <n v="3.7000000476837198"/>
    <n v="3.7000000476837198"/>
    <n v="0"/>
    <b v="0"/>
    <n v="0.87000000476837203"/>
    <b v="0"/>
    <n v="0.86000001430511497"/>
    <s v="light"/>
    <b v="0"/>
    <n v="3.3408191485885292"/>
    <n v="1.9700000286102299"/>
    <n v="0"/>
    <n v="840"/>
    <n v="14"/>
    <n v="1440"/>
    <n v="24"/>
    <n v="6300"/>
    <n v="105"/>
    <n v="863"/>
    <n v="2507"/>
    <m/>
  </r>
  <r>
    <x v="0"/>
    <x v="23"/>
    <n v="6775888955"/>
    <x v="0"/>
    <d v="2016-04-15T00:00:00"/>
    <d v="1899-12-30T00:00:00"/>
    <n v="1282"/>
    <n v="0.92000001668930098"/>
    <n v="0.92000001668930098"/>
    <n v="0"/>
    <b v="0"/>
    <n v="0"/>
    <b v="0"/>
    <n v="0"/>
    <s v="light"/>
    <b v="0"/>
    <n v="3.3408191485885292"/>
    <n v="0.92000001668930098"/>
    <n v="0"/>
    <n v="0"/>
    <n v="0"/>
    <n v="0"/>
    <n v="0"/>
    <n v="3480"/>
    <n v="58"/>
    <n v="976"/>
    <n v="2127"/>
    <m/>
  </r>
  <r>
    <x v="0"/>
    <x v="23"/>
    <n v="6775888955"/>
    <x v="0"/>
    <d v="2016-04-16T00:00:00"/>
    <d v="1899-12-30T00:00:00"/>
    <n v="4732"/>
    <n v="3.3900001049041699"/>
    <n v="3.3900001049041699"/>
    <n v="0"/>
    <b v="0"/>
    <n v="2.5199999809265101"/>
    <b v="0"/>
    <n v="0.81000000238418601"/>
    <s v="light"/>
    <b v="0"/>
    <n v="3.3408191485885292"/>
    <n v="5.9999998658895499E-2"/>
    <n v="0"/>
    <n v="2160"/>
    <n v="36"/>
    <n v="1080"/>
    <n v="18"/>
    <n v="540"/>
    <n v="9"/>
    <n v="1377"/>
    <n v="2225"/>
    <m/>
  </r>
  <r>
    <x v="0"/>
    <x v="23"/>
    <n v="6775888955"/>
    <x v="0"/>
    <d v="2016-04-17T00:00:00"/>
    <d v="1899-12-30T00:00:00"/>
    <n v="2497"/>
    <n v="1.78999996185303"/>
    <n v="1.78999996185303"/>
    <n v="0"/>
    <b v="0"/>
    <n v="0.34999999403953602"/>
    <b v="0"/>
    <n v="1.12999999523163"/>
    <s v="light"/>
    <b v="0"/>
    <n v="3.3408191485885292"/>
    <n v="0.31000000238418601"/>
    <n v="0"/>
    <n v="300"/>
    <n v="5"/>
    <n v="1440"/>
    <n v="24"/>
    <n v="1140"/>
    <n v="19"/>
    <n v="1392"/>
    <n v="2067"/>
    <m/>
  </r>
  <r>
    <x v="0"/>
    <x v="23"/>
    <n v="6775888955"/>
    <x v="0"/>
    <d v="2016-04-18T00:00:00"/>
    <d v="1899-12-30T00:00:00"/>
    <n v="8294"/>
    <n v="5.9499998092651403"/>
    <n v="5.9499998092651403"/>
    <n v="0"/>
    <b v="0"/>
    <n v="2"/>
    <b v="0"/>
    <n v="0.769999980926514"/>
    <s v="light"/>
    <b v="0"/>
    <n v="3.3408191485885292"/>
    <n v="3.1700000762939502"/>
    <n v="0"/>
    <n v="1800"/>
    <n v="30"/>
    <n v="1860"/>
    <n v="31"/>
    <n v="8760"/>
    <n v="146"/>
    <n v="1233"/>
    <n v="2798"/>
    <m/>
  </r>
  <r>
    <x v="0"/>
    <x v="23"/>
    <n v="6775888955"/>
    <x v="0"/>
    <d v="2016-04-19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841"/>
    <m/>
  </r>
  <r>
    <x v="0"/>
    <x v="23"/>
    <n v="6775888955"/>
    <x v="0"/>
    <d v="2016-04-20T00:00:00"/>
    <d v="1899-12-30T00:00:00"/>
    <n v="10771"/>
    <n v="7.7199997901916504"/>
    <n v="7.7199997901916504"/>
    <n v="0"/>
    <b v="0"/>
    <n v="3.7699999809265101"/>
    <b v="0"/>
    <n v="1.7400000095367401"/>
    <s v="light"/>
    <b v="0"/>
    <n v="3.3408191485885292"/>
    <n v="2.2200000286102299"/>
    <n v="0"/>
    <n v="4200"/>
    <n v="70"/>
    <n v="6780"/>
    <n v="113"/>
    <n v="10680"/>
    <n v="178"/>
    <n v="1079"/>
    <n v="3727"/>
    <m/>
  </r>
  <r>
    <x v="0"/>
    <x v="23"/>
    <n v="6775888955"/>
    <x v="0"/>
    <d v="2016-04-21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841"/>
    <m/>
  </r>
  <r>
    <x v="0"/>
    <x v="23"/>
    <n v="6775888955"/>
    <x v="0"/>
    <d v="2016-04-22T00:00:00"/>
    <d v="1899-12-30T00:00:00"/>
    <n v="637"/>
    <n v="0.46000000834464999"/>
    <n v="0.46000000834464999"/>
    <n v="0"/>
    <b v="0"/>
    <n v="0"/>
    <b v="0"/>
    <n v="0"/>
    <s v="light"/>
    <b v="0"/>
    <n v="3.3408191485885292"/>
    <n v="0.46000000834464999"/>
    <n v="0"/>
    <n v="0"/>
    <n v="0"/>
    <n v="0"/>
    <n v="0"/>
    <n v="1200"/>
    <n v="20"/>
    <n v="1420"/>
    <n v="1922"/>
    <m/>
  </r>
  <r>
    <x v="0"/>
    <x v="23"/>
    <n v="6775888955"/>
    <x v="0"/>
    <d v="2016-04-23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841"/>
    <m/>
  </r>
  <r>
    <x v="0"/>
    <x v="23"/>
    <n v="6775888955"/>
    <x v="0"/>
    <d v="2016-04-24T00:00:00"/>
    <d v="1899-12-30T00:00:00"/>
    <n v="2153"/>
    <n v="1.53999996185303"/>
    <n v="1.53999996185303"/>
    <n v="0"/>
    <b v="0"/>
    <n v="0.769999980926514"/>
    <b v="0"/>
    <n v="0.62000000476837203"/>
    <s v="light"/>
    <b v="0"/>
    <n v="3.3408191485885292"/>
    <n v="0.15000000596046401"/>
    <n v="0"/>
    <n v="660"/>
    <n v="11"/>
    <n v="1080"/>
    <n v="18"/>
    <n v="660"/>
    <n v="11"/>
    <n v="1400"/>
    <n v="2053"/>
    <m/>
  </r>
  <r>
    <x v="0"/>
    <x v="23"/>
    <n v="6775888955"/>
    <x v="0"/>
    <d v="2016-04-25T00:00:00"/>
    <d v="1899-12-30T00:00:00"/>
    <n v="6474"/>
    <n v="4.6399998664856001"/>
    <n v="4.6399998664856001"/>
    <n v="0"/>
    <b v="0"/>
    <n v="2.2699999809265101"/>
    <b v="0"/>
    <n v="0.46000000834464999"/>
    <s v="light"/>
    <b v="0"/>
    <n v="3.3408191485885292"/>
    <n v="1.8999999761581401"/>
    <n v="0"/>
    <n v="1980"/>
    <n v="33"/>
    <n v="780"/>
    <n v="13"/>
    <n v="5520"/>
    <n v="92"/>
    <n v="1302"/>
    <n v="2484"/>
    <m/>
  </r>
  <r>
    <x v="0"/>
    <x v="23"/>
    <n v="6775888955"/>
    <x v="0"/>
    <d v="2016-04-26T00:00:00"/>
    <d v="1899-12-30T00:00:00"/>
    <n v="7091"/>
    <n v="5.2699999809265101"/>
    <n v="5.2699999809265101"/>
    <n v="2"/>
    <b v="0"/>
    <n v="3.4800000190734899"/>
    <b v="0"/>
    <n v="0.87000000476837203"/>
    <s v="light"/>
    <b v="0"/>
    <n v="3.3408191485885292"/>
    <n v="0.730000019073486"/>
    <n v="0"/>
    <n v="2520"/>
    <n v="42"/>
    <n v="1800"/>
    <n v="30"/>
    <n v="2820"/>
    <n v="47"/>
    <n v="1321"/>
    <n v="2584"/>
    <m/>
  </r>
  <r>
    <x v="0"/>
    <x v="23"/>
    <n v="6775888955"/>
    <x v="0"/>
    <d v="2016-04-27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841"/>
    <m/>
  </r>
  <r>
    <x v="0"/>
    <x v="23"/>
    <n v="6775888955"/>
    <x v="0"/>
    <d v="2016-04-28T00:00:00"/>
    <d v="1899-12-30T00:00:00"/>
    <n v="703"/>
    <n v="0.5"/>
    <n v="0.5"/>
    <n v="0"/>
    <b v="0"/>
    <n v="5.9999998658895499E-2"/>
    <b v="0"/>
    <n v="0.20000000298023199"/>
    <s v="light"/>
    <b v="0"/>
    <n v="3.3408191485885292"/>
    <n v="0.239999994635582"/>
    <n v="0"/>
    <n v="120"/>
    <n v="2"/>
    <n v="780"/>
    <n v="13"/>
    <n v="900"/>
    <n v="15"/>
    <n v="1410"/>
    <n v="1993"/>
    <m/>
  </r>
  <r>
    <x v="0"/>
    <x v="23"/>
    <n v="6775888955"/>
    <x v="0"/>
    <d v="2016-04-29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841"/>
    <m/>
  </r>
  <r>
    <x v="0"/>
    <x v="23"/>
    <n v="6775888955"/>
    <x v="0"/>
    <d v="2016-04-30T00:00:00"/>
    <d v="1899-12-30T00:00:00"/>
    <n v="2503"/>
    <n v="1.78999996185303"/>
    <n v="1.78999996185303"/>
    <n v="0"/>
    <b v="0"/>
    <n v="0.15999999642372101"/>
    <b v="0"/>
    <n v="0.15999999642372101"/>
    <s v="light"/>
    <b v="0"/>
    <n v="3.3408191485885292"/>
    <n v="1.4800000190734901"/>
    <n v="0"/>
    <n v="180"/>
    <n v="3"/>
    <n v="540"/>
    <n v="9"/>
    <n v="5040"/>
    <n v="84"/>
    <n v="1344"/>
    <n v="2280"/>
    <m/>
  </r>
  <r>
    <x v="0"/>
    <x v="23"/>
    <n v="6775888955"/>
    <x v="0"/>
    <d v="2016-05-01T00:00:00"/>
    <d v="1899-12-30T00:00:00"/>
    <n v="2487"/>
    <n v="1.7799999713897701"/>
    <n v="1.7799999713897701"/>
    <n v="0"/>
    <b v="0"/>
    <n v="0.479999989271164"/>
    <b v="0"/>
    <n v="0.62000000476837203"/>
    <s v="light"/>
    <b v="0"/>
    <n v="3.3408191485885292"/>
    <n v="0.68000000715255704"/>
    <n v="0"/>
    <n v="540"/>
    <n v="9"/>
    <n v="2040"/>
    <n v="34"/>
    <n v="3000"/>
    <n v="50"/>
    <n v="1347"/>
    <n v="2319"/>
    <m/>
  </r>
  <r>
    <x v="0"/>
    <x v="23"/>
    <n v="6775888955"/>
    <x v="0"/>
    <d v="2016-05-02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841"/>
    <m/>
  </r>
  <r>
    <x v="0"/>
    <x v="23"/>
    <n v="6775888955"/>
    <x v="0"/>
    <d v="2016-05-03T00:00:00"/>
    <d v="1899-12-30T00:00:00"/>
    <n v="9"/>
    <n v="9.9999997764825804E-3"/>
    <n v="9.9999997764825804E-3"/>
    <n v="0"/>
    <b v="0"/>
    <n v="0"/>
    <b v="0"/>
    <n v="0"/>
    <s v="light"/>
    <b v="0"/>
    <n v="3.3408191485885292"/>
    <n v="9.9999997764825804E-3"/>
    <n v="0"/>
    <n v="0"/>
    <n v="0"/>
    <n v="0"/>
    <n v="0"/>
    <n v="60"/>
    <n v="1"/>
    <n v="1439"/>
    <n v="1843"/>
    <m/>
  </r>
  <r>
    <x v="0"/>
    <x v="23"/>
    <n v="6775888955"/>
    <x v="0"/>
    <d v="2016-05-04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841"/>
    <m/>
  </r>
  <r>
    <x v="0"/>
    <x v="23"/>
    <n v="6775888955"/>
    <x v="0"/>
    <d v="2016-05-05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841"/>
    <m/>
  </r>
  <r>
    <x v="0"/>
    <x v="23"/>
    <n v="6775888955"/>
    <x v="0"/>
    <d v="2016-05-06T00:00:00"/>
    <d v="1899-12-30T00:00:00"/>
    <n v="4697"/>
    <n v="3.3699998855590798"/>
    <n v="3.3699998855590798"/>
    <n v="0"/>
    <b v="0"/>
    <n v="0.46999999880790699"/>
    <b v="0"/>
    <n v="0.93000000715255704"/>
    <s v="light"/>
    <b v="0"/>
    <n v="3.3408191485885292"/>
    <n v="1.9299999475479099"/>
    <n v="0"/>
    <n v="720"/>
    <n v="12"/>
    <n v="2100"/>
    <n v="35"/>
    <n v="4500"/>
    <n v="75"/>
    <n v="1318"/>
    <n v="2496"/>
    <m/>
  </r>
  <r>
    <x v="0"/>
    <x v="23"/>
    <n v="6775888955"/>
    <x v="0"/>
    <d v="2016-05-07T00:00:00"/>
    <d v="1899-12-30T00:00:00"/>
    <n v="1967"/>
    <n v="1.4099999666214"/>
    <n v="1.4099999666214"/>
    <n v="0"/>
    <b v="0"/>
    <n v="0.129999995231628"/>
    <b v="0"/>
    <n v="0.239999994635582"/>
    <s v="light"/>
    <b v="0"/>
    <n v="3.3408191485885292"/>
    <n v="1.04999995231628"/>
    <n v="0"/>
    <n v="120"/>
    <n v="2"/>
    <n v="300"/>
    <n v="5"/>
    <n v="2940"/>
    <n v="49"/>
    <n v="551"/>
    <n v="1032"/>
    <m/>
  </r>
  <r>
    <x v="0"/>
    <x v="24"/>
    <n v="6962181067"/>
    <x v="0"/>
    <d v="2016-04-12T00:00:00"/>
    <d v="1899-12-30T00:00:00"/>
    <n v="10199"/>
    <n v="6.7399997711181596"/>
    <n v="6.7399997711181596"/>
    <n v="0"/>
    <b v="0"/>
    <n v="3.4000000953674299"/>
    <b v="0"/>
    <n v="0.82999998331069902"/>
    <s v="light"/>
    <b v="0"/>
    <n v="3.3408191485885292"/>
    <n v="2.5099999904632599"/>
    <n v="0"/>
    <n v="3000"/>
    <n v="50"/>
    <n v="840"/>
    <n v="14"/>
    <n v="11340"/>
    <n v="189"/>
    <n v="796"/>
    <n v="1994"/>
    <m/>
  </r>
  <r>
    <x v="0"/>
    <x v="24"/>
    <n v="6962181067"/>
    <x v="0"/>
    <d v="2016-04-13T00:00:00"/>
    <d v="1899-12-30T00:00:00"/>
    <n v="5652"/>
    <n v="3.7400000095367401"/>
    <n v="3.7400000095367401"/>
    <n v="0"/>
    <b v="0"/>
    <n v="0.56999999284744296"/>
    <b v="0"/>
    <n v="1.21000003814697"/>
    <s v="light"/>
    <b v="0"/>
    <n v="3.3408191485885292"/>
    <n v="1.96000003814697"/>
    <n v="0"/>
    <n v="480"/>
    <n v="8"/>
    <n v="1440"/>
    <n v="24"/>
    <n v="8520"/>
    <n v="142"/>
    <n v="548"/>
    <n v="1718"/>
    <m/>
  </r>
  <r>
    <x v="0"/>
    <x v="24"/>
    <n v="6962181067"/>
    <x v="0"/>
    <d v="2016-04-14T00:00:00"/>
    <d v="1899-12-30T00:00:00"/>
    <n v="1551"/>
    <n v="1.0299999713897701"/>
    <n v="1.0299999713897701"/>
    <n v="0"/>
    <b v="0"/>
    <n v="0"/>
    <b v="0"/>
    <n v="0"/>
    <s v="light"/>
    <b v="0"/>
    <n v="3.3408191485885292"/>
    <n v="1.0299999713897701"/>
    <n v="0"/>
    <n v="0"/>
    <n v="0"/>
    <n v="0"/>
    <n v="0"/>
    <n v="5160"/>
    <n v="86"/>
    <n v="862"/>
    <n v="1466"/>
    <m/>
  </r>
  <r>
    <x v="0"/>
    <x v="24"/>
    <n v="6962181067"/>
    <x v="0"/>
    <d v="2016-04-15T00:00:00"/>
    <d v="1899-12-30T00:00:00"/>
    <n v="5563"/>
    <n v="3.6800000667571999"/>
    <n v="3.6800000667571999"/>
    <n v="0"/>
    <b v="0"/>
    <n v="0"/>
    <b v="0"/>
    <n v="0"/>
    <s v="light"/>
    <b v="0"/>
    <n v="3.3408191485885292"/>
    <n v="3.6800000667571999"/>
    <n v="0"/>
    <n v="0"/>
    <n v="0"/>
    <n v="0"/>
    <n v="0"/>
    <n v="13020"/>
    <n v="217"/>
    <n v="837"/>
    <n v="1756"/>
    <m/>
  </r>
  <r>
    <x v="0"/>
    <x v="24"/>
    <n v="6962181067"/>
    <x v="0"/>
    <d v="2016-04-16T00:00:00"/>
    <d v="1899-12-30T00:00:00"/>
    <n v="13217"/>
    <n v="8.7399997711181605"/>
    <n v="8.7399997711181605"/>
    <n v="0"/>
    <b v="0"/>
    <n v="3.6600000858306898"/>
    <b v="0"/>
    <n v="0.18999999761581399"/>
    <s v="light"/>
    <b v="0"/>
    <n v="3.3408191485885292"/>
    <n v="4.8800001144409197"/>
    <n v="0"/>
    <n v="3000"/>
    <n v="50"/>
    <n v="180"/>
    <n v="3"/>
    <n v="16800"/>
    <n v="280"/>
    <n v="741"/>
    <n v="2173"/>
    <m/>
  </r>
  <r>
    <x v="0"/>
    <x v="24"/>
    <n v="6962181067"/>
    <x v="0"/>
    <d v="2016-04-17T00:00:00"/>
    <d v="1899-12-30T00:00:00"/>
    <n v="10145"/>
    <n v="6.71000003814697"/>
    <n v="6.71000003814697"/>
    <n v="0"/>
    <b v="0"/>
    <n v="0.33000001311302202"/>
    <b v="0"/>
    <n v="0.68000000715255704"/>
    <s v="light"/>
    <b v="0"/>
    <n v="3.3408191485885292"/>
    <n v="5.6900000572204599"/>
    <n v="0"/>
    <n v="300"/>
    <n v="5"/>
    <n v="780"/>
    <n v="13"/>
    <n v="17700"/>
    <n v="295"/>
    <n v="634"/>
    <n v="2027"/>
    <m/>
  </r>
  <r>
    <x v="0"/>
    <x v="24"/>
    <n v="6962181067"/>
    <x v="0"/>
    <d v="2016-04-18T00:00:00"/>
    <d v="1899-12-30T00:00:00"/>
    <n v="11404"/>
    <n v="7.53999996185303"/>
    <n v="7.53999996185303"/>
    <n v="0"/>
    <b v="0"/>
    <n v="0.82999998331069902"/>
    <b v="0"/>
    <n v="2.3900001049041699"/>
    <s v="light"/>
    <b v="0"/>
    <n v="3.3408191485885292"/>
    <n v="4.3200001716613796"/>
    <n v="0"/>
    <n v="780"/>
    <n v="13"/>
    <n v="2520"/>
    <n v="42"/>
    <n v="14280"/>
    <n v="238"/>
    <n v="689"/>
    <n v="2039"/>
    <m/>
  </r>
  <r>
    <x v="0"/>
    <x v="24"/>
    <n v="6962181067"/>
    <x v="0"/>
    <d v="2016-04-19T00:00:00"/>
    <d v="1899-12-30T00:00:00"/>
    <n v="10742"/>
    <n v="7.0999999046325701"/>
    <n v="7.0999999046325701"/>
    <n v="0"/>
    <b v="0"/>
    <n v="2.0999999046325701"/>
    <b v="0"/>
    <n v="2.1300001144409202"/>
    <s v="light"/>
    <b v="0"/>
    <n v="3.3408191485885292"/>
    <n v="2.8699998855590798"/>
    <n v="0"/>
    <n v="2100"/>
    <n v="35"/>
    <n v="2460"/>
    <n v="41"/>
    <n v="11700"/>
    <n v="195"/>
    <n v="659"/>
    <n v="2046"/>
    <m/>
  </r>
  <r>
    <x v="0"/>
    <x v="24"/>
    <n v="6962181067"/>
    <x v="0"/>
    <d v="2016-04-20T00:00:00"/>
    <d v="1899-12-30T00:00:00"/>
    <n v="13928"/>
    <n v="9.5500001907348597"/>
    <n v="9.5500001907348597"/>
    <n v="0"/>
    <b v="0"/>
    <n v="4.2800002098083496"/>
    <b v="0"/>
    <n v="0.18999999761581399"/>
    <s v="light"/>
    <b v="0"/>
    <n v="3.3408191485885292"/>
    <n v="5.0900001525878897"/>
    <n v="0"/>
    <n v="2880"/>
    <n v="48"/>
    <n v="240"/>
    <n v="4"/>
    <n v="17820"/>
    <n v="297"/>
    <n v="639"/>
    <n v="2174"/>
    <m/>
  </r>
  <r>
    <x v="0"/>
    <x v="24"/>
    <n v="6962181067"/>
    <x v="0"/>
    <d v="2016-04-21T00:00:00"/>
    <d v="1899-12-30T00:00:00"/>
    <n v="11835"/>
    <n v="9.7100000381469709"/>
    <n v="7.8800001144409197"/>
    <n v="4"/>
    <b v="0"/>
    <n v="3.9900000095367401"/>
    <b v="0"/>
    <n v="2.0999999046325701"/>
    <s v="light"/>
    <b v="0"/>
    <n v="3.3408191485885292"/>
    <n v="3.5099999904632599"/>
    <n v="0.109999999403954"/>
    <n v="3180"/>
    <n v="53"/>
    <n v="1620"/>
    <n v="27"/>
    <n v="12840"/>
    <n v="214"/>
    <n v="708"/>
    <n v="2179"/>
    <m/>
  </r>
  <r>
    <x v="0"/>
    <x v="24"/>
    <n v="6962181067"/>
    <x v="0"/>
    <d v="2016-04-22T00:00:00"/>
    <d v="1899-12-30T00:00:00"/>
    <n v="10725"/>
    <n v="7.0900001525878897"/>
    <n v="7.0900001525878897"/>
    <n v="0"/>
    <b v="0"/>
    <n v="1.7699999809265099"/>
    <b v="0"/>
    <n v="1.54999995231628"/>
    <s v="light"/>
    <b v="0"/>
    <n v="3.3408191485885292"/>
    <n v="3.7699999809265101"/>
    <n v="0"/>
    <n v="1800"/>
    <n v="30"/>
    <n v="1980"/>
    <n v="33"/>
    <n v="14400"/>
    <n v="240"/>
    <n v="659"/>
    <n v="2086"/>
    <m/>
  </r>
  <r>
    <x v="0"/>
    <x v="24"/>
    <n v="6962181067"/>
    <x v="0"/>
    <d v="2016-04-23T00:00:00"/>
    <d v="1899-12-30T00:00:00"/>
    <n v="20031"/>
    <n v="13.2399997711182"/>
    <n v="13.2399997711182"/>
    <n v="0"/>
    <b v="0"/>
    <n v="4.1999998092651403"/>
    <b v="0"/>
    <n v="2"/>
    <s v="light"/>
    <b v="0"/>
    <n v="3.3408191485885292"/>
    <n v="7.03999996185303"/>
    <n v="0"/>
    <n v="3480"/>
    <n v="58"/>
    <n v="2460"/>
    <n v="41"/>
    <n v="20820"/>
    <n v="347"/>
    <n v="484"/>
    <n v="2571"/>
    <m/>
  </r>
  <r>
    <x v="0"/>
    <x v="24"/>
    <n v="6962181067"/>
    <x v="0"/>
    <d v="2016-04-24T00:00:00"/>
    <d v="1899-12-30T00:00:00"/>
    <n v="5029"/>
    <n v="3.3199999332428001"/>
    <n v="3.3199999332428001"/>
    <n v="0"/>
    <b v="0"/>
    <n v="0"/>
    <b v="0"/>
    <n v="0"/>
    <s v="light"/>
    <b v="0"/>
    <n v="3.3408191485885292"/>
    <n v="3.3199999332428001"/>
    <n v="0"/>
    <n v="0"/>
    <n v="0"/>
    <n v="0"/>
    <n v="0"/>
    <n v="11940"/>
    <n v="199"/>
    <n v="720"/>
    <n v="1705"/>
    <m/>
  </r>
  <r>
    <x v="0"/>
    <x v="24"/>
    <n v="6962181067"/>
    <x v="0"/>
    <d v="2016-04-25T00:00:00"/>
    <d v="1899-12-30T00:00:00"/>
    <n v="13239"/>
    <n v="9.2700004577636701"/>
    <n v="9.0799999237060494"/>
    <n v="3"/>
    <b v="0"/>
    <n v="3.0199999809265101"/>
    <b v="0"/>
    <n v="1.6799999475479099"/>
    <s v="light"/>
    <b v="0"/>
    <n v="3.3408191485885292"/>
    <n v="4.46000003814697"/>
    <n v="0.10000000149011599"/>
    <n v="2100"/>
    <n v="35"/>
    <n v="1860"/>
    <n v="31"/>
    <n v="16920"/>
    <n v="282"/>
    <n v="637"/>
    <n v="2194"/>
    <m/>
  </r>
  <r>
    <x v="0"/>
    <x v="24"/>
    <n v="6962181067"/>
    <x v="0"/>
    <d v="2016-04-26T00:00:00"/>
    <d v="1899-12-30T00:00:00"/>
    <n v="10433"/>
    <n v="6.9000000953674299"/>
    <n v="6.9000000953674299"/>
    <n v="0"/>
    <b v="0"/>
    <n v="2.5799999237060498"/>
    <b v="0"/>
    <n v="0.41999998688697798"/>
    <s v="light"/>
    <b v="0"/>
    <n v="3.3408191485885292"/>
    <n v="3.9000000953674299"/>
    <n v="0"/>
    <n v="2160"/>
    <n v="36"/>
    <n v="420"/>
    <n v="7"/>
    <n v="15240"/>
    <n v="254"/>
    <n v="680"/>
    <n v="2012"/>
    <m/>
  </r>
  <r>
    <x v="0"/>
    <x v="24"/>
    <n v="6962181067"/>
    <x v="0"/>
    <d v="2016-04-27T00:00:00"/>
    <d v="1899-12-30T00:00:00"/>
    <n v="10320"/>
    <n v="6.8200001716613796"/>
    <n v="6.8200001716613796"/>
    <n v="0"/>
    <b v="0"/>
    <n v="0.55000001192092896"/>
    <b v="0"/>
    <n v="2.0199999809265101"/>
    <s v="light"/>
    <b v="0"/>
    <n v="3.3408191485885292"/>
    <n v="4.25"/>
    <n v="0"/>
    <n v="420"/>
    <n v="7"/>
    <n v="2280"/>
    <n v="38"/>
    <n v="16740"/>
    <n v="279"/>
    <n v="697"/>
    <n v="2034"/>
    <m/>
  </r>
  <r>
    <x v="0"/>
    <x v="24"/>
    <n v="6962181067"/>
    <x v="0"/>
    <d v="2016-04-28T00:00:00"/>
    <d v="1899-12-30T00:00:00"/>
    <n v="12627"/>
    <n v="8.3500003814697301"/>
    <n v="8.3500003814697301"/>
    <n v="0"/>
    <b v="0"/>
    <n v="2.5099999904632599"/>
    <b v="0"/>
    <n v="0.239999994635582"/>
    <s v="light"/>
    <b v="0"/>
    <n v="3.3408191485885292"/>
    <n v="5.5900001525878897"/>
    <n v="0"/>
    <n v="2280"/>
    <n v="38"/>
    <n v="480"/>
    <n v="8"/>
    <n v="17280"/>
    <n v="288"/>
    <n v="621"/>
    <n v="2182"/>
    <m/>
  </r>
  <r>
    <x v="0"/>
    <x v="24"/>
    <n v="6962181067"/>
    <x v="0"/>
    <d v="2016-04-29T00:00:00"/>
    <d v="1899-12-30T00:00:00"/>
    <n v="10762"/>
    <n v="7.1100001335143999"/>
    <n v="7.1100001335143999"/>
    <n v="0"/>
    <b v="0"/>
    <n v="0.81999999284744296"/>
    <b v="0"/>
    <n v="0.479999989271164"/>
    <s v="light"/>
    <b v="0"/>
    <n v="3.3408191485885292"/>
    <n v="5.8099999427795401"/>
    <n v="0"/>
    <n v="720"/>
    <n v="12"/>
    <n v="900"/>
    <n v="15"/>
    <n v="22140"/>
    <n v="369"/>
    <n v="645"/>
    <n v="2254"/>
    <m/>
  </r>
  <r>
    <x v="0"/>
    <x v="24"/>
    <n v="6962181067"/>
    <x v="0"/>
    <d v="2016-04-30T00:00:00"/>
    <d v="1899-12-30T00:00:00"/>
    <n v="10081"/>
    <n v="6.6599998474121103"/>
    <n v="6.6599998474121103"/>
    <n v="0"/>
    <b v="0"/>
    <n v="2.2400000095367401"/>
    <b v="0"/>
    <n v="0.75999999046325695"/>
    <s v="light"/>
    <b v="0"/>
    <n v="3.3408191485885292"/>
    <n v="3.6700000762939502"/>
    <n v="0"/>
    <n v="1920"/>
    <n v="32"/>
    <n v="960"/>
    <n v="16"/>
    <n v="14220"/>
    <n v="237"/>
    <n v="731"/>
    <n v="2002"/>
    <m/>
  </r>
  <r>
    <x v="0"/>
    <x v="24"/>
    <n v="6962181067"/>
    <x v="0"/>
    <d v="2016-05-01T00:00:00"/>
    <d v="1899-12-30T00:00:00"/>
    <n v="5454"/>
    <n v="3.6099998950958301"/>
    <n v="3.6099998950958301"/>
    <n v="0"/>
    <b v="0"/>
    <n v="0"/>
    <b v="0"/>
    <n v="0"/>
    <s v="light"/>
    <b v="0"/>
    <n v="3.3408191485885292"/>
    <n v="3.6099998950958301"/>
    <n v="0"/>
    <n v="0"/>
    <n v="0"/>
    <n v="0"/>
    <n v="0"/>
    <n v="12900"/>
    <n v="215"/>
    <n v="722"/>
    <n v="1740"/>
    <m/>
  </r>
  <r>
    <x v="0"/>
    <x v="24"/>
    <n v="6962181067"/>
    <x v="0"/>
    <d v="2016-05-02T00:00:00"/>
    <d v="1899-12-30T00:00:00"/>
    <n v="12912"/>
    <n v="8.5399999618530291"/>
    <n v="8.5399999618530291"/>
    <n v="0"/>
    <b v="0"/>
    <n v="1.20000004768372"/>
    <b v="0"/>
    <n v="2"/>
    <s v="light"/>
    <b v="0"/>
    <n v="3.3408191485885292"/>
    <n v="5.3400001525878897"/>
    <n v="0"/>
    <n v="1080"/>
    <n v="18"/>
    <n v="2340"/>
    <n v="39"/>
    <n v="18780"/>
    <n v="313"/>
    <n v="655"/>
    <n v="2162"/>
    <m/>
  </r>
  <r>
    <x v="0"/>
    <x v="24"/>
    <n v="6962181067"/>
    <x v="0"/>
    <d v="2016-05-03T00:00:00"/>
    <d v="1899-12-30T00:00:00"/>
    <n v="12109"/>
    <n v="8.1199998855590803"/>
    <n v="8.1199998855590803"/>
    <n v="0"/>
    <b v="0"/>
    <n v="1.7400000095367401"/>
    <b v="0"/>
    <n v="2.03999996185303"/>
    <s v="light"/>
    <b v="0"/>
    <n v="3.3408191485885292"/>
    <n v="4.3299999237060502"/>
    <n v="0"/>
    <n v="1260"/>
    <n v="21"/>
    <n v="2160"/>
    <n v="36"/>
    <n v="16020"/>
    <n v="267"/>
    <n v="654"/>
    <n v="2072"/>
    <m/>
  </r>
  <r>
    <x v="0"/>
    <x v="24"/>
    <n v="6962181067"/>
    <x v="0"/>
    <d v="2016-05-04T00:00:00"/>
    <d v="1899-12-30T00:00:00"/>
    <n v="10147"/>
    <n v="6.71000003814697"/>
    <n v="6.71000003814697"/>
    <n v="0"/>
    <b v="0"/>
    <n v="0.46999999880790699"/>
    <b v="0"/>
    <n v="1.6799999475479099"/>
    <s v="light"/>
    <b v="0"/>
    <n v="3.3408191485885292"/>
    <n v="4.5500001907348597"/>
    <n v="0"/>
    <n v="900"/>
    <n v="15"/>
    <n v="2160"/>
    <n v="36"/>
    <n v="17040"/>
    <n v="284"/>
    <n v="683"/>
    <n v="2086"/>
    <m/>
  </r>
  <r>
    <x v="0"/>
    <x v="24"/>
    <n v="6962181067"/>
    <x v="0"/>
    <d v="2016-05-05T00:00:00"/>
    <d v="1899-12-30T00:00:00"/>
    <n v="10524"/>
    <n v="6.96000003814697"/>
    <n v="6.96000003814697"/>
    <n v="0"/>
    <b v="0"/>
    <n v="0.99000000953674305"/>
    <b v="0"/>
    <n v="1.1599999666214"/>
    <s v="light"/>
    <b v="0"/>
    <n v="3.3408191485885292"/>
    <n v="4.8099999427795401"/>
    <n v="0"/>
    <n v="840"/>
    <n v="14"/>
    <n v="1320"/>
    <n v="22"/>
    <n v="18300"/>
    <n v="305"/>
    <n v="591"/>
    <n v="2066"/>
    <m/>
  </r>
  <r>
    <x v="0"/>
    <x v="24"/>
    <n v="6962181067"/>
    <x v="0"/>
    <d v="2016-05-06T00:00:00"/>
    <d v="1899-12-30T00:00:00"/>
    <n v="5908"/>
    <n v="3.9100000858306898"/>
    <n v="3.9100000858306898"/>
    <n v="0"/>
    <b v="0"/>
    <n v="0"/>
    <b v="0"/>
    <n v="0"/>
    <s v="light"/>
    <b v="0"/>
    <n v="3.3408191485885292"/>
    <n v="3.9100000858306898"/>
    <n v="0"/>
    <n v="0"/>
    <n v="0"/>
    <n v="0"/>
    <n v="0"/>
    <n v="17940"/>
    <n v="299"/>
    <n v="717"/>
    <n v="1850"/>
    <m/>
  </r>
  <r>
    <x v="0"/>
    <x v="24"/>
    <n v="6962181067"/>
    <x v="0"/>
    <d v="2016-05-07T00:00:00"/>
    <d v="1899-12-30T00:00:00"/>
    <n v="6815"/>
    <n v="4.5"/>
    <n v="4.5"/>
    <n v="0"/>
    <b v="0"/>
    <n v="0"/>
    <b v="0"/>
    <n v="0"/>
    <s v="light"/>
    <b v="0"/>
    <n v="3.3408191485885292"/>
    <n v="4.5"/>
    <n v="0"/>
    <n v="0"/>
    <n v="0"/>
    <n v="0"/>
    <n v="0"/>
    <n v="19680"/>
    <n v="328"/>
    <n v="745"/>
    <n v="1947"/>
    <m/>
  </r>
  <r>
    <x v="0"/>
    <x v="24"/>
    <n v="6962181067"/>
    <x v="0"/>
    <d v="2016-05-08T00:00:00"/>
    <d v="1899-12-30T00:00:00"/>
    <n v="4188"/>
    <n v="2.7699999809265101"/>
    <n v="2.7699999809265101"/>
    <n v="0"/>
    <b v="0"/>
    <n v="0"/>
    <b v="0"/>
    <n v="0.519999980926514"/>
    <s v="light"/>
    <b v="0"/>
    <n v="3.3408191485885292"/>
    <n v="2.25"/>
    <n v="0"/>
    <n v="0"/>
    <n v="0"/>
    <n v="840"/>
    <n v="14"/>
    <n v="9060"/>
    <n v="151"/>
    <n v="709"/>
    <n v="1659"/>
    <m/>
  </r>
  <r>
    <x v="0"/>
    <x v="24"/>
    <n v="6962181067"/>
    <x v="0"/>
    <d v="2016-05-09T00:00:00"/>
    <d v="1899-12-30T00:00:00"/>
    <n v="12342"/>
    <n v="8.7200002670288104"/>
    <n v="8.6800003051757795"/>
    <n v="3"/>
    <b v="0"/>
    <n v="3.9000000953674299"/>
    <b v="0"/>
    <n v="1.1799999475479099"/>
    <s v="light"/>
    <b v="0"/>
    <n v="3.3408191485885292"/>
    <n v="3.6500000953674299"/>
    <n v="0"/>
    <n v="2580"/>
    <n v="43"/>
    <n v="1260"/>
    <n v="21"/>
    <n v="13860"/>
    <n v="231"/>
    <n v="607"/>
    <n v="2105"/>
    <m/>
  </r>
  <r>
    <x v="0"/>
    <x v="24"/>
    <n v="6962181067"/>
    <x v="0"/>
    <d v="2016-05-10T00:00:00"/>
    <d v="1899-12-30T00:00:00"/>
    <n v="15448"/>
    <n v="10.210000038146999"/>
    <n v="10.210000038146999"/>
    <n v="0"/>
    <b v="0"/>
    <n v="3.4700000286102299"/>
    <b v="0"/>
    <n v="1.75"/>
    <s v="light"/>
    <b v="0"/>
    <n v="3.3408191485885292"/>
    <n v="4.9899997711181596"/>
    <n v="0"/>
    <n v="3720"/>
    <n v="62"/>
    <n v="2040"/>
    <n v="34"/>
    <n v="16500"/>
    <n v="275"/>
    <n v="626"/>
    <n v="2361"/>
    <m/>
  </r>
  <r>
    <x v="0"/>
    <x v="24"/>
    <n v="6962181067"/>
    <x v="0"/>
    <d v="2016-05-11T00:00:00"/>
    <d v="1899-12-30T00:00:00"/>
    <n v="6722"/>
    <n v="4.4400000572204599"/>
    <n v="4.4400000572204599"/>
    <n v="0"/>
    <b v="0"/>
    <n v="1.4900000095367401"/>
    <b v="0"/>
    <n v="0.31000000238418601"/>
    <s v="light"/>
    <b v="0"/>
    <n v="3.3408191485885292"/>
    <n v="2.6500000953674299"/>
    <n v="0"/>
    <n v="1440"/>
    <n v="24"/>
    <n v="420"/>
    <n v="7"/>
    <n v="11940"/>
    <n v="199"/>
    <n v="709"/>
    <n v="1855"/>
    <m/>
  </r>
  <r>
    <x v="0"/>
    <x v="24"/>
    <n v="6962181067"/>
    <x v="0"/>
    <d v="2016-05-12T00:00:00"/>
    <d v="1899-12-30T00:00:00"/>
    <n v="3587"/>
    <n v="2.3699998855590798"/>
    <n v="2.3699998855590798"/>
    <n v="0"/>
    <b v="0"/>
    <n v="0"/>
    <b v="0"/>
    <n v="0.25"/>
    <s v="light"/>
    <b v="0"/>
    <n v="3.3408191485885292"/>
    <n v="2.1099998950958301"/>
    <n v="0"/>
    <n v="0"/>
    <n v="0"/>
    <n v="480"/>
    <n v="8"/>
    <n v="6300"/>
    <n v="105"/>
    <n v="127"/>
    <n v="928"/>
    <m/>
  </r>
  <r>
    <x v="0"/>
    <x v="25"/>
    <n v="7007744171"/>
    <x v="0"/>
    <d v="2016-04-12T00:00:00"/>
    <d v="1899-12-30T00:00:00"/>
    <n v="14172"/>
    <n v="10.289999961853001"/>
    <n v="9.4799995422363299"/>
    <n v="5"/>
    <b v="0"/>
    <n v="4.5"/>
    <b v="0"/>
    <n v="0.37999999523162797"/>
    <s v="light"/>
    <b v="0"/>
    <n v="3.3408191485885292"/>
    <n v="5.4099998474121103"/>
    <n v="0"/>
    <n v="3180"/>
    <n v="53"/>
    <n v="480"/>
    <n v="8"/>
    <n v="21300"/>
    <n v="355"/>
    <n v="1024"/>
    <n v="2937"/>
    <m/>
  </r>
  <r>
    <x v="0"/>
    <x v="25"/>
    <n v="7007744171"/>
    <x v="0"/>
    <d v="2016-04-13T00:00:00"/>
    <d v="1899-12-30T00:00:00"/>
    <n v="12862"/>
    <n v="9.6499996185302699"/>
    <n v="8.6000003814697301"/>
    <n v="5"/>
    <b v="0"/>
    <n v="4.6100001335143999"/>
    <b v="0"/>
    <n v="0.56000000238418601"/>
    <s v="light"/>
    <b v="0"/>
    <n v="3.3408191485885292"/>
    <n v="4.4800000190734899"/>
    <n v="0"/>
    <n v="3360"/>
    <n v="56"/>
    <n v="1320"/>
    <n v="22"/>
    <n v="15660"/>
    <n v="261"/>
    <n v="1101"/>
    <n v="2742"/>
    <m/>
  </r>
  <r>
    <x v="0"/>
    <x v="25"/>
    <n v="7007744171"/>
    <x v="0"/>
    <d v="2016-04-14T00:00:00"/>
    <d v="1899-12-30T00:00:00"/>
    <n v="11179"/>
    <n v="8.2399997711181605"/>
    <n v="7.4800000190734899"/>
    <n v="3"/>
    <b v="0"/>
    <n v="2.9500000476837198"/>
    <b v="0"/>
    <n v="0.34000000357627902"/>
    <s v="light"/>
    <b v="0"/>
    <n v="3.3408191485885292"/>
    <n v="4.96000003814697"/>
    <n v="0"/>
    <n v="2040"/>
    <n v="34"/>
    <n v="360"/>
    <n v="6"/>
    <n v="18240"/>
    <n v="304"/>
    <n v="1096"/>
    <n v="2668"/>
    <m/>
  </r>
  <r>
    <x v="0"/>
    <x v="25"/>
    <n v="7007744171"/>
    <x v="0"/>
    <d v="2016-04-15T00:00:00"/>
    <d v="1899-12-30T00:00:00"/>
    <n v="5273"/>
    <n v="3.5299999713897701"/>
    <n v="3.5299999713897701"/>
    <n v="0"/>
    <b v="0"/>
    <n v="0"/>
    <b v="0"/>
    <n v="0"/>
    <s v="light"/>
    <b v="0"/>
    <n v="3.3408191485885292"/>
    <n v="3.5299999713897701"/>
    <n v="0"/>
    <n v="0"/>
    <n v="0"/>
    <n v="0"/>
    <n v="0"/>
    <n v="12120"/>
    <n v="202"/>
    <n v="1238"/>
    <n v="2098"/>
    <m/>
  </r>
  <r>
    <x v="0"/>
    <x v="25"/>
    <n v="7007744171"/>
    <x v="0"/>
    <d v="2016-04-16T00:00:00"/>
    <d v="1899-12-30T00:00:00"/>
    <n v="4631"/>
    <n v="3.0999999046325701"/>
    <n v="3.0999999046325701"/>
    <n v="0"/>
    <b v="0"/>
    <n v="0"/>
    <b v="0"/>
    <n v="0"/>
    <s v="light"/>
    <b v="0"/>
    <n v="3.3408191485885292"/>
    <n v="3.0999999046325701"/>
    <n v="0"/>
    <n v="0"/>
    <n v="0"/>
    <n v="0"/>
    <n v="0"/>
    <n v="12180"/>
    <n v="203"/>
    <n v="1155"/>
    <n v="2076"/>
    <m/>
  </r>
  <r>
    <x v="0"/>
    <x v="25"/>
    <n v="7007744171"/>
    <x v="0"/>
    <d v="2016-04-17T00:00:00"/>
    <d v="1899-12-30T00:00:00"/>
    <n v="8059"/>
    <n v="5.3899998664856001"/>
    <n v="5.3899998664856001"/>
    <n v="0"/>
    <b v="0"/>
    <n v="0"/>
    <b v="0"/>
    <n v="0"/>
    <s v="light"/>
    <b v="0"/>
    <n v="3.3408191485885292"/>
    <n v="5.3899998664856001"/>
    <n v="0"/>
    <n v="0"/>
    <n v="0"/>
    <n v="0"/>
    <n v="0"/>
    <n v="18300"/>
    <n v="305"/>
    <n v="1135"/>
    <n v="2383"/>
    <m/>
  </r>
  <r>
    <x v="0"/>
    <x v="25"/>
    <n v="7007744171"/>
    <x v="0"/>
    <d v="2016-04-18T00:00:00"/>
    <d v="1899-12-30T00:00:00"/>
    <n v="14816"/>
    <n v="10.9799995422363"/>
    <n v="9.9099998474121094"/>
    <n v="5"/>
    <b v="0"/>
    <n v="3.78999996185303"/>
    <b v="0"/>
    <n v="2.1199998855590798"/>
    <s v="light"/>
    <b v="0"/>
    <n v="3.3408191485885292"/>
    <n v="5.0500001907348597"/>
    <n v="1.9999999552965199E-2"/>
    <n v="2880"/>
    <n v="48"/>
    <n v="1860"/>
    <n v="31"/>
    <n v="17040"/>
    <n v="284"/>
    <n v="1077"/>
    <n v="2832"/>
    <m/>
  </r>
  <r>
    <x v="0"/>
    <x v="25"/>
    <n v="7007744171"/>
    <x v="0"/>
    <d v="2016-04-19T00:00:00"/>
    <d v="1899-12-30T00:00:00"/>
    <n v="14194"/>
    <n v="10.4799995422363"/>
    <n v="9.5"/>
    <n v="5"/>
    <b v="0"/>
    <n v="4.4099998474121103"/>
    <b v="0"/>
    <n v="0.75999999046325695"/>
    <s v="light"/>
    <b v="0"/>
    <n v="3.3408191485885292"/>
    <n v="5.3099999427795401"/>
    <n v="0"/>
    <n v="3180"/>
    <n v="53"/>
    <n v="1020"/>
    <n v="17"/>
    <n v="18240"/>
    <n v="304"/>
    <n v="1066"/>
    <n v="2812"/>
    <m/>
  </r>
  <r>
    <x v="0"/>
    <x v="25"/>
    <n v="7007744171"/>
    <x v="0"/>
    <d v="2016-04-20T00:00:00"/>
    <d v="1899-12-30T00:00:00"/>
    <n v="15566"/>
    <n v="11.310000419616699"/>
    <n v="10.4099998474121"/>
    <n v="5"/>
    <b v="0"/>
    <n v="4.78999996185303"/>
    <b v="0"/>
    <n v="0.67000001668930098"/>
    <s v="light"/>
    <b v="0"/>
    <n v="3.3408191485885292"/>
    <n v="5.8600001335143999"/>
    <n v="0"/>
    <n v="3600"/>
    <n v="60"/>
    <n v="1980"/>
    <n v="33"/>
    <n v="20820"/>
    <n v="347"/>
    <n v="1000"/>
    <n v="3096"/>
    <m/>
  </r>
  <r>
    <x v="0"/>
    <x v="25"/>
    <n v="7007744171"/>
    <x v="0"/>
    <d v="2016-04-21T00:00:00"/>
    <d v="1899-12-30T00:00:00"/>
    <n v="13744"/>
    <n v="9.1899995803833008"/>
    <n v="9.1899995803833008"/>
    <n v="0"/>
    <b v="0"/>
    <n v="2.1500000953674299"/>
    <b v="0"/>
    <n v="1.87000000476837"/>
    <s v="light"/>
    <b v="0"/>
    <n v="3.3408191485885292"/>
    <n v="5.1700000762939498"/>
    <n v="0"/>
    <n v="1800"/>
    <n v="30"/>
    <n v="2040"/>
    <n v="34"/>
    <n v="19620"/>
    <n v="327"/>
    <n v="1049"/>
    <n v="2763"/>
    <m/>
  </r>
  <r>
    <x v="0"/>
    <x v="25"/>
    <n v="7007744171"/>
    <x v="0"/>
    <d v="2016-04-22T00:00:00"/>
    <d v="1899-12-30T00:00:00"/>
    <n v="15299"/>
    <n v="10.2399997711182"/>
    <n v="10.2399997711182"/>
    <n v="0"/>
    <b v="0"/>
    <n v="4.0999999046325701"/>
    <b v="0"/>
    <n v="1.7599999904632599"/>
    <s v="light"/>
    <b v="0"/>
    <n v="3.3408191485885292"/>
    <n v="4.3699998855590803"/>
    <n v="0"/>
    <n v="3840"/>
    <n v="64"/>
    <n v="3000"/>
    <n v="50"/>
    <n v="15660"/>
    <n v="261"/>
    <n v="1065"/>
    <n v="2889"/>
    <m/>
  </r>
  <r>
    <x v="0"/>
    <x v="25"/>
    <n v="7007744171"/>
    <x v="0"/>
    <d v="2016-04-23T00:00:00"/>
    <d v="1899-12-30T00:00:00"/>
    <n v="8093"/>
    <n v="5.4099998474121103"/>
    <n v="5.4099998474121103"/>
    <n v="0"/>
    <b v="0"/>
    <n v="0.129999995231628"/>
    <b v="0"/>
    <n v="1.12999999523163"/>
    <s v="light"/>
    <b v="0"/>
    <n v="3.3408191485885292"/>
    <n v="4.1500000953674299"/>
    <n v="0"/>
    <n v="120"/>
    <n v="2"/>
    <n v="1500"/>
    <n v="25"/>
    <n v="13380"/>
    <n v="223"/>
    <n v="1190"/>
    <n v="2284"/>
    <m/>
  </r>
  <r>
    <x v="0"/>
    <x v="25"/>
    <n v="7007744171"/>
    <x v="0"/>
    <d v="2016-04-24T00:00:00"/>
    <d v="1899-12-30T00:00:00"/>
    <n v="11085"/>
    <n v="7.4200000762939498"/>
    <n v="7.4200000762939498"/>
    <n v="0"/>
    <b v="0"/>
    <n v="0"/>
    <b v="0"/>
    <n v="0"/>
    <s v="light"/>
    <b v="0"/>
    <n v="3.3408191485885292"/>
    <n v="7.4200000762939498"/>
    <n v="0"/>
    <n v="0"/>
    <n v="0"/>
    <n v="0"/>
    <n v="0"/>
    <n v="25140"/>
    <n v="419"/>
    <n v="1021"/>
    <n v="2667"/>
    <m/>
  </r>
  <r>
    <x v="0"/>
    <x v="25"/>
    <n v="7007744171"/>
    <x v="0"/>
    <d v="2016-04-25T00:00:00"/>
    <d v="1899-12-30T00:00:00"/>
    <n v="18229"/>
    <n v="13.3400001525879"/>
    <n v="12.199999809265099"/>
    <n v="5"/>
    <b v="0"/>
    <n v="4.3099999427795401"/>
    <b v="0"/>
    <n v="1.37000000476837"/>
    <s v="light"/>
    <b v="0"/>
    <n v="3.3408191485885292"/>
    <n v="7.6700000762939498"/>
    <n v="0"/>
    <n v="3060"/>
    <n v="51"/>
    <n v="1440"/>
    <n v="24"/>
    <n v="22740"/>
    <n v="379"/>
    <n v="986"/>
    <n v="3055"/>
    <m/>
  </r>
  <r>
    <x v="0"/>
    <x v="25"/>
    <n v="7007744171"/>
    <x v="0"/>
    <d v="2016-04-26T00:00:00"/>
    <d v="1899-12-30T00:00:00"/>
    <n v="15090"/>
    <n v="10.1000003814697"/>
    <n v="10.1000003814697"/>
    <n v="0"/>
    <b v="0"/>
    <n v="0.93000000715255704"/>
    <b v="0"/>
    <n v="0.93999999761581399"/>
    <s v="light"/>
    <b v="0"/>
    <n v="3.3408191485885292"/>
    <n v="8.2299995422363299"/>
    <n v="0"/>
    <n v="960"/>
    <n v="16"/>
    <n v="1320"/>
    <n v="22"/>
    <n v="25440"/>
    <n v="424"/>
    <n v="978"/>
    <n v="2939"/>
    <m/>
  </r>
  <r>
    <x v="0"/>
    <x v="25"/>
    <n v="7007744171"/>
    <x v="0"/>
    <d v="2016-04-27T00:00:00"/>
    <d v="1899-12-30T00:00:00"/>
    <n v="13541"/>
    <n v="10.2200002670288"/>
    <n v="9.0600004196166992"/>
    <n v="5"/>
    <b v="0"/>
    <n v="4.2699999809265101"/>
    <b v="0"/>
    <n v="0.66000002622604403"/>
    <s v="light"/>
    <b v="0"/>
    <n v="3.3408191485885292"/>
    <n v="5.28999996185303"/>
    <n v="0"/>
    <n v="3000"/>
    <n v="50"/>
    <n v="720"/>
    <n v="12"/>
    <n v="20220"/>
    <n v="337"/>
    <n v="1041"/>
    <n v="2830"/>
    <m/>
  </r>
  <r>
    <x v="0"/>
    <x v="25"/>
    <n v="7007744171"/>
    <x v="0"/>
    <d v="2016-04-28T00:00:00"/>
    <d v="1899-12-30T00:00:00"/>
    <n v="15128"/>
    <n v="10.1199998855591"/>
    <n v="10.1199998855591"/>
    <n v="0"/>
    <b v="0"/>
    <n v="1.0900000333786"/>
    <b v="0"/>
    <n v="0.769999980926514"/>
    <s v="light"/>
    <b v="0"/>
    <n v="3.3408191485885292"/>
    <n v="8.2600002288818395"/>
    <n v="0"/>
    <n v="960"/>
    <n v="16"/>
    <n v="960"/>
    <n v="16"/>
    <n v="24060"/>
    <n v="401"/>
    <n v="1007"/>
    <n v="2836"/>
    <m/>
  </r>
  <r>
    <x v="0"/>
    <x v="25"/>
    <n v="7007744171"/>
    <x v="0"/>
    <d v="2016-04-29T00:00:00"/>
    <d v="1899-12-30T00:00:00"/>
    <n v="20067"/>
    <n v="14.300000190734901"/>
    <n v="13.420000076293899"/>
    <n v="5"/>
    <b v="0"/>
    <n v="4.3099999427795401"/>
    <b v="0"/>
    <n v="2.0499999523162802"/>
    <s v="light"/>
    <b v="0"/>
    <n v="3.3408191485885292"/>
    <n v="7.9499998092651403"/>
    <n v="0"/>
    <n v="3300"/>
    <n v="55"/>
    <n v="2520"/>
    <n v="42"/>
    <n v="22920"/>
    <n v="382"/>
    <n v="961"/>
    <n v="3180"/>
    <m/>
  </r>
  <r>
    <x v="0"/>
    <x v="25"/>
    <n v="7007744171"/>
    <x v="0"/>
    <d v="2016-04-30T00:00:00"/>
    <d v="1899-12-30T00:00:00"/>
    <n v="3761"/>
    <n v="2.5199999809265101"/>
    <n v="2.5199999809265101"/>
    <n v="0"/>
    <b v="0"/>
    <n v="0"/>
    <b v="0"/>
    <n v="0"/>
    <s v="light"/>
    <b v="0"/>
    <n v="3.3408191485885292"/>
    <n v="2.5199999809265101"/>
    <n v="0"/>
    <n v="0"/>
    <n v="0"/>
    <n v="0"/>
    <n v="0"/>
    <n v="12000"/>
    <n v="200"/>
    <n v="1240"/>
    <n v="2051"/>
    <m/>
  </r>
  <r>
    <x v="0"/>
    <x v="25"/>
    <n v="7007744171"/>
    <x v="0"/>
    <d v="2016-05-01T00:00:00"/>
    <d v="1899-12-30T00:00:00"/>
    <n v="5600"/>
    <n v="3.75"/>
    <n v="3.75"/>
    <n v="0"/>
    <b v="0"/>
    <n v="0"/>
    <b v="0"/>
    <n v="0"/>
    <s v="light"/>
    <b v="0"/>
    <n v="3.3408191485885292"/>
    <n v="3.75"/>
    <n v="0"/>
    <n v="0"/>
    <n v="0"/>
    <n v="0"/>
    <n v="0"/>
    <n v="14220"/>
    <n v="237"/>
    <n v="1142"/>
    <n v="2225"/>
    <m/>
  </r>
  <r>
    <x v="0"/>
    <x v="25"/>
    <n v="7007744171"/>
    <x v="0"/>
    <d v="2016-05-02T00:00:00"/>
    <d v="1899-12-30T00:00:00"/>
    <n v="13041"/>
    <n v="9.1800003051757795"/>
    <n v="8.7200002670288104"/>
    <n v="3"/>
    <b v="0"/>
    <n v="4.6399998664856001"/>
    <b v="0"/>
    <n v="0.69999998807907104"/>
    <s v="light"/>
    <b v="0"/>
    <n v="3.3408191485885292"/>
    <n v="3.8299999237060498"/>
    <n v="0"/>
    <n v="3840"/>
    <n v="64"/>
    <n v="840"/>
    <n v="14"/>
    <n v="15000"/>
    <n v="250"/>
    <n v="1112"/>
    <n v="2642"/>
    <m/>
  </r>
  <r>
    <x v="0"/>
    <x v="25"/>
    <n v="7007744171"/>
    <x v="0"/>
    <d v="2016-05-03T00:00:00"/>
    <d v="1899-12-30T00:00:00"/>
    <n v="14510"/>
    <n v="10.8699998855591"/>
    <n v="9.7100000381469709"/>
    <n v="5"/>
    <b v="0"/>
    <n v="4.4800000190734899"/>
    <b v="0"/>
    <n v="1.0199999809265099"/>
    <s v="light"/>
    <b v="0"/>
    <n v="3.3408191485885292"/>
    <n v="5.3600001335143999"/>
    <n v="0"/>
    <n v="3480"/>
    <n v="58"/>
    <n v="1860"/>
    <n v="31"/>
    <n v="19800"/>
    <n v="330"/>
    <n v="1021"/>
    <n v="2976"/>
    <m/>
  </r>
  <r>
    <x v="0"/>
    <x v="25"/>
    <n v="7007744171"/>
    <x v="0"/>
    <d v="2016-05-04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557"/>
    <m/>
  </r>
  <r>
    <x v="0"/>
    <x v="25"/>
    <n v="7007744171"/>
    <x v="0"/>
    <d v="2016-05-05T00:00:00"/>
    <d v="1899-12-30T00:00:00"/>
    <n v="15010"/>
    <n v="11.1000003814697"/>
    <n v="10.039999961853001"/>
    <n v="5"/>
    <b v="0"/>
    <n v="4.3299999237060502"/>
    <b v="0"/>
    <n v="1.28999996185303"/>
    <s v="light"/>
    <b v="0"/>
    <n v="3.3408191485885292"/>
    <n v="5.4800000190734899"/>
    <n v="0"/>
    <n v="3180"/>
    <n v="53"/>
    <n v="1380"/>
    <n v="23"/>
    <n v="19020"/>
    <n v="317"/>
    <n v="1047"/>
    <n v="2933"/>
    <m/>
  </r>
  <r>
    <x v="0"/>
    <x v="25"/>
    <n v="7007744171"/>
    <x v="0"/>
    <d v="2016-05-06T00:00:00"/>
    <d v="1899-12-30T00:00:00"/>
    <n v="11459"/>
    <n v="7.6700000762939498"/>
    <n v="7.6700000762939498"/>
    <n v="0"/>
    <b v="0"/>
    <n v="3"/>
    <b v="0"/>
    <n v="0.81000000238418601"/>
    <s v="light"/>
    <b v="0"/>
    <n v="3.3408191485885292"/>
    <n v="3.8599998950958301"/>
    <n v="0"/>
    <n v="2640"/>
    <n v="44"/>
    <n v="780"/>
    <n v="13"/>
    <n v="14820"/>
    <n v="247"/>
    <n v="1136"/>
    <n v="2553"/>
    <m/>
  </r>
  <r>
    <x v="0"/>
    <x v="25"/>
    <n v="7007744171"/>
    <x v="0"/>
    <d v="2016-05-07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11"/>
    <n v="120"/>
    <m/>
  </r>
  <r>
    <x v="0"/>
    <x v="26"/>
    <n v="7086361926"/>
    <x v="0"/>
    <d v="2016-04-12T00:00:00"/>
    <d v="1899-12-30T00:00:00"/>
    <n v="11317"/>
    <n v="8.4099998474121094"/>
    <n v="8.4099998474121094"/>
    <n v="0"/>
    <b v="0"/>
    <n v="5.2699999809265101"/>
    <b v="0"/>
    <n v="0.15000000596046401"/>
    <s v="light"/>
    <b v="0"/>
    <n v="3.3408191485885292"/>
    <n v="2.9700000286102299"/>
    <n v="0"/>
    <n v="3540"/>
    <n v="59"/>
    <n v="360"/>
    <n v="6"/>
    <n v="9180"/>
    <n v="153"/>
    <n v="745"/>
    <n v="2772"/>
    <m/>
  </r>
  <r>
    <x v="0"/>
    <x v="26"/>
    <n v="7086361926"/>
    <x v="0"/>
    <d v="2016-04-13T00:00:00"/>
    <d v="1899-12-30T00:00:00"/>
    <n v="5813"/>
    <n v="3.6199998855590798"/>
    <n v="3.6199998855590798"/>
    <n v="0"/>
    <b v="0"/>
    <n v="0.56000000238418601"/>
    <b v="0"/>
    <n v="0.20999999344348899"/>
    <s v="light"/>
    <b v="0"/>
    <n v="3.3408191485885292"/>
    <n v="2.8399999141693102"/>
    <n v="0"/>
    <n v="1860"/>
    <n v="31"/>
    <n v="1560"/>
    <n v="26"/>
    <n v="9300"/>
    <n v="155"/>
    <n v="744"/>
    <n v="2516"/>
    <m/>
  </r>
  <r>
    <x v="0"/>
    <x v="26"/>
    <n v="7086361926"/>
    <x v="0"/>
    <d v="2016-04-14T00:00:00"/>
    <d v="1899-12-30T00:00:00"/>
    <n v="9123"/>
    <n v="6.1199998855590803"/>
    <n v="6.1199998855590803"/>
    <n v="0"/>
    <b v="0"/>
    <n v="2.0299999713897701"/>
    <b v="0"/>
    <n v="0.33000001311302202"/>
    <s v="light"/>
    <b v="0"/>
    <n v="3.3408191485885292"/>
    <n v="3.6600000858306898"/>
    <n v="0"/>
    <n v="2100"/>
    <n v="35"/>
    <n v="1920"/>
    <n v="32"/>
    <n v="11340"/>
    <n v="189"/>
    <n v="787"/>
    <n v="2734"/>
    <m/>
  </r>
  <r>
    <x v="0"/>
    <x v="26"/>
    <n v="7086361926"/>
    <x v="0"/>
    <d v="2016-04-15T00:00:00"/>
    <d v="1899-12-30T00:00:00"/>
    <n v="8585"/>
    <n v="5.6700000762939498"/>
    <n v="5.6700000762939498"/>
    <n v="0"/>
    <b v="0"/>
    <n v="2.03999996185303"/>
    <b v="0"/>
    <n v="1.1100000143051101"/>
    <s v="light"/>
    <b v="0"/>
    <n v="3.3408191485885292"/>
    <n v="2.5299999713897701"/>
    <n v="0"/>
    <n v="1800"/>
    <n v="30"/>
    <n v="1260"/>
    <n v="21"/>
    <n v="8340"/>
    <n v="139"/>
    <n v="864"/>
    <n v="2395"/>
    <m/>
  </r>
  <r>
    <x v="0"/>
    <x v="26"/>
    <n v="7086361926"/>
    <x v="0"/>
    <d v="2016-04-16T00:00:00"/>
    <d v="1899-12-30T00:00:00"/>
    <n v="31"/>
    <n v="9.9999997764825804E-3"/>
    <n v="9.9999997764825804E-3"/>
    <n v="0"/>
    <b v="0"/>
    <n v="0"/>
    <b v="0"/>
    <n v="0"/>
    <s v="light"/>
    <b v="0"/>
    <n v="3.3408191485885292"/>
    <n v="9.9999997764825804E-3"/>
    <n v="0"/>
    <n v="0"/>
    <n v="0"/>
    <n v="0"/>
    <n v="0"/>
    <n v="180"/>
    <n v="3"/>
    <n v="1437"/>
    <n v="1635"/>
    <m/>
  </r>
  <r>
    <x v="0"/>
    <x v="26"/>
    <n v="7086361926"/>
    <x v="0"/>
    <d v="2016-04-17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629"/>
    <m/>
  </r>
  <r>
    <x v="0"/>
    <x v="26"/>
    <n v="7086361926"/>
    <x v="0"/>
    <d v="2016-04-18T00:00:00"/>
    <d v="1899-12-30T00:00:00"/>
    <n v="9827"/>
    <n v="6.71000003814697"/>
    <n v="6.71000003814697"/>
    <n v="0"/>
    <b v="0"/>
    <n v="3.1700000762939502"/>
    <b v="0"/>
    <n v="1.2200000286102299"/>
    <s v="light"/>
    <b v="0"/>
    <n v="3.3408191485885292"/>
    <n v="2.3099999427795401"/>
    <n v="0"/>
    <n v="3660"/>
    <n v="61"/>
    <n v="3060"/>
    <n v="51"/>
    <n v="6840"/>
    <n v="114"/>
    <n v="1136"/>
    <n v="2743"/>
    <m/>
  </r>
  <r>
    <x v="0"/>
    <x v="26"/>
    <n v="7086361926"/>
    <x v="0"/>
    <d v="2016-04-19T00:00:00"/>
    <d v="1899-12-30T00:00:00"/>
    <n v="10688"/>
    <n v="7.28999996185303"/>
    <n v="7.28999996185303"/>
    <n v="0"/>
    <b v="0"/>
    <n v="3.5299999713897701"/>
    <b v="0"/>
    <n v="1.2300000190734901"/>
    <s v="light"/>
    <b v="0"/>
    <n v="3.3408191485885292"/>
    <n v="2.5099999904632599"/>
    <n v="0"/>
    <n v="4020"/>
    <n v="67"/>
    <n v="4140"/>
    <n v="69"/>
    <n v="7440"/>
    <n v="124"/>
    <n v="671"/>
    <n v="2944"/>
    <m/>
  </r>
  <r>
    <x v="0"/>
    <x v="26"/>
    <n v="7086361926"/>
    <x v="0"/>
    <d v="2016-04-20T00:00:00"/>
    <d v="1899-12-30T00:00:00"/>
    <n v="14365"/>
    <n v="10.6400003433228"/>
    <n v="10.6400003433228"/>
    <n v="0"/>
    <b v="0"/>
    <n v="7.6399998664856001"/>
    <b v="0"/>
    <n v="0.44999998807907099"/>
    <s v="light"/>
    <b v="0"/>
    <n v="3.3408191485885292"/>
    <n v="2.53999996185303"/>
    <n v="0"/>
    <n v="5220"/>
    <n v="87"/>
    <n v="780"/>
    <n v="13"/>
    <n v="8700"/>
    <n v="145"/>
    <n v="797"/>
    <n v="2997"/>
    <m/>
  </r>
  <r>
    <x v="0"/>
    <x v="26"/>
    <n v="7086361926"/>
    <x v="0"/>
    <d v="2016-04-21T00:00:00"/>
    <d v="1899-12-30T00:00:00"/>
    <n v="9469"/>
    <n v="6.1799998283386204"/>
    <n v="6.1799998283386204"/>
    <n v="0"/>
    <b v="0"/>
    <n v="1.3600000143051101"/>
    <b v="0"/>
    <n v="0.30000001192092901"/>
    <s v="light"/>
    <b v="0"/>
    <n v="3.3408191485885292"/>
    <n v="4.5100002288818404"/>
    <n v="0"/>
    <n v="1140"/>
    <n v="19"/>
    <n v="360"/>
    <n v="6"/>
    <n v="12360"/>
    <n v="206"/>
    <n v="758"/>
    <n v="2463"/>
    <m/>
  </r>
  <r>
    <x v="0"/>
    <x v="26"/>
    <n v="7086361926"/>
    <x v="0"/>
    <d v="2016-04-22T00:00:00"/>
    <d v="1899-12-30T00:00:00"/>
    <n v="9753"/>
    <n v="6.5300002098083496"/>
    <n v="6.5300002098083496"/>
    <n v="0"/>
    <b v="0"/>
    <n v="2.8699998855590798"/>
    <b v="0"/>
    <n v="0.97000002861022905"/>
    <s v="light"/>
    <b v="0"/>
    <n v="3.3408191485885292"/>
    <n v="2.6700000762939502"/>
    <n v="0"/>
    <n v="3480"/>
    <n v="58"/>
    <n v="3540"/>
    <n v="59"/>
    <n v="9180"/>
    <n v="153"/>
    <n v="762"/>
    <n v="2846"/>
    <m/>
  </r>
  <r>
    <x v="0"/>
    <x v="26"/>
    <n v="7086361926"/>
    <x v="0"/>
    <d v="2016-04-23T00:00:00"/>
    <d v="1899-12-30T00:00:00"/>
    <n v="2817"/>
    <n v="1.8099999427795399"/>
    <n v="1.8099999427795399"/>
    <n v="0"/>
    <b v="0"/>
    <n v="0"/>
    <b v="0"/>
    <n v="0"/>
    <s v="light"/>
    <b v="0"/>
    <n v="3.3408191485885292"/>
    <n v="1.79999995231628"/>
    <n v="0"/>
    <n v="0"/>
    <n v="0"/>
    <n v="0"/>
    <n v="0"/>
    <n v="5400"/>
    <n v="90"/>
    <n v="1350"/>
    <n v="1965"/>
    <m/>
  </r>
  <r>
    <x v="0"/>
    <x v="26"/>
    <n v="7086361926"/>
    <x v="0"/>
    <d v="2016-04-24T00:00:00"/>
    <d v="1899-12-30T00:00:00"/>
    <n v="3520"/>
    <n v="2.1600000858306898"/>
    <n v="2.1600000858306898"/>
    <n v="0"/>
    <b v="0"/>
    <n v="0"/>
    <b v="0"/>
    <n v="0"/>
    <s v="light"/>
    <b v="0"/>
    <n v="3.3408191485885292"/>
    <n v="2.1500000953674299"/>
    <n v="0"/>
    <n v="0"/>
    <n v="0"/>
    <n v="0"/>
    <n v="0"/>
    <n v="7500"/>
    <n v="125"/>
    <n v="566"/>
    <n v="2049"/>
    <m/>
  </r>
  <r>
    <x v="0"/>
    <x v="26"/>
    <n v="7086361926"/>
    <x v="0"/>
    <d v="2016-04-25T00:00:00"/>
    <d v="1899-12-30T00:00:00"/>
    <n v="10091"/>
    <n v="6.8200001716613796"/>
    <n v="6.8200001716613796"/>
    <n v="0"/>
    <b v="0"/>
    <n v="3.75"/>
    <b v="0"/>
    <n v="0.69999998807907104"/>
    <s v="light"/>
    <b v="0"/>
    <n v="3.3408191485885292"/>
    <n v="2.3699998855590798"/>
    <n v="0"/>
    <n v="4140"/>
    <n v="69"/>
    <n v="2340"/>
    <n v="39"/>
    <n v="7740"/>
    <n v="129"/>
    <n v="706"/>
    <n v="2752"/>
    <m/>
  </r>
  <r>
    <x v="0"/>
    <x v="26"/>
    <n v="7086361926"/>
    <x v="0"/>
    <d v="2016-04-26T00:00:00"/>
    <d v="1899-12-30T00:00:00"/>
    <n v="10387"/>
    <n v="7.0700001716613796"/>
    <n v="7.0700001716613796"/>
    <n v="0"/>
    <b v="0"/>
    <n v="4.1599998474121103"/>
    <b v="0"/>
    <n v="0.769999980926514"/>
    <s v="light"/>
    <b v="0"/>
    <n v="3.3408191485885292"/>
    <n v="2.1199998855590798"/>
    <n v="0"/>
    <n v="4200"/>
    <n v="70"/>
    <n v="1980"/>
    <n v="33"/>
    <n v="7920"/>
    <n v="132"/>
    <n v="726"/>
    <n v="2781"/>
    <m/>
  </r>
  <r>
    <x v="0"/>
    <x v="26"/>
    <n v="7086361926"/>
    <x v="0"/>
    <d v="2016-04-27T00:00:00"/>
    <d v="1899-12-30T00:00:00"/>
    <n v="11107"/>
    <n v="8.3400001525878906"/>
    <n v="8.3400001525878906"/>
    <n v="0"/>
    <b v="0"/>
    <n v="5.6300001144409197"/>
    <b v="0"/>
    <n v="0.18000000715255701"/>
    <s v="light"/>
    <b v="0"/>
    <n v="3.3408191485885292"/>
    <n v="2.5299999713897701"/>
    <n v="0"/>
    <n v="3300"/>
    <n v="55"/>
    <n v="360"/>
    <n v="6"/>
    <n v="8700"/>
    <n v="145"/>
    <n v="829"/>
    <n v="2693"/>
    <m/>
  </r>
  <r>
    <x v="0"/>
    <x v="26"/>
    <n v="7086361926"/>
    <x v="0"/>
    <d v="2016-04-28T00:00:00"/>
    <d v="1899-12-30T00:00:00"/>
    <n v="11584"/>
    <n v="7.8000001907348597"/>
    <n v="7.8000001907348597"/>
    <n v="0"/>
    <b v="0"/>
    <n v="2.78999996185303"/>
    <b v="0"/>
    <n v="1.6399999856948899"/>
    <s v="light"/>
    <b v="0"/>
    <n v="3.3408191485885292"/>
    <n v="3.3599998950958301"/>
    <n v="0"/>
    <n v="3240"/>
    <n v="54"/>
    <n v="2880"/>
    <n v="48"/>
    <n v="9660"/>
    <n v="161"/>
    <n v="810"/>
    <n v="2862"/>
    <m/>
  </r>
  <r>
    <x v="0"/>
    <x v="26"/>
    <n v="7086361926"/>
    <x v="0"/>
    <d v="2016-04-29T00:00:00"/>
    <d v="1899-12-30T00:00:00"/>
    <n v="7881"/>
    <n v="4.9499998092651403"/>
    <n v="4.9499998092651403"/>
    <n v="0"/>
    <b v="0"/>
    <n v="0.490000009536743"/>
    <b v="0"/>
    <n v="0.44999998807907099"/>
    <s v="light"/>
    <b v="0"/>
    <n v="3.3408191485885292"/>
    <n v="4"/>
    <n v="0"/>
    <n v="1440"/>
    <n v="24"/>
    <n v="2160"/>
    <n v="36"/>
    <n v="10920"/>
    <n v="182"/>
    <n v="1198"/>
    <n v="2616"/>
    <m/>
  </r>
  <r>
    <x v="0"/>
    <x v="26"/>
    <n v="7086361926"/>
    <x v="0"/>
    <d v="2016-04-30T00:00:00"/>
    <d v="1899-12-30T00:00:00"/>
    <n v="14560"/>
    <n v="9.4099998474121094"/>
    <n v="9.4099998474121094"/>
    <n v="0"/>
    <b v="0"/>
    <n v="3.1199998855590798"/>
    <b v="0"/>
    <n v="1.03999996185303"/>
    <s v="light"/>
    <b v="0"/>
    <n v="3.3408191485885292"/>
    <n v="5.2399997711181596"/>
    <n v="0"/>
    <n v="2520"/>
    <n v="42"/>
    <n v="1020"/>
    <n v="17"/>
    <n v="18480"/>
    <n v="308"/>
    <n v="584"/>
    <n v="2995"/>
    <m/>
  </r>
  <r>
    <x v="0"/>
    <x v="26"/>
    <n v="7086361926"/>
    <x v="0"/>
    <d v="2016-05-01T00:00:00"/>
    <d v="1899-12-30T00:00:00"/>
    <n v="12390"/>
    <n v="8.0699996948242205"/>
    <n v="8.0699996948242205"/>
    <n v="0"/>
    <b v="0"/>
    <n v="2.2999999523162802"/>
    <b v="0"/>
    <n v="0.89999997615814198"/>
    <s v="light"/>
    <b v="0"/>
    <n v="3.3408191485885292"/>
    <n v="4.8499999046325701"/>
    <n v="0"/>
    <n v="1800"/>
    <n v="30"/>
    <n v="900"/>
    <n v="15"/>
    <n v="15480"/>
    <n v="258"/>
    <n v="685"/>
    <n v="2730"/>
    <m/>
  </r>
  <r>
    <x v="0"/>
    <x v="26"/>
    <n v="7086361926"/>
    <x v="0"/>
    <d v="2016-05-02T00:00:00"/>
    <d v="1899-12-30T00:00:00"/>
    <n v="10052"/>
    <n v="6.8099999427795401"/>
    <n v="6.8099999427795401"/>
    <n v="0"/>
    <b v="0"/>
    <n v="3.4800000190734899"/>
    <b v="0"/>
    <n v="0.66000002622604403"/>
    <s v="light"/>
    <b v="0"/>
    <n v="3.3408191485885292"/>
    <n v="2.6600000858306898"/>
    <n v="0"/>
    <n v="3960"/>
    <n v="66"/>
    <n v="1560"/>
    <n v="26"/>
    <n v="8340"/>
    <n v="139"/>
    <n v="737"/>
    <n v="2754"/>
    <m/>
  </r>
  <r>
    <x v="0"/>
    <x v="26"/>
    <n v="7086361926"/>
    <x v="0"/>
    <d v="2016-05-03T00:00:00"/>
    <d v="1899-12-30T00:00:00"/>
    <n v="10288"/>
    <n v="6.7600002288818404"/>
    <n v="6.7600002288818404"/>
    <n v="0"/>
    <b v="0"/>
    <n v="2.7400000095367401"/>
    <b v="0"/>
    <n v="0.85000002384185802"/>
    <s v="light"/>
    <b v="0"/>
    <n v="3.3408191485885292"/>
    <n v="3.1600000858306898"/>
    <n v="0"/>
    <n v="3420"/>
    <n v="57"/>
    <n v="2160"/>
    <n v="36"/>
    <n v="9120"/>
    <n v="152"/>
    <n v="761"/>
    <n v="2754"/>
    <m/>
  </r>
  <r>
    <x v="0"/>
    <x v="26"/>
    <n v="7086361926"/>
    <x v="0"/>
    <d v="2016-05-04T00:00:00"/>
    <d v="1899-12-30T00:00:00"/>
    <n v="10988"/>
    <n v="8.3100004196166992"/>
    <n v="8.3100004196166992"/>
    <n v="0"/>
    <b v="0"/>
    <n v="5.2800002098083496"/>
    <b v="0"/>
    <n v="0.119999997317791"/>
    <s v="light"/>
    <b v="0"/>
    <n v="3.3408191485885292"/>
    <n v="2.9000000953674299"/>
    <n v="0"/>
    <n v="2700"/>
    <n v="45"/>
    <n v="720"/>
    <n v="12"/>
    <n v="8100"/>
    <n v="135"/>
    <n v="843"/>
    <n v="2655"/>
    <m/>
  </r>
  <r>
    <x v="0"/>
    <x v="26"/>
    <n v="7086361926"/>
    <x v="0"/>
    <d v="2016-05-05T00:00:00"/>
    <d v="1899-12-30T00:00:00"/>
    <n v="8564"/>
    <n v="5.5999999046325701"/>
    <n v="5.5999999046325701"/>
    <n v="0"/>
    <b v="0"/>
    <n v="1.7799999713897701"/>
    <b v="0"/>
    <n v="0.82999998331069902"/>
    <s v="light"/>
    <b v="0"/>
    <n v="3.3408191485885292"/>
    <n v="2.9500000476837198"/>
    <n v="0"/>
    <n v="1440"/>
    <n v="24"/>
    <n v="840"/>
    <n v="14"/>
    <n v="8940"/>
    <n v="149"/>
    <n v="1253"/>
    <n v="2386"/>
    <m/>
  </r>
  <r>
    <x v="0"/>
    <x v="26"/>
    <n v="7086361926"/>
    <x v="0"/>
    <d v="2016-05-06T00:00:00"/>
    <d v="1899-12-30T00:00:00"/>
    <n v="12461"/>
    <n v="8.3800001144409197"/>
    <n v="8.3800001144409197"/>
    <n v="0"/>
    <b v="0"/>
    <n v="3.8199999332428001"/>
    <b v="0"/>
    <n v="1.4299999475479099"/>
    <s v="light"/>
    <b v="0"/>
    <n v="3.3408191485885292"/>
    <n v="3.1199998855590798"/>
    <n v="0"/>
    <n v="5040"/>
    <n v="84"/>
    <n v="2100"/>
    <n v="35"/>
    <n v="9240"/>
    <n v="154"/>
    <n v="834"/>
    <n v="2924"/>
    <m/>
  </r>
  <r>
    <x v="0"/>
    <x v="26"/>
    <n v="7086361926"/>
    <x v="0"/>
    <d v="2016-05-07T00:00:00"/>
    <d v="1899-12-30T00:00:00"/>
    <n v="12827"/>
    <n v="8.4799995422363299"/>
    <n v="8.4799995422363299"/>
    <n v="0"/>
    <b v="0"/>
    <n v="1.46000003814697"/>
    <b v="0"/>
    <n v="2.3299999237060498"/>
    <s v="light"/>
    <b v="0"/>
    <n v="3.3408191485885292"/>
    <n v="4.6799998283386204"/>
    <n v="0"/>
    <n v="1200"/>
    <n v="20"/>
    <n v="2520"/>
    <n v="42"/>
    <n v="12540"/>
    <n v="209"/>
    <n v="621"/>
    <n v="2739"/>
    <m/>
  </r>
  <r>
    <x v="0"/>
    <x v="26"/>
    <n v="7086361926"/>
    <x v="0"/>
    <d v="2016-05-08T00:00:00"/>
    <d v="1899-12-30T00:00:00"/>
    <n v="10677"/>
    <n v="7.0999999046325701"/>
    <n v="7.0999999046325701"/>
    <n v="0"/>
    <b v="0"/>
    <n v="2.3099999427795401"/>
    <b v="0"/>
    <n v="1.5299999713897701"/>
    <s v="light"/>
    <b v="0"/>
    <n v="3.3408191485885292"/>
    <n v="3.25"/>
    <n v="0"/>
    <n v="1920"/>
    <n v="32"/>
    <n v="1620"/>
    <n v="27"/>
    <n v="8820"/>
    <n v="147"/>
    <n v="695"/>
    <n v="2534"/>
    <m/>
  </r>
  <r>
    <x v="0"/>
    <x v="26"/>
    <n v="7086361926"/>
    <x v="0"/>
    <d v="2016-05-09T00:00:00"/>
    <d v="1899-12-30T00:00:00"/>
    <n v="13566"/>
    <n v="9.1099996566772496"/>
    <n v="9.1099996566772496"/>
    <n v="0"/>
    <b v="0"/>
    <n v="4.2600002288818404"/>
    <b v="0"/>
    <n v="1.71000003814697"/>
    <s v="light"/>
    <b v="0"/>
    <n v="3.3408191485885292"/>
    <n v="3.1199998855590798"/>
    <n v="0"/>
    <n v="4020"/>
    <n v="67"/>
    <n v="3000"/>
    <n v="50"/>
    <n v="10260"/>
    <n v="171"/>
    <n v="743"/>
    <n v="2960"/>
    <m/>
  </r>
  <r>
    <x v="0"/>
    <x v="26"/>
    <n v="7086361926"/>
    <x v="0"/>
    <d v="2016-05-10T00:00:00"/>
    <d v="1899-12-30T00:00:00"/>
    <n v="14433"/>
    <n v="10.789999961853001"/>
    <n v="10.789999961853001"/>
    <n v="0"/>
    <b v="0"/>
    <n v="7.1100001335143999"/>
    <b v="0"/>
    <n v="1.20000004768372"/>
    <s v="light"/>
    <b v="0"/>
    <n v="3.3408191485885292"/>
    <n v="2.4500000476837198"/>
    <n v="0"/>
    <n v="4320"/>
    <n v="72"/>
    <n v="1380"/>
    <n v="23"/>
    <n v="6360"/>
    <n v="106"/>
    <n v="1182"/>
    <n v="2800"/>
    <m/>
  </r>
  <r>
    <x v="0"/>
    <x v="26"/>
    <n v="7086361926"/>
    <x v="0"/>
    <d v="2016-05-11T00:00:00"/>
    <d v="1899-12-30T00:00:00"/>
    <n v="9572"/>
    <n v="6.5199999809265101"/>
    <n v="6.5199999809265101"/>
    <n v="0"/>
    <b v="0"/>
    <n v="2.8900001049041699"/>
    <b v="0"/>
    <n v="1.3899999856948899"/>
    <s v="light"/>
    <b v="0"/>
    <n v="3.3408191485885292"/>
    <n v="2.2300000190734899"/>
    <n v="0"/>
    <n v="3420"/>
    <n v="57"/>
    <n v="2400"/>
    <n v="40"/>
    <n v="7680"/>
    <n v="128"/>
    <n v="757"/>
    <n v="2735"/>
    <m/>
  </r>
  <r>
    <x v="0"/>
    <x v="26"/>
    <n v="7086361926"/>
    <x v="0"/>
    <d v="2016-05-12T00:00:00"/>
    <d v="1899-12-30T00:00:00"/>
    <n v="3789"/>
    <n v="2.5599999427795401"/>
    <n v="2.5599999427795401"/>
    <n v="0"/>
    <b v="0"/>
    <n v="0.37999999523162797"/>
    <b v="0"/>
    <n v="0.270000010728836"/>
    <s v="light"/>
    <b v="0"/>
    <n v="3.3408191485885292"/>
    <n v="1.8899999856948899"/>
    <n v="0"/>
    <n v="300"/>
    <n v="5"/>
    <n v="240"/>
    <n v="4"/>
    <n v="3480"/>
    <n v="58"/>
    <n v="343"/>
    <n v="1199"/>
    <m/>
  </r>
  <r>
    <x v="0"/>
    <x v="27"/>
    <n v="8053475328"/>
    <x v="0"/>
    <d v="2016-04-12T00:00:00"/>
    <d v="1899-12-30T00:00:00"/>
    <n v="18060"/>
    <n v="14.1199998855591"/>
    <n v="14.1199998855591"/>
    <n v="0"/>
    <b v="0"/>
    <n v="11.6400003433228"/>
    <b v="0"/>
    <n v="0.38999998569488498"/>
    <s v="light"/>
    <b v="0"/>
    <n v="3.3408191485885292"/>
    <n v="2.0999999046325701"/>
    <n v="0"/>
    <n v="6960"/>
    <n v="116"/>
    <n v="480"/>
    <n v="8"/>
    <n v="7380"/>
    <n v="123"/>
    <n v="1193"/>
    <n v="3186"/>
    <m/>
  </r>
  <r>
    <x v="0"/>
    <x v="27"/>
    <n v="8053475328"/>
    <x v="0"/>
    <d v="2016-04-13T00:00:00"/>
    <d v="1899-12-30T00:00:00"/>
    <n v="16433"/>
    <n v="13.3500003814697"/>
    <n v="13.3500003814697"/>
    <n v="0"/>
    <b v="0"/>
    <n v="10.430000305175801"/>
    <b v="0"/>
    <n v="0.46999999880790699"/>
    <s v="light"/>
    <b v="0"/>
    <n v="3.3408191485885292"/>
    <n v="2.4500000476837198"/>
    <n v="0"/>
    <n v="5700"/>
    <n v="95"/>
    <n v="720"/>
    <n v="12"/>
    <n v="9360"/>
    <n v="156"/>
    <n v="1177"/>
    <n v="3140"/>
    <m/>
  </r>
  <r>
    <x v="0"/>
    <x v="27"/>
    <n v="8053475328"/>
    <x v="0"/>
    <d v="2016-04-14T00:00:00"/>
    <d v="1899-12-30T00:00:00"/>
    <n v="20159"/>
    <n v="15.9700002670288"/>
    <n v="15.9700002670288"/>
    <n v="0"/>
    <b v="0"/>
    <n v="12.3400001525879"/>
    <b v="0"/>
    <n v="0.20999999344348899"/>
    <s v="light"/>
    <b v="0"/>
    <n v="3.3408191485885292"/>
    <n v="3.3599998950958301"/>
    <n v="0"/>
    <n v="7140"/>
    <n v="119"/>
    <n v="300"/>
    <n v="5"/>
    <n v="11580"/>
    <n v="193"/>
    <n v="1123"/>
    <n v="3411"/>
    <m/>
  </r>
  <r>
    <x v="0"/>
    <x v="27"/>
    <n v="8053475328"/>
    <x v="0"/>
    <d v="2016-04-15T00:00:00"/>
    <d v="1899-12-30T00:00:00"/>
    <n v="20669"/>
    <n v="16.2399997711182"/>
    <n v="16.2399997711182"/>
    <n v="0"/>
    <b v="0"/>
    <n v="13.2600002288818"/>
    <b v="0"/>
    <n v="0.38999998569488498"/>
    <s v="light"/>
    <b v="0"/>
    <n v="3.3408191485885292"/>
    <n v="2.5899999141693102"/>
    <n v="0"/>
    <n v="7920"/>
    <n v="132"/>
    <n v="480"/>
    <n v="8"/>
    <n v="9480"/>
    <n v="158"/>
    <n v="1142"/>
    <n v="3410"/>
    <m/>
  </r>
  <r>
    <x v="0"/>
    <x v="27"/>
    <n v="8053475328"/>
    <x v="0"/>
    <d v="2016-04-16T00:00:00"/>
    <d v="1899-12-30T00:00:00"/>
    <n v="14549"/>
    <n v="11.1099996566772"/>
    <n v="11.1099996566772"/>
    <n v="0"/>
    <b v="0"/>
    <n v="9.3599996566772496"/>
    <b v="0"/>
    <n v="0.270000010728836"/>
    <s v="light"/>
    <b v="0"/>
    <n v="3.3408191485885292"/>
    <n v="1.4900000095367401"/>
    <n v="0"/>
    <n v="5760"/>
    <n v="96"/>
    <n v="360"/>
    <n v="6"/>
    <n v="4980"/>
    <n v="83"/>
    <n v="1255"/>
    <n v="2867"/>
    <m/>
  </r>
  <r>
    <x v="0"/>
    <x v="27"/>
    <n v="8053475328"/>
    <x v="0"/>
    <d v="2016-04-17T00:00:00"/>
    <d v="1899-12-30T00:00:00"/>
    <n v="18827"/>
    <n v="13.689999580383301"/>
    <n v="13.689999580383301"/>
    <n v="0"/>
    <b v="0"/>
    <n v="9.2399997711181605"/>
    <b v="0"/>
    <n v="0.80000001192092896"/>
    <s v="light"/>
    <b v="0"/>
    <n v="3.3408191485885292"/>
    <n v="3.6400001049041699"/>
    <n v="0"/>
    <n v="6660"/>
    <n v="111"/>
    <n v="1260"/>
    <n v="21"/>
    <n v="11700"/>
    <n v="195"/>
    <n v="1113"/>
    <n v="3213"/>
    <m/>
  </r>
  <r>
    <x v="0"/>
    <x v="27"/>
    <n v="8053475328"/>
    <x v="0"/>
    <d v="2016-04-18T00:00:00"/>
    <d v="1899-12-30T00:00:00"/>
    <n v="17076"/>
    <n v="12.6599998474121"/>
    <n v="12.6599998474121"/>
    <n v="0"/>
    <b v="0"/>
    <n v="9.0799999237060494"/>
    <b v="0"/>
    <n v="0.230000004172325"/>
    <s v="light"/>
    <b v="0"/>
    <n v="3.3408191485885292"/>
    <n v="3.3499999046325701"/>
    <n v="0"/>
    <n v="6120"/>
    <n v="102"/>
    <n v="360"/>
    <n v="6"/>
    <n v="11700"/>
    <n v="195"/>
    <n v="1137"/>
    <n v="3133"/>
    <m/>
  </r>
  <r>
    <x v="0"/>
    <x v="27"/>
    <n v="8053475328"/>
    <x v="0"/>
    <d v="2016-04-19T00:00:00"/>
    <d v="1899-12-30T00:00:00"/>
    <n v="15929"/>
    <n v="12.4799995422363"/>
    <n v="12.4799995422363"/>
    <n v="0"/>
    <b v="0"/>
    <n v="9.2200002670288104"/>
    <b v="0"/>
    <n v="0.31000000238418601"/>
    <s v="light"/>
    <b v="0"/>
    <n v="3.3408191485885292"/>
    <n v="2.9500000476837198"/>
    <n v="0"/>
    <n v="5400"/>
    <n v="90"/>
    <n v="420"/>
    <n v="7"/>
    <n v="11460"/>
    <n v="191"/>
    <n v="1152"/>
    <n v="3114"/>
    <m/>
  </r>
  <r>
    <x v="0"/>
    <x v="27"/>
    <n v="8053475328"/>
    <x v="0"/>
    <d v="2016-04-20T00:00:00"/>
    <d v="1899-12-30T00:00:00"/>
    <n v="15108"/>
    <n v="12.189999580383301"/>
    <n v="12.189999580383301"/>
    <n v="0"/>
    <b v="0"/>
    <n v="9.5799999237060494"/>
    <b v="0"/>
    <n v="0.230000004172325"/>
    <s v="light"/>
    <b v="0"/>
    <n v="3.3408191485885292"/>
    <n v="2.3800001144409202"/>
    <n v="0"/>
    <n v="5340"/>
    <n v="89"/>
    <n v="300"/>
    <n v="5"/>
    <n v="9480"/>
    <n v="158"/>
    <n v="695"/>
    <n v="3043"/>
    <m/>
  </r>
  <r>
    <x v="0"/>
    <x v="27"/>
    <n v="8053475328"/>
    <x v="0"/>
    <d v="2016-04-21T00:00:00"/>
    <d v="1899-12-30T00:00:00"/>
    <n v="16057"/>
    <n v="12.5100002288818"/>
    <n v="12.5100002288818"/>
    <n v="0"/>
    <b v="0"/>
    <n v="9.6700000762939506"/>
    <b v="0"/>
    <n v="0.25"/>
    <s v="light"/>
    <b v="0"/>
    <n v="3.3408191485885292"/>
    <n v="2.5799999237060498"/>
    <n v="0"/>
    <n v="6000"/>
    <n v="100"/>
    <n v="360"/>
    <n v="6"/>
    <n v="10200"/>
    <n v="170"/>
    <n v="1164"/>
    <n v="3103"/>
    <m/>
  </r>
  <r>
    <x v="0"/>
    <x v="27"/>
    <n v="8053475328"/>
    <x v="0"/>
    <d v="2016-04-22T00:00:00"/>
    <d v="1899-12-30T00:00:00"/>
    <n v="10520"/>
    <n v="8.2899999618530291"/>
    <n v="8.2899999618530291"/>
    <n v="0"/>
    <b v="0"/>
    <n v="6.2600002288818404"/>
    <b v="0"/>
    <n v="0.15000000596046401"/>
    <s v="light"/>
    <b v="0"/>
    <n v="3.3408191485885292"/>
    <n v="1.87999999523163"/>
    <n v="0"/>
    <n v="3600"/>
    <n v="60"/>
    <n v="180"/>
    <n v="3"/>
    <n v="7020"/>
    <n v="117"/>
    <n v="1260"/>
    <n v="2655"/>
    <m/>
  </r>
  <r>
    <x v="0"/>
    <x v="27"/>
    <n v="8053475328"/>
    <x v="0"/>
    <d v="2016-04-23T00:00:00"/>
    <d v="1899-12-30T00:00:00"/>
    <n v="22359"/>
    <n v="17.190000534057599"/>
    <n v="17.190000534057599"/>
    <n v="0"/>
    <b v="0"/>
    <n v="12.539999961853001"/>
    <b v="0"/>
    <n v="0.62999999523162797"/>
    <s v="light"/>
    <b v="0"/>
    <n v="3.3408191485885292"/>
    <n v="4.0199999809265101"/>
    <n v="0"/>
    <n v="7500"/>
    <n v="125"/>
    <n v="840"/>
    <n v="14"/>
    <n v="13380"/>
    <n v="223"/>
    <n v="741"/>
    <n v="3554"/>
    <m/>
  </r>
  <r>
    <x v="0"/>
    <x v="27"/>
    <n v="8053475328"/>
    <x v="0"/>
    <d v="2016-04-24T00:00:00"/>
    <d v="1899-12-30T00:00:00"/>
    <n v="22988"/>
    <n v="17.950000762939499"/>
    <n v="17.950000762939499"/>
    <n v="0"/>
    <b v="0"/>
    <n v="13.1300001144409"/>
    <b v="0"/>
    <n v="1.54999995231628"/>
    <s v="light"/>
    <b v="0"/>
    <n v="3.3408191485885292"/>
    <n v="3.2599999904632599"/>
    <n v="0"/>
    <n v="7740"/>
    <n v="129"/>
    <n v="1980"/>
    <n v="33"/>
    <n v="10920"/>
    <n v="182"/>
    <n v="1096"/>
    <n v="3577"/>
    <m/>
  </r>
  <r>
    <x v="0"/>
    <x v="27"/>
    <n v="8053475328"/>
    <x v="0"/>
    <d v="2016-04-25T00:00:00"/>
    <d v="1899-12-30T00:00:00"/>
    <n v="20500"/>
    <n v="15.689999580383301"/>
    <n v="15.689999580383301"/>
    <n v="0"/>
    <b v="0"/>
    <n v="11.3699998855591"/>
    <b v="0"/>
    <n v="0.46000000834464999"/>
    <s v="light"/>
    <b v="0"/>
    <n v="3.3408191485885292"/>
    <n v="3.8599998950958301"/>
    <n v="0"/>
    <n v="7080"/>
    <n v="118"/>
    <n v="540"/>
    <n v="9"/>
    <n v="12540"/>
    <n v="209"/>
    <n v="1104"/>
    <n v="3403"/>
    <m/>
  </r>
  <r>
    <x v="0"/>
    <x v="27"/>
    <n v="8053475328"/>
    <x v="0"/>
    <d v="2016-04-26T00:00:00"/>
    <d v="1899-12-30T00:00:00"/>
    <n v="12685"/>
    <n v="9.6199998855590803"/>
    <n v="9.6199998855590803"/>
    <n v="0"/>
    <b v="0"/>
    <n v="6.3099999427795401"/>
    <b v="0"/>
    <n v="0.20000000298023199"/>
    <s v="light"/>
    <b v="0"/>
    <n v="3.3408191485885292"/>
    <n v="3.0999999046325701"/>
    <n v="0"/>
    <n v="4080"/>
    <n v="68"/>
    <n v="300"/>
    <n v="5"/>
    <n v="11100"/>
    <n v="185"/>
    <n v="1182"/>
    <n v="2846"/>
    <m/>
  </r>
  <r>
    <x v="0"/>
    <x v="27"/>
    <n v="8053475328"/>
    <x v="0"/>
    <d v="2016-04-27T00:00:00"/>
    <d v="1899-12-30T00:00:00"/>
    <n v="12422"/>
    <n v="9.8199996948242205"/>
    <n v="9.8199996948242205"/>
    <n v="0"/>
    <b v="0"/>
    <n v="6.46000003814697"/>
    <b v="0"/>
    <n v="0.43000000715255698"/>
    <s v="light"/>
    <b v="0"/>
    <n v="3.3408191485885292"/>
    <n v="2.9300000667571999"/>
    <n v="0"/>
    <n v="3600"/>
    <n v="60"/>
    <n v="600"/>
    <n v="10"/>
    <n v="10980"/>
    <n v="183"/>
    <n v="1187"/>
    <n v="2852"/>
    <m/>
  </r>
  <r>
    <x v="0"/>
    <x v="27"/>
    <n v="8053475328"/>
    <x v="0"/>
    <d v="2016-04-28T00:00:00"/>
    <d v="1899-12-30T00:00:00"/>
    <n v="15447"/>
    <n v="12.3999996185303"/>
    <n v="12.3999996185303"/>
    <n v="0"/>
    <b v="0"/>
    <n v="9.6700000762939506"/>
    <b v="0"/>
    <n v="0.38999998569488498"/>
    <s v="light"/>
    <b v="0"/>
    <n v="3.3408191485885292"/>
    <n v="2.3499999046325701"/>
    <n v="0"/>
    <n v="5400"/>
    <n v="90"/>
    <n v="540"/>
    <n v="9"/>
    <n v="9180"/>
    <n v="153"/>
    <n v="1188"/>
    <n v="3062"/>
    <m/>
  </r>
  <r>
    <x v="0"/>
    <x v="27"/>
    <n v="8053475328"/>
    <x v="0"/>
    <d v="2016-04-29T00:00:00"/>
    <d v="1899-12-30T00:00:00"/>
    <n v="12315"/>
    <n v="9.6499996185302699"/>
    <n v="9.6499996185302699"/>
    <n v="0"/>
    <b v="0"/>
    <n v="6.1700000762939498"/>
    <b v="0"/>
    <n v="0.31000000238418601"/>
    <s v="light"/>
    <b v="0"/>
    <n v="3.3408191485885292"/>
    <n v="3.1700000762939502"/>
    <n v="0"/>
    <n v="3480"/>
    <n v="58"/>
    <n v="480"/>
    <n v="8"/>
    <n v="9540"/>
    <n v="159"/>
    <n v="1215"/>
    <n v="2794"/>
    <m/>
  </r>
  <r>
    <x v="0"/>
    <x v="27"/>
    <n v="8053475328"/>
    <x v="0"/>
    <d v="2016-04-30T00:00:00"/>
    <d v="1899-12-30T00:00:00"/>
    <n v="7135"/>
    <n v="5.5900001525878897"/>
    <n v="5.5900001525878897"/>
    <n v="0"/>
    <b v="0"/>
    <n v="2.9900000095367401"/>
    <b v="0"/>
    <n v="5.9999998658895499E-2"/>
    <s v="light"/>
    <b v="0"/>
    <n v="3.3408191485885292"/>
    <n v="2.53999996185303"/>
    <n v="0"/>
    <n v="1620"/>
    <n v="27"/>
    <n v="60"/>
    <n v="1"/>
    <n v="7860"/>
    <n v="131"/>
    <n v="1281"/>
    <n v="2408"/>
    <m/>
  </r>
  <r>
    <x v="0"/>
    <x v="27"/>
    <n v="8053475328"/>
    <x v="0"/>
    <d v="2016-05-01T00:00:00"/>
    <d v="1899-12-30T00:00:00"/>
    <n v="1170"/>
    <n v="0.85000002384185802"/>
    <n v="0.85000002384185802"/>
    <n v="0"/>
    <b v="0"/>
    <n v="0"/>
    <b v="0"/>
    <n v="0"/>
    <s v="light"/>
    <b v="0"/>
    <n v="3.3408191485885292"/>
    <n v="0.85000002384185802"/>
    <n v="0"/>
    <n v="0"/>
    <n v="0"/>
    <n v="0"/>
    <n v="0"/>
    <n v="3060"/>
    <n v="51"/>
    <n v="1389"/>
    <n v="1886"/>
    <m/>
  </r>
  <r>
    <x v="0"/>
    <x v="27"/>
    <n v="8053475328"/>
    <x v="0"/>
    <d v="2016-05-02T00:00:00"/>
    <d v="1899-12-30T00:00:00"/>
    <n v="1969"/>
    <n v="1.4299999475479099"/>
    <n v="1.4299999475479099"/>
    <n v="0"/>
    <b v="0"/>
    <n v="0"/>
    <b v="0"/>
    <n v="0"/>
    <s v="light"/>
    <b v="0"/>
    <n v="3.3408191485885292"/>
    <n v="1.4299999475479099"/>
    <n v="0"/>
    <n v="0"/>
    <n v="0"/>
    <n v="0"/>
    <n v="0"/>
    <n v="5700"/>
    <n v="95"/>
    <n v="1345"/>
    <n v="1988"/>
    <m/>
  </r>
  <r>
    <x v="0"/>
    <x v="27"/>
    <n v="8053475328"/>
    <x v="0"/>
    <d v="2016-05-03T00:00:00"/>
    <d v="1899-12-30T00:00:00"/>
    <n v="15484"/>
    <n v="11.8999996185303"/>
    <n v="11.8999996185303"/>
    <n v="0"/>
    <b v="0"/>
    <n v="8.3900003433227504"/>
    <b v="0"/>
    <n v="0.93000000715255704"/>
    <s v="light"/>
    <b v="0"/>
    <n v="3.3408191485885292"/>
    <n v="2.5899999141693102"/>
    <n v="0"/>
    <n v="5220"/>
    <n v="87"/>
    <n v="1320"/>
    <n v="22"/>
    <n v="9900"/>
    <n v="165"/>
    <n v="1166"/>
    <n v="3023"/>
    <m/>
  </r>
  <r>
    <x v="0"/>
    <x v="27"/>
    <n v="8053475328"/>
    <x v="0"/>
    <d v="2016-05-04T00:00:00"/>
    <d v="1899-12-30T00:00:00"/>
    <n v="14581"/>
    <n v="11.1499996185303"/>
    <n v="11.1499996185303"/>
    <n v="0"/>
    <b v="0"/>
    <n v="8.8199996948242205"/>
    <b v="0"/>
    <n v="0.40000000596046398"/>
    <s v="light"/>
    <b v="0"/>
    <n v="3.3408191485885292"/>
    <n v="1.9099999666214"/>
    <n v="0"/>
    <n v="5340"/>
    <n v="89"/>
    <n v="480"/>
    <n v="8"/>
    <n v="7380"/>
    <n v="123"/>
    <n v="1220"/>
    <n v="2918"/>
    <m/>
  </r>
  <r>
    <x v="0"/>
    <x v="27"/>
    <n v="8053475328"/>
    <x v="0"/>
    <d v="2016-05-05T00:00:00"/>
    <d v="1899-12-30T00:00:00"/>
    <n v="14990"/>
    <n v="11.5100002288818"/>
    <n v="11.5100002288818"/>
    <n v="0"/>
    <b v="0"/>
    <n v="8.8500003814697301"/>
    <b v="0"/>
    <n v="0.44999998807907099"/>
    <s v="light"/>
    <b v="0"/>
    <n v="3.3408191485885292"/>
    <n v="2.21000003814697"/>
    <n v="0"/>
    <n v="5580"/>
    <n v="93"/>
    <n v="540"/>
    <n v="9"/>
    <n v="7800"/>
    <n v="130"/>
    <n v="1208"/>
    <n v="2950"/>
    <m/>
  </r>
  <r>
    <x v="0"/>
    <x v="27"/>
    <n v="8053475328"/>
    <x v="0"/>
    <d v="2016-05-06T00:00:00"/>
    <d v="1899-12-30T00:00:00"/>
    <n v="13953"/>
    <n v="11"/>
    <n v="11"/>
    <n v="0"/>
    <b v="0"/>
    <n v="9.1000003814697301"/>
    <b v="0"/>
    <n v="0.68999999761581399"/>
    <s v="light"/>
    <b v="0"/>
    <n v="3.3408191485885292"/>
    <n v="1.21000003814697"/>
    <n v="0"/>
    <n v="5400"/>
    <n v="90"/>
    <n v="900"/>
    <n v="15"/>
    <n v="5400"/>
    <n v="90"/>
    <n v="1245"/>
    <n v="2859"/>
    <m/>
  </r>
  <r>
    <x v="0"/>
    <x v="27"/>
    <n v="8053475328"/>
    <x v="0"/>
    <d v="2016-05-07T00:00:00"/>
    <d v="1899-12-30T00:00:00"/>
    <n v="19769"/>
    <n v="15.670000076293899"/>
    <n v="15.670000076293899"/>
    <n v="0"/>
    <b v="0"/>
    <n v="12.439999580383301"/>
    <b v="0"/>
    <n v="0.87999999523162797"/>
    <s v="light"/>
    <b v="0"/>
    <n v="3.3408191485885292"/>
    <n v="2.3499999046325701"/>
    <n v="0"/>
    <n v="7260"/>
    <n v="121"/>
    <n v="1200"/>
    <n v="20"/>
    <n v="8880"/>
    <n v="148"/>
    <n v="1076"/>
    <n v="3331"/>
    <m/>
  </r>
  <r>
    <x v="0"/>
    <x v="27"/>
    <n v="8053475328"/>
    <x v="0"/>
    <d v="2016-05-08T00:00:00"/>
    <d v="1899-12-30T00:00:00"/>
    <n v="22026"/>
    <n v="17.649999618530298"/>
    <n v="17.649999618530298"/>
    <n v="0"/>
    <b v="0"/>
    <n v="13.3999996185303"/>
    <b v="0"/>
    <n v="0.58999997377395597"/>
    <s v="light"/>
    <b v="0"/>
    <n v="3.3408191485885292"/>
    <n v="3.6600000858306898"/>
    <n v="0"/>
    <n v="7500"/>
    <n v="125"/>
    <n v="840"/>
    <n v="14"/>
    <n v="13680"/>
    <n v="228"/>
    <n v="1073"/>
    <n v="3589"/>
    <m/>
  </r>
  <r>
    <x v="0"/>
    <x v="27"/>
    <n v="8053475328"/>
    <x v="0"/>
    <d v="2016-05-09T00:00:00"/>
    <d v="1899-12-30T00:00:00"/>
    <n v="12465"/>
    <n v="9.3800001144409197"/>
    <n v="9.3800001144409197"/>
    <n v="0"/>
    <b v="0"/>
    <n v="6.1199998855590803"/>
    <b v="0"/>
    <n v="0.56999999284744296"/>
    <s v="light"/>
    <b v="0"/>
    <n v="3.3408191485885292"/>
    <n v="2.6900000572204599"/>
    <n v="0"/>
    <n v="3960"/>
    <n v="66"/>
    <n v="720"/>
    <n v="12"/>
    <n v="8880"/>
    <n v="148"/>
    <n v="1214"/>
    <n v="2765"/>
    <m/>
  </r>
  <r>
    <x v="0"/>
    <x v="27"/>
    <n v="8053475328"/>
    <x v="0"/>
    <d v="2016-05-10T00:00:00"/>
    <d v="1899-12-30T00:00:00"/>
    <n v="14810"/>
    <n v="11.3599996566772"/>
    <n v="11.3599996566772"/>
    <n v="0"/>
    <b v="0"/>
    <n v="9.0900001525878906"/>
    <b v="0"/>
    <n v="0.41999998688697798"/>
    <s v="light"/>
    <b v="0"/>
    <n v="3.3408191485885292"/>
    <n v="1.8500000238418599"/>
    <n v="0"/>
    <n v="5760"/>
    <n v="96"/>
    <n v="600"/>
    <n v="10"/>
    <n v="6900"/>
    <n v="115"/>
    <n v="1219"/>
    <n v="2926"/>
    <m/>
  </r>
  <r>
    <x v="0"/>
    <x v="27"/>
    <n v="8053475328"/>
    <x v="0"/>
    <d v="2016-05-11T00:00:00"/>
    <d v="1899-12-30T00:00:00"/>
    <n v="12209"/>
    <n v="9.3999996185302699"/>
    <n v="9.3999996185302699"/>
    <n v="0"/>
    <b v="0"/>
    <n v="6.0799999237060502"/>
    <b v="0"/>
    <n v="0.28000000119209301"/>
    <s v="light"/>
    <b v="0"/>
    <n v="3.3408191485885292"/>
    <n v="3.03999996185303"/>
    <n v="0"/>
    <n v="3600"/>
    <n v="60"/>
    <n v="420"/>
    <n v="7"/>
    <n v="11040"/>
    <n v="184"/>
    <n v="1189"/>
    <n v="2809"/>
    <m/>
  </r>
  <r>
    <x v="0"/>
    <x v="27"/>
    <n v="8053475328"/>
    <x v="0"/>
    <d v="2016-05-12T00:00:00"/>
    <d v="1899-12-30T00:00:00"/>
    <n v="4998"/>
    <n v="3.9100000858306898"/>
    <n v="3.9100000858306898"/>
    <n v="0"/>
    <b v="0"/>
    <n v="2.9500000476837198"/>
    <b v="0"/>
    <n v="0.20000000298023199"/>
    <s v="light"/>
    <b v="0"/>
    <n v="3.3408191485885292"/>
    <n v="0.75999999046325695"/>
    <n v="0"/>
    <n v="1680"/>
    <n v="28"/>
    <n v="240"/>
    <n v="4"/>
    <n v="2340"/>
    <n v="39"/>
    <n v="839"/>
    <n v="1505"/>
    <m/>
  </r>
  <r>
    <x v="0"/>
    <x v="28"/>
    <n v="8253242879"/>
    <x v="0"/>
    <d v="2016-04-12T00:00:00"/>
    <d v="1899-12-30T00:00:00"/>
    <n v="9033"/>
    <n v="7.1599998474121103"/>
    <n v="7.1599998474121103"/>
    <n v="0"/>
    <b v="0"/>
    <n v="5.4299998283386204"/>
    <b v="0"/>
    <n v="0.140000000596046"/>
    <s v="light"/>
    <b v="0"/>
    <n v="3.3408191485885292"/>
    <n v="1.5900000333786"/>
    <n v="0"/>
    <n v="2400"/>
    <n v="40"/>
    <n v="120"/>
    <n v="2"/>
    <n v="9240"/>
    <n v="154"/>
    <n v="1244"/>
    <n v="2044"/>
    <m/>
  </r>
  <r>
    <x v="0"/>
    <x v="28"/>
    <n v="8253242879"/>
    <x v="0"/>
    <d v="2016-04-13T00:00:00"/>
    <d v="1899-12-30T00:00:00"/>
    <n v="8053"/>
    <n v="6.0999999046325701"/>
    <n v="6.0999999046325701"/>
    <n v="0"/>
    <b v="0"/>
    <n v="4.1700000762939498"/>
    <b v="0"/>
    <n v="0.62999999523162797"/>
    <s v="light"/>
    <b v="0"/>
    <n v="3.3408191485885292"/>
    <n v="1.3099999427795399"/>
    <n v="0"/>
    <n v="2100"/>
    <n v="35"/>
    <n v="660"/>
    <n v="11"/>
    <n v="5760"/>
    <n v="96"/>
    <n v="1298"/>
    <n v="1935"/>
    <m/>
  </r>
  <r>
    <x v="0"/>
    <x v="28"/>
    <n v="8253242879"/>
    <x v="0"/>
    <d v="2016-04-14T00:00:00"/>
    <d v="1899-12-30T00:00:00"/>
    <n v="5234"/>
    <n v="3.46000003814697"/>
    <n v="3.46000003814697"/>
    <n v="0"/>
    <b v="0"/>
    <n v="1.9299999475479099"/>
    <b v="0"/>
    <n v="0.99000000953674305"/>
    <s v="light"/>
    <b v="0"/>
    <n v="3.3408191485885292"/>
    <n v="0.54000002145767201"/>
    <n v="0"/>
    <n v="1740"/>
    <n v="29"/>
    <n v="960"/>
    <n v="16"/>
    <n v="1980"/>
    <n v="33"/>
    <n v="1362"/>
    <n v="1705"/>
    <m/>
  </r>
  <r>
    <x v="0"/>
    <x v="28"/>
    <n v="8253242879"/>
    <x v="0"/>
    <d v="2016-04-15T00:00:00"/>
    <d v="1899-12-30T00:00:00"/>
    <n v="2672"/>
    <n v="1.7699999809265099"/>
    <n v="1.7699999809265099"/>
    <n v="0"/>
    <b v="0"/>
    <n v="0"/>
    <b v="0"/>
    <n v="0"/>
    <s v="light"/>
    <b v="0"/>
    <n v="3.3408191485885292"/>
    <n v="1.7599999904632599"/>
    <n v="0"/>
    <n v="0"/>
    <n v="0"/>
    <n v="0"/>
    <n v="0"/>
    <n v="6300"/>
    <n v="105"/>
    <n v="1335"/>
    <n v="1632"/>
    <m/>
  </r>
  <r>
    <x v="0"/>
    <x v="28"/>
    <n v="8253242879"/>
    <x v="0"/>
    <d v="2016-04-16T00:00:00"/>
    <d v="1899-12-30T00:00:00"/>
    <n v="9256"/>
    <n v="6.1399998664856001"/>
    <n v="6.1399998664856001"/>
    <n v="0"/>
    <b v="0"/>
    <n v="0.43000000715255698"/>
    <b v="0"/>
    <n v="3.2699999809265101"/>
    <s v="light"/>
    <b v="0"/>
    <n v="3.3408191485885292"/>
    <n v="2.4500000476837198"/>
    <n v="0"/>
    <n v="360"/>
    <n v="6"/>
    <n v="3060"/>
    <n v="51"/>
    <n v="6900"/>
    <n v="115"/>
    <n v="1268"/>
    <n v="1880"/>
    <m/>
  </r>
  <r>
    <x v="0"/>
    <x v="28"/>
    <n v="8253242879"/>
    <x v="0"/>
    <d v="2016-04-17T00:00:00"/>
    <d v="1899-12-30T00:00:00"/>
    <n v="10204"/>
    <n v="7.9099998474121103"/>
    <n v="7.9099998474121103"/>
    <n v="0"/>
    <b v="0"/>
    <n v="5.4299998283386204"/>
    <b v="0"/>
    <n v="0.15000000596046401"/>
    <s v="light"/>
    <b v="0"/>
    <n v="3.3408191485885292"/>
    <n v="2.3299999237060498"/>
    <n v="0"/>
    <n v="2460"/>
    <n v="41"/>
    <n v="300"/>
    <n v="5"/>
    <n v="9420"/>
    <n v="157"/>
    <n v="1237"/>
    <n v="2112"/>
    <m/>
  </r>
  <r>
    <x v="0"/>
    <x v="28"/>
    <n v="8253242879"/>
    <x v="0"/>
    <d v="2016-04-18T00:00:00"/>
    <d v="1899-12-30T00:00:00"/>
    <n v="5151"/>
    <n v="3.4800000190734899"/>
    <n v="3.4800000190734899"/>
    <n v="0"/>
    <b v="0"/>
    <n v="1.03999996185303"/>
    <b v="0"/>
    <n v="0.62999999523162797"/>
    <s v="light"/>
    <b v="0"/>
    <n v="3.3408191485885292"/>
    <n v="1.79999995231628"/>
    <n v="0"/>
    <n v="960"/>
    <n v="16"/>
    <n v="960"/>
    <n v="16"/>
    <n v="7800"/>
    <n v="130"/>
    <n v="1278"/>
    <n v="1829"/>
    <m/>
  </r>
  <r>
    <x v="0"/>
    <x v="28"/>
    <n v="8253242879"/>
    <x v="0"/>
    <d v="2016-04-19T00:00:00"/>
    <d v="1899-12-30T00:00:00"/>
    <n v="4212"/>
    <n v="2.7799999713897701"/>
    <n v="2.7799999713897701"/>
    <n v="0"/>
    <b v="0"/>
    <n v="0"/>
    <b v="0"/>
    <n v="0"/>
    <s v="light"/>
    <b v="0"/>
    <n v="3.3408191485885292"/>
    <n v="2.7799999713897701"/>
    <n v="0"/>
    <n v="0"/>
    <n v="0"/>
    <n v="0"/>
    <n v="0"/>
    <n v="9840"/>
    <n v="164"/>
    <n v="1276"/>
    <n v="1763"/>
    <m/>
  </r>
  <r>
    <x v="0"/>
    <x v="28"/>
    <n v="8253242879"/>
    <x v="0"/>
    <d v="2016-04-20T00:00:00"/>
    <d v="1899-12-30T00:00:00"/>
    <n v="6466"/>
    <n v="4.2699999809265101"/>
    <n v="4.2699999809265101"/>
    <n v="0"/>
    <b v="0"/>
    <n v="0.33000001311302202"/>
    <b v="0"/>
    <n v="0.81999999284744296"/>
    <s v="light"/>
    <b v="0"/>
    <n v="3.3408191485885292"/>
    <n v="3.1099998950958301"/>
    <n v="9.9999997764825804E-3"/>
    <n v="300"/>
    <n v="5"/>
    <n v="1080"/>
    <n v="18"/>
    <n v="12960"/>
    <n v="216"/>
    <n v="1201"/>
    <n v="1931"/>
    <m/>
  </r>
  <r>
    <x v="0"/>
    <x v="28"/>
    <n v="8253242879"/>
    <x v="0"/>
    <d v="2016-04-21T00:00:00"/>
    <d v="1899-12-30T00:00:00"/>
    <n v="11268"/>
    <n v="8.5600004196166992"/>
    <n v="8.5600004196166992"/>
    <n v="0"/>
    <b v="0"/>
    <n v="5.8800001144409197"/>
    <b v="0"/>
    <n v="0.93000000715255704"/>
    <s v="light"/>
    <b v="0"/>
    <n v="3.3408191485885292"/>
    <n v="1.75"/>
    <n v="0"/>
    <n v="2940"/>
    <n v="49"/>
    <n v="1200"/>
    <n v="20"/>
    <n v="10320"/>
    <n v="172"/>
    <n v="1199"/>
    <n v="2218"/>
    <m/>
  </r>
  <r>
    <x v="0"/>
    <x v="28"/>
    <n v="8253242879"/>
    <x v="0"/>
    <d v="2016-04-22T00:00:00"/>
    <d v="1899-12-30T00:00:00"/>
    <n v="2824"/>
    <n v="1.87000000476837"/>
    <n v="1.87000000476837"/>
    <n v="0"/>
    <b v="0"/>
    <n v="0"/>
    <b v="0"/>
    <n v="0"/>
    <s v="light"/>
    <b v="0"/>
    <n v="3.3408191485885292"/>
    <n v="1.87000000476837"/>
    <n v="0"/>
    <n v="0"/>
    <n v="0"/>
    <n v="0"/>
    <n v="0"/>
    <n v="7200"/>
    <n v="120"/>
    <n v="1320"/>
    <n v="1651"/>
    <m/>
  </r>
  <r>
    <x v="0"/>
    <x v="28"/>
    <n v="8253242879"/>
    <x v="0"/>
    <d v="2016-04-23T00:00:00"/>
    <d v="1899-12-30T00:00:00"/>
    <n v="9282"/>
    <n v="6.2600002288818404"/>
    <n v="6.2600002288818404"/>
    <n v="0"/>
    <b v="0"/>
    <n v="2.0899999141693102"/>
    <b v="0"/>
    <n v="1.03999996185303"/>
    <s v="light"/>
    <b v="0"/>
    <n v="3.3408191485885292"/>
    <n v="3.1300001144409202"/>
    <n v="0"/>
    <n v="1800"/>
    <n v="30"/>
    <n v="1560"/>
    <n v="26"/>
    <n v="11460"/>
    <n v="191"/>
    <n v="1193"/>
    <n v="2132"/>
    <m/>
  </r>
  <r>
    <x v="0"/>
    <x v="28"/>
    <n v="8253242879"/>
    <x v="0"/>
    <d v="2016-04-24T00:00:00"/>
    <d v="1899-12-30T00:00:00"/>
    <n v="8905"/>
    <n v="7.1300001144409197"/>
    <n v="7.1300001144409197"/>
    <n v="0"/>
    <b v="0"/>
    <n v="5.5999999046325701"/>
    <b v="0"/>
    <n v="0.18999999761581399"/>
    <s v="light"/>
    <b v="0"/>
    <n v="3.3408191485885292"/>
    <n v="1.3400000333786"/>
    <n v="0"/>
    <n v="2460"/>
    <n v="41"/>
    <n v="240"/>
    <n v="4"/>
    <n v="4920"/>
    <n v="82"/>
    <n v="1313"/>
    <n v="1976"/>
    <m/>
  </r>
  <r>
    <x v="0"/>
    <x v="28"/>
    <n v="8253242879"/>
    <x v="0"/>
    <d v="2016-04-25T00:00:00"/>
    <d v="1899-12-30T00:00:00"/>
    <n v="6829"/>
    <n v="4.5100002288818404"/>
    <n v="4.5100002288818404"/>
    <n v="0"/>
    <b v="0"/>
    <n v="0.36000001430511502"/>
    <b v="0"/>
    <n v="2.3900001049041699"/>
    <s v="light"/>
    <b v="0"/>
    <n v="3.3408191485885292"/>
    <n v="1.7699999809265099"/>
    <n v="0"/>
    <n v="420"/>
    <n v="7"/>
    <n v="3240"/>
    <n v="54"/>
    <n v="7080"/>
    <n v="118"/>
    <n v="1261"/>
    <n v="1909"/>
    <m/>
  </r>
  <r>
    <x v="0"/>
    <x v="28"/>
    <n v="8253242879"/>
    <x v="0"/>
    <d v="2016-04-26T00:00:00"/>
    <d v="1899-12-30T00:00:00"/>
    <n v="4562"/>
    <n v="3.03999996185303"/>
    <n v="3.03999996185303"/>
    <n v="0"/>
    <b v="0"/>
    <n v="1.1799999475479099"/>
    <b v="0"/>
    <n v="0.490000009536743"/>
    <s v="light"/>
    <b v="0"/>
    <n v="3.3408191485885292"/>
    <n v="1.37000000476837"/>
    <n v="0"/>
    <n v="1140"/>
    <n v="19"/>
    <n v="840"/>
    <n v="14"/>
    <n v="6480"/>
    <n v="108"/>
    <n v="1299"/>
    <n v="1813"/>
    <m/>
  </r>
  <r>
    <x v="0"/>
    <x v="28"/>
    <n v="8253242879"/>
    <x v="0"/>
    <d v="2016-04-27T00:00:00"/>
    <d v="1899-12-30T00:00:00"/>
    <n v="10232"/>
    <n v="8.1800003051757795"/>
    <n v="8.1800003051757795"/>
    <n v="0"/>
    <b v="0"/>
    <n v="6.2399997711181596"/>
    <b v="0"/>
    <n v="0.230000004172325"/>
    <s v="light"/>
    <b v="0"/>
    <n v="3.3408191485885292"/>
    <n v="1.70000004768372"/>
    <n v="0"/>
    <n v="2700"/>
    <n v="45"/>
    <n v="300"/>
    <n v="5"/>
    <n v="6240"/>
    <n v="104"/>
    <n v="1286"/>
    <n v="2008"/>
    <m/>
  </r>
  <r>
    <x v="0"/>
    <x v="28"/>
    <n v="8253242879"/>
    <x v="0"/>
    <d v="2016-04-28T00:00:00"/>
    <d v="1899-12-30T00:00:00"/>
    <n v="2718"/>
    <n v="1.79999995231628"/>
    <n v="1.79999995231628"/>
    <n v="0"/>
    <b v="0"/>
    <n v="0.67000001668930098"/>
    <b v="0"/>
    <n v="0.77999997138977095"/>
    <s v="light"/>
    <b v="0"/>
    <n v="3.3408191485885292"/>
    <n v="0.34000000357627902"/>
    <n v="0"/>
    <n v="660"/>
    <n v="11"/>
    <n v="960"/>
    <n v="16"/>
    <n v="1200"/>
    <n v="20"/>
    <n v="1393"/>
    <n v="1580"/>
    <m/>
  </r>
  <r>
    <x v="0"/>
    <x v="28"/>
    <n v="8253242879"/>
    <x v="0"/>
    <d v="2016-04-29T00:00:00"/>
    <d v="1899-12-30T00:00:00"/>
    <n v="6260"/>
    <n v="4.2600002288818404"/>
    <n v="4.2600002288818404"/>
    <n v="0"/>
    <b v="0"/>
    <n v="1.28999996185303"/>
    <b v="0"/>
    <n v="0.54000002145767201"/>
    <s v="light"/>
    <b v="0"/>
    <n v="3.3408191485885292"/>
    <n v="2.4000000953674299"/>
    <n v="0"/>
    <n v="960"/>
    <n v="16"/>
    <n v="840"/>
    <n v="14"/>
    <n v="8160"/>
    <n v="136"/>
    <n v="1257"/>
    <n v="1854"/>
    <m/>
  </r>
  <r>
    <x v="0"/>
    <x v="28"/>
    <n v="8253242879"/>
    <x v="0"/>
    <d v="2016-04-30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0"/>
    <m/>
  </r>
  <r>
    <x v="0"/>
    <x v="29"/>
    <n v="8378563200"/>
    <x v="0"/>
    <d v="2016-04-12T00:00:00"/>
    <d v="1899-12-30T00:00:00"/>
    <n v="7626"/>
    <n v="6.0500001907348597"/>
    <n v="6.0500001907348597"/>
    <n v="2"/>
    <b v="0"/>
    <n v="0.82999998331069902"/>
    <b v="0"/>
    <n v="0.70999997854232799"/>
    <s v="light"/>
    <b v="0"/>
    <n v="3.3408191485885292"/>
    <n v="4.5"/>
    <n v="0"/>
    <n v="3900"/>
    <n v="65"/>
    <n v="900"/>
    <n v="15"/>
    <n v="9360"/>
    <n v="156"/>
    <n v="723"/>
    <n v="3635"/>
    <m/>
  </r>
  <r>
    <x v="0"/>
    <x v="29"/>
    <n v="8378563200"/>
    <x v="0"/>
    <d v="2016-04-13T00:00:00"/>
    <d v="1899-12-30T00:00:00"/>
    <n v="12386"/>
    <n v="9.8199996948242205"/>
    <n v="9.8199996948242205"/>
    <n v="2"/>
    <b v="0"/>
    <n v="4.96000003814697"/>
    <b v="0"/>
    <n v="0.64999997615814198"/>
    <s v="light"/>
    <b v="0"/>
    <n v="3.3408191485885292"/>
    <n v="4.21000003814697"/>
    <n v="0"/>
    <n v="6960"/>
    <n v="116"/>
    <n v="840"/>
    <n v="14"/>
    <n v="10140"/>
    <n v="169"/>
    <n v="680"/>
    <n v="4079"/>
    <m/>
  </r>
  <r>
    <x v="0"/>
    <x v="29"/>
    <n v="8378563200"/>
    <x v="0"/>
    <d v="2016-04-14T00:00:00"/>
    <d v="1899-12-30T00:00:00"/>
    <n v="13318"/>
    <n v="10.560000419616699"/>
    <n v="10.560000419616699"/>
    <n v="2"/>
    <b v="0"/>
    <n v="5.6199998855590803"/>
    <b v="0"/>
    <n v="1.0299999713897701"/>
    <s v="light"/>
    <b v="0"/>
    <n v="3.3408191485885292"/>
    <n v="3.9100000858306898"/>
    <n v="0"/>
    <n v="7380"/>
    <n v="123"/>
    <n v="1260"/>
    <n v="21"/>
    <n v="10440"/>
    <n v="174"/>
    <n v="699"/>
    <n v="4163"/>
    <m/>
  </r>
  <r>
    <x v="0"/>
    <x v="29"/>
    <n v="8378563200"/>
    <x v="0"/>
    <d v="2016-04-15T00:00:00"/>
    <d v="1899-12-30T00:00:00"/>
    <n v="14461"/>
    <n v="11.4700002670288"/>
    <n v="11.4700002670288"/>
    <n v="0"/>
    <b v="0"/>
    <n v="4.9099998474121103"/>
    <b v="0"/>
    <n v="1.1499999761581401"/>
    <s v="light"/>
    <b v="0"/>
    <n v="3.3408191485885292"/>
    <n v="5.4099998474121103"/>
    <n v="0"/>
    <n v="3600"/>
    <n v="60"/>
    <n v="1380"/>
    <n v="23"/>
    <n v="11400"/>
    <n v="190"/>
    <n v="729"/>
    <n v="3666"/>
    <m/>
  </r>
  <r>
    <x v="0"/>
    <x v="29"/>
    <n v="8378563200"/>
    <x v="0"/>
    <d v="2016-04-16T00:00:00"/>
    <d v="1899-12-30T00:00:00"/>
    <n v="11207"/>
    <n v="8.8900003433227504"/>
    <n v="8.8900003433227504"/>
    <n v="0"/>
    <b v="0"/>
    <n v="5.3699998855590803"/>
    <b v="0"/>
    <n v="1.0700000524520901"/>
    <s v="light"/>
    <b v="0"/>
    <n v="3.3408191485885292"/>
    <n v="2.4400000572204599"/>
    <n v="0"/>
    <n v="3840"/>
    <n v="64"/>
    <n v="1260"/>
    <n v="21"/>
    <n v="8520"/>
    <n v="142"/>
    <n v="563"/>
    <n v="3363"/>
    <m/>
  </r>
  <r>
    <x v="0"/>
    <x v="29"/>
    <n v="8378563200"/>
    <x v="0"/>
    <d v="2016-04-17T00:00:00"/>
    <d v="1899-12-30T00:00:00"/>
    <n v="2132"/>
    <n v="1.6900000572204601"/>
    <n v="1.6900000572204601"/>
    <n v="0"/>
    <b v="0"/>
    <n v="0"/>
    <b v="0"/>
    <n v="0"/>
    <s v="light"/>
    <b v="0"/>
    <n v="3.3408191485885292"/>
    <n v="1.6900000572204601"/>
    <n v="0"/>
    <n v="0"/>
    <n v="0"/>
    <n v="0"/>
    <n v="0"/>
    <n v="5580"/>
    <n v="93"/>
    <n v="599"/>
    <n v="2572"/>
    <m/>
  </r>
  <r>
    <x v="0"/>
    <x v="29"/>
    <n v="8378563200"/>
    <x v="0"/>
    <d v="2016-04-18T00:00:00"/>
    <d v="1899-12-30T00:00:00"/>
    <n v="13630"/>
    <n v="10.810000419616699"/>
    <n v="10.810000419616699"/>
    <n v="2"/>
    <b v="0"/>
    <n v="5.0500001907348597"/>
    <b v="0"/>
    <n v="0.56000000238418601"/>
    <s v="light"/>
    <b v="0"/>
    <n v="3.3408191485885292"/>
    <n v="5.1999998092651403"/>
    <n v="0"/>
    <n v="7020"/>
    <n v="117"/>
    <n v="600"/>
    <n v="10"/>
    <n v="10440"/>
    <n v="174"/>
    <n v="720"/>
    <n v="4157"/>
    <m/>
  </r>
  <r>
    <x v="0"/>
    <x v="29"/>
    <n v="8378563200"/>
    <x v="0"/>
    <d v="2016-04-19T00:00:00"/>
    <d v="1899-12-30T00:00:00"/>
    <n v="13070"/>
    <n v="10.3599996566772"/>
    <n v="10.3599996566772"/>
    <n v="2"/>
    <b v="0"/>
    <n v="5.3000001907348597"/>
    <b v="0"/>
    <n v="0.87999999523162797"/>
    <s v="light"/>
    <b v="0"/>
    <n v="3.3408191485885292"/>
    <n v="4.1799998283386204"/>
    <n v="0"/>
    <n v="7200"/>
    <n v="120"/>
    <n v="1140"/>
    <n v="19"/>
    <n v="9240"/>
    <n v="154"/>
    <n v="737"/>
    <n v="4092"/>
    <m/>
  </r>
  <r>
    <x v="0"/>
    <x v="29"/>
    <n v="8378563200"/>
    <x v="0"/>
    <d v="2016-04-20T00:00:00"/>
    <d v="1899-12-30T00:00:00"/>
    <n v="9388"/>
    <n v="7.4400000572204599"/>
    <n v="7.4400000572204599"/>
    <n v="2"/>
    <b v="0"/>
    <n v="2.2300000190734899"/>
    <b v="0"/>
    <n v="0.43999999761581399"/>
    <s v="light"/>
    <b v="0"/>
    <n v="3.3408191485885292"/>
    <n v="4.7800002098083496"/>
    <n v="0"/>
    <n v="4920"/>
    <n v="82"/>
    <n v="480"/>
    <n v="8"/>
    <n v="10140"/>
    <n v="169"/>
    <n v="763"/>
    <n v="3787"/>
    <m/>
  </r>
  <r>
    <x v="0"/>
    <x v="29"/>
    <n v="8378563200"/>
    <x v="0"/>
    <d v="2016-04-21T00:00:00"/>
    <d v="1899-12-30T00:00:00"/>
    <n v="15148"/>
    <n v="12.0100002288818"/>
    <n v="12.0100002288818"/>
    <n v="2"/>
    <b v="0"/>
    <n v="6.9000000953674299"/>
    <b v="0"/>
    <n v="0.81999999284744296"/>
    <s v="light"/>
    <b v="0"/>
    <n v="3.3408191485885292"/>
    <n v="4.28999996185303"/>
    <n v="0"/>
    <n v="8220"/>
    <n v="137"/>
    <n v="960"/>
    <n v="16"/>
    <n v="8700"/>
    <n v="145"/>
    <n v="677"/>
    <n v="4236"/>
    <m/>
  </r>
  <r>
    <x v="0"/>
    <x v="29"/>
    <n v="8378563200"/>
    <x v="0"/>
    <d v="2016-04-22T00:00:00"/>
    <d v="1899-12-30T00:00:00"/>
    <n v="12200"/>
    <n v="9.6700000762939506"/>
    <n v="9.6700000762939506"/>
    <n v="2"/>
    <b v="0"/>
    <n v="4.9099998474121103"/>
    <b v="0"/>
    <n v="0.58999997377395597"/>
    <s v="light"/>
    <b v="0"/>
    <n v="3.3408191485885292"/>
    <n v="4.1799998283386204"/>
    <n v="0"/>
    <n v="6780"/>
    <n v="113"/>
    <n v="720"/>
    <n v="12"/>
    <n v="9540"/>
    <n v="159"/>
    <n v="769"/>
    <n v="4044"/>
    <m/>
  </r>
  <r>
    <x v="0"/>
    <x v="29"/>
    <n v="8378563200"/>
    <x v="0"/>
    <d v="2016-04-23T00:00:00"/>
    <d v="1899-12-30T00:00:00"/>
    <n v="5709"/>
    <n v="4.5300002098083496"/>
    <n v="4.5300002098083496"/>
    <n v="0"/>
    <b v="0"/>
    <n v="1.5199999809265099"/>
    <b v="0"/>
    <n v="0.519999980926514"/>
    <s v="light"/>
    <b v="0"/>
    <n v="3.3408191485885292"/>
    <n v="2.4800000190734899"/>
    <n v="0"/>
    <n v="1140"/>
    <n v="19"/>
    <n v="600"/>
    <n v="10"/>
    <n v="8160"/>
    <n v="136"/>
    <n v="740"/>
    <n v="2908"/>
    <m/>
  </r>
  <r>
    <x v="0"/>
    <x v="29"/>
    <n v="8378563200"/>
    <x v="0"/>
    <d v="2016-04-24T00:00:00"/>
    <d v="1899-12-30T00:00:00"/>
    <n v="3703"/>
    <n v="2.9400000572204599"/>
    <n v="2.9400000572204599"/>
    <n v="0"/>
    <b v="0"/>
    <n v="0"/>
    <b v="0"/>
    <n v="0"/>
    <s v="light"/>
    <b v="0"/>
    <n v="3.3408191485885292"/>
    <n v="2.9400000572204599"/>
    <n v="0"/>
    <n v="0"/>
    <n v="0"/>
    <n v="0"/>
    <n v="0"/>
    <n v="8100"/>
    <n v="135"/>
    <n v="734"/>
    <n v="2741"/>
    <m/>
  </r>
  <r>
    <x v="0"/>
    <x v="29"/>
    <n v="8378563200"/>
    <x v="0"/>
    <d v="2016-04-25T00:00:00"/>
    <d v="1899-12-30T00:00:00"/>
    <n v="12405"/>
    <n v="9.8400001525878906"/>
    <n v="9.8400001525878906"/>
    <n v="2"/>
    <b v="0"/>
    <n v="5.0500001907348597"/>
    <b v="0"/>
    <n v="0.87000000476837203"/>
    <s v="light"/>
    <b v="0"/>
    <n v="3.3408191485885292"/>
    <n v="3.9200000762939502"/>
    <n v="0"/>
    <n v="7020"/>
    <n v="117"/>
    <n v="960"/>
    <n v="16"/>
    <n v="8460"/>
    <n v="141"/>
    <n v="692"/>
    <n v="4005"/>
    <m/>
  </r>
  <r>
    <x v="0"/>
    <x v="29"/>
    <n v="8378563200"/>
    <x v="0"/>
    <d v="2016-04-26T00:00:00"/>
    <d v="1899-12-30T00:00:00"/>
    <n v="16208"/>
    <n v="12.8500003814697"/>
    <n v="12.8500003814697"/>
    <n v="0"/>
    <b v="0"/>
    <n v="7.5100002288818404"/>
    <b v="0"/>
    <n v="0.92000001668930098"/>
    <s v="light"/>
    <b v="0"/>
    <n v="3.3408191485885292"/>
    <n v="4.4200000762939498"/>
    <n v="0"/>
    <n v="5400"/>
    <n v="90"/>
    <n v="1080"/>
    <n v="18"/>
    <n v="9660"/>
    <n v="161"/>
    <n v="593"/>
    <n v="3763"/>
    <m/>
  </r>
  <r>
    <x v="0"/>
    <x v="29"/>
    <n v="8378563200"/>
    <x v="0"/>
    <d v="2016-04-27T00:00:00"/>
    <d v="1899-12-30T00:00:00"/>
    <n v="7359"/>
    <n v="5.8400001525878897"/>
    <n v="5.8400001525878897"/>
    <n v="0"/>
    <b v="0"/>
    <n v="0.33000001311302202"/>
    <b v="0"/>
    <n v="0.18000000715255701"/>
    <s v="light"/>
    <b v="0"/>
    <n v="3.3408191485885292"/>
    <n v="5.3299999237060502"/>
    <n v="0"/>
    <n v="240"/>
    <n v="4"/>
    <n v="240"/>
    <n v="4"/>
    <n v="11520"/>
    <n v="192"/>
    <n v="676"/>
    <n v="3061"/>
    <m/>
  </r>
  <r>
    <x v="0"/>
    <x v="29"/>
    <n v="8378563200"/>
    <x v="0"/>
    <d v="2016-04-28T00:00:00"/>
    <d v="1899-12-30T00:00:00"/>
    <n v="5417"/>
    <n v="4.3000001907348597"/>
    <n v="4.3000001907348597"/>
    <n v="0"/>
    <b v="0"/>
    <n v="0.89999997615814198"/>
    <b v="0"/>
    <n v="0.490000009536743"/>
    <s v="light"/>
    <b v="0"/>
    <n v="3.3408191485885292"/>
    <n v="2.9100000858306898"/>
    <n v="0"/>
    <n v="660"/>
    <n v="11"/>
    <n v="600"/>
    <n v="10"/>
    <n v="8340"/>
    <n v="139"/>
    <n v="711"/>
    <n v="2884"/>
    <m/>
  </r>
  <r>
    <x v="0"/>
    <x v="29"/>
    <n v="8378563200"/>
    <x v="0"/>
    <d v="2016-04-29T00:00:00"/>
    <d v="1899-12-30T00:00:00"/>
    <n v="6175"/>
    <n v="4.9000000953674299"/>
    <n v="4.9000000953674299"/>
    <n v="0"/>
    <b v="0"/>
    <n v="0.25"/>
    <b v="0"/>
    <n v="0.36000001430511502"/>
    <s v="light"/>
    <b v="0"/>
    <n v="3.3408191485885292"/>
    <n v="4.2699999809265101"/>
    <n v="0"/>
    <n v="180"/>
    <n v="3"/>
    <n v="420"/>
    <n v="7"/>
    <n v="10320"/>
    <n v="172"/>
    <n v="767"/>
    <n v="2982"/>
    <m/>
  </r>
  <r>
    <x v="0"/>
    <x v="29"/>
    <n v="8378563200"/>
    <x v="0"/>
    <d v="2016-04-30T00:00:00"/>
    <d v="1899-12-30T00:00:00"/>
    <n v="2946"/>
    <n v="2.3399999141693102"/>
    <n v="2.3399999141693102"/>
    <n v="0"/>
    <b v="0"/>
    <n v="0"/>
    <b v="0"/>
    <n v="0"/>
    <s v="light"/>
    <b v="0"/>
    <n v="3.3408191485885292"/>
    <n v="2.3399999141693102"/>
    <n v="0"/>
    <n v="0"/>
    <n v="0"/>
    <n v="0"/>
    <n v="0"/>
    <n v="7260"/>
    <n v="121"/>
    <n v="780"/>
    <n v="2660"/>
    <m/>
  </r>
  <r>
    <x v="0"/>
    <x v="29"/>
    <n v="8378563200"/>
    <x v="0"/>
    <d v="2016-05-01T00:00:00"/>
    <d v="1899-12-30T00:00:00"/>
    <n v="11419"/>
    <n v="9.0600004196166992"/>
    <n v="9.0600004196166992"/>
    <n v="0"/>
    <b v="0"/>
    <n v="6.0300002098083496"/>
    <b v="0"/>
    <n v="0.56000000238418601"/>
    <s v="light"/>
    <b v="0"/>
    <n v="3.3408191485885292"/>
    <n v="2.4700000286102299"/>
    <n v="0"/>
    <n v="4260"/>
    <n v="71"/>
    <n v="600"/>
    <n v="10"/>
    <n v="7620"/>
    <n v="127"/>
    <n v="669"/>
    <n v="3369"/>
    <m/>
  </r>
  <r>
    <x v="0"/>
    <x v="29"/>
    <n v="8378563200"/>
    <x v="0"/>
    <d v="2016-05-02T00:00:00"/>
    <d v="1899-12-30T00:00:00"/>
    <n v="6064"/>
    <n v="4.8099999427795401"/>
    <n v="4.8099999427795401"/>
    <n v="2"/>
    <b v="0"/>
    <n v="0.62999999523162797"/>
    <b v="0"/>
    <n v="0.17000000178813901"/>
    <s v="light"/>
    <b v="0"/>
    <n v="3.3408191485885292"/>
    <n v="4.0100002288818404"/>
    <n v="0"/>
    <n v="3780"/>
    <n v="63"/>
    <n v="240"/>
    <n v="4"/>
    <n v="8520"/>
    <n v="142"/>
    <n v="802"/>
    <n v="3491"/>
    <m/>
  </r>
  <r>
    <x v="0"/>
    <x v="29"/>
    <n v="8378563200"/>
    <x v="0"/>
    <d v="2016-05-03T00:00:00"/>
    <d v="1899-12-30T00:00:00"/>
    <n v="8712"/>
    <n v="6.9099998474121103"/>
    <n v="6.9099998474121103"/>
    <n v="2"/>
    <b v="0"/>
    <n v="1.3400000333786"/>
    <b v="0"/>
    <n v="1.0599999427795399"/>
    <s v="light"/>
    <b v="0"/>
    <n v="3.3408191485885292"/>
    <n v="4.5"/>
    <n v="0"/>
    <n v="4260"/>
    <n v="71"/>
    <n v="1200"/>
    <n v="20"/>
    <n v="11700"/>
    <n v="195"/>
    <n v="822"/>
    <n v="3784"/>
    <m/>
  </r>
  <r>
    <x v="0"/>
    <x v="29"/>
    <n v="8378563200"/>
    <x v="0"/>
    <d v="2016-05-04T00:00:00"/>
    <d v="1899-12-30T00:00:00"/>
    <n v="7875"/>
    <n v="6.2399997711181596"/>
    <n v="6.2399997711181596"/>
    <n v="0"/>
    <b v="0"/>
    <n v="1.5599999427795399"/>
    <b v="0"/>
    <n v="0.490000009536743"/>
    <s v="light"/>
    <b v="0"/>
    <n v="3.3408191485885292"/>
    <n v="4.1999998092651403"/>
    <n v="0"/>
    <n v="1140"/>
    <n v="19"/>
    <n v="600"/>
    <n v="10"/>
    <n v="10020"/>
    <n v="167"/>
    <n v="680"/>
    <n v="3110"/>
    <m/>
  </r>
  <r>
    <x v="0"/>
    <x v="29"/>
    <n v="8378563200"/>
    <x v="0"/>
    <d v="2016-05-05T00:00:00"/>
    <d v="1899-12-30T00:00:00"/>
    <n v="8567"/>
    <n v="6.78999996185303"/>
    <n v="6.78999996185303"/>
    <n v="2"/>
    <b v="0"/>
    <n v="0.88999998569488503"/>
    <b v="0"/>
    <n v="0.15999999642372101"/>
    <s v="light"/>
    <b v="0"/>
    <n v="3.3408191485885292"/>
    <n v="5.7399997711181596"/>
    <n v="0"/>
    <n v="3960"/>
    <n v="66"/>
    <n v="180"/>
    <n v="3"/>
    <n v="12840"/>
    <n v="214"/>
    <n v="764"/>
    <n v="3783"/>
    <m/>
  </r>
  <r>
    <x v="0"/>
    <x v="29"/>
    <n v="8378563200"/>
    <x v="0"/>
    <d v="2016-05-06T00:00:00"/>
    <d v="1899-12-30T00:00:00"/>
    <n v="7045"/>
    <n v="5.5900001525878897"/>
    <n v="5.5900001525878897"/>
    <n v="2"/>
    <b v="0"/>
    <n v="1.54999995231628"/>
    <b v="0"/>
    <n v="0.25"/>
    <s v="light"/>
    <b v="0"/>
    <n v="3.3408191485885292"/>
    <n v="3.7799999713897701"/>
    <n v="0"/>
    <n v="4440"/>
    <n v="74"/>
    <n v="300"/>
    <n v="5"/>
    <n v="9960"/>
    <n v="166"/>
    <n v="831"/>
    <n v="3644"/>
    <m/>
  </r>
  <r>
    <x v="0"/>
    <x v="29"/>
    <n v="8378563200"/>
    <x v="0"/>
    <d v="2016-05-07T00:00:00"/>
    <d v="1899-12-30T00:00:00"/>
    <n v="4468"/>
    <n v="3.53999996185303"/>
    <n v="3.53999996185303"/>
    <n v="0"/>
    <b v="0"/>
    <n v="0"/>
    <b v="0"/>
    <n v="0"/>
    <s v="light"/>
    <b v="0"/>
    <n v="3.3408191485885292"/>
    <n v="3.53999996185303"/>
    <n v="0"/>
    <n v="0"/>
    <n v="0"/>
    <n v="0"/>
    <n v="0"/>
    <n v="9480"/>
    <n v="158"/>
    <n v="851"/>
    <n v="2799"/>
    <m/>
  </r>
  <r>
    <x v="0"/>
    <x v="29"/>
    <n v="8378563200"/>
    <x v="0"/>
    <d v="2016-05-08T00:00:00"/>
    <d v="1899-12-30T00:00:00"/>
    <n v="2943"/>
    <n v="2.3299999237060498"/>
    <n v="2.3299999237060498"/>
    <n v="0"/>
    <b v="0"/>
    <n v="0"/>
    <b v="0"/>
    <n v="0"/>
    <s v="light"/>
    <b v="0"/>
    <n v="3.3408191485885292"/>
    <n v="2.3299999237060498"/>
    <n v="0"/>
    <n v="0"/>
    <n v="0"/>
    <n v="0"/>
    <n v="0"/>
    <n v="8340"/>
    <n v="139"/>
    <n v="621"/>
    <n v="2685"/>
    <m/>
  </r>
  <r>
    <x v="0"/>
    <x v="29"/>
    <n v="8378563200"/>
    <x v="0"/>
    <d v="2016-05-09T00:00:00"/>
    <d v="1899-12-30T00:00:00"/>
    <n v="8382"/>
    <n v="6.6500000953674299"/>
    <n v="6.6500000953674299"/>
    <n v="2"/>
    <b v="0"/>
    <n v="1.2699999809265099"/>
    <b v="0"/>
    <n v="0.66000002622604403"/>
    <s v="light"/>
    <b v="0"/>
    <n v="3.3408191485885292"/>
    <n v="4.7199997901916504"/>
    <n v="0"/>
    <n v="4260"/>
    <n v="71"/>
    <n v="780"/>
    <n v="13"/>
    <n v="10260"/>
    <n v="171"/>
    <n v="772"/>
    <n v="3721"/>
    <m/>
  </r>
  <r>
    <x v="0"/>
    <x v="29"/>
    <n v="8378563200"/>
    <x v="0"/>
    <d v="2016-05-10T00:00:00"/>
    <d v="1899-12-30T00:00:00"/>
    <n v="6582"/>
    <n v="5.2199997901916504"/>
    <n v="5.2199997901916504"/>
    <n v="2"/>
    <b v="0"/>
    <n v="0.66000002622604403"/>
    <b v="0"/>
    <n v="0.63999998569488503"/>
    <s v="light"/>
    <b v="0"/>
    <n v="3.3408191485885292"/>
    <n v="3.9200000762939502"/>
    <n v="0"/>
    <n v="3780"/>
    <n v="63"/>
    <n v="780"/>
    <n v="13"/>
    <n v="9120"/>
    <n v="152"/>
    <n v="840"/>
    <n v="3586"/>
    <m/>
  </r>
  <r>
    <x v="0"/>
    <x v="29"/>
    <n v="8378563200"/>
    <x v="0"/>
    <d v="2016-05-11T00:00:00"/>
    <d v="1899-12-30T00:00:00"/>
    <n v="9143"/>
    <n v="7.25"/>
    <n v="7.25"/>
    <n v="2"/>
    <b v="0"/>
    <n v="1.3899999856948899"/>
    <b v="0"/>
    <n v="0.58999997377395597"/>
    <s v="light"/>
    <b v="0"/>
    <n v="3.3408191485885292"/>
    <n v="5.2699999809265101"/>
    <n v="0"/>
    <n v="4320"/>
    <n v="72"/>
    <n v="600"/>
    <n v="10"/>
    <n v="11040"/>
    <n v="184"/>
    <n v="763"/>
    <n v="3788"/>
    <m/>
  </r>
  <r>
    <x v="0"/>
    <x v="29"/>
    <n v="8378563200"/>
    <x v="0"/>
    <d v="2016-05-12T00:00:00"/>
    <d v="1899-12-30T00:00:00"/>
    <n v="4561"/>
    <n v="3.6199998855590798"/>
    <n v="3.6199998855590798"/>
    <n v="0"/>
    <b v="0"/>
    <n v="0.64999997615814198"/>
    <b v="0"/>
    <n v="0.270000010728836"/>
    <s v="light"/>
    <b v="0"/>
    <n v="3.3408191485885292"/>
    <n v="2.6900000572204599"/>
    <n v="0"/>
    <n v="480"/>
    <n v="8"/>
    <n v="360"/>
    <n v="6"/>
    <n v="6120"/>
    <n v="102"/>
    <n v="433"/>
    <n v="1976"/>
    <m/>
  </r>
  <r>
    <x v="0"/>
    <x v="30"/>
    <n v="8583815059"/>
    <x v="0"/>
    <d v="2016-04-12T00:00:00"/>
    <d v="1899-12-30T00:00:00"/>
    <n v="5014"/>
    <n v="3.9100000858306898"/>
    <n v="3.9100000858306898"/>
    <n v="0"/>
    <b v="0"/>
    <n v="0"/>
    <b v="0"/>
    <n v="0.33000001311302202"/>
    <s v="light"/>
    <b v="0"/>
    <n v="3.3408191485885292"/>
    <n v="3.5799999237060498"/>
    <n v="0"/>
    <n v="0"/>
    <n v="0"/>
    <n v="420"/>
    <n v="7"/>
    <n v="11760"/>
    <n v="196"/>
    <n v="1237"/>
    <n v="2650"/>
    <m/>
  </r>
  <r>
    <x v="0"/>
    <x v="30"/>
    <n v="8583815059"/>
    <x v="0"/>
    <d v="2016-04-13T00:00:00"/>
    <d v="1899-12-30T00:00:00"/>
    <n v="5571"/>
    <n v="4.3499999046325701"/>
    <n v="4.3499999046325701"/>
    <n v="0"/>
    <b v="0"/>
    <n v="0.15000000596046401"/>
    <b v="0"/>
    <n v="0.97000002861022905"/>
    <s v="light"/>
    <b v="0"/>
    <n v="3.3408191485885292"/>
    <n v="3.2300000190734899"/>
    <n v="0"/>
    <n v="120"/>
    <n v="2"/>
    <n v="1380"/>
    <n v="23"/>
    <n v="9780"/>
    <n v="163"/>
    <n v="1252"/>
    <n v="2654"/>
    <m/>
  </r>
  <r>
    <x v="0"/>
    <x v="30"/>
    <n v="8583815059"/>
    <x v="0"/>
    <d v="2016-04-14T00:00:00"/>
    <d v="1899-12-30T00:00:00"/>
    <n v="3135"/>
    <n v="2.4500000476837198"/>
    <n v="2.4500000476837198"/>
    <n v="0"/>
    <b v="0"/>
    <n v="0"/>
    <b v="0"/>
    <n v="0"/>
    <s v="light"/>
    <b v="0"/>
    <n v="3.3408191485885292"/>
    <n v="2.4300000667571999"/>
    <n v="0"/>
    <n v="0"/>
    <n v="0"/>
    <n v="0"/>
    <n v="0"/>
    <n v="8040"/>
    <n v="134"/>
    <n v="1306"/>
    <n v="2443"/>
    <m/>
  </r>
  <r>
    <x v="0"/>
    <x v="30"/>
    <n v="8583815059"/>
    <x v="0"/>
    <d v="2016-04-15T00:00:00"/>
    <d v="1899-12-30T00:00:00"/>
    <n v="3430"/>
    <n v="2.6800000667571999"/>
    <n v="2.6800000667571999"/>
    <n v="0"/>
    <b v="0"/>
    <n v="0"/>
    <b v="0"/>
    <n v="0"/>
    <s v="light"/>
    <b v="0"/>
    <n v="3.3408191485885292"/>
    <n v="0.89999997615814198"/>
    <n v="0"/>
    <n v="0"/>
    <n v="0"/>
    <n v="0"/>
    <n v="0"/>
    <n v="3900"/>
    <n v="65"/>
    <n v="1375"/>
    <n v="2505"/>
    <m/>
  </r>
  <r>
    <x v="0"/>
    <x v="30"/>
    <n v="8583815059"/>
    <x v="0"/>
    <d v="2016-04-16T00:00:00"/>
    <d v="1899-12-30T00:00:00"/>
    <n v="5319"/>
    <n v="4.1500000953674299"/>
    <n v="4.1500000953674299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693"/>
    <m/>
  </r>
  <r>
    <x v="0"/>
    <x v="30"/>
    <n v="8583815059"/>
    <x v="0"/>
    <d v="2016-04-17T00:00:00"/>
    <d v="1899-12-30T00:00:00"/>
    <n v="3008"/>
    <n v="2.3499999046325701"/>
    <n v="2.3499999046325701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439"/>
    <m/>
  </r>
  <r>
    <x v="0"/>
    <x v="30"/>
    <n v="8583815059"/>
    <x v="0"/>
    <d v="2016-04-18T00:00:00"/>
    <d v="1899-12-30T00:00:00"/>
    <n v="3864"/>
    <n v="3.0099999904632599"/>
    <n v="3.0099999904632599"/>
    <n v="0"/>
    <b v="0"/>
    <n v="0.31000000238418601"/>
    <b v="0"/>
    <n v="1.0599999427795399"/>
    <s v="light"/>
    <b v="0"/>
    <n v="3.3408191485885292"/>
    <n v="1.3500000238418599"/>
    <n v="0"/>
    <n v="240"/>
    <n v="4"/>
    <n v="1320"/>
    <n v="22"/>
    <n v="6300"/>
    <n v="105"/>
    <n v="1309"/>
    <n v="2536"/>
    <m/>
  </r>
  <r>
    <x v="0"/>
    <x v="30"/>
    <n v="8583815059"/>
    <x v="0"/>
    <d v="2016-04-19T00:00:00"/>
    <d v="1899-12-30T00:00:00"/>
    <n v="5697"/>
    <n v="4.4400000572204599"/>
    <n v="4.4400000572204599"/>
    <n v="0"/>
    <b v="0"/>
    <n v="0.52999997138977095"/>
    <b v="0"/>
    <n v="0.479999989271164"/>
    <s v="light"/>
    <b v="0"/>
    <n v="3.3408191485885292"/>
    <n v="3.4400000572204599"/>
    <n v="0"/>
    <n v="420"/>
    <n v="7"/>
    <n v="600"/>
    <n v="10"/>
    <n v="9960"/>
    <n v="166"/>
    <n v="1257"/>
    <n v="2668"/>
    <m/>
  </r>
  <r>
    <x v="0"/>
    <x v="30"/>
    <n v="8583815059"/>
    <x v="0"/>
    <d v="2016-04-20T00:00:00"/>
    <d v="1899-12-30T00:00:00"/>
    <n v="5273"/>
    <n v="4.1100001335143999"/>
    <n v="4.1100001335143999"/>
    <n v="0"/>
    <b v="0"/>
    <n v="0"/>
    <b v="0"/>
    <n v="1.03999996185303"/>
    <s v="light"/>
    <b v="0"/>
    <n v="3.3408191485885292"/>
    <n v="3.0699999332428001"/>
    <n v="0"/>
    <n v="0"/>
    <n v="0"/>
    <n v="1620"/>
    <n v="27"/>
    <n v="10020"/>
    <n v="167"/>
    <n v="1246"/>
    <n v="2647"/>
    <m/>
  </r>
  <r>
    <x v="0"/>
    <x v="30"/>
    <n v="8583815059"/>
    <x v="0"/>
    <d v="2016-04-21T00:00:00"/>
    <d v="1899-12-30T00:00:00"/>
    <n v="8538"/>
    <n v="6.6599998474121103"/>
    <n v="6.6599998474121103"/>
    <n v="0"/>
    <b v="0"/>
    <n v="2.6300001144409202"/>
    <b v="0"/>
    <n v="1.0199999809265099"/>
    <s v="light"/>
    <b v="0"/>
    <n v="3.3408191485885292"/>
    <n v="3.0099999904632599"/>
    <n v="0"/>
    <n v="2100"/>
    <n v="35"/>
    <n v="1080"/>
    <n v="18"/>
    <n v="9480"/>
    <n v="158"/>
    <n v="1229"/>
    <n v="2883"/>
    <m/>
  </r>
  <r>
    <x v="0"/>
    <x v="30"/>
    <n v="8583815059"/>
    <x v="0"/>
    <d v="2016-04-22T00:00:00"/>
    <d v="1899-12-30T00:00:00"/>
    <n v="8687"/>
    <n v="6.7800002098083496"/>
    <n v="6.7800002098083496"/>
    <n v="0"/>
    <b v="0"/>
    <n v="0.28999999165535001"/>
    <b v="0"/>
    <n v="2.4100000858306898"/>
    <s v="light"/>
    <b v="0"/>
    <n v="3.3408191485885292"/>
    <n v="4.0799999237060502"/>
    <n v="0"/>
    <n v="240"/>
    <n v="4"/>
    <n v="3240"/>
    <n v="54"/>
    <n v="12720"/>
    <n v="212"/>
    <n v="1170"/>
    <n v="2944"/>
    <m/>
  </r>
  <r>
    <x v="0"/>
    <x v="30"/>
    <n v="8583815059"/>
    <x v="0"/>
    <d v="2016-04-23T00:00:00"/>
    <d v="1899-12-30T00:00:00"/>
    <n v="9423"/>
    <n v="7.3499999046325701"/>
    <n v="7.3499999046325701"/>
    <n v="0"/>
    <b v="0"/>
    <n v="0.52999997138977095"/>
    <b v="0"/>
    <n v="2.0299999713897701"/>
    <s v="light"/>
    <b v="0"/>
    <n v="3.3408191485885292"/>
    <n v="4.75"/>
    <n v="0"/>
    <n v="420"/>
    <n v="7"/>
    <n v="2640"/>
    <n v="44"/>
    <n v="14280"/>
    <n v="238"/>
    <n v="1151"/>
    <n v="3012"/>
    <m/>
  </r>
  <r>
    <x v="0"/>
    <x v="30"/>
    <n v="8583815059"/>
    <x v="0"/>
    <d v="2016-04-24T00:00:00"/>
    <d v="1899-12-30T00:00:00"/>
    <n v="8286"/>
    <n v="6.46000003814697"/>
    <n v="6.46000003814697"/>
    <n v="0"/>
    <b v="0"/>
    <n v="0.15000000596046401"/>
    <b v="0"/>
    <n v="2.0499999523162802"/>
    <s v="light"/>
    <b v="0"/>
    <n v="3.3408191485885292"/>
    <n v="4.2699999809265101"/>
    <n v="0"/>
    <n v="120"/>
    <n v="2"/>
    <n v="2640"/>
    <n v="44"/>
    <n v="12360"/>
    <n v="206"/>
    <n v="1188"/>
    <n v="2889"/>
    <m/>
  </r>
  <r>
    <x v="0"/>
    <x v="30"/>
    <n v="8583815059"/>
    <x v="0"/>
    <d v="2016-04-25T00:00:00"/>
    <d v="1899-12-30T00:00:00"/>
    <n v="4503"/>
    <n v="3.5099999904632599"/>
    <n v="3.5099999904632599"/>
    <n v="0"/>
    <b v="0"/>
    <n v="1.4700000286102299"/>
    <b v="0"/>
    <n v="0.239999994635582"/>
    <s v="light"/>
    <b v="0"/>
    <n v="3.3408191485885292"/>
    <n v="1.8099999427795399"/>
    <n v="0"/>
    <n v="1080"/>
    <n v="18"/>
    <n v="360"/>
    <n v="6"/>
    <n v="7320"/>
    <n v="122"/>
    <n v="1294"/>
    <n v="2547"/>
    <m/>
  </r>
  <r>
    <x v="0"/>
    <x v="30"/>
    <n v="8583815059"/>
    <x v="0"/>
    <d v="2016-04-26T00:00:00"/>
    <d v="1899-12-30T00:00:00"/>
    <n v="10499"/>
    <n v="8.1899995803833008"/>
    <n v="8.1899995803833008"/>
    <n v="0"/>
    <b v="0"/>
    <n v="7.0000000298023196E-2"/>
    <b v="0"/>
    <n v="4.2199997901916504"/>
    <s v="light"/>
    <b v="0"/>
    <n v="3.3408191485885292"/>
    <n v="3.8900001049041699"/>
    <n v="0"/>
    <n v="60"/>
    <n v="1"/>
    <n v="5460"/>
    <n v="91"/>
    <n v="12840"/>
    <n v="214"/>
    <n v="1134"/>
    <n v="3093"/>
    <m/>
  </r>
  <r>
    <x v="0"/>
    <x v="30"/>
    <n v="8583815059"/>
    <x v="0"/>
    <d v="2016-04-27T00:00:00"/>
    <d v="1899-12-30T00:00:00"/>
    <n v="12474"/>
    <n v="9.7299995422363299"/>
    <n v="9.7299995422363299"/>
    <n v="0"/>
    <b v="0"/>
    <n v="6.5999999046325701"/>
    <b v="0"/>
    <n v="0.270000010728836"/>
    <s v="light"/>
    <b v="0"/>
    <n v="3.3408191485885292"/>
    <n v="2.8699998855590798"/>
    <n v="0"/>
    <n v="4620"/>
    <n v="77"/>
    <n v="300"/>
    <n v="5"/>
    <n v="7740"/>
    <n v="129"/>
    <n v="1229"/>
    <n v="3142"/>
    <m/>
  </r>
  <r>
    <x v="0"/>
    <x v="30"/>
    <n v="8583815059"/>
    <x v="0"/>
    <d v="2016-04-28T00:00:00"/>
    <d v="1899-12-30T00:00:00"/>
    <n v="6174"/>
    <n v="4.8200001716613796"/>
    <n v="4.8200001716613796"/>
    <n v="0"/>
    <b v="0"/>
    <n v="0"/>
    <b v="0"/>
    <n v="1.20000004768372"/>
    <s v="light"/>
    <b v="0"/>
    <n v="3.3408191485885292"/>
    <n v="3.6099998950958301"/>
    <n v="0"/>
    <n v="0"/>
    <n v="0"/>
    <n v="1680"/>
    <n v="28"/>
    <n v="12180"/>
    <n v="203"/>
    <n v="1209"/>
    <n v="2757"/>
    <m/>
  </r>
  <r>
    <x v="0"/>
    <x v="30"/>
    <n v="8583815059"/>
    <x v="0"/>
    <d v="2016-04-29T00:00:00"/>
    <d v="1899-12-30T00:00:00"/>
    <n v="15168"/>
    <n v="11.829999923706101"/>
    <n v="11.829999923706101"/>
    <n v="0"/>
    <b v="0"/>
    <n v="3.9000000953674299"/>
    <b v="0"/>
    <n v="3"/>
    <s v="light"/>
    <b v="0"/>
    <n v="3.3408191485885292"/>
    <n v="4.9200000762939498"/>
    <n v="0"/>
    <n v="2760"/>
    <n v="46"/>
    <n v="4020"/>
    <n v="67"/>
    <n v="15480"/>
    <n v="258"/>
    <n v="1069"/>
    <n v="3513"/>
    <m/>
  </r>
  <r>
    <x v="0"/>
    <x v="30"/>
    <n v="8583815059"/>
    <x v="0"/>
    <d v="2016-04-30T00:00:00"/>
    <d v="1899-12-30T00:00:00"/>
    <n v="10085"/>
    <n v="7.8699998855590803"/>
    <n v="7.8699998855590803"/>
    <n v="0"/>
    <b v="0"/>
    <n v="0.15000000596046401"/>
    <b v="0"/>
    <n v="1.2799999713897701"/>
    <s v="light"/>
    <b v="0"/>
    <n v="3.3408191485885292"/>
    <n v="6.4299998283386204"/>
    <n v="0"/>
    <n v="120"/>
    <n v="2"/>
    <n v="1680"/>
    <n v="28"/>
    <n v="19020"/>
    <n v="317"/>
    <n v="1093"/>
    <n v="3164"/>
    <m/>
  </r>
  <r>
    <x v="0"/>
    <x v="30"/>
    <n v="8583815059"/>
    <x v="0"/>
    <d v="2016-05-01T00:00:00"/>
    <d v="1899-12-30T00:00:00"/>
    <n v="4512"/>
    <n v="3.5199999809265101"/>
    <n v="3.5199999809265101"/>
    <n v="0"/>
    <b v="0"/>
    <n v="0.77999997138977095"/>
    <b v="0"/>
    <n v="0.119999997317791"/>
    <s v="light"/>
    <b v="0"/>
    <n v="3.3408191485885292"/>
    <n v="2.03999996185303"/>
    <n v="0"/>
    <n v="600"/>
    <n v="10"/>
    <n v="120"/>
    <n v="2"/>
    <n v="7020"/>
    <n v="117"/>
    <n v="1311"/>
    <n v="2596"/>
    <m/>
  </r>
  <r>
    <x v="0"/>
    <x v="30"/>
    <n v="8583815059"/>
    <x v="0"/>
    <d v="2016-05-02T00:00:00"/>
    <d v="1899-12-30T00:00:00"/>
    <n v="8469"/>
    <n v="6.6100001335143999"/>
    <n v="6.6100001335143999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894"/>
    <m/>
  </r>
  <r>
    <x v="0"/>
    <x v="30"/>
    <n v="8583815059"/>
    <x v="0"/>
    <d v="2016-05-03T00:00:00"/>
    <d v="1899-12-30T00:00:00"/>
    <n v="12015"/>
    <n v="9.3699998855590803"/>
    <n v="9.3699998855590803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3212"/>
    <m/>
  </r>
  <r>
    <x v="0"/>
    <x v="30"/>
    <n v="8583815059"/>
    <x v="0"/>
    <d v="2016-05-04T00:00:00"/>
    <d v="1899-12-30T00:00:00"/>
    <n v="3588"/>
    <n v="2.7999999523162802"/>
    <n v="2.7999999523162802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2516"/>
    <m/>
  </r>
  <r>
    <x v="0"/>
    <x v="30"/>
    <n v="8583815059"/>
    <x v="0"/>
    <d v="2016-05-05T00:00:00"/>
    <d v="1899-12-30T00:00:00"/>
    <n v="12427"/>
    <n v="9.6899995803833008"/>
    <n v="9.6899995803833008"/>
    <n v="0"/>
    <b v="0"/>
    <n v="0"/>
    <b v="0"/>
    <n v="0"/>
    <s v="light"/>
    <b v="0"/>
    <n v="3.3408191485885292"/>
    <n v="1.1799999475479099"/>
    <n v="0"/>
    <n v="0"/>
    <n v="0"/>
    <n v="0"/>
    <n v="0"/>
    <n v="4200"/>
    <n v="70"/>
    <n v="1370"/>
    <n v="3266"/>
    <m/>
  </r>
  <r>
    <x v="0"/>
    <x v="30"/>
    <n v="8583815059"/>
    <x v="0"/>
    <d v="2016-05-06T00:00:00"/>
    <d v="1899-12-30T00:00:00"/>
    <n v="5843"/>
    <n v="4.5599999427795401"/>
    <n v="4.5599999427795401"/>
    <n v="0"/>
    <b v="0"/>
    <n v="0.140000000596046"/>
    <b v="0"/>
    <n v="1.1900000572204601"/>
    <s v="light"/>
    <b v="0"/>
    <n v="3.3408191485885292"/>
    <n v="3.2300000190734899"/>
    <n v="0"/>
    <n v="120"/>
    <n v="2"/>
    <n v="1320"/>
    <n v="22"/>
    <n v="9960"/>
    <n v="166"/>
    <n v="1250"/>
    <n v="2683"/>
    <m/>
  </r>
  <r>
    <x v="0"/>
    <x v="30"/>
    <n v="8583815059"/>
    <x v="0"/>
    <d v="2016-05-07T00:00:00"/>
    <d v="1899-12-30T00:00:00"/>
    <n v="6117"/>
    <n v="4.7699999809265101"/>
    <n v="4.7699999809265101"/>
    <n v="0"/>
    <b v="0"/>
    <n v="0"/>
    <b v="0"/>
    <n v="0"/>
    <s v="light"/>
    <b v="0"/>
    <n v="3.3408191485885292"/>
    <n v="4.7699999809265101"/>
    <n v="0"/>
    <n v="0"/>
    <n v="0"/>
    <n v="0"/>
    <n v="0"/>
    <n v="15000"/>
    <n v="250"/>
    <n v="1190"/>
    <n v="2810"/>
    <m/>
  </r>
  <r>
    <x v="0"/>
    <x v="30"/>
    <n v="8583815059"/>
    <x v="0"/>
    <d v="2016-05-08T00:00:00"/>
    <d v="1899-12-30T00:00:00"/>
    <n v="9217"/>
    <n v="7.1900000572204599"/>
    <n v="7.1900000572204599"/>
    <n v="0"/>
    <b v="0"/>
    <n v="0.21999999880790699"/>
    <b v="0"/>
    <n v="3.3099999427795401"/>
    <s v="light"/>
    <b v="0"/>
    <n v="3.3408191485885292"/>
    <n v="3.6600000858306898"/>
    <n v="0"/>
    <n v="180"/>
    <n v="3"/>
    <n v="4320"/>
    <n v="72"/>
    <n v="10920"/>
    <n v="182"/>
    <n v="1183"/>
    <n v="2940"/>
    <m/>
  </r>
  <r>
    <x v="0"/>
    <x v="30"/>
    <n v="8583815059"/>
    <x v="0"/>
    <d v="2016-05-09T00:00:00"/>
    <d v="1899-12-30T00:00:00"/>
    <n v="9877"/>
    <n v="7.6999998092651403"/>
    <n v="7.6999998092651403"/>
    <n v="0"/>
    <b v="0"/>
    <n v="5.7600002288818404"/>
    <b v="0"/>
    <n v="0.17000000178813901"/>
    <s v="light"/>
    <b v="0"/>
    <n v="3.3408191485885292"/>
    <n v="1.7300000190734901"/>
    <n v="0"/>
    <n v="3960"/>
    <n v="66"/>
    <n v="240"/>
    <n v="4"/>
    <n v="6600"/>
    <n v="110"/>
    <n v="1260"/>
    <n v="2947"/>
    <m/>
  </r>
  <r>
    <x v="0"/>
    <x v="30"/>
    <n v="8583815059"/>
    <x v="0"/>
    <d v="2016-05-10T00:00:00"/>
    <d v="1899-12-30T00:00:00"/>
    <n v="8240"/>
    <n v="6.4299998283386204"/>
    <n v="6.4299998283386204"/>
    <n v="0"/>
    <b v="0"/>
    <n v="0.68999999761581399"/>
    <b v="0"/>
    <n v="2.0099999904632599"/>
    <s v="light"/>
    <b v="0"/>
    <n v="3.3408191485885292"/>
    <n v="3.7200000286102299"/>
    <n v="0"/>
    <n v="540"/>
    <n v="9"/>
    <n v="2580"/>
    <n v="43"/>
    <n v="9720"/>
    <n v="162"/>
    <n v="1226"/>
    <n v="2846"/>
    <m/>
  </r>
  <r>
    <x v="0"/>
    <x v="30"/>
    <n v="8583815059"/>
    <x v="0"/>
    <d v="2016-05-11T00:00:00"/>
    <d v="1899-12-30T00:00:00"/>
    <n v="8701"/>
    <n v="6.78999996185303"/>
    <n v="6.78999996185303"/>
    <n v="0"/>
    <b v="0"/>
    <n v="0.37000000476837203"/>
    <b v="0"/>
    <n v="3.2400000095367401"/>
    <s v="light"/>
    <b v="0"/>
    <n v="3.3408191485885292"/>
    <n v="3.1700000762939502"/>
    <n v="0"/>
    <n v="300"/>
    <n v="5"/>
    <n v="4260"/>
    <n v="71"/>
    <n v="10620"/>
    <n v="177"/>
    <n v="1106"/>
    <n v="2804"/>
    <m/>
  </r>
  <r>
    <x v="0"/>
    <x v="30"/>
    <n v="8583815059"/>
    <x v="0"/>
    <d v="2016-05-12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0"/>
    <m/>
  </r>
  <r>
    <x v="0"/>
    <x v="31"/>
    <n v="8792009665"/>
    <x v="0"/>
    <d v="2016-04-12T00:00:00"/>
    <d v="1899-12-30T00:00:00"/>
    <n v="2564"/>
    <n v="1.6399999856948899"/>
    <n v="1.6399999856948899"/>
    <n v="0"/>
    <b v="0"/>
    <n v="0"/>
    <b v="0"/>
    <n v="0"/>
    <s v="light"/>
    <b v="0"/>
    <n v="3.3408191485885292"/>
    <n v="1.6399999856948899"/>
    <n v="0"/>
    <n v="0"/>
    <n v="0"/>
    <n v="0"/>
    <n v="0"/>
    <n v="6960"/>
    <n v="116"/>
    <n v="831"/>
    <n v="2044"/>
    <m/>
  </r>
  <r>
    <x v="0"/>
    <x v="31"/>
    <n v="8792009665"/>
    <x v="0"/>
    <d v="2016-04-13T00:00:00"/>
    <d v="1899-12-30T00:00:00"/>
    <n v="1320"/>
    <n v="0.83999997377395597"/>
    <n v="0.83999997377395597"/>
    <n v="0"/>
    <b v="0"/>
    <n v="0"/>
    <b v="0"/>
    <n v="0"/>
    <s v="light"/>
    <b v="0"/>
    <n v="3.3408191485885292"/>
    <n v="0.83999997377395597"/>
    <n v="0"/>
    <n v="0"/>
    <n v="0"/>
    <n v="0"/>
    <n v="0"/>
    <n v="4920"/>
    <n v="82"/>
    <n v="806"/>
    <n v="1934"/>
    <m/>
  </r>
  <r>
    <x v="0"/>
    <x v="31"/>
    <n v="8792009665"/>
    <x v="0"/>
    <d v="2016-04-14T00:00:00"/>
    <d v="1899-12-30T00:00:00"/>
    <n v="1219"/>
    <n v="0.77999997138977095"/>
    <n v="0.77999997138977095"/>
    <n v="0"/>
    <b v="0"/>
    <n v="0"/>
    <b v="0"/>
    <n v="0"/>
    <s v="light"/>
    <b v="0"/>
    <n v="3.3408191485885292"/>
    <n v="0.77999997138977095"/>
    <n v="0"/>
    <n v="0"/>
    <n v="0"/>
    <n v="0"/>
    <n v="0"/>
    <n v="5040"/>
    <n v="84"/>
    <n v="853"/>
    <n v="1963"/>
    <m/>
  </r>
  <r>
    <x v="0"/>
    <x v="31"/>
    <n v="8792009665"/>
    <x v="0"/>
    <d v="2016-04-15T00:00:00"/>
    <d v="1899-12-30T00:00:00"/>
    <n v="2483"/>
    <n v="1.5900000333786"/>
    <n v="1.5900000333786"/>
    <n v="0"/>
    <b v="0"/>
    <n v="0"/>
    <b v="0"/>
    <n v="0"/>
    <s v="light"/>
    <b v="0"/>
    <n v="3.3408191485885292"/>
    <n v="1.5900000333786"/>
    <n v="0"/>
    <n v="0"/>
    <n v="0"/>
    <n v="0"/>
    <n v="0"/>
    <n v="7560"/>
    <n v="126"/>
    <n v="937"/>
    <n v="2009"/>
    <m/>
  </r>
  <r>
    <x v="0"/>
    <x v="31"/>
    <n v="8792009665"/>
    <x v="0"/>
    <d v="2016-04-16T00:00:00"/>
    <d v="1899-12-30T00:00:00"/>
    <n v="244"/>
    <n v="0.15999999642372101"/>
    <n v="0.15999999642372101"/>
    <n v="0"/>
    <b v="0"/>
    <n v="0"/>
    <b v="0"/>
    <n v="0"/>
    <s v="light"/>
    <b v="0"/>
    <n v="3.3408191485885292"/>
    <n v="0.15999999642372101"/>
    <n v="0"/>
    <n v="0"/>
    <n v="0"/>
    <n v="0"/>
    <n v="0"/>
    <n v="720"/>
    <n v="12"/>
    <n v="1428"/>
    <n v="1721"/>
    <m/>
  </r>
  <r>
    <x v="0"/>
    <x v="31"/>
    <n v="8792009665"/>
    <x v="0"/>
    <d v="2016-04-17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688"/>
    <m/>
  </r>
  <r>
    <x v="0"/>
    <x v="31"/>
    <n v="8792009665"/>
    <x v="0"/>
    <d v="2016-04-18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688"/>
    <m/>
  </r>
  <r>
    <x v="0"/>
    <x v="31"/>
    <n v="8792009665"/>
    <x v="0"/>
    <d v="2016-04-19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688"/>
    <m/>
  </r>
  <r>
    <x v="0"/>
    <x v="31"/>
    <n v="8792009665"/>
    <x v="0"/>
    <d v="2016-04-20T00:00:00"/>
    <d v="1899-12-30T00:00:00"/>
    <n v="3147"/>
    <n v="2.0099999904632599"/>
    <n v="2.0099999904632599"/>
    <n v="0"/>
    <b v="0"/>
    <n v="0"/>
    <b v="0"/>
    <n v="0.28000000119209301"/>
    <s v="light"/>
    <b v="0"/>
    <n v="3.3408191485885292"/>
    <n v="1.7400000095367401"/>
    <n v="0"/>
    <n v="0"/>
    <n v="0"/>
    <n v="600"/>
    <n v="10"/>
    <n v="8340"/>
    <n v="139"/>
    <n v="744"/>
    <n v="2188"/>
    <m/>
  </r>
  <r>
    <x v="0"/>
    <x v="31"/>
    <n v="8792009665"/>
    <x v="0"/>
    <d v="2016-04-21T00:00:00"/>
    <d v="1899-12-30T00:00:00"/>
    <n v="144"/>
    <n v="9.00000035762787E-2"/>
    <n v="9.00000035762787E-2"/>
    <n v="0"/>
    <b v="0"/>
    <n v="0"/>
    <b v="0"/>
    <n v="0"/>
    <s v="light"/>
    <b v="0"/>
    <n v="3.3408191485885292"/>
    <n v="9.00000035762787E-2"/>
    <n v="0"/>
    <n v="0"/>
    <n v="0"/>
    <n v="0"/>
    <n v="0"/>
    <n v="540"/>
    <n v="9"/>
    <n v="1431"/>
    <n v="1720"/>
    <m/>
  </r>
  <r>
    <x v="0"/>
    <x v="31"/>
    <n v="8792009665"/>
    <x v="0"/>
    <d v="2016-04-22T00:00:00"/>
    <d v="1899-12-30T00:00:00"/>
    <n v="4068"/>
    <n v="2.5999999046325701"/>
    <n v="2.5999999046325701"/>
    <n v="0"/>
    <b v="0"/>
    <n v="5.0000000745058101E-2"/>
    <b v="0"/>
    <n v="0.28000000119209301"/>
    <s v="light"/>
    <b v="0"/>
    <n v="3.3408191485885292"/>
    <n v="2.2699999809265101"/>
    <n v="0"/>
    <n v="60"/>
    <n v="1"/>
    <n v="1200"/>
    <n v="20"/>
    <n v="11700"/>
    <n v="195"/>
    <n v="817"/>
    <n v="2419"/>
    <m/>
  </r>
  <r>
    <x v="0"/>
    <x v="31"/>
    <n v="8792009665"/>
    <x v="0"/>
    <d v="2016-04-23T00:00:00"/>
    <d v="1899-12-30T00:00:00"/>
    <n v="5245"/>
    <n v="3.3599998950958301"/>
    <n v="3.3599998950958301"/>
    <n v="0"/>
    <b v="0"/>
    <n v="0.15999999642372101"/>
    <b v="0"/>
    <n v="0.43999999761581399"/>
    <s v="light"/>
    <b v="0"/>
    <n v="3.3408191485885292"/>
    <n v="2.75"/>
    <n v="0"/>
    <n v="480"/>
    <n v="8"/>
    <n v="2700"/>
    <n v="45"/>
    <n v="13920"/>
    <n v="232"/>
    <n v="795"/>
    <n v="2748"/>
    <m/>
  </r>
  <r>
    <x v="0"/>
    <x v="31"/>
    <n v="8792009665"/>
    <x v="0"/>
    <d v="2016-04-24T00:00:00"/>
    <d v="1899-12-30T00:00:00"/>
    <n v="400"/>
    <n v="0.259999990463257"/>
    <n v="0.259999990463257"/>
    <n v="0"/>
    <b v="0"/>
    <n v="3.9999999105930301E-2"/>
    <b v="0"/>
    <n v="5.0000000745058101E-2"/>
    <s v="light"/>
    <b v="0"/>
    <n v="3.3408191485885292"/>
    <n v="0.15999999642372101"/>
    <n v="0"/>
    <n v="180"/>
    <n v="3"/>
    <n v="480"/>
    <n v="8"/>
    <n v="1140"/>
    <n v="19"/>
    <n v="1410"/>
    <n v="1799"/>
    <m/>
  </r>
  <r>
    <x v="0"/>
    <x v="31"/>
    <n v="8792009665"/>
    <x v="0"/>
    <d v="2016-04-25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688"/>
    <m/>
  </r>
  <r>
    <x v="0"/>
    <x v="31"/>
    <n v="8792009665"/>
    <x v="0"/>
    <d v="2016-04-26T00:00:00"/>
    <d v="1899-12-30T00:00:00"/>
    <n v="1321"/>
    <n v="0.85000002384185802"/>
    <n v="0.85000002384185802"/>
    <n v="0"/>
    <b v="0"/>
    <n v="0"/>
    <b v="0"/>
    <n v="0"/>
    <s v="light"/>
    <b v="0"/>
    <n v="3.3408191485885292"/>
    <n v="0.85000002384185802"/>
    <n v="0"/>
    <n v="0"/>
    <n v="0"/>
    <n v="0"/>
    <n v="0"/>
    <n v="4800"/>
    <n v="80"/>
    <n v="1360"/>
    <n v="1928"/>
    <m/>
  </r>
  <r>
    <x v="0"/>
    <x v="31"/>
    <n v="8792009665"/>
    <x v="0"/>
    <d v="2016-04-27T00:00:00"/>
    <d v="1899-12-30T00:00:00"/>
    <n v="1758"/>
    <n v="1.12999999523163"/>
    <n v="1.12999999523163"/>
    <n v="0"/>
    <b v="0"/>
    <n v="0"/>
    <b v="0"/>
    <n v="0"/>
    <s v="light"/>
    <b v="0"/>
    <n v="3.3408191485885292"/>
    <n v="1.12999999523163"/>
    <n v="0"/>
    <n v="0"/>
    <n v="0"/>
    <n v="0"/>
    <n v="0"/>
    <n v="6720"/>
    <n v="112"/>
    <n v="900"/>
    <n v="2067"/>
    <m/>
  </r>
  <r>
    <x v="0"/>
    <x v="31"/>
    <n v="8792009665"/>
    <x v="0"/>
    <d v="2016-04-28T00:00:00"/>
    <d v="1899-12-30T00:00:00"/>
    <n v="6157"/>
    <n v="3.9400000572204599"/>
    <n v="3.9400000572204599"/>
    <n v="0"/>
    <b v="0"/>
    <n v="0"/>
    <b v="0"/>
    <n v="0"/>
    <s v="light"/>
    <b v="0"/>
    <n v="3.3408191485885292"/>
    <n v="3.9400000572204599"/>
    <n v="0"/>
    <n v="0"/>
    <n v="0"/>
    <n v="0"/>
    <n v="0"/>
    <n v="18600"/>
    <n v="310"/>
    <n v="714"/>
    <n v="2780"/>
    <m/>
  </r>
  <r>
    <x v="0"/>
    <x v="31"/>
    <n v="8792009665"/>
    <x v="0"/>
    <d v="2016-04-29T00:00:00"/>
    <d v="1899-12-30T00:00:00"/>
    <n v="8360"/>
    <n v="5.3499999046325701"/>
    <n v="5.3499999046325701"/>
    <n v="0"/>
    <b v="0"/>
    <n v="0.140000000596046"/>
    <b v="0"/>
    <n v="0.28000000119209301"/>
    <s v="light"/>
    <b v="0"/>
    <n v="3.3408191485885292"/>
    <n v="4.9299998283386204"/>
    <n v="0"/>
    <n v="360"/>
    <n v="6"/>
    <n v="840"/>
    <n v="14"/>
    <n v="22800"/>
    <n v="380"/>
    <n v="634"/>
    <n v="3101"/>
    <m/>
  </r>
  <r>
    <x v="0"/>
    <x v="31"/>
    <n v="8792009665"/>
    <x v="0"/>
    <d v="2016-04-30T00:00:00"/>
    <d v="1899-12-30T00:00:00"/>
    <n v="7174"/>
    <n v="4.5900001525878897"/>
    <n v="4.5900001525878897"/>
    <n v="0"/>
    <b v="0"/>
    <n v="0.33000001311302202"/>
    <b v="0"/>
    <n v="0.36000001430511502"/>
    <s v="light"/>
    <b v="0"/>
    <n v="3.3408191485885292"/>
    <n v="3.9100000858306898"/>
    <n v="0"/>
    <n v="600"/>
    <n v="10"/>
    <n v="1200"/>
    <n v="20"/>
    <n v="18060"/>
    <n v="301"/>
    <n v="749"/>
    <n v="2896"/>
    <m/>
  </r>
  <r>
    <x v="0"/>
    <x v="31"/>
    <n v="8792009665"/>
    <x v="0"/>
    <d v="2016-05-01T00:00:00"/>
    <d v="1899-12-30T00:00:00"/>
    <n v="1619"/>
    <n v="1.03999996185303"/>
    <n v="1.03999996185303"/>
    <n v="0"/>
    <b v="0"/>
    <n v="0"/>
    <b v="0"/>
    <n v="0"/>
    <s v="light"/>
    <b v="0"/>
    <n v="3.3408191485885292"/>
    <n v="1.03999996185303"/>
    <n v="0"/>
    <n v="0"/>
    <n v="0"/>
    <n v="0"/>
    <n v="0"/>
    <n v="4740"/>
    <n v="79"/>
    <n v="834"/>
    <n v="1962"/>
    <m/>
  </r>
  <r>
    <x v="0"/>
    <x v="31"/>
    <n v="8792009665"/>
    <x v="0"/>
    <d v="2016-05-02T00:00:00"/>
    <d v="1899-12-30T00:00:00"/>
    <n v="1831"/>
    <n v="1.16999995708466"/>
    <n v="1.16999995708466"/>
    <n v="0"/>
    <b v="0"/>
    <n v="0"/>
    <b v="0"/>
    <n v="0"/>
    <s v="light"/>
    <b v="0"/>
    <n v="3.3408191485885292"/>
    <n v="1.16999995708466"/>
    <n v="0"/>
    <n v="0"/>
    <n v="0"/>
    <n v="0"/>
    <n v="0"/>
    <n v="6060"/>
    <n v="101"/>
    <n v="916"/>
    <n v="2015"/>
    <m/>
  </r>
  <r>
    <x v="0"/>
    <x v="31"/>
    <n v="8792009665"/>
    <x v="0"/>
    <d v="2016-05-03T00:00:00"/>
    <d v="1899-12-30T00:00:00"/>
    <n v="2421"/>
    <n v="1.54999995231628"/>
    <n v="1.54999995231628"/>
    <n v="0"/>
    <b v="0"/>
    <n v="0"/>
    <b v="0"/>
    <n v="0"/>
    <s v="light"/>
    <b v="0"/>
    <n v="3.3408191485885292"/>
    <n v="1.54999995231628"/>
    <n v="0"/>
    <n v="0"/>
    <n v="0"/>
    <n v="0"/>
    <n v="0"/>
    <n v="9360"/>
    <n v="156"/>
    <n v="739"/>
    <n v="2297"/>
    <m/>
  </r>
  <r>
    <x v="0"/>
    <x v="31"/>
    <n v="8792009665"/>
    <x v="0"/>
    <d v="2016-05-04T00:00:00"/>
    <d v="1899-12-30T00:00:00"/>
    <n v="2283"/>
    <n v="1.46000003814697"/>
    <n v="1.46000003814697"/>
    <n v="0"/>
    <b v="0"/>
    <n v="0"/>
    <b v="0"/>
    <n v="0"/>
    <s v="light"/>
    <b v="0"/>
    <n v="3.3408191485885292"/>
    <n v="1.46000003814697"/>
    <n v="0"/>
    <n v="0"/>
    <n v="0"/>
    <n v="0"/>
    <n v="0"/>
    <n v="7740"/>
    <n v="129"/>
    <n v="848"/>
    <n v="2067"/>
    <m/>
  </r>
  <r>
    <x v="0"/>
    <x v="31"/>
    <n v="8792009665"/>
    <x v="0"/>
    <d v="2016-05-05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688"/>
    <m/>
  </r>
  <r>
    <x v="0"/>
    <x v="31"/>
    <n v="8792009665"/>
    <x v="0"/>
    <d v="2016-05-06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688"/>
    <m/>
  </r>
  <r>
    <x v="0"/>
    <x v="31"/>
    <n v="8792009665"/>
    <x v="0"/>
    <d v="2016-05-07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688"/>
    <m/>
  </r>
  <r>
    <x v="0"/>
    <x v="31"/>
    <n v="8792009665"/>
    <x v="0"/>
    <d v="2016-05-08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688"/>
    <m/>
  </r>
  <r>
    <x v="0"/>
    <x v="31"/>
    <n v="8792009665"/>
    <x v="0"/>
    <d v="2016-05-09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1440"/>
    <n v="1688"/>
    <m/>
  </r>
  <r>
    <x v="0"/>
    <x v="31"/>
    <n v="8792009665"/>
    <x v="0"/>
    <d v="2016-05-10T00:00:00"/>
    <d v="1899-12-30T00:00:00"/>
    <n v="0"/>
    <n v="0"/>
    <n v="0"/>
    <n v="0"/>
    <b v="0"/>
    <n v="0"/>
    <b v="0"/>
    <n v="0"/>
    <s v="light"/>
    <b v="0"/>
    <n v="3.3408191485885292"/>
    <n v="0"/>
    <n v="0"/>
    <n v="0"/>
    <n v="0"/>
    <n v="0"/>
    <n v="0"/>
    <n v="0"/>
    <n v="0"/>
    <n v="48"/>
    <n v="57"/>
    <m/>
  </r>
  <r>
    <x v="0"/>
    <x v="32"/>
    <n v="8877689391"/>
    <x v="0"/>
    <d v="2016-04-12T00:00:00"/>
    <d v="1899-12-30T00:00:00"/>
    <n v="23186"/>
    <n v="20.399999618530298"/>
    <n v="20.399999618530298"/>
    <n v="0"/>
    <b v="0"/>
    <n v="12.2200002670288"/>
    <b v="0"/>
    <n v="0.34000000357627902"/>
    <s v="light"/>
    <b v="0"/>
    <n v="3.3408191485885292"/>
    <n v="7.8200001716613796"/>
    <n v="0"/>
    <n v="5100"/>
    <n v="85"/>
    <n v="420"/>
    <n v="7"/>
    <n v="18720"/>
    <n v="312"/>
    <n v="1036"/>
    <n v="3921"/>
    <m/>
  </r>
  <r>
    <x v="0"/>
    <x v="32"/>
    <n v="8877689391"/>
    <x v="0"/>
    <d v="2016-04-13T00:00:00"/>
    <d v="1899-12-30T00:00:00"/>
    <n v="15337"/>
    <n v="9.5799999237060494"/>
    <n v="9.5799999237060494"/>
    <n v="0"/>
    <b v="0"/>
    <n v="3.5499999523162802"/>
    <b v="0"/>
    <n v="0.37999999523162797"/>
    <s v="light"/>
    <b v="0"/>
    <n v="3.3408191485885292"/>
    <n v="5.6399998664856001"/>
    <n v="0"/>
    <n v="6480"/>
    <n v="108"/>
    <n v="1080"/>
    <n v="18"/>
    <n v="12960"/>
    <n v="216"/>
    <n v="1098"/>
    <n v="3566"/>
    <m/>
  </r>
  <r>
    <x v="0"/>
    <x v="32"/>
    <n v="8877689391"/>
    <x v="0"/>
    <d v="2016-04-14T00:00:00"/>
    <d v="1899-12-30T00:00:00"/>
    <n v="21129"/>
    <n v="18.9799995422363"/>
    <n v="18.9799995422363"/>
    <n v="0"/>
    <b v="0"/>
    <n v="10.550000190734901"/>
    <b v="0"/>
    <n v="0.58999997377395597"/>
    <s v="light"/>
    <b v="0"/>
    <n v="3.3408191485885292"/>
    <n v="7.75"/>
    <n v="1.9999999552965199E-2"/>
    <n v="4080"/>
    <n v="68"/>
    <n v="780"/>
    <n v="13"/>
    <n v="17880"/>
    <n v="298"/>
    <n v="1061"/>
    <n v="3793"/>
    <m/>
  </r>
  <r>
    <x v="0"/>
    <x v="32"/>
    <n v="8877689391"/>
    <x v="0"/>
    <d v="2016-04-15T00:00:00"/>
    <d v="1899-12-30T00:00:00"/>
    <n v="13422"/>
    <n v="7.1700000762939498"/>
    <n v="7.1700000762939498"/>
    <n v="0"/>
    <b v="0"/>
    <n v="5.0000000745058101E-2"/>
    <b v="0"/>
    <n v="5.0000000745058101E-2"/>
    <s v="light"/>
    <b v="0"/>
    <n v="3.3408191485885292"/>
    <n v="7.0100002288818404"/>
    <n v="9.9999997764825804E-3"/>
    <n v="6360"/>
    <n v="106"/>
    <n v="60"/>
    <n v="1"/>
    <n v="16860"/>
    <n v="281"/>
    <n v="1052"/>
    <n v="3934"/>
    <m/>
  </r>
  <r>
    <x v="0"/>
    <x v="32"/>
    <n v="8877689391"/>
    <x v="0"/>
    <d v="2016-04-16T00:00:00"/>
    <d v="1899-12-30T00:00:00"/>
    <n v="29326"/>
    <n v="25.290000915527301"/>
    <n v="25.290000915527301"/>
    <n v="0"/>
    <b v="0"/>
    <n v="13.2399997711182"/>
    <b v="0"/>
    <n v="1.21000003814697"/>
    <b v="0"/>
    <b v="0"/>
    <n v="3.3408191485885292"/>
    <n v="10.710000038146999"/>
    <n v="0"/>
    <n v="5640"/>
    <n v="94"/>
    <n v="1740"/>
    <n v="29"/>
    <n v="25740"/>
    <n v="429"/>
    <n v="888"/>
    <n v="4547"/>
    <m/>
  </r>
  <r>
    <x v="0"/>
    <x v="32"/>
    <n v="8877689391"/>
    <x v="0"/>
    <d v="2016-04-17T00:00:00"/>
    <d v="1899-12-30T00:00:00"/>
    <n v="15118"/>
    <n v="8.8699998855590803"/>
    <n v="8.8699998855590803"/>
    <n v="0"/>
    <b v="0"/>
    <n v="0"/>
    <b v="0"/>
    <n v="7.0000000298023196E-2"/>
    <s v="light"/>
    <b v="0"/>
    <n v="3.3408191485885292"/>
    <n v="8.7899999618530291"/>
    <n v="0"/>
    <n v="3480"/>
    <n v="58"/>
    <n v="900"/>
    <n v="15"/>
    <n v="18420"/>
    <n v="307"/>
    <n v="1060"/>
    <n v="3545"/>
    <m/>
  </r>
  <r>
    <x v="0"/>
    <x v="32"/>
    <n v="8877689391"/>
    <x v="0"/>
    <d v="2016-04-18T00:00:00"/>
    <d v="1899-12-30T00:00:00"/>
    <n v="11423"/>
    <n v="8.6700000762939506"/>
    <n v="8.6700000762939506"/>
    <n v="0"/>
    <b v="0"/>
    <n v="2.4400000572204599"/>
    <b v="0"/>
    <n v="0.270000010728836"/>
    <s v="light"/>
    <b v="0"/>
    <n v="3.3408191485885292"/>
    <n v="5.9400000572204599"/>
    <n v="0"/>
    <n v="1740"/>
    <n v="29"/>
    <n v="300"/>
    <n v="5"/>
    <n v="11460"/>
    <n v="191"/>
    <n v="1215"/>
    <n v="2761"/>
    <m/>
  </r>
  <r>
    <x v="0"/>
    <x v="32"/>
    <n v="8877689391"/>
    <x v="0"/>
    <d v="2016-04-19T00:00:00"/>
    <d v="1899-12-30T00:00:00"/>
    <n v="18785"/>
    <n v="17.399999618530298"/>
    <n v="17.399999618530298"/>
    <n v="0"/>
    <b v="0"/>
    <n v="12.1499996185303"/>
    <b v="0"/>
    <n v="0.18000000715255701"/>
    <s v="light"/>
    <b v="0"/>
    <n v="3.3408191485885292"/>
    <n v="5.0300002098083496"/>
    <n v="0"/>
    <n v="4920"/>
    <n v="82"/>
    <n v="780"/>
    <n v="13"/>
    <n v="12840"/>
    <n v="214"/>
    <n v="1131"/>
    <n v="3676"/>
    <m/>
  </r>
  <r>
    <x v="0"/>
    <x v="32"/>
    <n v="8877689391"/>
    <x v="0"/>
    <d v="2016-04-20T00:00:00"/>
    <d v="1899-12-30T00:00:00"/>
    <n v="19948"/>
    <n v="18.110000610351602"/>
    <n v="18.110000610351602"/>
    <n v="0"/>
    <b v="0"/>
    <n v="11.0200004577637"/>
    <b v="0"/>
    <n v="0.68999999761581399"/>
    <s v="light"/>
    <b v="0"/>
    <n v="3.3408191485885292"/>
    <n v="6.3400001525878897"/>
    <n v="0"/>
    <n v="4380"/>
    <n v="73"/>
    <n v="1140"/>
    <n v="19"/>
    <n v="13500"/>
    <n v="225"/>
    <n v="1123"/>
    <n v="3679"/>
    <m/>
  </r>
  <r>
    <x v="0"/>
    <x v="32"/>
    <n v="8877689391"/>
    <x v="0"/>
    <d v="2016-04-21T00:00:00"/>
    <d v="1899-12-30T00:00:00"/>
    <n v="19377"/>
    <n v="17.620000839233398"/>
    <n v="17.620000839233398"/>
    <n v="0"/>
    <b v="0"/>
    <n v="12.289999961853001"/>
    <b v="0"/>
    <n v="0.41999998688697798"/>
    <s v="light"/>
    <b v="0"/>
    <n v="3.3408191485885292"/>
    <n v="4.8899998664856001"/>
    <n v="0"/>
    <n v="4920"/>
    <n v="82"/>
    <n v="780"/>
    <n v="13"/>
    <n v="13560"/>
    <n v="226"/>
    <n v="1119"/>
    <n v="3659"/>
    <m/>
  </r>
  <r>
    <x v="0"/>
    <x v="32"/>
    <n v="8877689391"/>
    <x v="0"/>
    <d v="2016-04-22T00:00:00"/>
    <d v="1899-12-30T00:00:00"/>
    <n v="18258"/>
    <n v="16.309999465942401"/>
    <n v="16.309999465942401"/>
    <n v="0"/>
    <b v="0"/>
    <n v="10.2299995422363"/>
    <b v="0"/>
    <n v="2.9999999329447701E-2"/>
    <s v="light"/>
    <b v="0"/>
    <n v="3.3408191485885292"/>
    <n v="5.9699997901916504"/>
    <n v="5.0000000745058101E-2"/>
    <n v="3660"/>
    <n v="61"/>
    <n v="120"/>
    <n v="2"/>
    <n v="14160"/>
    <n v="236"/>
    <n v="1141"/>
    <n v="3427"/>
    <m/>
  </r>
  <r>
    <x v="0"/>
    <x v="32"/>
    <n v="8877689391"/>
    <x v="0"/>
    <d v="2016-04-23T00:00:00"/>
    <d v="1899-12-30T00:00:00"/>
    <n v="11200"/>
    <n v="7.4299998283386204"/>
    <n v="7.4299998283386204"/>
    <n v="0"/>
    <b v="0"/>
    <n v="0"/>
    <b v="0"/>
    <n v="0"/>
    <s v="light"/>
    <b v="0"/>
    <n v="3.3408191485885292"/>
    <n v="7.4000000953674299"/>
    <n v="9.9999997764825804E-3"/>
    <n v="6120"/>
    <n v="102"/>
    <n v="360"/>
    <n v="6"/>
    <n v="18000"/>
    <n v="300"/>
    <n v="1032"/>
    <n v="3891"/>
    <m/>
  </r>
  <r>
    <x v="0"/>
    <x v="32"/>
    <n v="8877689391"/>
    <x v="0"/>
    <d v="2016-04-24T00:00:00"/>
    <d v="1899-12-30T00:00:00"/>
    <n v="16674"/>
    <n v="15.7399997711182"/>
    <n v="15.7399997711182"/>
    <n v="0"/>
    <b v="0"/>
    <n v="11.0100002288818"/>
    <b v="0"/>
    <n v="9.9999997764825804E-3"/>
    <s v="light"/>
    <b v="0"/>
    <n v="3.3408191485885292"/>
    <n v="4.6900000572204599"/>
    <n v="0"/>
    <n v="3840"/>
    <n v="64"/>
    <n v="60"/>
    <n v="1"/>
    <n v="13620"/>
    <n v="227"/>
    <n v="1148"/>
    <n v="3455"/>
    <m/>
  </r>
  <r>
    <x v="0"/>
    <x v="32"/>
    <n v="8877689391"/>
    <x v="0"/>
    <d v="2016-04-25T00:00:00"/>
    <d v="1899-12-30T00:00:00"/>
    <n v="12986"/>
    <n v="8.7399997711181605"/>
    <n v="8.7399997711181605"/>
    <n v="0"/>
    <b v="0"/>
    <n v="2.3699998855590798"/>
    <b v="0"/>
    <n v="7.0000000298023196E-2"/>
    <s v="light"/>
    <b v="0"/>
    <n v="3.3408191485885292"/>
    <n v="6.2699999809265101"/>
    <n v="9.9999997764825804E-3"/>
    <n v="6780"/>
    <n v="113"/>
    <n v="480"/>
    <n v="8"/>
    <n v="13080"/>
    <n v="218"/>
    <n v="1101"/>
    <n v="3802"/>
    <m/>
  </r>
  <r>
    <x v="0"/>
    <x v="32"/>
    <n v="8877689391"/>
    <x v="0"/>
    <d v="2016-04-26T00:00:00"/>
    <d v="1899-12-30T00:00:00"/>
    <n v="11101"/>
    <n v="8.4300003051757795"/>
    <n v="8.4300003051757795"/>
    <n v="0"/>
    <b v="0"/>
    <n v="1.7599999904632599"/>
    <b v="0"/>
    <n v="0.129999995231628"/>
    <s v="light"/>
    <b v="0"/>
    <n v="3.3408191485885292"/>
    <n v="6.5"/>
    <n v="0"/>
    <n v="1320"/>
    <n v="22"/>
    <n v="180"/>
    <n v="3"/>
    <n v="15480"/>
    <n v="258"/>
    <n v="1157"/>
    <n v="2860"/>
    <m/>
  </r>
  <r>
    <x v="0"/>
    <x v="32"/>
    <n v="8877689391"/>
    <x v="0"/>
    <d v="2016-04-27T00:00:00"/>
    <d v="1899-12-30T00:00:00"/>
    <n v="23629"/>
    <n v="20.649999618530298"/>
    <n v="20.649999618530298"/>
    <n v="0"/>
    <b v="0"/>
    <n v="13.069999694824199"/>
    <b v="0"/>
    <n v="0.43999999761581399"/>
    <s v="light"/>
    <b v="0"/>
    <n v="3.3408191485885292"/>
    <n v="7.0999999046325701"/>
    <n v="0"/>
    <n v="5580"/>
    <n v="93"/>
    <n v="480"/>
    <n v="8"/>
    <n v="14100"/>
    <n v="235"/>
    <n v="1104"/>
    <n v="3808"/>
    <m/>
  </r>
  <r>
    <x v="0"/>
    <x v="32"/>
    <n v="8877689391"/>
    <x v="0"/>
    <d v="2016-04-28T00:00:00"/>
    <d v="1899-12-30T00:00:00"/>
    <n v="14890"/>
    <n v="11.300000190734901"/>
    <n v="11.300000190734901"/>
    <n v="0"/>
    <b v="0"/>
    <n v="4.9299998283386204"/>
    <b v="0"/>
    <n v="0.37999999523162797"/>
    <s v="light"/>
    <b v="0"/>
    <n v="3.3408191485885292"/>
    <n v="5.9699997901916504"/>
    <n v="0"/>
    <n v="3480"/>
    <n v="58"/>
    <n v="480"/>
    <n v="8"/>
    <n v="13860"/>
    <n v="231"/>
    <n v="1143"/>
    <n v="3060"/>
    <m/>
  </r>
  <r>
    <x v="0"/>
    <x v="32"/>
    <n v="8877689391"/>
    <x v="0"/>
    <d v="2016-04-29T00:00:00"/>
    <d v="1899-12-30T00:00:00"/>
    <n v="9733"/>
    <n v="7.3899998664856001"/>
    <n v="7.3899998664856001"/>
    <n v="0"/>
    <b v="0"/>
    <n v="1.37999999523163"/>
    <b v="0"/>
    <n v="0.17000000178813901"/>
    <s v="light"/>
    <b v="0"/>
    <n v="3.3408191485885292"/>
    <n v="5.78999996185303"/>
    <n v="0"/>
    <n v="1080"/>
    <n v="18"/>
    <n v="300"/>
    <n v="5"/>
    <n v="12600"/>
    <n v="210"/>
    <n v="1207"/>
    <n v="2698"/>
    <m/>
  </r>
  <r>
    <x v="0"/>
    <x v="32"/>
    <n v="8877689391"/>
    <x v="0"/>
    <d v="2016-04-30T00:00:00"/>
    <d v="1899-12-30T00:00:00"/>
    <n v="27745"/>
    <n v="26.719999313354499"/>
    <n v="26.719999313354499"/>
    <n v="0"/>
    <s v="active"/>
    <n v="21.659999847412099"/>
    <b v="0"/>
    <n v="7.9999998211860698E-2"/>
    <s v="light"/>
    <b v="0"/>
    <n v="3.3408191485885292"/>
    <n v="4.9299998283386204"/>
    <n v="0"/>
    <n v="7440"/>
    <n v="124"/>
    <n v="240"/>
    <n v="4"/>
    <n v="13380"/>
    <n v="223"/>
    <n v="1089"/>
    <n v="4398"/>
    <m/>
  </r>
  <r>
    <x v="0"/>
    <x v="32"/>
    <n v="8877689391"/>
    <x v="0"/>
    <d v="2016-05-01T00:00:00"/>
    <d v="1899-12-30T00:00:00"/>
    <n v="10930"/>
    <n v="8.3199996948242205"/>
    <n v="8.3199996948242205"/>
    <n v="0"/>
    <b v="0"/>
    <n v="3.1300001144409202"/>
    <b v="0"/>
    <n v="0.56999999284744296"/>
    <s v="light"/>
    <b v="0"/>
    <n v="3.3408191485885292"/>
    <n v="4.5700001716613796"/>
    <n v="0"/>
    <n v="2160"/>
    <n v="36"/>
    <n v="720"/>
    <n v="12"/>
    <n v="9960"/>
    <n v="166"/>
    <n v="1226"/>
    <n v="2786"/>
    <m/>
  </r>
  <r>
    <x v="0"/>
    <x v="32"/>
    <n v="8877689391"/>
    <x v="0"/>
    <d v="2016-05-02T00:00:00"/>
    <d v="1899-12-30T00:00:00"/>
    <n v="4790"/>
    <n v="3.6400001049041699"/>
    <n v="3.6400001049041699"/>
    <n v="0"/>
    <b v="0"/>
    <n v="0"/>
    <b v="0"/>
    <n v="0"/>
    <s v="light"/>
    <b v="0"/>
    <n v="3.3408191485885292"/>
    <n v="3.5599999427795401"/>
    <n v="0"/>
    <n v="0"/>
    <n v="0"/>
    <n v="0"/>
    <n v="0"/>
    <n v="6300"/>
    <n v="105"/>
    <n v="1335"/>
    <n v="2189"/>
    <m/>
  </r>
  <r>
    <x v="0"/>
    <x v="32"/>
    <n v="8877689391"/>
    <x v="0"/>
    <d v="2016-05-03T00:00:00"/>
    <d v="1899-12-30T00:00:00"/>
    <n v="10818"/>
    <n v="8.2100000381469709"/>
    <n v="8.2100000381469709"/>
    <n v="0"/>
    <b v="0"/>
    <n v="1.3899999856948899"/>
    <b v="0"/>
    <n v="0.10000000149011599"/>
    <s v="light"/>
    <b v="0"/>
    <n v="3.3408191485885292"/>
    <n v="6.6700000762939498"/>
    <n v="9.9999997764825804E-3"/>
    <n v="1140"/>
    <n v="19"/>
    <n v="180"/>
    <n v="3"/>
    <n v="13740"/>
    <n v="229"/>
    <n v="1189"/>
    <n v="2817"/>
    <m/>
  </r>
  <r>
    <x v="0"/>
    <x v="32"/>
    <n v="8877689391"/>
    <x v="0"/>
    <d v="2016-05-04T00:00:00"/>
    <d v="1899-12-30T00:00:00"/>
    <n v="18193"/>
    <n v="16.299999237060501"/>
    <n v="16.299999237060501"/>
    <n v="0"/>
    <b v="0"/>
    <n v="10.420000076293899"/>
    <b v="0"/>
    <n v="0.31000000238418601"/>
    <s v="light"/>
    <b v="0"/>
    <n v="3.3408191485885292"/>
    <n v="5.5300002098083496"/>
    <n v="0"/>
    <n v="3960"/>
    <n v="66"/>
    <n v="480"/>
    <n v="8"/>
    <n v="12720"/>
    <n v="212"/>
    <n v="1154"/>
    <n v="3477"/>
    <m/>
  </r>
  <r>
    <x v="0"/>
    <x v="32"/>
    <n v="8877689391"/>
    <x v="0"/>
    <d v="2016-05-05T00:00:00"/>
    <d v="1899-12-30T00:00:00"/>
    <n v="14055"/>
    <n v="10.670000076293899"/>
    <n v="10.670000076293899"/>
    <n v="0"/>
    <b v="0"/>
    <n v="5.46000003814697"/>
    <b v="0"/>
    <n v="0.81999999284744296"/>
    <s v="light"/>
    <b v="0"/>
    <n v="3.3408191485885292"/>
    <n v="4.3699998855590803"/>
    <n v="0"/>
    <n v="4020"/>
    <n v="67"/>
    <n v="900"/>
    <n v="15"/>
    <n v="11280"/>
    <n v="188"/>
    <n v="1170"/>
    <n v="3052"/>
    <m/>
  </r>
  <r>
    <x v="0"/>
    <x v="32"/>
    <n v="8877689391"/>
    <x v="0"/>
    <d v="2016-05-06T00:00:00"/>
    <d v="1899-12-30T00:00:00"/>
    <n v="21727"/>
    <n v="19.340000152587901"/>
    <n v="19.340000152587901"/>
    <n v="0"/>
    <b v="0"/>
    <n v="12.789999961853001"/>
    <b v="0"/>
    <n v="0.28999999165535001"/>
    <s v="light"/>
    <b v="0"/>
    <n v="3.3408191485885292"/>
    <n v="6.1599998474121103"/>
    <n v="0"/>
    <n v="5760"/>
    <n v="96"/>
    <n v="1020"/>
    <n v="17"/>
    <n v="13920"/>
    <n v="232"/>
    <n v="1095"/>
    <n v="4015"/>
    <m/>
  </r>
  <r>
    <x v="0"/>
    <x v="32"/>
    <n v="8877689391"/>
    <x v="0"/>
    <d v="2016-05-07T00:00:00"/>
    <d v="1899-12-30T00:00:00"/>
    <n v="12332"/>
    <n v="8.1300001144409197"/>
    <n v="8.1300001144409197"/>
    <n v="0"/>
    <b v="0"/>
    <n v="7.9999998211860698E-2"/>
    <b v="0"/>
    <n v="0.95999997854232799"/>
    <s v="light"/>
    <b v="0"/>
    <n v="3.3408191485885292"/>
    <n v="6.9899997711181596"/>
    <n v="0"/>
    <n v="6300"/>
    <n v="105"/>
    <n v="1680"/>
    <n v="28"/>
    <n v="16260"/>
    <n v="271"/>
    <n v="1036"/>
    <n v="4142"/>
    <m/>
  </r>
  <r>
    <x v="0"/>
    <x v="32"/>
    <n v="8877689391"/>
    <x v="0"/>
    <d v="2016-05-08T00:00:00"/>
    <d v="1899-12-30T00:00:00"/>
    <n v="10686"/>
    <n v="8.1099996566772496"/>
    <n v="8.1099996566772496"/>
    <n v="0"/>
    <b v="0"/>
    <n v="1.08000004291534"/>
    <b v="0"/>
    <n v="0.20000000298023199"/>
    <s v="light"/>
    <b v="0"/>
    <n v="3.3408191485885292"/>
    <n v="6.8000001907348597"/>
    <n v="0"/>
    <n v="1020"/>
    <n v="17"/>
    <n v="240"/>
    <n v="4"/>
    <n v="14700"/>
    <n v="245"/>
    <n v="1174"/>
    <n v="2847"/>
    <m/>
  </r>
  <r>
    <x v="0"/>
    <x v="32"/>
    <n v="8877689391"/>
    <x v="0"/>
    <d v="2016-05-09T00:00:00"/>
    <d v="1899-12-30T00:00:00"/>
    <n v="20226"/>
    <n v="18.25"/>
    <n v="18.25"/>
    <n v="0"/>
    <b v="0"/>
    <n v="11.1000003814697"/>
    <b v="0"/>
    <n v="0.80000001192092896"/>
    <s v="light"/>
    <b v="0"/>
    <n v="3.3408191485885292"/>
    <n v="6.2399997711181596"/>
    <n v="5.0000000745058101E-2"/>
    <n v="4380"/>
    <n v="73"/>
    <n v="1140"/>
    <n v="19"/>
    <n v="13020"/>
    <n v="217"/>
    <n v="1131"/>
    <n v="3710"/>
    <m/>
  </r>
  <r>
    <x v="0"/>
    <x v="32"/>
    <n v="8877689391"/>
    <x v="0"/>
    <d v="2016-05-10T00:00:00"/>
    <d v="1899-12-30T00:00:00"/>
    <n v="10733"/>
    <n v="8.1499996185302699"/>
    <n v="8.1499996185302699"/>
    <n v="0"/>
    <b v="0"/>
    <n v="1.3500000238418599"/>
    <b v="0"/>
    <n v="0.46000000834464999"/>
    <s v="light"/>
    <b v="0"/>
    <n v="3.3408191485885292"/>
    <n v="6.2800002098083496"/>
    <n v="0"/>
    <n v="1080"/>
    <n v="18"/>
    <n v="660"/>
    <n v="11"/>
    <n v="13440"/>
    <n v="224"/>
    <n v="1187"/>
    <n v="2832"/>
    <m/>
  </r>
  <r>
    <x v="0"/>
    <x v="32"/>
    <n v="8877689391"/>
    <x v="0"/>
    <d v="2016-05-11T00:00:00"/>
    <d v="1899-12-30T00:00:00"/>
    <n v="21420"/>
    <n v="19.559999465942401"/>
    <n v="19.559999465942401"/>
    <n v="0"/>
    <b v="0"/>
    <n v="13.2200002670288"/>
    <b v="0"/>
    <n v="0.40999999642372098"/>
    <s v="light"/>
    <b v="0"/>
    <n v="3.3408191485885292"/>
    <n v="5.8899998664856001"/>
    <n v="0"/>
    <n v="5280"/>
    <n v="88"/>
    <n v="720"/>
    <n v="12"/>
    <n v="12780"/>
    <n v="213"/>
    <n v="1127"/>
    <n v="3832"/>
    <m/>
  </r>
  <r>
    <x v="0"/>
    <x v="32"/>
    <n v="8877689391"/>
    <x v="0"/>
    <d v="2016-05-12T00:00:00"/>
    <d v="1899-12-30T00:00:00"/>
    <n v="8064"/>
    <n v="6.1199998855590803"/>
    <n v="6.1199998855590803"/>
    <n v="0"/>
    <b v="0"/>
    <n v="1.8200000524520901"/>
    <b v="0"/>
    <n v="3.9999999105930301E-2"/>
    <s v="light"/>
    <b v="0"/>
    <n v="3.3408191485885292"/>
    <n v="4.25"/>
    <n v="0"/>
    <n v="1380"/>
    <n v="23"/>
    <n v="60"/>
    <n v="1"/>
    <n v="8220"/>
    <n v="137"/>
    <n v="770"/>
    <n v="184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3E1302-5BFC-44E2-A737-3FFC0CCAA6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 rowPageCount="1" colPageCount="1"/>
  <pivotFields count="28">
    <pivotField axis="axisRow" showAll="0">
      <items count="2">
        <item x="0"/>
        <item t="default"/>
      </items>
    </pivotField>
    <pivotField axis="axisPage" multipleItemSelectionAllowe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axis="axisRow" showAll="0">
      <items count="2">
        <item x="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3"/>
  </rowFields>
  <rowItems count="3">
    <i>
      <x/>
    </i>
    <i r="1">
      <x/>
    </i>
    <i t="grand">
      <x/>
    </i>
  </rowItems>
  <colItems count="1">
    <i/>
  </colItems>
  <pageFields count="1">
    <pageField fld="1" hier="-1"/>
  </pageFields>
  <dataFields count="1">
    <dataField name="Sum of Id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6E3F2F-B93A-4865-BA81-6649C76D26B3}" autoFormatId="16" applyNumberFormats="0" applyBorderFormats="0" applyFontFormats="0" applyPatternFormats="0" applyAlignmentFormats="0" applyWidthHeightFormats="0">
  <queryTableRefresh nextId="29" unboundColumnsLeft="2" unboundColumnsRight="1">
    <queryTableFields count="28">
      <queryTableField id="16" dataBound="0" tableColumnId="16"/>
      <queryTableField id="27" dataBound="0" tableColumnId="27"/>
      <queryTableField id="1" name="Id" tableColumnId="1"/>
      <queryTableField id="17" dataBound="0" tableColumnId="17"/>
      <queryTableField id="2" name="ActivityDate" tableColumnId="2"/>
      <queryTableField id="22" dataBound="0" tableColumnId="22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18" dataBound="0" tableColumnId="18"/>
      <queryTableField id="7" name="VeryActiveDistance" tableColumnId="7"/>
      <queryTableField id="19" dataBound="0" tableColumnId="19"/>
      <queryTableField id="8" name="ModeratelyActiveDistance" tableColumnId="8"/>
      <queryTableField id="20" dataBound="0" tableColumnId="20"/>
      <queryTableField id="28" dataBound="0" tableColumnId="28"/>
      <queryTableField id="21" dataBound="0" tableColumnId="21"/>
      <queryTableField id="9" name="LightActiveDistance" tableColumnId="9"/>
      <queryTableField id="10" name="SedentaryActiveDistance" tableColumnId="10"/>
      <queryTableField id="24" dataBound="0" tableColumnId="24"/>
      <queryTableField id="11" name="VeryActiveMinutes" tableColumnId="11"/>
      <queryTableField id="25" dataBound="0" tableColumnId="25"/>
      <queryTableField id="12" name="FairlyActiveMinutes" tableColumnId="12"/>
      <queryTableField id="26" dataBound="0" tableColumnId="26"/>
      <queryTableField id="13" name="LightlyActiveMinutes" tableColumnId="13"/>
      <queryTableField id="14" name="SedentaryMinutes" tableColumnId="14"/>
      <queryTableField id="15" name="Calories" tableColumnId="15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6D1F88-3E8C-4E69-BBB1-9960990A7806}" name="dailyActivity_merged" displayName="dailyActivity_merged" ref="A1:AB941" tableType="queryTable" totalsRowShown="0">
  <autoFilter ref="A1:AB941" xr:uid="{806D1F88-3E8C-4E69-BBB1-9960990A7806}"/>
  <tableColumns count="28">
    <tableColumn id="16" xr3:uid="{C70AAFD4-A770-411F-8E0D-E2907A453CC9}" uniqueName="16" name="Unique Id" queryTableFieldId="16" dataDxfId="13">
      <calculatedColumnFormula>VLOOKUP(dailyActivity_merged[[#Headers],[Id]],dailyActivity_merged[[Id]:[Calories]],15,0)</calculatedColumnFormula>
    </tableColumn>
    <tableColumn id="27" xr3:uid="{54775E62-7BED-4911-AD9C-B36666D884F4}" uniqueName="27" name="Unique Dates" queryTableFieldId="27" dataDxfId="12">
      <calculatedColumnFormula>LEFT(dailyActivity_merged[[#This Row],[Id]],4)</calculatedColumnFormula>
    </tableColumn>
    <tableColumn id="1" xr3:uid="{58B3A7A5-4799-4291-8DD8-81F7DEEF626F}" uniqueName="1" name="Id" queryTableFieldId="1"/>
    <tableColumn id="17" xr3:uid="{3DA300ED-C0E3-43FB-90D4-6EB5C5A848B3}" uniqueName="17" name="Column2" queryTableFieldId="17" dataDxfId="11">
      <calculatedColumnFormula>LEFT(dailyActivity_merged[[#This Row],[ActivityDate]])</calculatedColumnFormula>
    </tableColumn>
    <tableColumn id="2" xr3:uid="{52408463-4221-4159-95FA-BD4C3B799A03}" uniqueName="2" name="ActivityDate" queryTableFieldId="2" dataDxfId="10"/>
    <tableColumn id="22" xr3:uid="{C4434E36-E035-4659-B569-7135D13A5370}" uniqueName="22" name="Column7" queryTableFieldId="22" dataDxfId="9">
      <calculatedColumnFormula>SUMIF(dailyActivity_merged[Id],dailyActivity_merged[[#Headers],[TotalSteps]],G3:G941)</calculatedColumnFormula>
    </tableColumn>
    <tableColumn id="3" xr3:uid="{E5EC5AE4-921B-4CE6-AB44-F3D3DA8F328A}" uniqueName="3" name="TotalSteps" queryTableFieldId="3"/>
    <tableColumn id="4" xr3:uid="{051414CC-0166-4A7D-A1AE-C334E0907361}" uniqueName="4" name="TotalDistance" queryTableFieldId="4"/>
    <tableColumn id="5" xr3:uid="{CC4327FD-FE86-4D3B-909A-EA6287C6D5A2}" uniqueName="5" name="TrackerDistance" queryTableFieldId="5"/>
    <tableColumn id="6" xr3:uid="{98662976-8845-4DDB-A901-87D94D1A7DC2}" uniqueName="6" name="LoggedActivitiesDistance" queryTableFieldId="6"/>
    <tableColumn id="18" xr3:uid="{DB773F55-BFC0-4634-8B84-9161F400CA67}" uniqueName="18" name="Column3" queryTableFieldId="18" dataDxfId="8">
      <calculatedColumnFormula>IF(dailyActivity_merged[[#This Row],[VeryActiveDistance]]&gt;20,"active")</calculatedColumnFormula>
    </tableColumn>
    <tableColumn id="7" xr3:uid="{4847871C-D896-4008-8E49-962C291B81C6}" uniqueName="7" name="VeryActiveDistance" queryTableFieldId="7"/>
    <tableColumn id="19" xr3:uid="{988AF2D1-4CBD-4178-89A4-C273DF99B30E}" uniqueName="19" name="Column4" queryTableFieldId="19" dataDxfId="7">
      <calculatedColumnFormula>IF(dailyActivity_merged[[#This Row],[ModeratelyActiveDistance]]&gt;10&lt;20,"moderate")</calculatedColumnFormula>
    </tableColumn>
    <tableColumn id="8" xr3:uid="{CF0EB1C8-C042-4817-BEF3-45D2DC3D1126}" uniqueName="8" name="ModeratelyActiveDistance" queryTableFieldId="8"/>
    <tableColumn id="20" xr3:uid="{834AEC15-EF3C-4366-AF85-AB8537F4A929}" uniqueName="20" name="Column5" queryTableFieldId="20" dataDxfId="6">
      <calculatedColumnFormula>IF(dailyActivity_merged[[#This Row],[LightActiveDistance]]&lt;10,"light")</calculatedColumnFormula>
    </tableColumn>
    <tableColumn id="28" xr3:uid="{6B867FDD-EA04-4168-8FB3-F1C11A65BBD7}" uniqueName="28" name="Column6" queryTableFieldId="28" dataDxfId="5">
      <calculatedColumnFormula>IF(dailyActivity_merged[[#This Row],[Mean]]="intermediate",IF(dailyActivity_merged[[#This Row],[Mean]]&gt;35,"pro","beginner"))</calculatedColumnFormula>
    </tableColumn>
    <tableColumn id="21" xr3:uid="{83F0B1CE-DB75-45E0-97D3-AB91CA599DD7}" uniqueName="21" name="Mean" queryTableFieldId="21" dataDxfId="4">
      <calculatedColumnFormula>AVERAGE(dailyActivity_merged[LightActiveDistance])</calculatedColumnFormula>
    </tableColumn>
    <tableColumn id="9" xr3:uid="{79D40D98-0803-40DC-9D91-6A60EB9EFA55}" uniqueName="9" name="LightActiveDistance" queryTableFieldId="9"/>
    <tableColumn id="10" xr3:uid="{99E458D8-89A4-4461-8F3A-3E758F725DC5}" uniqueName="10" name="SedentaryActiveDistance" queryTableFieldId="10"/>
    <tableColumn id="24" xr3:uid="{E28337C5-9450-4A8F-882C-A4FC5C534483}" uniqueName="24" name="Column9" queryTableFieldId="24" dataDxfId="3">
      <calculatedColumnFormula>dailyActivity_merged[[#This Row],[VeryActiveMinutes]]*60</calculatedColumnFormula>
    </tableColumn>
    <tableColumn id="11" xr3:uid="{54CBF206-B1E1-4CEB-8F85-6A378BB26BAF}" uniqueName="11" name="VeryActiveMinutes" queryTableFieldId="11"/>
    <tableColumn id="25" xr3:uid="{B3CE8A9E-FFC3-4D41-B252-D6547420D3FF}" uniqueName="25" name="Column10" queryTableFieldId="25" dataDxfId="2">
      <calculatedColumnFormula>dailyActivity_merged[[#This Row],[FairlyActiveMinutes]]*60</calculatedColumnFormula>
    </tableColumn>
    <tableColumn id="12" xr3:uid="{352CB665-4950-4FCB-ADF1-6115F7932AF6}" uniqueName="12" name="FairlyActiveMinutes" queryTableFieldId="12"/>
    <tableColumn id="26" xr3:uid="{FD6A0E46-B9ED-4C9D-BA35-0F8434FB4762}" uniqueName="26" name="Column11" queryTableFieldId="26" dataDxfId="1">
      <calculatedColumnFormula>dailyActivity_merged[[#This Row],[LightlyActiveMinutes]]*60</calculatedColumnFormula>
    </tableColumn>
    <tableColumn id="13" xr3:uid="{1FFE2877-32E4-43FD-9B12-0753577EB830}" uniqueName="13" name="LightlyActiveMinutes" queryTableFieldId="13"/>
    <tableColumn id="14" xr3:uid="{736129C0-DA0F-42A0-AEDD-CBB710029DD5}" uniqueName="14" name="SedentaryMinutes" queryTableFieldId="14"/>
    <tableColumn id="15" xr3:uid="{9940ABA7-8855-48BC-AC2C-65D1A302A148}" uniqueName="15" name="Calories" queryTableFieldId="15"/>
    <tableColumn id="23" xr3:uid="{36BBA97F-BF69-4121-B55F-18B1E2050AE3}" uniqueName="23" name="Column8" queryTableFieldId="2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CF1BA-6BD4-443F-892D-7B18B75A39D9}">
  <dimension ref="A1:B6"/>
  <sheetViews>
    <sheetView tabSelected="1" workbookViewId="0"/>
  </sheetViews>
  <sheetFormatPr defaultRowHeight="14.4" x14ac:dyDescent="0.3"/>
  <cols>
    <col min="1" max="1" width="12.5546875" bestFit="1" customWidth="1"/>
    <col min="2" max="2" width="12" bestFit="1" customWidth="1"/>
  </cols>
  <sheetData>
    <row r="1" spans="1:2" x14ac:dyDescent="0.3">
      <c r="A1" s="2" t="s">
        <v>25</v>
      </c>
      <c r="B1" t="s">
        <v>33</v>
      </c>
    </row>
    <row r="3" spans="1:2" x14ac:dyDescent="0.3">
      <c r="A3" s="2" t="s">
        <v>28</v>
      </c>
      <c r="B3" t="s">
        <v>31</v>
      </c>
    </row>
    <row r="4" spans="1:2" x14ac:dyDescent="0.3">
      <c r="A4" s="3" t="s">
        <v>29</v>
      </c>
      <c r="B4" s="5">
        <v>4564082927173</v>
      </c>
    </row>
    <row r="5" spans="1:2" x14ac:dyDescent="0.3">
      <c r="A5" s="4" t="s">
        <v>32</v>
      </c>
      <c r="B5" s="5">
        <v>4564082927173</v>
      </c>
    </row>
    <row r="6" spans="1:2" x14ac:dyDescent="0.3">
      <c r="A6" s="3" t="s">
        <v>30</v>
      </c>
      <c r="B6" s="5">
        <v>4564082927173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DFE6-F59D-4AC7-93BB-B2BD4FDF267B}">
  <dimension ref="A1:AB941"/>
  <sheetViews>
    <sheetView topLeftCell="A2" workbookViewId="0">
      <selection activeCell="C32" sqref="C32"/>
    </sheetView>
  </sheetViews>
  <sheetFormatPr defaultRowHeight="14.4" x14ac:dyDescent="0.3"/>
  <cols>
    <col min="1" max="1" width="11" bestFit="1" customWidth="1"/>
    <col min="2" max="2" width="13.44140625" bestFit="1" customWidth="1"/>
    <col min="3" max="3" width="12" bestFit="1" customWidth="1"/>
    <col min="4" max="4" width="14.5546875" bestFit="1" customWidth="1"/>
    <col min="5" max="5" width="16.6640625" bestFit="1" customWidth="1"/>
    <col min="6" max="6" width="24.33203125" bestFit="1" customWidth="1"/>
    <col min="7" max="7" width="19.6640625" bestFit="1" customWidth="1"/>
    <col min="8" max="8" width="25.6640625" bestFit="1" customWidth="1"/>
    <col min="9" max="9" width="19.88671875" bestFit="1" customWidth="1"/>
    <col min="10" max="10" width="24.44140625" bestFit="1" customWidth="1"/>
    <col min="11" max="11" width="19.44140625" bestFit="1" customWidth="1"/>
    <col min="12" max="12" width="20" bestFit="1" customWidth="1"/>
    <col min="13" max="13" width="21.109375" bestFit="1" customWidth="1"/>
    <col min="14" max="14" width="18.77734375" bestFit="1" customWidth="1"/>
    <col min="15" max="15" width="15.6640625" customWidth="1"/>
    <col min="16" max="16" width="18.77734375" customWidth="1"/>
    <col min="17" max="17" width="19.21875" customWidth="1"/>
    <col min="18" max="18" width="23.88671875" customWidth="1"/>
    <col min="19" max="19" width="20.109375" customWidth="1"/>
    <col min="20" max="20" width="23.6640625" customWidth="1"/>
    <col min="21" max="21" width="18.77734375" customWidth="1"/>
    <col min="22" max="22" width="21.5546875" customWidth="1"/>
    <col min="23" max="23" width="12" bestFit="1" customWidth="1"/>
  </cols>
  <sheetData>
    <row r="1" spans="1:28" x14ac:dyDescent="0.3">
      <c r="A1" t="s">
        <v>26</v>
      </c>
      <c r="B1" t="s">
        <v>25</v>
      </c>
      <c r="C1" t="s">
        <v>0</v>
      </c>
      <c r="D1" t="s">
        <v>15</v>
      </c>
      <c r="E1" t="s">
        <v>1</v>
      </c>
      <c r="F1" t="s">
        <v>20</v>
      </c>
      <c r="G1" t="s">
        <v>2</v>
      </c>
      <c r="H1" t="s">
        <v>3</v>
      </c>
      <c r="I1" t="s">
        <v>4</v>
      </c>
      <c r="J1" t="s">
        <v>5</v>
      </c>
      <c r="K1" t="s">
        <v>16</v>
      </c>
      <c r="L1" t="s">
        <v>6</v>
      </c>
      <c r="M1" t="s">
        <v>17</v>
      </c>
      <c r="N1" t="s">
        <v>7</v>
      </c>
      <c r="O1" t="s">
        <v>18</v>
      </c>
      <c r="P1" t="s">
        <v>19</v>
      </c>
      <c r="Q1" t="s">
        <v>27</v>
      </c>
      <c r="R1" t="s">
        <v>8</v>
      </c>
      <c r="S1" t="s">
        <v>9</v>
      </c>
      <c r="T1" t="s">
        <v>22</v>
      </c>
      <c r="U1" t="s">
        <v>10</v>
      </c>
      <c r="V1" t="s">
        <v>23</v>
      </c>
      <c r="W1" t="s">
        <v>11</v>
      </c>
      <c r="X1" t="s">
        <v>24</v>
      </c>
      <c r="Y1" t="s">
        <v>12</v>
      </c>
      <c r="Z1" t="s">
        <v>13</v>
      </c>
      <c r="AA1" t="s">
        <v>14</v>
      </c>
      <c r="AB1" t="s">
        <v>21</v>
      </c>
    </row>
    <row r="2" spans="1:28" x14ac:dyDescent="0.3">
      <c r="A2" t="e">
        <f>VLOOKUP(dailyActivity_merged[[#Headers],[Id]],dailyActivity_merged[[Id]:[Calories]],15,0)</f>
        <v>#N/A</v>
      </c>
      <c r="B2" t="str">
        <f>LEFT(dailyActivity_merged[[#This Row],[Id]],4)</f>
        <v>1503</v>
      </c>
      <c r="C2">
        <v>1503960366</v>
      </c>
      <c r="D2" t="str">
        <f>LEFT(dailyActivity_merged[[#This Row],[ActivityDate]],1)</f>
        <v>4</v>
      </c>
      <c r="E2" s="1">
        <v>42472</v>
      </c>
      <c r="F2" s="1"/>
      <c r="G2">
        <v>13162</v>
      </c>
      <c r="H2">
        <v>8.5</v>
      </c>
      <c r="I2">
        <v>8.5</v>
      </c>
      <c r="J2">
        <v>0</v>
      </c>
      <c r="K2" t="b">
        <f>IF(dailyActivity_merged[[#This Row],[VeryActiveDistance]]&gt;20,"active")</f>
        <v>0</v>
      </c>
      <c r="L2">
        <v>1.87999999523163</v>
      </c>
      <c r="M2" t="b">
        <f>IF(dailyActivity_merged[[#This Row],[ModeratelyActiveDistance]]&gt;10&lt;20,"moderate")</f>
        <v>0</v>
      </c>
      <c r="N2">
        <v>0.55000001192092896</v>
      </c>
      <c r="O2" t="str">
        <f>IF(dailyActivity_merged[[#This Row],[LightActiveDistance]]&lt;10,"light")</f>
        <v>light</v>
      </c>
      <c r="P2" t="b">
        <f>IF(dailyActivity_merged[[#This Row],[Mean]]="intermediate",IF(dailyActivity_merged[[#This Row],[Mean]]&gt;35,"pro","beginner"))</f>
        <v>0</v>
      </c>
      <c r="Q2">
        <f>AVERAGE(dailyActivity_merged[LightActiveDistance])</f>
        <v>3.3408191485885292</v>
      </c>
      <c r="R2">
        <v>6.0599999427795401</v>
      </c>
      <c r="S2">
        <v>0</v>
      </c>
      <c r="T2">
        <f>dailyActivity_merged[[#This Row],[VeryActiveMinutes]]*60</f>
        <v>1500</v>
      </c>
      <c r="U2">
        <v>25</v>
      </c>
      <c r="V2">
        <f>dailyActivity_merged[[#This Row],[FairlyActiveMinutes]]*60</f>
        <v>780</v>
      </c>
      <c r="W2">
        <v>13</v>
      </c>
      <c r="X2">
        <f>dailyActivity_merged[[#This Row],[LightlyActiveMinutes]]*60</f>
        <v>19680</v>
      </c>
      <c r="Y2">
        <v>328</v>
      </c>
      <c r="Z2">
        <v>728</v>
      </c>
      <c r="AA2">
        <v>1985</v>
      </c>
    </row>
    <row r="3" spans="1:28" x14ac:dyDescent="0.3">
      <c r="A3" t="e">
        <f>VLOOKUP(dailyActivity_merged[[#Headers],[Id]],dailyActivity_merged[[Id]:[Calories]],15,0)</f>
        <v>#N/A</v>
      </c>
      <c r="B3" t="str">
        <f>LEFT(dailyActivity_merged[[#This Row],[Id]],4)</f>
        <v>1503</v>
      </c>
      <c r="C3">
        <v>1503960366</v>
      </c>
      <c r="D3" t="str">
        <f>LEFT(dailyActivity_merged[[#This Row],[ActivityDate]],1)</f>
        <v>4</v>
      </c>
      <c r="E3" s="1">
        <v>42473</v>
      </c>
      <c r="F3" s="1">
        <f ca="1">SUMIF(dailyActivity_merged[Id],dailyActivity_merged[[#Headers],[TotalSteps]],F4:F942)</f>
        <v>0</v>
      </c>
      <c r="G3">
        <v>10735</v>
      </c>
      <c r="H3">
        <v>6.9699997901916504</v>
      </c>
      <c r="I3">
        <v>6.9699997901916504</v>
      </c>
      <c r="J3">
        <v>0</v>
      </c>
      <c r="K3" t="b">
        <f>IF(dailyActivity_merged[[#This Row],[VeryActiveDistance]]&gt;20,"active")</f>
        <v>0</v>
      </c>
      <c r="L3">
        <v>1.5700000524520901</v>
      </c>
      <c r="M3" t="b">
        <f>IF(dailyActivity_merged[[#This Row],[ModeratelyActiveDistance]]&gt;10&lt;20,"moderate")</f>
        <v>0</v>
      </c>
      <c r="N3">
        <v>0.68999999761581399</v>
      </c>
      <c r="O3" t="str">
        <f>IF(dailyActivity_merged[[#This Row],[LightActiveDistance]]&lt;10,"light")</f>
        <v>light</v>
      </c>
      <c r="P3" t="b">
        <f>IF(dailyActivity_merged[[#This Row],[Mean]]="intermediate",IF(dailyActivity_merged[[#This Row],[Mean]]&gt;35,"pro","beginner"))</f>
        <v>0</v>
      </c>
      <c r="Q3">
        <f>AVERAGE(dailyActivity_merged[LightActiveDistance])</f>
        <v>3.3408191485885292</v>
      </c>
      <c r="R3">
        <v>4.71000003814697</v>
      </c>
      <c r="S3">
        <v>0</v>
      </c>
      <c r="T3">
        <f>dailyActivity_merged[[#This Row],[VeryActiveMinutes]]*60</f>
        <v>1260</v>
      </c>
      <c r="U3">
        <v>21</v>
      </c>
      <c r="V3">
        <f>dailyActivity_merged[[#This Row],[FairlyActiveMinutes]]*60</f>
        <v>1140</v>
      </c>
      <c r="W3">
        <v>19</v>
      </c>
      <c r="X3">
        <f>dailyActivity_merged[[#This Row],[LightlyActiveMinutes]]*60</f>
        <v>13020</v>
      </c>
      <c r="Y3">
        <v>217</v>
      </c>
      <c r="Z3">
        <v>776</v>
      </c>
      <c r="AA3">
        <v>1797</v>
      </c>
    </row>
    <row r="4" spans="1:28" x14ac:dyDescent="0.3">
      <c r="A4" t="e">
        <f>VLOOKUP(dailyActivity_merged[[#Headers],[Id]],dailyActivity_merged[[Id]:[Calories]],15,0)</f>
        <v>#N/A</v>
      </c>
      <c r="B4" t="str">
        <f>LEFT(dailyActivity_merged[[#This Row],[Id]],4)</f>
        <v>1503</v>
      </c>
      <c r="C4">
        <v>1503960366</v>
      </c>
      <c r="D4" t="str">
        <f>LEFT(dailyActivity_merged[[#This Row],[ActivityDate]],1)</f>
        <v>4</v>
      </c>
      <c r="E4" s="1">
        <v>42474</v>
      </c>
      <c r="F4" s="1">
        <f ca="1">SUMIF(dailyActivity_merged[Id],dailyActivity_merged[[#Headers],[TotalSteps]],F5:F943)</f>
        <v>0</v>
      </c>
      <c r="G4">
        <v>10460</v>
      </c>
      <c r="H4">
        <v>6.7399997711181596</v>
      </c>
      <c r="I4">
        <v>6.7399997711181596</v>
      </c>
      <c r="J4">
        <v>0</v>
      </c>
      <c r="K4" t="b">
        <f>IF(dailyActivity_merged[[#This Row],[VeryActiveDistance]]&gt;20,"active")</f>
        <v>0</v>
      </c>
      <c r="L4">
        <v>2.4400000572204599</v>
      </c>
      <c r="M4" t="b">
        <f>IF(dailyActivity_merged[[#This Row],[ModeratelyActiveDistance]]&gt;10&lt;20,"moderate")</f>
        <v>0</v>
      </c>
      <c r="N4">
        <v>0.40000000596046398</v>
      </c>
      <c r="O4" t="str">
        <f>IF(dailyActivity_merged[[#This Row],[LightActiveDistance]]&lt;10,"light")</f>
        <v>light</v>
      </c>
      <c r="P4" t="b">
        <f>IF(dailyActivity_merged[[#This Row],[Mean]]="intermediate",IF(dailyActivity_merged[[#This Row],[Mean]]&gt;35,"pro","beginner"))</f>
        <v>0</v>
      </c>
      <c r="Q4">
        <f>AVERAGE(dailyActivity_merged[LightActiveDistance])</f>
        <v>3.3408191485885292</v>
      </c>
      <c r="R4">
        <v>3.9100000858306898</v>
      </c>
      <c r="S4">
        <v>0</v>
      </c>
      <c r="T4">
        <f>dailyActivity_merged[[#This Row],[VeryActiveMinutes]]*60</f>
        <v>1800</v>
      </c>
      <c r="U4">
        <v>30</v>
      </c>
      <c r="V4">
        <f>dailyActivity_merged[[#This Row],[FairlyActiveMinutes]]*60</f>
        <v>660</v>
      </c>
      <c r="W4">
        <v>11</v>
      </c>
      <c r="X4">
        <f>dailyActivity_merged[[#This Row],[LightlyActiveMinutes]]*60</f>
        <v>10860</v>
      </c>
      <c r="Y4">
        <v>181</v>
      </c>
      <c r="Z4">
        <v>1218</v>
      </c>
      <c r="AA4">
        <v>1776</v>
      </c>
    </row>
    <row r="5" spans="1:28" x14ac:dyDescent="0.3">
      <c r="A5" t="e">
        <f>VLOOKUP(dailyActivity_merged[[#Headers],[Id]],dailyActivity_merged[[Id]:[Calories]],15,0)</f>
        <v>#N/A</v>
      </c>
      <c r="B5" t="str">
        <f>LEFT(dailyActivity_merged[[#This Row],[Id]],4)</f>
        <v>1503</v>
      </c>
      <c r="C5">
        <v>1503960366</v>
      </c>
      <c r="D5" t="str">
        <f>LEFT(dailyActivity_merged[[#This Row],[ActivityDate]],1)</f>
        <v>4</v>
      </c>
      <c r="E5" s="1">
        <v>42475</v>
      </c>
      <c r="F5" s="1">
        <f ca="1">SUMIF(dailyActivity_merged[Id],dailyActivity_merged[[#Headers],[TotalSteps]],F6:F944)</f>
        <v>0</v>
      </c>
      <c r="G5">
        <v>9762</v>
      </c>
      <c r="H5">
        <v>6.2800002098083496</v>
      </c>
      <c r="I5">
        <v>6.2800002098083496</v>
      </c>
      <c r="J5">
        <v>0</v>
      </c>
      <c r="K5" t="b">
        <f>IF(dailyActivity_merged[[#This Row],[VeryActiveDistance]]&gt;20,"active")</f>
        <v>0</v>
      </c>
      <c r="L5">
        <v>2.1400001049041699</v>
      </c>
      <c r="M5" t="b">
        <f>IF(dailyActivity_merged[[#This Row],[ModeratelyActiveDistance]]&gt;10&lt;20,"moderate")</f>
        <v>0</v>
      </c>
      <c r="N5">
        <v>1.2599999904632599</v>
      </c>
      <c r="O5" t="str">
        <f>IF(dailyActivity_merged[[#This Row],[LightActiveDistance]]&lt;10,"light")</f>
        <v>light</v>
      </c>
      <c r="P5" t="b">
        <f>IF(dailyActivity_merged[[#This Row],[Mean]]="intermediate",IF(dailyActivity_merged[[#This Row],[Mean]]&gt;35,"pro","beginner"))</f>
        <v>0</v>
      </c>
      <c r="Q5">
        <f>AVERAGE(dailyActivity_merged[LightActiveDistance])</f>
        <v>3.3408191485885292</v>
      </c>
      <c r="R5">
        <v>2.8299999237060498</v>
      </c>
      <c r="S5">
        <v>0</v>
      </c>
      <c r="T5">
        <f>dailyActivity_merged[[#This Row],[VeryActiveMinutes]]*60</f>
        <v>1740</v>
      </c>
      <c r="U5">
        <v>29</v>
      </c>
      <c r="V5">
        <f>dailyActivity_merged[[#This Row],[FairlyActiveMinutes]]*60</f>
        <v>2040</v>
      </c>
      <c r="W5">
        <v>34</v>
      </c>
      <c r="X5">
        <f>dailyActivity_merged[[#This Row],[LightlyActiveMinutes]]*60</f>
        <v>12540</v>
      </c>
      <c r="Y5">
        <v>209</v>
      </c>
      <c r="Z5">
        <v>726</v>
      </c>
      <c r="AA5">
        <v>1745</v>
      </c>
    </row>
    <row r="6" spans="1:28" x14ac:dyDescent="0.3">
      <c r="A6" t="e">
        <f>VLOOKUP(dailyActivity_merged[[#Headers],[Id]],dailyActivity_merged[[Id]:[Calories]],15,0)</f>
        <v>#N/A</v>
      </c>
      <c r="B6" t="str">
        <f>LEFT(dailyActivity_merged[[#This Row],[Id]],4)</f>
        <v>1503</v>
      </c>
      <c r="C6">
        <v>1503960366</v>
      </c>
      <c r="D6" t="str">
        <f>LEFT(dailyActivity_merged[[#This Row],[ActivityDate]],1)</f>
        <v>4</v>
      </c>
      <c r="E6" s="1">
        <v>42476</v>
      </c>
      <c r="F6" s="1">
        <f ca="1">SUMIF(dailyActivity_merged[Id],dailyActivity_merged[[#Headers],[TotalSteps]],F7:F945)</f>
        <v>0</v>
      </c>
      <c r="G6">
        <v>12669</v>
      </c>
      <c r="H6">
        <v>8.1599998474121094</v>
      </c>
      <c r="I6">
        <v>8.1599998474121094</v>
      </c>
      <c r="J6">
        <v>0</v>
      </c>
      <c r="K6" t="b">
        <f>IF(dailyActivity_merged[[#This Row],[VeryActiveDistance]]&gt;20,"active")</f>
        <v>0</v>
      </c>
      <c r="L6">
        <v>2.71000003814697</v>
      </c>
      <c r="M6" t="b">
        <f>IF(dailyActivity_merged[[#This Row],[ModeratelyActiveDistance]]&gt;10&lt;20,"moderate")</f>
        <v>0</v>
      </c>
      <c r="N6">
        <v>0.40999999642372098</v>
      </c>
      <c r="O6" t="str">
        <f>IF(dailyActivity_merged[[#This Row],[LightActiveDistance]]&lt;10,"light")</f>
        <v>light</v>
      </c>
      <c r="P6" t="b">
        <f>IF(dailyActivity_merged[[#This Row],[Mean]]="intermediate",IF(dailyActivity_merged[[#This Row],[Mean]]&gt;35,"pro","beginner"))</f>
        <v>0</v>
      </c>
      <c r="Q6">
        <f>AVERAGE(dailyActivity_merged[LightActiveDistance])</f>
        <v>3.3408191485885292</v>
      </c>
      <c r="R6">
        <v>5.03999996185303</v>
      </c>
      <c r="S6">
        <v>0</v>
      </c>
      <c r="T6">
        <f>dailyActivity_merged[[#This Row],[VeryActiveMinutes]]*60</f>
        <v>2160</v>
      </c>
      <c r="U6">
        <v>36</v>
      </c>
      <c r="V6">
        <f>dailyActivity_merged[[#This Row],[FairlyActiveMinutes]]*60</f>
        <v>600</v>
      </c>
      <c r="W6">
        <v>10</v>
      </c>
      <c r="X6">
        <f>dailyActivity_merged[[#This Row],[LightlyActiveMinutes]]*60</f>
        <v>13260</v>
      </c>
      <c r="Y6">
        <v>221</v>
      </c>
      <c r="Z6">
        <v>773</v>
      </c>
      <c r="AA6">
        <v>1863</v>
      </c>
    </row>
    <row r="7" spans="1:28" x14ac:dyDescent="0.3">
      <c r="A7" t="e">
        <f>VLOOKUP(dailyActivity_merged[[#Headers],[Id]],dailyActivity_merged[[Id]:[Calories]],15,0)</f>
        <v>#N/A</v>
      </c>
      <c r="B7" t="str">
        <f>LEFT(dailyActivity_merged[[#This Row],[Id]],4)</f>
        <v>1503</v>
      </c>
      <c r="C7">
        <v>1503960366</v>
      </c>
      <c r="D7" t="str">
        <f>LEFT(dailyActivity_merged[[#This Row],[ActivityDate]],1)</f>
        <v>4</v>
      </c>
      <c r="E7" s="1">
        <v>42477</v>
      </c>
      <c r="F7" s="1">
        <f ca="1">SUMIF(dailyActivity_merged[Id],dailyActivity_merged[[#Headers],[TotalSteps]],F8:F946)</f>
        <v>0</v>
      </c>
      <c r="G7">
        <v>9705</v>
      </c>
      <c r="H7">
        <v>6.4800000190734899</v>
      </c>
      <c r="I7">
        <v>6.4800000190734899</v>
      </c>
      <c r="J7">
        <v>0</v>
      </c>
      <c r="K7" t="b">
        <f>IF(dailyActivity_merged[[#This Row],[VeryActiveDistance]]&gt;20,"active")</f>
        <v>0</v>
      </c>
      <c r="L7">
        <v>3.1900000572204599</v>
      </c>
      <c r="M7" t="b">
        <f>IF(dailyActivity_merged[[#This Row],[ModeratelyActiveDistance]]&gt;10&lt;20,"moderate")</f>
        <v>0</v>
      </c>
      <c r="N7">
        <v>0.77999997138977095</v>
      </c>
      <c r="O7" t="str">
        <f>IF(dailyActivity_merged[[#This Row],[LightActiveDistance]]&lt;10,"light")</f>
        <v>light</v>
      </c>
      <c r="P7" t="b">
        <f>IF(dailyActivity_merged[[#This Row],[Mean]]="intermediate",IF(dailyActivity_merged[[#This Row],[Mean]]&gt;35,"pro","beginner"))</f>
        <v>0</v>
      </c>
      <c r="Q7">
        <f>AVERAGE(dailyActivity_merged[LightActiveDistance])</f>
        <v>3.3408191485885292</v>
      </c>
      <c r="R7">
        <v>2.5099999904632599</v>
      </c>
      <c r="S7">
        <v>0</v>
      </c>
      <c r="T7">
        <f>dailyActivity_merged[[#This Row],[VeryActiveMinutes]]*60</f>
        <v>2280</v>
      </c>
      <c r="U7">
        <v>38</v>
      </c>
      <c r="V7">
        <f>dailyActivity_merged[[#This Row],[FairlyActiveMinutes]]*60</f>
        <v>1200</v>
      </c>
      <c r="W7">
        <v>20</v>
      </c>
      <c r="X7">
        <f>dailyActivity_merged[[#This Row],[LightlyActiveMinutes]]*60</f>
        <v>9840</v>
      </c>
      <c r="Y7">
        <v>164</v>
      </c>
      <c r="Z7">
        <v>539</v>
      </c>
      <c r="AA7">
        <v>1728</v>
      </c>
    </row>
    <row r="8" spans="1:28" x14ac:dyDescent="0.3">
      <c r="A8" t="e">
        <f>VLOOKUP(dailyActivity_merged[[#Headers],[Id]],dailyActivity_merged[[Id]:[Calories]],15,0)</f>
        <v>#N/A</v>
      </c>
      <c r="B8" t="str">
        <f>LEFT(dailyActivity_merged[[#This Row],[Id]],4)</f>
        <v>1503</v>
      </c>
      <c r="C8">
        <v>1503960366</v>
      </c>
      <c r="D8" t="str">
        <f>LEFT(dailyActivity_merged[[#This Row],[ActivityDate]],1)</f>
        <v>4</v>
      </c>
      <c r="E8" s="1">
        <v>42478</v>
      </c>
      <c r="F8" s="1">
        <f ca="1">SUMIF(dailyActivity_merged[Id],dailyActivity_merged[[#Headers],[TotalSteps]],F9:F947)</f>
        <v>0</v>
      </c>
      <c r="G8">
        <v>13019</v>
      </c>
      <c r="H8">
        <v>8.5900001525878906</v>
      </c>
      <c r="I8">
        <v>8.5900001525878906</v>
      </c>
      <c r="J8">
        <v>0</v>
      </c>
      <c r="K8" t="b">
        <f>IF(dailyActivity_merged[[#This Row],[VeryActiveDistance]]&gt;20,"active")</f>
        <v>0</v>
      </c>
      <c r="L8">
        <v>3.25</v>
      </c>
      <c r="M8" t="b">
        <f>IF(dailyActivity_merged[[#This Row],[ModeratelyActiveDistance]]&gt;10&lt;20,"moderate")</f>
        <v>0</v>
      </c>
      <c r="N8">
        <v>0.63999998569488503</v>
      </c>
      <c r="O8" t="str">
        <f>IF(dailyActivity_merged[[#This Row],[LightActiveDistance]]&lt;10,"light")</f>
        <v>light</v>
      </c>
      <c r="P8" t="b">
        <f>IF(dailyActivity_merged[[#This Row],[Mean]]="intermediate",IF(dailyActivity_merged[[#This Row],[Mean]]&gt;35,"pro","beginner"))</f>
        <v>0</v>
      </c>
      <c r="Q8">
        <f>AVERAGE(dailyActivity_merged[LightActiveDistance])</f>
        <v>3.3408191485885292</v>
      </c>
      <c r="R8">
        <v>4.71000003814697</v>
      </c>
      <c r="S8">
        <v>0</v>
      </c>
      <c r="T8">
        <f>dailyActivity_merged[[#This Row],[VeryActiveMinutes]]*60</f>
        <v>2520</v>
      </c>
      <c r="U8">
        <v>42</v>
      </c>
      <c r="V8">
        <f>dailyActivity_merged[[#This Row],[FairlyActiveMinutes]]*60</f>
        <v>960</v>
      </c>
      <c r="W8">
        <v>16</v>
      </c>
      <c r="X8">
        <f>dailyActivity_merged[[#This Row],[LightlyActiveMinutes]]*60</f>
        <v>13980</v>
      </c>
      <c r="Y8">
        <v>233</v>
      </c>
      <c r="Z8">
        <v>1149</v>
      </c>
      <c r="AA8">
        <v>1921</v>
      </c>
    </row>
    <row r="9" spans="1:28" x14ac:dyDescent="0.3">
      <c r="A9" t="e">
        <f>VLOOKUP(dailyActivity_merged[[#Headers],[Id]],dailyActivity_merged[[Id]:[Calories]],15,0)</f>
        <v>#N/A</v>
      </c>
      <c r="B9" t="str">
        <f>LEFT(dailyActivity_merged[[#This Row],[Id]],4)</f>
        <v>1503</v>
      </c>
      <c r="C9">
        <v>1503960366</v>
      </c>
      <c r="D9" t="str">
        <f>LEFT(dailyActivity_merged[[#This Row],[ActivityDate]],1)</f>
        <v>4</v>
      </c>
      <c r="E9" s="1">
        <v>42479</v>
      </c>
      <c r="F9" s="1">
        <f ca="1">SUMIF(dailyActivity_merged[Id],dailyActivity_merged[[#Headers],[TotalSteps]],F10:F948)</f>
        <v>0</v>
      </c>
      <c r="G9">
        <v>15506</v>
      </c>
      <c r="H9">
        <v>9.8800001144409197</v>
      </c>
      <c r="I9">
        <v>9.8800001144409197</v>
      </c>
      <c r="J9">
        <v>0</v>
      </c>
      <c r="K9" t="b">
        <f>IF(dailyActivity_merged[[#This Row],[VeryActiveDistance]]&gt;20,"active")</f>
        <v>0</v>
      </c>
      <c r="L9">
        <v>3.5299999713897701</v>
      </c>
      <c r="M9" t="b">
        <f>IF(dailyActivity_merged[[#This Row],[ModeratelyActiveDistance]]&gt;10&lt;20,"moderate")</f>
        <v>0</v>
      </c>
      <c r="N9">
        <v>1.3200000524520901</v>
      </c>
      <c r="O9" t="str">
        <f>IF(dailyActivity_merged[[#This Row],[LightActiveDistance]]&lt;10,"light")</f>
        <v>light</v>
      </c>
      <c r="P9" t="b">
        <f>IF(dailyActivity_merged[[#This Row],[Mean]]="intermediate",IF(dailyActivity_merged[[#This Row],[Mean]]&gt;35,"pro","beginner"))</f>
        <v>0</v>
      </c>
      <c r="Q9">
        <f>AVERAGE(dailyActivity_merged[LightActiveDistance])</f>
        <v>3.3408191485885292</v>
      </c>
      <c r="R9">
        <v>5.0300002098083496</v>
      </c>
      <c r="S9">
        <v>0</v>
      </c>
      <c r="T9">
        <f>dailyActivity_merged[[#This Row],[VeryActiveMinutes]]*60</f>
        <v>3000</v>
      </c>
      <c r="U9">
        <v>50</v>
      </c>
      <c r="V9">
        <f>dailyActivity_merged[[#This Row],[FairlyActiveMinutes]]*60</f>
        <v>1860</v>
      </c>
      <c r="W9">
        <v>31</v>
      </c>
      <c r="X9">
        <f>dailyActivity_merged[[#This Row],[LightlyActiveMinutes]]*60</f>
        <v>15840</v>
      </c>
      <c r="Y9">
        <v>264</v>
      </c>
      <c r="Z9">
        <v>775</v>
      </c>
      <c r="AA9">
        <v>2035</v>
      </c>
    </row>
    <row r="10" spans="1:28" x14ac:dyDescent="0.3">
      <c r="A10" t="e">
        <f>VLOOKUP(dailyActivity_merged[[#Headers],[Id]],dailyActivity_merged[[Id]:[Calories]],15,0)</f>
        <v>#N/A</v>
      </c>
      <c r="B10" t="str">
        <f>LEFT(dailyActivity_merged[[#This Row],[Id]],4)</f>
        <v>1503</v>
      </c>
      <c r="C10">
        <v>1503960366</v>
      </c>
      <c r="D10" t="str">
        <f>LEFT(dailyActivity_merged[[#This Row],[ActivityDate]],1)</f>
        <v>4</v>
      </c>
      <c r="E10" s="1">
        <v>42480</v>
      </c>
      <c r="F10" s="1">
        <f ca="1">SUMIF(dailyActivity_merged[Id],dailyActivity_merged[[#Headers],[TotalSteps]],F11:F949)</f>
        <v>0</v>
      </c>
      <c r="G10">
        <v>10544</v>
      </c>
      <c r="H10">
        <v>6.6799998283386204</v>
      </c>
      <c r="I10">
        <v>6.6799998283386204</v>
      </c>
      <c r="J10">
        <v>0</v>
      </c>
      <c r="K10" t="b">
        <f>IF(dailyActivity_merged[[#This Row],[VeryActiveDistance]]&gt;20,"active")</f>
        <v>0</v>
      </c>
      <c r="L10">
        <v>1.96000003814697</v>
      </c>
      <c r="M10" t="b">
        <f>IF(dailyActivity_merged[[#This Row],[ModeratelyActiveDistance]]&gt;10&lt;20,"moderate")</f>
        <v>0</v>
      </c>
      <c r="N10">
        <v>0.479999989271164</v>
      </c>
      <c r="O10" t="str">
        <f>IF(dailyActivity_merged[[#This Row],[LightActiveDistance]]&lt;10,"light")</f>
        <v>light</v>
      </c>
      <c r="P10" t="b">
        <f>IF(dailyActivity_merged[[#This Row],[Mean]]="intermediate",IF(dailyActivity_merged[[#This Row],[Mean]]&gt;35,"pro","beginner"))</f>
        <v>0</v>
      </c>
      <c r="Q10">
        <f>AVERAGE(dailyActivity_merged[LightActiveDistance])</f>
        <v>3.3408191485885292</v>
      </c>
      <c r="R10">
        <v>4.2399997711181596</v>
      </c>
      <c r="S10">
        <v>0</v>
      </c>
      <c r="T10">
        <f>dailyActivity_merged[[#This Row],[VeryActiveMinutes]]*60</f>
        <v>1680</v>
      </c>
      <c r="U10">
        <v>28</v>
      </c>
      <c r="V10">
        <f>dailyActivity_merged[[#This Row],[FairlyActiveMinutes]]*60</f>
        <v>720</v>
      </c>
      <c r="W10">
        <v>12</v>
      </c>
      <c r="X10">
        <f>dailyActivity_merged[[#This Row],[LightlyActiveMinutes]]*60</f>
        <v>12300</v>
      </c>
      <c r="Y10">
        <v>205</v>
      </c>
      <c r="Z10">
        <v>818</v>
      </c>
      <c r="AA10">
        <v>1786</v>
      </c>
    </row>
    <row r="11" spans="1:28" x14ac:dyDescent="0.3">
      <c r="A11" t="e">
        <f>VLOOKUP(dailyActivity_merged[[#Headers],[Id]],dailyActivity_merged[[Id]:[Calories]],15,0)</f>
        <v>#N/A</v>
      </c>
      <c r="B11" t="str">
        <f>LEFT(dailyActivity_merged[[#This Row],[Id]],4)</f>
        <v>1503</v>
      </c>
      <c r="C11">
        <v>1503960366</v>
      </c>
      <c r="D11" t="str">
        <f>LEFT(dailyActivity_merged[[#This Row],[ActivityDate]],1)</f>
        <v>4</v>
      </c>
      <c r="E11" s="1">
        <v>42481</v>
      </c>
      <c r="F11" s="1">
        <f ca="1">SUMIF(dailyActivity_merged[Id],dailyActivity_merged[[#Headers],[TotalSteps]],F12:F950)</f>
        <v>0</v>
      </c>
      <c r="G11">
        <v>9819</v>
      </c>
      <c r="H11">
        <v>6.3400001525878897</v>
      </c>
      <c r="I11">
        <v>6.3400001525878897</v>
      </c>
      <c r="J11">
        <v>0</v>
      </c>
      <c r="K11" t="b">
        <f>IF(dailyActivity_merged[[#This Row],[VeryActiveDistance]]&gt;20,"active")</f>
        <v>0</v>
      </c>
      <c r="L11">
        <v>1.3400000333786</v>
      </c>
      <c r="M11" t="b">
        <f>IF(dailyActivity_merged[[#This Row],[ModeratelyActiveDistance]]&gt;10&lt;20,"moderate")</f>
        <v>0</v>
      </c>
      <c r="N11">
        <v>0.34999999403953602</v>
      </c>
      <c r="O11" t="str">
        <f>IF(dailyActivity_merged[[#This Row],[LightActiveDistance]]&lt;10,"light")</f>
        <v>light</v>
      </c>
      <c r="P11" t="b">
        <f>IF(dailyActivity_merged[[#This Row],[Mean]]="intermediate",IF(dailyActivity_merged[[#This Row],[Mean]]&gt;35,"pro","beginner"))</f>
        <v>0</v>
      </c>
      <c r="Q11">
        <f>AVERAGE(dailyActivity_merged[LightActiveDistance])</f>
        <v>3.3408191485885292</v>
      </c>
      <c r="R11">
        <v>4.6500000953674299</v>
      </c>
      <c r="S11">
        <v>0</v>
      </c>
      <c r="T11">
        <f>dailyActivity_merged[[#This Row],[VeryActiveMinutes]]*60</f>
        <v>1140</v>
      </c>
      <c r="U11">
        <v>19</v>
      </c>
      <c r="V11">
        <f>dailyActivity_merged[[#This Row],[FairlyActiveMinutes]]*60</f>
        <v>480</v>
      </c>
      <c r="W11">
        <v>8</v>
      </c>
      <c r="X11">
        <f>dailyActivity_merged[[#This Row],[LightlyActiveMinutes]]*60</f>
        <v>12660</v>
      </c>
      <c r="Y11">
        <v>211</v>
      </c>
      <c r="Z11">
        <v>838</v>
      </c>
      <c r="AA11">
        <v>1775</v>
      </c>
    </row>
    <row r="12" spans="1:28" x14ac:dyDescent="0.3">
      <c r="A12" t="e">
        <f>VLOOKUP(dailyActivity_merged[[#Headers],[Id]],dailyActivity_merged[[Id]:[Calories]],15,0)</f>
        <v>#N/A</v>
      </c>
      <c r="B12" t="str">
        <f>LEFT(dailyActivity_merged[[#This Row],[Id]],4)</f>
        <v>1503</v>
      </c>
      <c r="C12">
        <v>1503960366</v>
      </c>
      <c r="D12" t="str">
        <f>LEFT(dailyActivity_merged[[#This Row],[ActivityDate]],1)</f>
        <v>4</v>
      </c>
      <c r="E12" s="1">
        <v>42482</v>
      </c>
      <c r="F12" s="1">
        <f ca="1">SUMIF(dailyActivity_merged[Id],dailyActivity_merged[[#Headers],[TotalSteps]],F13:F951)</f>
        <v>0</v>
      </c>
      <c r="G12">
        <v>12764</v>
      </c>
      <c r="H12">
        <v>8.1300001144409197</v>
      </c>
      <c r="I12">
        <v>8.1300001144409197</v>
      </c>
      <c r="J12">
        <v>0</v>
      </c>
      <c r="K12" t="b">
        <f>IF(dailyActivity_merged[[#This Row],[VeryActiveDistance]]&gt;20,"active")</f>
        <v>0</v>
      </c>
      <c r="L12">
        <v>4.7600002288818404</v>
      </c>
      <c r="M12" t="b">
        <f>IF(dailyActivity_merged[[#This Row],[ModeratelyActiveDistance]]&gt;10&lt;20,"moderate")</f>
        <v>0</v>
      </c>
      <c r="N12">
        <v>1.12000000476837</v>
      </c>
      <c r="O12" t="str">
        <f>IF(dailyActivity_merged[[#This Row],[LightActiveDistance]]&lt;10,"light")</f>
        <v>light</v>
      </c>
      <c r="P12" t="b">
        <f>IF(dailyActivity_merged[[#This Row],[Mean]]="intermediate",IF(dailyActivity_merged[[#This Row],[Mean]]&gt;35,"pro","beginner"))</f>
        <v>0</v>
      </c>
      <c r="Q12">
        <f>AVERAGE(dailyActivity_merged[LightActiveDistance])</f>
        <v>3.3408191485885292</v>
      </c>
      <c r="R12">
        <v>2.2400000095367401</v>
      </c>
      <c r="S12">
        <v>0</v>
      </c>
      <c r="T12">
        <f>dailyActivity_merged[[#This Row],[VeryActiveMinutes]]*60</f>
        <v>3960</v>
      </c>
      <c r="U12">
        <v>66</v>
      </c>
      <c r="V12">
        <f>dailyActivity_merged[[#This Row],[FairlyActiveMinutes]]*60</f>
        <v>1620</v>
      </c>
      <c r="W12">
        <v>27</v>
      </c>
      <c r="X12">
        <f>dailyActivity_merged[[#This Row],[LightlyActiveMinutes]]*60</f>
        <v>7800</v>
      </c>
      <c r="Y12">
        <v>130</v>
      </c>
      <c r="Z12">
        <v>1217</v>
      </c>
      <c r="AA12">
        <v>1827</v>
      </c>
    </row>
    <row r="13" spans="1:28" x14ac:dyDescent="0.3">
      <c r="A13" t="e">
        <f>VLOOKUP(dailyActivity_merged[[#Headers],[Id]],dailyActivity_merged[[Id]:[Calories]],15,0)</f>
        <v>#N/A</v>
      </c>
      <c r="B13" t="str">
        <f>LEFT(dailyActivity_merged[[#This Row],[Id]],4)</f>
        <v>1503</v>
      </c>
      <c r="C13">
        <v>1503960366</v>
      </c>
      <c r="D13" t="str">
        <f>LEFT(dailyActivity_merged[[#This Row],[ActivityDate]],1)</f>
        <v>4</v>
      </c>
      <c r="E13" s="1">
        <v>42483</v>
      </c>
      <c r="F13" s="1">
        <f ca="1">SUMIF(dailyActivity_merged[Id],dailyActivity_merged[[#Headers],[TotalSteps]],F14:F952)</f>
        <v>0</v>
      </c>
      <c r="G13">
        <v>14371</v>
      </c>
      <c r="H13">
        <v>9.0399999618530291</v>
      </c>
      <c r="I13">
        <v>9.0399999618530291</v>
      </c>
      <c r="J13">
        <v>0</v>
      </c>
      <c r="K13" t="b">
        <f>IF(dailyActivity_merged[[#This Row],[VeryActiveDistance]]&gt;20,"active")</f>
        <v>0</v>
      </c>
      <c r="L13">
        <v>2.8099999427795401</v>
      </c>
      <c r="M13" t="b">
        <f>IF(dailyActivity_merged[[#This Row],[ModeratelyActiveDistance]]&gt;10&lt;20,"moderate")</f>
        <v>0</v>
      </c>
      <c r="N13">
        <v>0.87000000476837203</v>
      </c>
      <c r="O13" t="str">
        <f>IF(dailyActivity_merged[[#This Row],[LightActiveDistance]]&lt;10,"light")</f>
        <v>light</v>
      </c>
      <c r="P13" t="b">
        <f>IF(dailyActivity_merged[[#This Row],[Mean]]="intermediate",IF(dailyActivity_merged[[#This Row],[Mean]]&gt;35,"pro","beginner"))</f>
        <v>0</v>
      </c>
      <c r="Q13">
        <f>AVERAGE(dailyActivity_merged[LightActiveDistance])</f>
        <v>3.3408191485885292</v>
      </c>
      <c r="R13">
        <v>5.3600001335143999</v>
      </c>
      <c r="S13">
        <v>0</v>
      </c>
      <c r="T13">
        <f>dailyActivity_merged[[#This Row],[VeryActiveMinutes]]*60</f>
        <v>2460</v>
      </c>
      <c r="U13">
        <v>41</v>
      </c>
      <c r="V13">
        <f>dailyActivity_merged[[#This Row],[FairlyActiveMinutes]]*60</f>
        <v>1260</v>
      </c>
      <c r="W13">
        <v>21</v>
      </c>
      <c r="X13">
        <f>dailyActivity_merged[[#This Row],[LightlyActiveMinutes]]*60</f>
        <v>15720</v>
      </c>
      <c r="Y13">
        <v>262</v>
      </c>
      <c r="Z13">
        <v>732</v>
      </c>
      <c r="AA13">
        <v>1949</v>
      </c>
    </row>
    <row r="14" spans="1:28" x14ac:dyDescent="0.3">
      <c r="A14" t="e">
        <f>VLOOKUP(dailyActivity_merged[[#Headers],[Id]],dailyActivity_merged[[Id]:[Calories]],15,0)</f>
        <v>#N/A</v>
      </c>
      <c r="B14" t="str">
        <f>LEFT(dailyActivity_merged[[#This Row],[Id]],4)</f>
        <v>1503</v>
      </c>
      <c r="C14">
        <v>1503960366</v>
      </c>
      <c r="D14" t="str">
        <f>LEFT(dailyActivity_merged[[#This Row],[ActivityDate]],1)</f>
        <v>4</v>
      </c>
      <c r="E14" s="1">
        <v>42484</v>
      </c>
      <c r="F14" s="1">
        <f ca="1">SUMIF(dailyActivity_merged[Id],dailyActivity_merged[[#Headers],[TotalSteps]],F15:F953)</f>
        <v>0</v>
      </c>
      <c r="G14">
        <v>10039</v>
      </c>
      <c r="H14">
        <v>6.4099998474121103</v>
      </c>
      <c r="I14">
        <v>6.4099998474121103</v>
      </c>
      <c r="J14">
        <v>0</v>
      </c>
      <c r="K14" t="b">
        <f>IF(dailyActivity_merged[[#This Row],[VeryActiveDistance]]&gt;20,"active")</f>
        <v>0</v>
      </c>
      <c r="L14">
        <v>2.9200000762939502</v>
      </c>
      <c r="M14" t="b">
        <f>IF(dailyActivity_merged[[#This Row],[ModeratelyActiveDistance]]&gt;10&lt;20,"moderate")</f>
        <v>0</v>
      </c>
      <c r="N14">
        <v>0.20999999344348899</v>
      </c>
      <c r="O14" t="str">
        <f>IF(dailyActivity_merged[[#This Row],[LightActiveDistance]]&lt;10,"light")</f>
        <v>light</v>
      </c>
      <c r="P14" t="b">
        <f>IF(dailyActivity_merged[[#This Row],[Mean]]="intermediate",IF(dailyActivity_merged[[#This Row],[Mean]]&gt;35,"pro","beginner"))</f>
        <v>0</v>
      </c>
      <c r="Q14">
        <f>AVERAGE(dailyActivity_merged[LightActiveDistance])</f>
        <v>3.3408191485885292</v>
      </c>
      <c r="R14">
        <v>3.2799999713897701</v>
      </c>
      <c r="S14">
        <v>0</v>
      </c>
      <c r="T14">
        <f>dailyActivity_merged[[#This Row],[VeryActiveMinutes]]*60</f>
        <v>2340</v>
      </c>
      <c r="U14">
        <v>39</v>
      </c>
      <c r="V14">
        <f>dailyActivity_merged[[#This Row],[FairlyActiveMinutes]]*60</f>
        <v>300</v>
      </c>
      <c r="W14">
        <v>5</v>
      </c>
      <c r="X14">
        <f>dailyActivity_merged[[#This Row],[LightlyActiveMinutes]]*60</f>
        <v>14280</v>
      </c>
      <c r="Y14">
        <v>238</v>
      </c>
      <c r="Z14">
        <v>709</v>
      </c>
      <c r="AA14">
        <v>1788</v>
      </c>
    </row>
    <row r="15" spans="1:28" x14ac:dyDescent="0.3">
      <c r="A15" t="e">
        <f>VLOOKUP(dailyActivity_merged[[#Headers],[Id]],dailyActivity_merged[[Id]:[Calories]],15,0)</f>
        <v>#N/A</v>
      </c>
      <c r="B15" t="str">
        <f>LEFT(dailyActivity_merged[[#This Row],[Id]],4)</f>
        <v>1503</v>
      </c>
      <c r="C15">
        <v>1503960366</v>
      </c>
      <c r="D15" t="str">
        <f>LEFT(dailyActivity_merged[[#This Row],[ActivityDate]],1)</f>
        <v>4</v>
      </c>
      <c r="E15" s="1">
        <v>42485</v>
      </c>
      <c r="F15" s="1">
        <f ca="1">SUMIF(dailyActivity_merged[Id],dailyActivity_merged[[#Headers],[TotalSteps]],F16:F954)</f>
        <v>0</v>
      </c>
      <c r="G15">
        <v>15355</v>
      </c>
      <c r="H15">
        <v>9.8000001907348597</v>
      </c>
      <c r="I15">
        <v>9.8000001907348597</v>
      </c>
      <c r="J15">
        <v>0</v>
      </c>
      <c r="K15" t="b">
        <f>IF(dailyActivity_merged[[#This Row],[VeryActiveDistance]]&gt;20,"active")</f>
        <v>0</v>
      </c>
      <c r="L15">
        <v>5.28999996185303</v>
      </c>
      <c r="M15" t="b">
        <f>IF(dailyActivity_merged[[#This Row],[ModeratelyActiveDistance]]&gt;10&lt;20,"moderate")</f>
        <v>0</v>
      </c>
      <c r="N15">
        <v>0.56999999284744296</v>
      </c>
      <c r="O15" t="str">
        <f>IF(dailyActivity_merged[[#This Row],[LightActiveDistance]]&lt;10,"light")</f>
        <v>light</v>
      </c>
      <c r="P15" t="b">
        <f>IF(dailyActivity_merged[[#This Row],[Mean]]="intermediate",IF(dailyActivity_merged[[#This Row],[Mean]]&gt;35,"pro","beginner"))</f>
        <v>0</v>
      </c>
      <c r="Q15">
        <f>AVERAGE(dailyActivity_merged[LightActiveDistance])</f>
        <v>3.3408191485885292</v>
      </c>
      <c r="R15">
        <v>3.9400000572204599</v>
      </c>
      <c r="S15">
        <v>0</v>
      </c>
      <c r="T15">
        <f>dailyActivity_merged[[#This Row],[VeryActiveMinutes]]*60</f>
        <v>4380</v>
      </c>
      <c r="U15">
        <v>73</v>
      </c>
      <c r="V15">
        <f>dailyActivity_merged[[#This Row],[FairlyActiveMinutes]]*60</f>
        <v>840</v>
      </c>
      <c r="W15">
        <v>14</v>
      </c>
      <c r="X15">
        <f>dailyActivity_merged[[#This Row],[LightlyActiveMinutes]]*60</f>
        <v>12960</v>
      </c>
      <c r="Y15">
        <v>216</v>
      </c>
      <c r="Z15">
        <v>814</v>
      </c>
      <c r="AA15">
        <v>2013</v>
      </c>
    </row>
    <row r="16" spans="1:28" x14ac:dyDescent="0.3">
      <c r="A16" t="e">
        <f>VLOOKUP(dailyActivity_merged[[#Headers],[Id]],dailyActivity_merged[[Id]:[Calories]],15,0)</f>
        <v>#N/A</v>
      </c>
      <c r="B16" t="str">
        <f>LEFT(dailyActivity_merged[[#This Row],[Id]],4)</f>
        <v>1503</v>
      </c>
      <c r="C16">
        <v>1503960366</v>
      </c>
      <c r="D16" t="str">
        <f>LEFT(dailyActivity_merged[[#This Row],[ActivityDate]],1)</f>
        <v>4</v>
      </c>
      <c r="E16" s="1">
        <v>42486</v>
      </c>
      <c r="F16" s="1">
        <f ca="1">SUMIF(dailyActivity_merged[Id],dailyActivity_merged[[#Headers],[TotalSteps]],F17:F955)</f>
        <v>0</v>
      </c>
      <c r="G16">
        <v>13755</v>
      </c>
      <c r="H16">
        <v>8.7899999618530291</v>
      </c>
      <c r="I16">
        <v>8.7899999618530291</v>
      </c>
      <c r="J16">
        <v>0</v>
      </c>
      <c r="K16" t="b">
        <f>IF(dailyActivity_merged[[#This Row],[VeryActiveDistance]]&gt;20,"active")</f>
        <v>0</v>
      </c>
      <c r="L16">
        <v>2.3299999237060498</v>
      </c>
      <c r="M16" t="b">
        <f>IF(dailyActivity_merged[[#This Row],[ModeratelyActiveDistance]]&gt;10&lt;20,"moderate")</f>
        <v>0</v>
      </c>
      <c r="N16">
        <v>0.92000001668930098</v>
      </c>
      <c r="O16" t="str">
        <f>IF(dailyActivity_merged[[#This Row],[LightActiveDistance]]&lt;10,"light")</f>
        <v>light</v>
      </c>
      <c r="P16" t="b">
        <f>IF(dailyActivity_merged[[#This Row],[Mean]]="intermediate",IF(dailyActivity_merged[[#This Row],[Mean]]&gt;35,"pro","beginner"))</f>
        <v>0</v>
      </c>
      <c r="Q16">
        <f>AVERAGE(dailyActivity_merged[LightActiveDistance])</f>
        <v>3.3408191485885292</v>
      </c>
      <c r="R16">
        <v>5.53999996185303</v>
      </c>
      <c r="S16">
        <v>0</v>
      </c>
      <c r="T16">
        <f>dailyActivity_merged[[#This Row],[VeryActiveMinutes]]*60</f>
        <v>1860</v>
      </c>
      <c r="U16">
        <v>31</v>
      </c>
      <c r="V16">
        <f>dailyActivity_merged[[#This Row],[FairlyActiveMinutes]]*60</f>
        <v>1380</v>
      </c>
      <c r="W16">
        <v>23</v>
      </c>
      <c r="X16">
        <f>dailyActivity_merged[[#This Row],[LightlyActiveMinutes]]*60</f>
        <v>16740</v>
      </c>
      <c r="Y16">
        <v>279</v>
      </c>
      <c r="Z16">
        <v>833</v>
      </c>
      <c r="AA16">
        <v>1970</v>
      </c>
    </row>
    <row r="17" spans="1:27" x14ac:dyDescent="0.3">
      <c r="A17" t="e">
        <f>VLOOKUP(dailyActivity_merged[[#Headers],[Id]],dailyActivity_merged[[Id]:[Calories]],15,0)</f>
        <v>#N/A</v>
      </c>
      <c r="B17" t="str">
        <f>LEFT(dailyActivity_merged[[#This Row],[Id]],4)</f>
        <v>1503</v>
      </c>
      <c r="C17">
        <v>1503960366</v>
      </c>
      <c r="D17" t="str">
        <f>LEFT(dailyActivity_merged[[#This Row],[ActivityDate]],1)</f>
        <v>4</v>
      </c>
      <c r="E17" s="1">
        <v>42487</v>
      </c>
      <c r="F17" s="1">
        <f ca="1">SUMIF(dailyActivity_merged[Id],dailyActivity_merged[[#Headers],[TotalSteps]],F18:F956)</f>
        <v>0</v>
      </c>
      <c r="G17">
        <v>18134</v>
      </c>
      <c r="H17">
        <v>12.210000038146999</v>
      </c>
      <c r="I17">
        <v>12.210000038146999</v>
      </c>
      <c r="J17">
        <v>0</v>
      </c>
      <c r="K17" t="b">
        <f>IF(dailyActivity_merged[[#This Row],[VeryActiveDistance]]&gt;20,"active")</f>
        <v>0</v>
      </c>
      <c r="L17">
        <v>6.4000000953674299</v>
      </c>
      <c r="M17" t="b">
        <f>IF(dailyActivity_merged[[#This Row],[ModeratelyActiveDistance]]&gt;10&lt;20,"moderate")</f>
        <v>0</v>
      </c>
      <c r="N17">
        <v>0.40999999642372098</v>
      </c>
      <c r="O17" t="str">
        <f>IF(dailyActivity_merged[[#This Row],[LightActiveDistance]]&lt;10,"light")</f>
        <v>light</v>
      </c>
      <c r="P17" t="b">
        <f>IF(dailyActivity_merged[[#This Row],[Mean]]="intermediate",IF(dailyActivity_merged[[#This Row],[Mean]]&gt;35,"pro","beginner"))</f>
        <v>0</v>
      </c>
      <c r="Q17">
        <f>AVERAGE(dailyActivity_merged[LightActiveDistance])</f>
        <v>3.3408191485885292</v>
      </c>
      <c r="R17">
        <v>5.4099998474121103</v>
      </c>
      <c r="S17">
        <v>0</v>
      </c>
      <c r="T17">
        <f>dailyActivity_merged[[#This Row],[VeryActiveMinutes]]*60</f>
        <v>4680</v>
      </c>
      <c r="U17">
        <v>78</v>
      </c>
      <c r="V17">
        <f>dailyActivity_merged[[#This Row],[FairlyActiveMinutes]]*60</f>
        <v>660</v>
      </c>
      <c r="W17">
        <v>11</v>
      </c>
      <c r="X17">
        <f>dailyActivity_merged[[#This Row],[LightlyActiveMinutes]]*60</f>
        <v>14580</v>
      </c>
      <c r="Y17">
        <v>243</v>
      </c>
      <c r="Z17">
        <v>1108</v>
      </c>
      <c r="AA17">
        <v>2159</v>
      </c>
    </row>
    <row r="18" spans="1:27" x14ac:dyDescent="0.3">
      <c r="A18" t="e">
        <f>VLOOKUP(dailyActivity_merged[[#Headers],[Id]],dailyActivity_merged[[Id]:[Calories]],15,0)</f>
        <v>#N/A</v>
      </c>
      <c r="B18" t="str">
        <f>LEFT(dailyActivity_merged[[#This Row],[Id]],4)</f>
        <v>1503</v>
      </c>
      <c r="C18">
        <v>1503960366</v>
      </c>
      <c r="D18" t="str">
        <f>LEFT(dailyActivity_merged[[#This Row],[ActivityDate]],1)</f>
        <v>4</v>
      </c>
      <c r="E18" s="1">
        <v>42488</v>
      </c>
      <c r="F18" s="1">
        <f ca="1">SUMIF(dailyActivity_merged[Id],dailyActivity_merged[[#Headers],[TotalSteps]],F19:F957)</f>
        <v>0</v>
      </c>
      <c r="G18">
        <v>13154</v>
      </c>
      <c r="H18">
        <v>8.5299997329711896</v>
      </c>
      <c r="I18">
        <v>8.5299997329711896</v>
      </c>
      <c r="J18">
        <v>0</v>
      </c>
      <c r="K18" t="b">
        <f>IF(dailyActivity_merged[[#This Row],[VeryActiveDistance]]&gt;20,"active")</f>
        <v>0</v>
      </c>
      <c r="L18">
        <v>3.53999996185303</v>
      </c>
      <c r="M18" t="b">
        <f>IF(dailyActivity_merged[[#This Row],[ModeratelyActiveDistance]]&gt;10&lt;20,"moderate")</f>
        <v>0</v>
      </c>
      <c r="N18">
        <v>1.1599999666214</v>
      </c>
      <c r="O18" t="str">
        <f>IF(dailyActivity_merged[[#This Row],[LightActiveDistance]]&lt;10,"light")</f>
        <v>light</v>
      </c>
      <c r="P18" t="b">
        <f>IF(dailyActivity_merged[[#This Row],[Mean]]="intermediate",IF(dailyActivity_merged[[#This Row],[Mean]]&gt;35,"pro","beginner"))</f>
        <v>0</v>
      </c>
      <c r="Q18">
        <f>AVERAGE(dailyActivity_merged[LightActiveDistance])</f>
        <v>3.3408191485885292</v>
      </c>
      <c r="R18">
        <v>3.78999996185303</v>
      </c>
      <c r="S18">
        <v>0</v>
      </c>
      <c r="T18">
        <f>dailyActivity_merged[[#This Row],[VeryActiveMinutes]]*60</f>
        <v>2880</v>
      </c>
      <c r="U18">
        <v>48</v>
      </c>
      <c r="V18">
        <f>dailyActivity_merged[[#This Row],[FairlyActiveMinutes]]*60</f>
        <v>1680</v>
      </c>
      <c r="W18">
        <v>28</v>
      </c>
      <c r="X18">
        <f>dailyActivity_merged[[#This Row],[LightlyActiveMinutes]]*60</f>
        <v>11340</v>
      </c>
      <c r="Y18">
        <v>189</v>
      </c>
      <c r="Z18">
        <v>782</v>
      </c>
      <c r="AA18">
        <v>1898</v>
      </c>
    </row>
    <row r="19" spans="1:27" x14ac:dyDescent="0.3">
      <c r="A19" t="e">
        <f>VLOOKUP(dailyActivity_merged[[#Headers],[Id]],dailyActivity_merged[[Id]:[Calories]],15,0)</f>
        <v>#N/A</v>
      </c>
      <c r="B19" t="str">
        <f>LEFT(dailyActivity_merged[[#This Row],[Id]],4)</f>
        <v>1503</v>
      </c>
      <c r="C19">
        <v>1503960366</v>
      </c>
      <c r="D19" t="str">
        <f>LEFT(dailyActivity_merged[[#This Row],[ActivityDate]],1)</f>
        <v>4</v>
      </c>
      <c r="E19" s="1">
        <v>42489</v>
      </c>
      <c r="F19" s="1">
        <f ca="1">SUMIF(dailyActivity_merged[Id],dailyActivity_merged[[#Headers],[TotalSteps]],F20:F958)</f>
        <v>0</v>
      </c>
      <c r="G19">
        <v>11181</v>
      </c>
      <c r="H19">
        <v>7.1500000953674299</v>
      </c>
      <c r="I19">
        <v>7.1500000953674299</v>
      </c>
      <c r="J19">
        <v>0</v>
      </c>
      <c r="K19" t="b">
        <f>IF(dailyActivity_merged[[#This Row],[VeryActiveDistance]]&gt;20,"active")</f>
        <v>0</v>
      </c>
      <c r="L19">
        <v>1.0599999427795399</v>
      </c>
      <c r="M19" t="b">
        <f>IF(dailyActivity_merged[[#This Row],[ModeratelyActiveDistance]]&gt;10&lt;20,"moderate")</f>
        <v>0</v>
      </c>
      <c r="N19">
        <v>0.5</v>
      </c>
      <c r="O19" t="str">
        <f>IF(dailyActivity_merged[[#This Row],[LightActiveDistance]]&lt;10,"light")</f>
        <v>light</v>
      </c>
      <c r="P19" t="b">
        <f>IF(dailyActivity_merged[[#This Row],[Mean]]="intermediate",IF(dailyActivity_merged[[#This Row],[Mean]]&gt;35,"pro","beginner"))</f>
        <v>0</v>
      </c>
      <c r="Q19">
        <f>AVERAGE(dailyActivity_merged[LightActiveDistance])</f>
        <v>3.3408191485885292</v>
      </c>
      <c r="R19">
        <v>5.5799999237060502</v>
      </c>
      <c r="S19">
        <v>0</v>
      </c>
      <c r="T19">
        <f>dailyActivity_merged[[#This Row],[VeryActiveMinutes]]*60</f>
        <v>960</v>
      </c>
      <c r="U19">
        <v>16</v>
      </c>
      <c r="V19">
        <f>dailyActivity_merged[[#This Row],[FairlyActiveMinutes]]*60</f>
        <v>720</v>
      </c>
      <c r="W19">
        <v>12</v>
      </c>
      <c r="X19">
        <f>dailyActivity_merged[[#This Row],[LightlyActiveMinutes]]*60</f>
        <v>14580</v>
      </c>
      <c r="Y19">
        <v>243</v>
      </c>
      <c r="Z19">
        <v>815</v>
      </c>
      <c r="AA19">
        <v>1837</v>
      </c>
    </row>
    <row r="20" spans="1:27" x14ac:dyDescent="0.3">
      <c r="A20" t="e">
        <f>VLOOKUP(dailyActivity_merged[[#Headers],[Id]],dailyActivity_merged[[Id]:[Calories]],15,0)</f>
        <v>#N/A</v>
      </c>
      <c r="B20" t="str">
        <f>LEFT(dailyActivity_merged[[#This Row],[Id]],4)</f>
        <v>1503</v>
      </c>
      <c r="C20">
        <v>1503960366</v>
      </c>
      <c r="D20" t="str">
        <f>LEFT(dailyActivity_merged[[#This Row],[ActivityDate]],1)</f>
        <v>4</v>
      </c>
      <c r="E20" s="1">
        <v>42490</v>
      </c>
      <c r="F20" s="1">
        <f ca="1">SUMIF(dailyActivity_merged[Id],dailyActivity_merged[[#Headers],[TotalSteps]],F21:F959)</f>
        <v>0</v>
      </c>
      <c r="G20">
        <v>14673</v>
      </c>
      <c r="H20">
        <v>9.25</v>
      </c>
      <c r="I20">
        <v>9.25</v>
      </c>
      <c r="J20">
        <v>0</v>
      </c>
      <c r="K20" t="b">
        <f>IF(dailyActivity_merged[[#This Row],[VeryActiveDistance]]&gt;20,"active")</f>
        <v>0</v>
      </c>
      <c r="L20">
        <v>3.5599999427795401</v>
      </c>
      <c r="M20" t="b">
        <f>IF(dailyActivity_merged[[#This Row],[ModeratelyActiveDistance]]&gt;10&lt;20,"moderate")</f>
        <v>0</v>
      </c>
      <c r="N20">
        <v>1.41999995708466</v>
      </c>
      <c r="O20" t="str">
        <f>IF(dailyActivity_merged[[#This Row],[LightActiveDistance]]&lt;10,"light")</f>
        <v>light</v>
      </c>
      <c r="P20" t="b">
        <f>IF(dailyActivity_merged[[#This Row],[Mean]]="intermediate",IF(dailyActivity_merged[[#This Row],[Mean]]&gt;35,"pro","beginner"))</f>
        <v>0</v>
      </c>
      <c r="Q20">
        <f>AVERAGE(dailyActivity_merged[LightActiveDistance])</f>
        <v>3.3408191485885292</v>
      </c>
      <c r="R20">
        <v>4.2699999809265101</v>
      </c>
      <c r="S20">
        <v>0</v>
      </c>
      <c r="T20">
        <f>dailyActivity_merged[[#This Row],[VeryActiveMinutes]]*60</f>
        <v>3120</v>
      </c>
      <c r="U20">
        <v>52</v>
      </c>
      <c r="V20">
        <f>dailyActivity_merged[[#This Row],[FairlyActiveMinutes]]*60</f>
        <v>2040</v>
      </c>
      <c r="W20">
        <v>34</v>
      </c>
      <c r="X20">
        <f>dailyActivity_merged[[#This Row],[LightlyActiveMinutes]]*60</f>
        <v>13020</v>
      </c>
      <c r="Y20">
        <v>217</v>
      </c>
      <c r="Z20">
        <v>712</v>
      </c>
      <c r="AA20">
        <v>1947</v>
      </c>
    </row>
    <row r="21" spans="1:27" x14ac:dyDescent="0.3">
      <c r="A21" t="e">
        <f>VLOOKUP(dailyActivity_merged[[#Headers],[Id]],dailyActivity_merged[[Id]:[Calories]],15,0)</f>
        <v>#N/A</v>
      </c>
      <c r="B21" t="str">
        <f>LEFT(dailyActivity_merged[[#This Row],[Id]],4)</f>
        <v>1503</v>
      </c>
      <c r="C21">
        <v>1503960366</v>
      </c>
      <c r="D21" t="str">
        <f>LEFT(dailyActivity_merged[[#This Row],[ActivityDate]],1)</f>
        <v>4</v>
      </c>
      <c r="E21" s="1">
        <v>42491</v>
      </c>
      <c r="F21" s="1">
        <f ca="1">SUMIF(dailyActivity_merged[Id],dailyActivity_merged[[#Headers],[TotalSteps]],F22:F960)</f>
        <v>0</v>
      </c>
      <c r="G21">
        <v>10602</v>
      </c>
      <c r="H21">
        <v>6.8099999427795401</v>
      </c>
      <c r="I21">
        <v>6.8099999427795401</v>
      </c>
      <c r="J21">
        <v>0</v>
      </c>
      <c r="K21" t="b">
        <f>IF(dailyActivity_merged[[#This Row],[VeryActiveDistance]]&gt;20,"active")</f>
        <v>0</v>
      </c>
      <c r="L21">
        <v>2.28999996185303</v>
      </c>
      <c r="M21" t="b">
        <f>IF(dailyActivity_merged[[#This Row],[ModeratelyActiveDistance]]&gt;10&lt;20,"moderate")</f>
        <v>0</v>
      </c>
      <c r="N21">
        <v>1.6000000238418599</v>
      </c>
      <c r="O21" t="str">
        <f>IF(dailyActivity_merged[[#This Row],[LightActiveDistance]]&lt;10,"light")</f>
        <v>light</v>
      </c>
      <c r="P21" t="b">
        <f>IF(dailyActivity_merged[[#This Row],[Mean]]="intermediate",IF(dailyActivity_merged[[#This Row],[Mean]]&gt;35,"pro","beginner"))</f>
        <v>0</v>
      </c>
      <c r="Q21">
        <f>AVERAGE(dailyActivity_merged[LightActiveDistance])</f>
        <v>3.3408191485885292</v>
      </c>
      <c r="R21">
        <v>2.9200000762939502</v>
      </c>
      <c r="S21">
        <v>0</v>
      </c>
      <c r="T21">
        <f>dailyActivity_merged[[#This Row],[VeryActiveMinutes]]*60</f>
        <v>1980</v>
      </c>
      <c r="U21">
        <v>33</v>
      </c>
      <c r="V21">
        <f>dailyActivity_merged[[#This Row],[FairlyActiveMinutes]]*60</f>
        <v>2100</v>
      </c>
      <c r="W21">
        <v>35</v>
      </c>
      <c r="X21">
        <f>dailyActivity_merged[[#This Row],[LightlyActiveMinutes]]*60</f>
        <v>14760</v>
      </c>
      <c r="Y21">
        <v>246</v>
      </c>
      <c r="Z21">
        <v>730</v>
      </c>
      <c r="AA21">
        <v>1820</v>
      </c>
    </row>
    <row r="22" spans="1:27" x14ac:dyDescent="0.3">
      <c r="A22" t="e">
        <f>VLOOKUP(dailyActivity_merged[[#Headers],[Id]],dailyActivity_merged[[Id]:[Calories]],15,0)</f>
        <v>#N/A</v>
      </c>
      <c r="B22" t="str">
        <f>LEFT(dailyActivity_merged[[#This Row],[Id]],4)</f>
        <v>1503</v>
      </c>
      <c r="C22">
        <v>1503960366</v>
      </c>
      <c r="D22" t="str">
        <f>LEFT(dailyActivity_merged[[#This Row],[ActivityDate]],1)</f>
        <v>4</v>
      </c>
      <c r="E22" s="1">
        <v>42492</v>
      </c>
      <c r="F22" s="1">
        <f ca="1">SUMIF(dailyActivity_merged[Id],dailyActivity_merged[[#Headers],[TotalSteps]],F23:F961)</f>
        <v>0</v>
      </c>
      <c r="G22">
        <v>14727</v>
      </c>
      <c r="H22">
        <v>9.7100000381469709</v>
      </c>
      <c r="I22">
        <v>9.7100000381469709</v>
      </c>
      <c r="J22">
        <v>0</v>
      </c>
      <c r="K22" t="b">
        <f>IF(dailyActivity_merged[[#This Row],[VeryActiveDistance]]&gt;20,"active")</f>
        <v>0</v>
      </c>
      <c r="L22">
        <v>3.21000003814697</v>
      </c>
      <c r="M22" t="b">
        <f>IF(dailyActivity_merged[[#This Row],[ModeratelyActiveDistance]]&gt;10&lt;20,"moderate")</f>
        <v>0</v>
      </c>
      <c r="N22">
        <v>0.56999999284744296</v>
      </c>
      <c r="O22" t="str">
        <f>IF(dailyActivity_merged[[#This Row],[LightActiveDistance]]&lt;10,"light")</f>
        <v>light</v>
      </c>
      <c r="P22" t="b">
        <f>IF(dailyActivity_merged[[#This Row],[Mean]]="intermediate",IF(dailyActivity_merged[[#This Row],[Mean]]&gt;35,"pro","beginner"))</f>
        <v>0</v>
      </c>
      <c r="Q22">
        <f>AVERAGE(dailyActivity_merged[LightActiveDistance])</f>
        <v>3.3408191485885292</v>
      </c>
      <c r="R22">
        <v>5.9200000762939498</v>
      </c>
      <c r="S22">
        <v>0</v>
      </c>
      <c r="T22">
        <f>dailyActivity_merged[[#This Row],[VeryActiveMinutes]]*60</f>
        <v>2460</v>
      </c>
      <c r="U22">
        <v>41</v>
      </c>
      <c r="V22">
        <f>dailyActivity_merged[[#This Row],[FairlyActiveMinutes]]*60</f>
        <v>900</v>
      </c>
      <c r="W22">
        <v>15</v>
      </c>
      <c r="X22">
        <f>dailyActivity_merged[[#This Row],[LightlyActiveMinutes]]*60</f>
        <v>16620</v>
      </c>
      <c r="Y22">
        <v>277</v>
      </c>
      <c r="Z22">
        <v>798</v>
      </c>
      <c r="AA22">
        <v>2004</v>
      </c>
    </row>
    <row r="23" spans="1:27" x14ac:dyDescent="0.3">
      <c r="A23" t="e">
        <f>VLOOKUP(dailyActivity_merged[[#Headers],[Id]],dailyActivity_merged[[Id]:[Calories]],15,0)</f>
        <v>#N/A</v>
      </c>
      <c r="B23" t="str">
        <f>LEFT(dailyActivity_merged[[#This Row],[Id]],4)</f>
        <v>1503</v>
      </c>
      <c r="C23">
        <v>1503960366</v>
      </c>
      <c r="D23" t="str">
        <f>LEFT(dailyActivity_merged[[#This Row],[ActivityDate]],1)</f>
        <v>4</v>
      </c>
      <c r="E23" s="1">
        <v>42493</v>
      </c>
      <c r="F23" s="1">
        <f ca="1">SUMIF(dailyActivity_merged[Id],dailyActivity_merged[[#Headers],[TotalSteps]],F24:F962)</f>
        <v>0</v>
      </c>
      <c r="G23">
        <v>15103</v>
      </c>
      <c r="H23">
        <v>9.6599998474121094</v>
      </c>
      <c r="I23">
        <v>9.6599998474121094</v>
      </c>
      <c r="J23">
        <v>0</v>
      </c>
      <c r="K23" t="b">
        <f>IF(dailyActivity_merged[[#This Row],[VeryActiveDistance]]&gt;20,"active")</f>
        <v>0</v>
      </c>
      <c r="L23">
        <v>3.7300000190734899</v>
      </c>
      <c r="M23" t="b">
        <f>IF(dailyActivity_merged[[#This Row],[ModeratelyActiveDistance]]&gt;10&lt;20,"moderate")</f>
        <v>0</v>
      </c>
      <c r="N23">
        <v>1.04999995231628</v>
      </c>
      <c r="O23" t="str">
        <f>IF(dailyActivity_merged[[#This Row],[LightActiveDistance]]&lt;10,"light")</f>
        <v>light</v>
      </c>
      <c r="P23" t="b">
        <f>IF(dailyActivity_merged[[#This Row],[Mean]]="intermediate",IF(dailyActivity_merged[[#This Row],[Mean]]&gt;35,"pro","beginner"))</f>
        <v>0</v>
      </c>
      <c r="Q23">
        <f>AVERAGE(dailyActivity_merged[LightActiveDistance])</f>
        <v>3.3408191485885292</v>
      </c>
      <c r="R23">
        <v>4.8800001144409197</v>
      </c>
      <c r="S23">
        <v>0</v>
      </c>
      <c r="T23">
        <f>dailyActivity_merged[[#This Row],[VeryActiveMinutes]]*60</f>
        <v>3000</v>
      </c>
      <c r="U23">
        <v>50</v>
      </c>
      <c r="V23">
        <f>dailyActivity_merged[[#This Row],[FairlyActiveMinutes]]*60</f>
        <v>1440</v>
      </c>
      <c r="W23">
        <v>24</v>
      </c>
      <c r="X23">
        <f>dailyActivity_merged[[#This Row],[LightlyActiveMinutes]]*60</f>
        <v>15240</v>
      </c>
      <c r="Y23">
        <v>254</v>
      </c>
      <c r="Z23">
        <v>816</v>
      </c>
      <c r="AA23">
        <v>1990</v>
      </c>
    </row>
    <row r="24" spans="1:27" x14ac:dyDescent="0.3">
      <c r="A24" t="e">
        <f>VLOOKUP(dailyActivity_merged[[#Headers],[Id]],dailyActivity_merged[[Id]:[Calories]],15,0)</f>
        <v>#N/A</v>
      </c>
      <c r="B24" t="str">
        <f>LEFT(dailyActivity_merged[[#This Row],[Id]],4)</f>
        <v>1503</v>
      </c>
      <c r="C24">
        <v>1503960366</v>
      </c>
      <c r="D24" t="str">
        <f>LEFT(dailyActivity_merged[[#This Row],[ActivityDate]],1)</f>
        <v>4</v>
      </c>
      <c r="E24" s="1">
        <v>42494</v>
      </c>
      <c r="F24" s="1">
        <f ca="1">SUMIF(dailyActivity_merged[Id],dailyActivity_merged[[#Headers],[TotalSteps]],F25:F963)</f>
        <v>0</v>
      </c>
      <c r="G24">
        <v>11100</v>
      </c>
      <c r="H24">
        <v>7.1500000953674299</v>
      </c>
      <c r="I24">
        <v>7.1500000953674299</v>
      </c>
      <c r="J24">
        <v>0</v>
      </c>
      <c r="K24" t="b">
        <f>IF(dailyActivity_merged[[#This Row],[VeryActiveDistance]]&gt;20,"active")</f>
        <v>0</v>
      </c>
      <c r="L24">
        <v>2.46000003814697</v>
      </c>
      <c r="M24" t="b">
        <f>IF(dailyActivity_merged[[#This Row],[ModeratelyActiveDistance]]&gt;10&lt;20,"moderate")</f>
        <v>0</v>
      </c>
      <c r="N24">
        <v>0.87000000476837203</v>
      </c>
      <c r="O24" t="str">
        <f>IF(dailyActivity_merged[[#This Row],[LightActiveDistance]]&lt;10,"light")</f>
        <v>light</v>
      </c>
      <c r="P24" t="b">
        <f>IF(dailyActivity_merged[[#This Row],[Mean]]="intermediate",IF(dailyActivity_merged[[#This Row],[Mean]]&gt;35,"pro","beginner"))</f>
        <v>0</v>
      </c>
      <c r="Q24">
        <f>AVERAGE(dailyActivity_merged[LightActiveDistance])</f>
        <v>3.3408191485885292</v>
      </c>
      <c r="R24">
        <v>3.8199999332428001</v>
      </c>
      <c r="S24">
        <v>0</v>
      </c>
      <c r="T24">
        <f>dailyActivity_merged[[#This Row],[VeryActiveMinutes]]*60</f>
        <v>2160</v>
      </c>
      <c r="U24">
        <v>36</v>
      </c>
      <c r="V24">
        <f>dailyActivity_merged[[#This Row],[FairlyActiveMinutes]]*60</f>
        <v>1320</v>
      </c>
      <c r="W24">
        <v>22</v>
      </c>
      <c r="X24">
        <f>dailyActivity_merged[[#This Row],[LightlyActiveMinutes]]*60</f>
        <v>12180</v>
      </c>
      <c r="Y24">
        <v>203</v>
      </c>
      <c r="Z24">
        <v>1179</v>
      </c>
      <c r="AA24">
        <v>1819</v>
      </c>
    </row>
    <row r="25" spans="1:27" x14ac:dyDescent="0.3">
      <c r="A25" t="e">
        <f>VLOOKUP(dailyActivity_merged[[#Headers],[Id]],dailyActivity_merged[[Id]:[Calories]],15,0)</f>
        <v>#N/A</v>
      </c>
      <c r="B25" t="str">
        <f>LEFT(dailyActivity_merged[[#This Row],[Id]],4)</f>
        <v>1503</v>
      </c>
      <c r="C25">
        <v>1503960366</v>
      </c>
      <c r="D25" t="str">
        <f>LEFT(dailyActivity_merged[[#This Row],[ActivityDate]],1)</f>
        <v>4</v>
      </c>
      <c r="E25" s="1">
        <v>42495</v>
      </c>
      <c r="F25" s="1">
        <f ca="1">SUMIF(dailyActivity_merged[Id],dailyActivity_merged[[#Headers],[TotalSteps]],F26:F964)</f>
        <v>0</v>
      </c>
      <c r="G25">
        <v>14070</v>
      </c>
      <c r="H25">
        <v>8.8999996185302699</v>
      </c>
      <c r="I25">
        <v>8.8999996185302699</v>
      </c>
      <c r="J25">
        <v>0</v>
      </c>
      <c r="K25" t="b">
        <f>IF(dailyActivity_merged[[#This Row],[VeryActiveDistance]]&gt;20,"active")</f>
        <v>0</v>
      </c>
      <c r="L25">
        <v>2.9200000762939502</v>
      </c>
      <c r="M25" t="b">
        <f>IF(dailyActivity_merged[[#This Row],[ModeratelyActiveDistance]]&gt;10&lt;20,"moderate")</f>
        <v>0</v>
      </c>
      <c r="N25">
        <v>1.08000004291534</v>
      </c>
      <c r="O25" t="str">
        <f>IF(dailyActivity_merged[[#This Row],[LightActiveDistance]]&lt;10,"light")</f>
        <v>light</v>
      </c>
      <c r="P25" t="b">
        <f>IF(dailyActivity_merged[[#This Row],[Mean]]="intermediate",IF(dailyActivity_merged[[#This Row],[Mean]]&gt;35,"pro","beginner"))</f>
        <v>0</v>
      </c>
      <c r="Q25">
        <f>AVERAGE(dailyActivity_merged[LightActiveDistance])</f>
        <v>3.3408191485885292</v>
      </c>
      <c r="R25">
        <v>4.8800001144409197</v>
      </c>
      <c r="S25">
        <v>0</v>
      </c>
      <c r="T25">
        <f>dailyActivity_merged[[#This Row],[VeryActiveMinutes]]*60</f>
        <v>2700</v>
      </c>
      <c r="U25">
        <v>45</v>
      </c>
      <c r="V25">
        <f>dailyActivity_merged[[#This Row],[FairlyActiveMinutes]]*60</f>
        <v>1440</v>
      </c>
      <c r="W25">
        <v>24</v>
      </c>
      <c r="X25">
        <f>dailyActivity_merged[[#This Row],[LightlyActiveMinutes]]*60</f>
        <v>15000</v>
      </c>
      <c r="Y25">
        <v>250</v>
      </c>
      <c r="Z25">
        <v>857</v>
      </c>
      <c r="AA25">
        <v>1959</v>
      </c>
    </row>
    <row r="26" spans="1:27" x14ac:dyDescent="0.3">
      <c r="A26" t="e">
        <f>VLOOKUP(dailyActivity_merged[[#Headers],[Id]],dailyActivity_merged[[Id]:[Calories]],15,0)</f>
        <v>#N/A</v>
      </c>
      <c r="B26" t="str">
        <f>LEFT(dailyActivity_merged[[#This Row],[Id]],4)</f>
        <v>1503</v>
      </c>
      <c r="C26">
        <v>1503960366</v>
      </c>
      <c r="D26" t="str">
        <f>LEFT(dailyActivity_merged[[#This Row],[ActivityDate]],1)</f>
        <v>4</v>
      </c>
      <c r="E26" s="1">
        <v>42496</v>
      </c>
      <c r="F26" s="1">
        <f ca="1">SUMIF(dailyActivity_merged[Id],dailyActivity_merged[[#Headers],[TotalSteps]],F27:F965)</f>
        <v>0</v>
      </c>
      <c r="G26">
        <v>12159</v>
      </c>
      <c r="H26">
        <v>8.0299997329711896</v>
      </c>
      <c r="I26">
        <v>8.0299997329711896</v>
      </c>
      <c r="J26">
        <v>0</v>
      </c>
      <c r="K26" t="b">
        <f>IF(dailyActivity_merged[[#This Row],[VeryActiveDistance]]&gt;20,"active")</f>
        <v>0</v>
      </c>
      <c r="L26">
        <v>1.9700000286102299</v>
      </c>
      <c r="M26" t="b">
        <f>IF(dailyActivity_merged[[#This Row],[ModeratelyActiveDistance]]&gt;10&lt;20,"moderate")</f>
        <v>0</v>
      </c>
      <c r="N26">
        <v>0.25</v>
      </c>
      <c r="O26" t="str">
        <f>IF(dailyActivity_merged[[#This Row],[LightActiveDistance]]&lt;10,"light")</f>
        <v>light</v>
      </c>
      <c r="P26" t="b">
        <f>IF(dailyActivity_merged[[#This Row],[Mean]]="intermediate",IF(dailyActivity_merged[[#This Row],[Mean]]&gt;35,"pro","beginner"))</f>
        <v>0</v>
      </c>
      <c r="Q26">
        <f>AVERAGE(dailyActivity_merged[LightActiveDistance])</f>
        <v>3.3408191485885292</v>
      </c>
      <c r="R26">
        <v>5.8099999427795401</v>
      </c>
      <c r="S26">
        <v>0</v>
      </c>
      <c r="T26">
        <f>dailyActivity_merged[[#This Row],[VeryActiveMinutes]]*60</f>
        <v>1440</v>
      </c>
      <c r="U26">
        <v>24</v>
      </c>
      <c r="V26">
        <f>dailyActivity_merged[[#This Row],[FairlyActiveMinutes]]*60</f>
        <v>360</v>
      </c>
      <c r="W26">
        <v>6</v>
      </c>
      <c r="X26">
        <f>dailyActivity_merged[[#This Row],[LightlyActiveMinutes]]*60</f>
        <v>17340</v>
      </c>
      <c r="Y26">
        <v>289</v>
      </c>
      <c r="Z26">
        <v>754</v>
      </c>
      <c r="AA26">
        <v>1896</v>
      </c>
    </row>
    <row r="27" spans="1:27" x14ac:dyDescent="0.3">
      <c r="A27" t="e">
        <f>VLOOKUP(dailyActivity_merged[[#Headers],[Id]],dailyActivity_merged[[Id]:[Calories]],15,0)</f>
        <v>#N/A</v>
      </c>
      <c r="B27" t="str">
        <f>LEFT(dailyActivity_merged[[#This Row],[Id]],4)</f>
        <v>1503</v>
      </c>
      <c r="C27">
        <v>1503960366</v>
      </c>
      <c r="D27" t="str">
        <f>LEFT(dailyActivity_merged[[#This Row],[ActivityDate]],1)</f>
        <v>4</v>
      </c>
      <c r="E27" s="1">
        <v>42497</v>
      </c>
      <c r="F27" s="1">
        <f ca="1">SUMIF(dailyActivity_merged[Id],dailyActivity_merged[[#Headers],[TotalSteps]],F28:F966)</f>
        <v>0</v>
      </c>
      <c r="G27">
        <v>11992</v>
      </c>
      <c r="H27">
        <v>7.71000003814697</v>
      </c>
      <c r="I27">
        <v>7.71000003814697</v>
      </c>
      <c r="J27">
        <v>0</v>
      </c>
      <c r="K27" t="b">
        <f>IF(dailyActivity_merged[[#This Row],[VeryActiveDistance]]&gt;20,"active")</f>
        <v>0</v>
      </c>
      <c r="L27">
        <v>2.46000003814697</v>
      </c>
      <c r="M27" t="b">
        <f>IF(dailyActivity_merged[[#This Row],[ModeratelyActiveDistance]]&gt;10&lt;20,"moderate")</f>
        <v>0</v>
      </c>
      <c r="N27">
        <v>2.1199998855590798</v>
      </c>
      <c r="O27" t="str">
        <f>IF(dailyActivity_merged[[#This Row],[LightActiveDistance]]&lt;10,"light")</f>
        <v>light</v>
      </c>
      <c r="P27" t="b">
        <f>IF(dailyActivity_merged[[#This Row],[Mean]]="intermediate",IF(dailyActivity_merged[[#This Row],[Mean]]&gt;35,"pro","beginner"))</f>
        <v>0</v>
      </c>
      <c r="Q27">
        <f>AVERAGE(dailyActivity_merged[LightActiveDistance])</f>
        <v>3.3408191485885292</v>
      </c>
      <c r="R27">
        <v>3.1300001144409202</v>
      </c>
      <c r="S27">
        <v>0</v>
      </c>
      <c r="T27">
        <f>dailyActivity_merged[[#This Row],[VeryActiveMinutes]]*60</f>
        <v>2220</v>
      </c>
      <c r="U27">
        <v>37</v>
      </c>
      <c r="V27">
        <f>dailyActivity_merged[[#This Row],[FairlyActiveMinutes]]*60</f>
        <v>2760</v>
      </c>
      <c r="W27">
        <v>46</v>
      </c>
      <c r="X27">
        <f>dailyActivity_merged[[#This Row],[LightlyActiveMinutes]]*60</f>
        <v>10500</v>
      </c>
      <c r="Y27">
        <v>175</v>
      </c>
      <c r="Z27">
        <v>833</v>
      </c>
      <c r="AA27">
        <v>1821</v>
      </c>
    </row>
    <row r="28" spans="1:27" x14ac:dyDescent="0.3">
      <c r="A28" t="e">
        <f>VLOOKUP(dailyActivity_merged[[#Headers],[Id]],dailyActivity_merged[[Id]:[Calories]],15,0)</f>
        <v>#N/A</v>
      </c>
      <c r="B28" t="str">
        <f>LEFT(dailyActivity_merged[[#This Row],[Id]],4)</f>
        <v>1503</v>
      </c>
      <c r="C28">
        <v>1503960366</v>
      </c>
      <c r="D28" t="str">
        <f>LEFT(dailyActivity_merged[[#This Row],[ActivityDate]],1)</f>
        <v>4</v>
      </c>
      <c r="E28" s="1">
        <v>42498</v>
      </c>
      <c r="F28" s="1">
        <f ca="1">SUMIF(dailyActivity_merged[Id],dailyActivity_merged[[#Headers],[TotalSteps]],F29:F967)</f>
        <v>0</v>
      </c>
      <c r="G28">
        <v>10060</v>
      </c>
      <c r="H28">
        <v>6.5799999237060502</v>
      </c>
      <c r="I28">
        <v>6.5799999237060502</v>
      </c>
      <c r="J28">
        <v>0</v>
      </c>
      <c r="K28" t="b">
        <f>IF(dailyActivity_merged[[#This Row],[VeryActiveDistance]]&gt;20,"active")</f>
        <v>0</v>
      </c>
      <c r="L28">
        <v>3.5299999713897701</v>
      </c>
      <c r="M28" t="b">
        <f>IF(dailyActivity_merged[[#This Row],[ModeratelyActiveDistance]]&gt;10&lt;20,"moderate")</f>
        <v>0</v>
      </c>
      <c r="N28">
        <v>0.31999999284744302</v>
      </c>
      <c r="O28" t="str">
        <f>IF(dailyActivity_merged[[#This Row],[LightActiveDistance]]&lt;10,"light")</f>
        <v>light</v>
      </c>
      <c r="P28" t="b">
        <f>IF(dailyActivity_merged[[#This Row],[Mean]]="intermediate",IF(dailyActivity_merged[[#This Row],[Mean]]&gt;35,"pro","beginner"))</f>
        <v>0</v>
      </c>
      <c r="Q28">
        <f>AVERAGE(dailyActivity_merged[LightActiveDistance])</f>
        <v>3.3408191485885292</v>
      </c>
      <c r="R28">
        <v>2.7300000190734899</v>
      </c>
      <c r="S28">
        <v>0</v>
      </c>
      <c r="T28">
        <f>dailyActivity_merged[[#This Row],[VeryActiveMinutes]]*60</f>
        <v>2640</v>
      </c>
      <c r="U28">
        <v>44</v>
      </c>
      <c r="V28">
        <f>dailyActivity_merged[[#This Row],[FairlyActiveMinutes]]*60</f>
        <v>480</v>
      </c>
      <c r="W28">
        <v>8</v>
      </c>
      <c r="X28">
        <f>dailyActivity_merged[[#This Row],[LightlyActiveMinutes]]*60</f>
        <v>12180</v>
      </c>
      <c r="Y28">
        <v>203</v>
      </c>
      <c r="Z28">
        <v>574</v>
      </c>
      <c r="AA28">
        <v>1740</v>
      </c>
    </row>
    <row r="29" spans="1:27" x14ac:dyDescent="0.3">
      <c r="A29" t="e">
        <f>VLOOKUP(dailyActivity_merged[[#Headers],[Id]],dailyActivity_merged[[Id]:[Calories]],15,0)</f>
        <v>#N/A</v>
      </c>
      <c r="B29" t="str">
        <f>LEFT(dailyActivity_merged[[#This Row],[Id]],4)</f>
        <v>1503</v>
      </c>
      <c r="C29">
        <v>1503960366</v>
      </c>
      <c r="D29" t="str">
        <f>LEFT(dailyActivity_merged[[#This Row],[ActivityDate]],1)</f>
        <v>4</v>
      </c>
      <c r="E29" s="1">
        <v>42499</v>
      </c>
      <c r="F29" s="1">
        <f ca="1">SUMIF(dailyActivity_merged[Id],dailyActivity_merged[[#Headers],[TotalSteps]],F30:F968)</f>
        <v>0</v>
      </c>
      <c r="G29">
        <v>12022</v>
      </c>
      <c r="H29">
        <v>7.7199997901916504</v>
      </c>
      <c r="I29">
        <v>7.7199997901916504</v>
      </c>
      <c r="J29">
        <v>0</v>
      </c>
      <c r="K29" t="b">
        <f>IF(dailyActivity_merged[[#This Row],[VeryActiveDistance]]&gt;20,"active")</f>
        <v>0</v>
      </c>
      <c r="L29">
        <v>3.4500000476837198</v>
      </c>
      <c r="M29" t="b">
        <f>IF(dailyActivity_merged[[#This Row],[ModeratelyActiveDistance]]&gt;10&lt;20,"moderate")</f>
        <v>0</v>
      </c>
      <c r="N29">
        <v>0.52999997138977095</v>
      </c>
      <c r="O29" t="str">
        <f>IF(dailyActivity_merged[[#This Row],[LightActiveDistance]]&lt;10,"light")</f>
        <v>light</v>
      </c>
      <c r="P29" t="b">
        <f>IF(dailyActivity_merged[[#This Row],[Mean]]="intermediate",IF(dailyActivity_merged[[#This Row],[Mean]]&gt;35,"pro","beginner"))</f>
        <v>0</v>
      </c>
      <c r="Q29">
        <f>AVERAGE(dailyActivity_merged[LightActiveDistance])</f>
        <v>3.3408191485885292</v>
      </c>
      <c r="R29">
        <v>3.7400000095367401</v>
      </c>
      <c r="S29">
        <v>0</v>
      </c>
      <c r="T29">
        <f>dailyActivity_merged[[#This Row],[VeryActiveMinutes]]*60</f>
        <v>2760</v>
      </c>
      <c r="U29">
        <v>46</v>
      </c>
      <c r="V29">
        <f>dailyActivity_merged[[#This Row],[FairlyActiveMinutes]]*60</f>
        <v>660</v>
      </c>
      <c r="W29">
        <v>11</v>
      </c>
      <c r="X29">
        <f>dailyActivity_merged[[#This Row],[LightlyActiveMinutes]]*60</f>
        <v>12360</v>
      </c>
      <c r="Y29">
        <v>206</v>
      </c>
      <c r="Z29">
        <v>835</v>
      </c>
      <c r="AA29">
        <v>1819</v>
      </c>
    </row>
    <row r="30" spans="1:27" x14ac:dyDescent="0.3">
      <c r="A30" t="e">
        <f>VLOOKUP(dailyActivity_merged[[#Headers],[Id]],dailyActivity_merged[[Id]:[Calories]],15,0)</f>
        <v>#N/A</v>
      </c>
      <c r="B30" t="str">
        <f>LEFT(dailyActivity_merged[[#This Row],[Id]],4)</f>
        <v>1503</v>
      </c>
      <c r="C30">
        <v>1503960366</v>
      </c>
      <c r="D30" t="str">
        <f>LEFT(dailyActivity_merged[[#This Row],[ActivityDate]],1)</f>
        <v>4</v>
      </c>
      <c r="E30" s="1">
        <v>42500</v>
      </c>
      <c r="F30" s="1">
        <f ca="1">SUMIF(dailyActivity_merged[Id],dailyActivity_merged[[#Headers],[TotalSteps]],F31:F969)</f>
        <v>0</v>
      </c>
      <c r="G30">
        <v>12207</v>
      </c>
      <c r="H30">
        <v>7.7699999809265101</v>
      </c>
      <c r="I30">
        <v>7.7699999809265101</v>
      </c>
      <c r="J30">
        <v>0</v>
      </c>
      <c r="K30" t="b">
        <f>IF(dailyActivity_merged[[#This Row],[VeryActiveDistance]]&gt;20,"active")</f>
        <v>0</v>
      </c>
      <c r="L30">
        <v>3.3499999046325701</v>
      </c>
      <c r="M30" t="b">
        <f>IF(dailyActivity_merged[[#This Row],[ModeratelyActiveDistance]]&gt;10&lt;20,"moderate")</f>
        <v>0</v>
      </c>
      <c r="N30">
        <v>1.1599999666214</v>
      </c>
      <c r="O30" t="str">
        <f>IF(dailyActivity_merged[[#This Row],[LightActiveDistance]]&lt;10,"light")</f>
        <v>light</v>
      </c>
      <c r="P30" t="b">
        <f>IF(dailyActivity_merged[[#This Row],[Mean]]="intermediate",IF(dailyActivity_merged[[#This Row],[Mean]]&gt;35,"pro","beginner"))</f>
        <v>0</v>
      </c>
      <c r="Q30">
        <f>AVERAGE(dailyActivity_merged[LightActiveDistance])</f>
        <v>3.3408191485885292</v>
      </c>
      <c r="R30">
        <v>3.2599999904632599</v>
      </c>
      <c r="S30">
        <v>0</v>
      </c>
      <c r="T30">
        <f>dailyActivity_merged[[#This Row],[VeryActiveMinutes]]*60</f>
        <v>2760</v>
      </c>
      <c r="U30">
        <v>46</v>
      </c>
      <c r="V30">
        <f>dailyActivity_merged[[#This Row],[FairlyActiveMinutes]]*60</f>
        <v>1860</v>
      </c>
      <c r="W30">
        <v>31</v>
      </c>
      <c r="X30">
        <f>dailyActivity_merged[[#This Row],[LightlyActiveMinutes]]*60</f>
        <v>12840</v>
      </c>
      <c r="Y30">
        <v>214</v>
      </c>
      <c r="Z30">
        <v>746</v>
      </c>
      <c r="AA30">
        <v>1859</v>
      </c>
    </row>
    <row r="31" spans="1:27" x14ac:dyDescent="0.3">
      <c r="A31" t="e">
        <f>VLOOKUP(dailyActivity_merged[[#Headers],[Id]],dailyActivity_merged[[Id]:[Calories]],15,0)</f>
        <v>#N/A</v>
      </c>
      <c r="B31" t="str">
        <f>LEFT(dailyActivity_merged[[#This Row],[Id]],4)</f>
        <v>1503</v>
      </c>
      <c r="C31">
        <v>1503960366</v>
      </c>
      <c r="D31" t="str">
        <f>LEFT(dailyActivity_merged[[#This Row],[ActivityDate]],1)</f>
        <v>4</v>
      </c>
      <c r="E31" s="1">
        <v>42501</v>
      </c>
      <c r="F31" s="1">
        <f ca="1">SUMIF(dailyActivity_merged[Id],dailyActivity_merged[[#Headers],[TotalSteps]],F32:F970)</f>
        <v>0</v>
      </c>
      <c r="G31">
        <v>12770</v>
      </c>
      <c r="H31">
        <v>8.1300001144409197</v>
      </c>
      <c r="I31">
        <v>8.1300001144409197</v>
      </c>
      <c r="J31">
        <v>0</v>
      </c>
      <c r="K31" t="b">
        <f>IF(dailyActivity_merged[[#This Row],[VeryActiveDistance]]&gt;20,"active")</f>
        <v>0</v>
      </c>
      <c r="L31">
        <v>2.5599999427795401</v>
      </c>
      <c r="M31" t="b">
        <f>IF(dailyActivity_merged[[#This Row],[ModeratelyActiveDistance]]&gt;10&lt;20,"moderate")</f>
        <v>0</v>
      </c>
      <c r="N31">
        <v>1.0099999904632599</v>
      </c>
      <c r="O31" t="str">
        <f>IF(dailyActivity_merged[[#This Row],[LightActiveDistance]]&lt;10,"light")</f>
        <v>light</v>
      </c>
      <c r="P31" t="b">
        <f>IF(dailyActivity_merged[[#This Row],[Mean]]="intermediate",IF(dailyActivity_merged[[#This Row],[Mean]]&gt;35,"pro","beginner"))</f>
        <v>0</v>
      </c>
      <c r="Q31">
        <f>AVERAGE(dailyActivity_merged[LightActiveDistance])</f>
        <v>3.3408191485885292</v>
      </c>
      <c r="R31">
        <v>4.5500001907348597</v>
      </c>
      <c r="S31">
        <v>0</v>
      </c>
      <c r="T31">
        <f>dailyActivity_merged[[#This Row],[VeryActiveMinutes]]*60</f>
        <v>2160</v>
      </c>
      <c r="U31">
        <v>36</v>
      </c>
      <c r="V31">
        <f>dailyActivity_merged[[#This Row],[FairlyActiveMinutes]]*60</f>
        <v>1380</v>
      </c>
      <c r="W31">
        <v>23</v>
      </c>
      <c r="X31">
        <f>dailyActivity_merged[[#This Row],[LightlyActiveMinutes]]*60</f>
        <v>15060</v>
      </c>
      <c r="Y31">
        <v>251</v>
      </c>
      <c r="Z31">
        <v>669</v>
      </c>
      <c r="AA31">
        <v>1783</v>
      </c>
    </row>
    <row r="32" spans="1:27" x14ac:dyDescent="0.3">
      <c r="A32" t="e">
        <f>VLOOKUP(dailyActivity_merged[[#Headers],[Id]],dailyActivity_merged[[Id]:[Calories]],15,0)</f>
        <v>#N/A</v>
      </c>
      <c r="B32" t="str">
        <f>LEFT(dailyActivity_merged[[#This Row],[Id]],4)</f>
        <v>1503</v>
      </c>
      <c r="C32">
        <v>1503960366</v>
      </c>
      <c r="D32" t="str">
        <f>LEFT(dailyActivity_merged[[#This Row],[ActivityDate]],1)</f>
        <v>4</v>
      </c>
      <c r="E32" s="1">
        <v>42502</v>
      </c>
      <c r="F32" s="1">
        <f ca="1">SUMIF(dailyActivity_merged[Id],dailyActivity_merged[[#Headers],[TotalSteps]],F33:F971)</f>
        <v>0</v>
      </c>
      <c r="G32">
        <v>0</v>
      </c>
      <c r="H32">
        <v>0</v>
      </c>
      <c r="I32">
        <v>0</v>
      </c>
      <c r="J32">
        <v>0</v>
      </c>
      <c r="K32" t="b">
        <f>IF(dailyActivity_merged[[#This Row],[VeryActiveDistance]]&gt;20,"active")</f>
        <v>0</v>
      </c>
      <c r="L32">
        <v>0</v>
      </c>
      <c r="M32" t="b">
        <f>IF(dailyActivity_merged[[#This Row],[ModeratelyActiveDistance]]&gt;10&lt;20,"moderate")</f>
        <v>0</v>
      </c>
      <c r="N32">
        <v>0</v>
      </c>
      <c r="O32" t="str">
        <f>IF(dailyActivity_merged[[#This Row],[LightActiveDistance]]&lt;10,"light")</f>
        <v>light</v>
      </c>
      <c r="P32" t="b">
        <f>IF(dailyActivity_merged[[#This Row],[Mean]]="intermediate",IF(dailyActivity_merged[[#This Row],[Mean]]&gt;35,"pro","beginner"))</f>
        <v>0</v>
      </c>
      <c r="Q32">
        <f>AVERAGE(dailyActivity_merged[LightActiveDistance])</f>
        <v>3.3408191485885292</v>
      </c>
      <c r="R32">
        <v>0</v>
      </c>
      <c r="S32">
        <v>0</v>
      </c>
      <c r="T32">
        <f>dailyActivity_merged[[#This Row],[VeryActiveMinutes]]*60</f>
        <v>0</v>
      </c>
      <c r="U32">
        <v>0</v>
      </c>
      <c r="V32">
        <f>dailyActivity_merged[[#This Row],[FairlyActiveMinutes]]*60</f>
        <v>0</v>
      </c>
      <c r="W32">
        <v>0</v>
      </c>
      <c r="X32">
        <f>dailyActivity_merged[[#This Row],[LightlyActiveMinutes]]*60</f>
        <v>0</v>
      </c>
      <c r="Y32">
        <v>0</v>
      </c>
      <c r="Z32">
        <v>1440</v>
      </c>
      <c r="AA32">
        <v>0</v>
      </c>
    </row>
    <row r="33" spans="1:27" x14ac:dyDescent="0.3">
      <c r="A33" t="e">
        <f>VLOOKUP(dailyActivity_merged[[#Headers],[Id]],dailyActivity_merged[[Id]:[Calories]],15,0)</f>
        <v>#N/A</v>
      </c>
      <c r="B33" t="str">
        <f>LEFT(dailyActivity_merged[[#This Row],[Id]],4)</f>
        <v>1624</v>
      </c>
      <c r="C33">
        <v>1624580081</v>
      </c>
      <c r="D33" t="str">
        <f>LEFT(dailyActivity_merged[[#This Row],[ActivityDate]],1)</f>
        <v>4</v>
      </c>
      <c r="E33" s="1">
        <v>42472</v>
      </c>
      <c r="F33" s="1">
        <f ca="1">SUMIF(dailyActivity_merged[Id],dailyActivity_merged[[#Headers],[TotalSteps]],F34:F972)</f>
        <v>0</v>
      </c>
      <c r="G33">
        <v>8163</v>
      </c>
      <c r="H33">
        <v>5.3099999427795401</v>
      </c>
      <c r="I33">
        <v>5.3099999427795401</v>
      </c>
      <c r="J33">
        <v>0</v>
      </c>
      <c r="K33" t="b">
        <f>IF(dailyActivity_merged[[#This Row],[VeryActiveDistance]]&gt;20,"active")</f>
        <v>0</v>
      </c>
      <c r="L33">
        <v>0</v>
      </c>
      <c r="M33" t="b">
        <f>IF(dailyActivity_merged[[#This Row],[ModeratelyActiveDistance]]&gt;10&lt;20,"moderate")</f>
        <v>0</v>
      </c>
      <c r="N33">
        <v>0</v>
      </c>
      <c r="O33" t="str">
        <f>IF(dailyActivity_merged[[#This Row],[LightActiveDistance]]&lt;10,"light")</f>
        <v>light</v>
      </c>
      <c r="P33" t="b">
        <f>IF(dailyActivity_merged[[#This Row],[Mean]]="intermediate",IF(dailyActivity_merged[[#This Row],[Mean]]&gt;35,"pro","beginner"))</f>
        <v>0</v>
      </c>
      <c r="Q33">
        <f>AVERAGE(dailyActivity_merged[LightActiveDistance])</f>
        <v>3.3408191485885292</v>
      </c>
      <c r="R33">
        <v>5.3099999427795401</v>
      </c>
      <c r="S33">
        <v>0</v>
      </c>
      <c r="T33">
        <f>dailyActivity_merged[[#This Row],[VeryActiveMinutes]]*60</f>
        <v>0</v>
      </c>
      <c r="U33">
        <v>0</v>
      </c>
      <c r="V33">
        <f>dailyActivity_merged[[#This Row],[FairlyActiveMinutes]]*60</f>
        <v>0</v>
      </c>
      <c r="W33">
        <v>0</v>
      </c>
      <c r="X33">
        <f>dailyActivity_merged[[#This Row],[LightlyActiveMinutes]]*60</f>
        <v>8760</v>
      </c>
      <c r="Y33">
        <v>146</v>
      </c>
      <c r="Z33">
        <v>1294</v>
      </c>
      <c r="AA33">
        <v>1432</v>
      </c>
    </row>
    <row r="34" spans="1:27" x14ac:dyDescent="0.3">
      <c r="A34" t="e">
        <f>VLOOKUP(dailyActivity_merged[[#Headers],[Id]],dailyActivity_merged[[Id]:[Calories]],15,0)</f>
        <v>#N/A</v>
      </c>
      <c r="B34" t="str">
        <f>LEFT(dailyActivity_merged[[#This Row],[Id]],4)</f>
        <v>1624</v>
      </c>
      <c r="C34">
        <v>1624580081</v>
      </c>
      <c r="D34" t="str">
        <f>LEFT(dailyActivity_merged[[#This Row],[ActivityDate]],1)</f>
        <v>4</v>
      </c>
      <c r="E34" s="1">
        <v>42473</v>
      </c>
      <c r="F34" s="1">
        <f ca="1">SUMIF(dailyActivity_merged[Id],dailyActivity_merged[[#Headers],[TotalSteps]],F35:F973)</f>
        <v>0</v>
      </c>
      <c r="G34">
        <v>7007</v>
      </c>
      <c r="H34">
        <v>4.5500001907348597</v>
      </c>
      <c r="I34">
        <v>4.5500001907348597</v>
      </c>
      <c r="J34">
        <v>0</v>
      </c>
      <c r="K34" t="b">
        <f>IF(dailyActivity_merged[[#This Row],[VeryActiveDistance]]&gt;20,"active")</f>
        <v>0</v>
      </c>
      <c r="L34">
        <v>0</v>
      </c>
      <c r="M34" t="b">
        <f>IF(dailyActivity_merged[[#This Row],[ModeratelyActiveDistance]]&gt;10&lt;20,"moderate")</f>
        <v>0</v>
      </c>
      <c r="N34">
        <v>0</v>
      </c>
      <c r="O34" t="str">
        <f>IF(dailyActivity_merged[[#This Row],[LightActiveDistance]]&lt;10,"light")</f>
        <v>light</v>
      </c>
      <c r="P34" t="b">
        <f>IF(dailyActivity_merged[[#This Row],[Mean]]="intermediate",IF(dailyActivity_merged[[#This Row],[Mean]]&gt;35,"pro","beginner"))</f>
        <v>0</v>
      </c>
      <c r="Q34">
        <f>AVERAGE(dailyActivity_merged[LightActiveDistance])</f>
        <v>3.3408191485885292</v>
      </c>
      <c r="R34">
        <v>4.5500001907348597</v>
      </c>
      <c r="S34">
        <v>0</v>
      </c>
      <c r="T34">
        <f>dailyActivity_merged[[#This Row],[VeryActiveMinutes]]*60</f>
        <v>0</v>
      </c>
      <c r="U34">
        <v>0</v>
      </c>
      <c r="V34">
        <f>dailyActivity_merged[[#This Row],[FairlyActiveMinutes]]*60</f>
        <v>0</v>
      </c>
      <c r="W34">
        <v>0</v>
      </c>
      <c r="X34">
        <f>dailyActivity_merged[[#This Row],[LightlyActiveMinutes]]*60</f>
        <v>8880</v>
      </c>
      <c r="Y34">
        <v>148</v>
      </c>
      <c r="Z34">
        <v>1292</v>
      </c>
      <c r="AA34">
        <v>1411</v>
      </c>
    </row>
    <row r="35" spans="1:27" x14ac:dyDescent="0.3">
      <c r="A35" t="e">
        <f>VLOOKUP(dailyActivity_merged[[#Headers],[Id]],dailyActivity_merged[[Id]:[Calories]],15,0)</f>
        <v>#N/A</v>
      </c>
      <c r="B35" t="str">
        <f>LEFT(dailyActivity_merged[[#This Row],[Id]],4)</f>
        <v>1624</v>
      </c>
      <c r="C35">
        <v>1624580081</v>
      </c>
      <c r="D35" t="str">
        <f>LEFT(dailyActivity_merged[[#This Row],[ActivityDate]],1)</f>
        <v>4</v>
      </c>
      <c r="E35" s="1">
        <v>42474</v>
      </c>
      <c r="F35" s="1">
        <f ca="1">SUMIF(dailyActivity_merged[Id],dailyActivity_merged[[#Headers],[TotalSteps]],F36:F974)</f>
        <v>0</v>
      </c>
      <c r="G35">
        <v>9107</v>
      </c>
      <c r="H35">
        <v>5.9200000762939498</v>
      </c>
      <c r="I35">
        <v>5.9200000762939498</v>
      </c>
      <c r="J35">
        <v>0</v>
      </c>
      <c r="K35" t="b">
        <f>IF(dailyActivity_merged[[#This Row],[VeryActiveDistance]]&gt;20,"active")</f>
        <v>0</v>
      </c>
      <c r="L35">
        <v>0</v>
      </c>
      <c r="M35" t="b">
        <f>IF(dailyActivity_merged[[#This Row],[ModeratelyActiveDistance]]&gt;10&lt;20,"moderate")</f>
        <v>0</v>
      </c>
      <c r="N35">
        <v>0</v>
      </c>
      <c r="O35" t="str">
        <f>IF(dailyActivity_merged[[#This Row],[LightActiveDistance]]&lt;10,"light")</f>
        <v>light</v>
      </c>
      <c r="P35" t="b">
        <f>IF(dailyActivity_merged[[#This Row],[Mean]]="intermediate",IF(dailyActivity_merged[[#This Row],[Mean]]&gt;35,"pro","beginner"))</f>
        <v>0</v>
      </c>
      <c r="Q35">
        <f>AVERAGE(dailyActivity_merged[LightActiveDistance])</f>
        <v>3.3408191485885292</v>
      </c>
      <c r="R35">
        <v>5.9099998474121103</v>
      </c>
      <c r="S35">
        <v>9.9999997764825804E-3</v>
      </c>
      <c r="T35">
        <f>dailyActivity_merged[[#This Row],[VeryActiveMinutes]]*60</f>
        <v>0</v>
      </c>
      <c r="U35">
        <v>0</v>
      </c>
      <c r="V35">
        <f>dailyActivity_merged[[#This Row],[FairlyActiveMinutes]]*60</f>
        <v>0</v>
      </c>
      <c r="W35">
        <v>0</v>
      </c>
      <c r="X35">
        <f>dailyActivity_merged[[#This Row],[LightlyActiveMinutes]]*60</f>
        <v>14160</v>
      </c>
      <c r="Y35">
        <v>236</v>
      </c>
      <c r="Z35">
        <v>1204</v>
      </c>
      <c r="AA35">
        <v>1572</v>
      </c>
    </row>
    <row r="36" spans="1:27" x14ac:dyDescent="0.3">
      <c r="A36" t="e">
        <f>VLOOKUP(dailyActivity_merged[[#Headers],[Id]],dailyActivity_merged[[Id]:[Calories]],15,0)</f>
        <v>#N/A</v>
      </c>
      <c r="B36" t="str">
        <f>LEFT(dailyActivity_merged[[#This Row],[Id]],4)</f>
        <v>1624</v>
      </c>
      <c r="C36">
        <v>1624580081</v>
      </c>
      <c r="D36" t="str">
        <f>LEFT(dailyActivity_merged[[#This Row],[ActivityDate]],1)</f>
        <v>4</v>
      </c>
      <c r="E36" s="1">
        <v>42475</v>
      </c>
      <c r="F36" s="1">
        <f ca="1">SUMIF(dailyActivity_merged[Id],dailyActivity_merged[[#Headers],[TotalSteps]],F37:F975)</f>
        <v>0</v>
      </c>
      <c r="G36">
        <v>1510</v>
      </c>
      <c r="H36">
        <v>0.980000019073486</v>
      </c>
      <c r="I36">
        <v>0.980000019073486</v>
      </c>
      <c r="J36">
        <v>0</v>
      </c>
      <c r="K36" t="b">
        <f>IF(dailyActivity_merged[[#This Row],[VeryActiveDistance]]&gt;20,"active")</f>
        <v>0</v>
      </c>
      <c r="L36">
        <v>0</v>
      </c>
      <c r="M36" t="b">
        <f>IF(dailyActivity_merged[[#This Row],[ModeratelyActiveDistance]]&gt;10&lt;20,"moderate")</f>
        <v>0</v>
      </c>
      <c r="N36">
        <v>0</v>
      </c>
      <c r="O36" t="str">
        <f>IF(dailyActivity_merged[[#This Row],[LightActiveDistance]]&lt;10,"light")</f>
        <v>light</v>
      </c>
      <c r="P36" t="b">
        <f>IF(dailyActivity_merged[[#This Row],[Mean]]="intermediate",IF(dailyActivity_merged[[#This Row],[Mean]]&gt;35,"pro","beginner"))</f>
        <v>0</v>
      </c>
      <c r="Q36">
        <f>AVERAGE(dailyActivity_merged[LightActiveDistance])</f>
        <v>3.3408191485885292</v>
      </c>
      <c r="R36">
        <v>0.97000002861022905</v>
      </c>
      <c r="S36">
        <v>0</v>
      </c>
      <c r="T36">
        <f>dailyActivity_merged[[#This Row],[VeryActiveMinutes]]*60</f>
        <v>0</v>
      </c>
      <c r="U36">
        <v>0</v>
      </c>
      <c r="V36">
        <f>dailyActivity_merged[[#This Row],[FairlyActiveMinutes]]*60</f>
        <v>0</v>
      </c>
      <c r="W36">
        <v>0</v>
      </c>
      <c r="X36">
        <f>dailyActivity_merged[[#This Row],[LightlyActiveMinutes]]*60</f>
        <v>5760</v>
      </c>
      <c r="Y36">
        <v>96</v>
      </c>
      <c r="Z36">
        <v>1344</v>
      </c>
      <c r="AA36">
        <v>1344</v>
      </c>
    </row>
    <row r="37" spans="1:27" x14ac:dyDescent="0.3">
      <c r="A37" t="e">
        <f>VLOOKUP(dailyActivity_merged[[#Headers],[Id]],dailyActivity_merged[[Id]:[Calories]],15,0)</f>
        <v>#N/A</v>
      </c>
      <c r="B37" t="str">
        <f>LEFT(dailyActivity_merged[[#This Row],[Id]],4)</f>
        <v>1624</v>
      </c>
      <c r="C37">
        <v>1624580081</v>
      </c>
      <c r="D37" t="str">
        <f>LEFT(dailyActivity_merged[[#This Row],[ActivityDate]],1)</f>
        <v>4</v>
      </c>
      <c r="E37" s="1">
        <v>42476</v>
      </c>
      <c r="F37" s="1">
        <f ca="1">SUMIF(dailyActivity_merged[Id],dailyActivity_merged[[#Headers],[TotalSteps]],F38:F976)</f>
        <v>0</v>
      </c>
      <c r="G37">
        <v>5370</v>
      </c>
      <c r="H37">
        <v>3.4900000095367401</v>
      </c>
      <c r="I37">
        <v>3.4900000095367401</v>
      </c>
      <c r="J37">
        <v>0</v>
      </c>
      <c r="K37" t="b">
        <f>IF(dailyActivity_merged[[#This Row],[VeryActiveDistance]]&gt;20,"active")</f>
        <v>0</v>
      </c>
      <c r="L37">
        <v>0</v>
      </c>
      <c r="M37" t="b">
        <f>IF(dailyActivity_merged[[#This Row],[ModeratelyActiveDistance]]&gt;10&lt;20,"moderate")</f>
        <v>0</v>
      </c>
      <c r="N37">
        <v>0</v>
      </c>
      <c r="O37" t="str">
        <f>IF(dailyActivity_merged[[#This Row],[LightActiveDistance]]&lt;10,"light")</f>
        <v>light</v>
      </c>
      <c r="P37" t="b">
        <f>IF(dailyActivity_merged[[#This Row],[Mean]]="intermediate",IF(dailyActivity_merged[[#This Row],[Mean]]&gt;35,"pro","beginner"))</f>
        <v>0</v>
      </c>
      <c r="Q37">
        <f>AVERAGE(dailyActivity_merged[LightActiveDistance])</f>
        <v>3.3408191485885292</v>
      </c>
      <c r="R37">
        <v>3.4900000095367401</v>
      </c>
      <c r="S37">
        <v>0</v>
      </c>
      <c r="T37">
        <f>dailyActivity_merged[[#This Row],[VeryActiveMinutes]]*60</f>
        <v>0</v>
      </c>
      <c r="U37">
        <v>0</v>
      </c>
      <c r="V37">
        <f>dailyActivity_merged[[#This Row],[FairlyActiveMinutes]]*60</f>
        <v>0</v>
      </c>
      <c r="W37">
        <v>0</v>
      </c>
      <c r="X37">
        <f>dailyActivity_merged[[#This Row],[LightlyActiveMinutes]]*60</f>
        <v>10560</v>
      </c>
      <c r="Y37">
        <v>176</v>
      </c>
      <c r="Z37">
        <v>1264</v>
      </c>
      <c r="AA37">
        <v>1463</v>
      </c>
    </row>
    <row r="38" spans="1:27" x14ac:dyDescent="0.3">
      <c r="A38" t="e">
        <f>VLOOKUP(dailyActivity_merged[[#Headers],[Id]],dailyActivity_merged[[Id]:[Calories]],15,0)</f>
        <v>#N/A</v>
      </c>
      <c r="B38" t="str">
        <f>LEFT(dailyActivity_merged[[#This Row],[Id]],4)</f>
        <v>1624</v>
      </c>
      <c r="C38">
        <v>1624580081</v>
      </c>
      <c r="D38" t="str">
        <f>LEFT(dailyActivity_merged[[#This Row],[ActivityDate]],1)</f>
        <v>4</v>
      </c>
      <c r="E38" s="1">
        <v>42477</v>
      </c>
      <c r="F38" s="1">
        <f ca="1">SUMIF(dailyActivity_merged[Id],dailyActivity_merged[[#Headers],[TotalSteps]],F39:F977)</f>
        <v>0</v>
      </c>
      <c r="G38">
        <v>6175</v>
      </c>
      <c r="H38">
        <v>4.0599999427795401</v>
      </c>
      <c r="I38">
        <v>4.0599999427795401</v>
      </c>
      <c r="J38">
        <v>0</v>
      </c>
      <c r="K38" t="b">
        <f>IF(dailyActivity_merged[[#This Row],[VeryActiveDistance]]&gt;20,"active")</f>
        <v>0</v>
      </c>
      <c r="L38">
        <v>1.0299999713897701</v>
      </c>
      <c r="M38" t="b">
        <f>IF(dailyActivity_merged[[#This Row],[ModeratelyActiveDistance]]&gt;10&lt;20,"moderate")</f>
        <v>0</v>
      </c>
      <c r="N38">
        <v>1.5199999809265099</v>
      </c>
      <c r="O38" t="str">
        <f>IF(dailyActivity_merged[[#This Row],[LightActiveDistance]]&lt;10,"light")</f>
        <v>light</v>
      </c>
      <c r="P38" t="b">
        <f>IF(dailyActivity_merged[[#This Row],[Mean]]="intermediate",IF(dailyActivity_merged[[#This Row],[Mean]]&gt;35,"pro","beginner"))</f>
        <v>0</v>
      </c>
      <c r="Q38">
        <f>AVERAGE(dailyActivity_merged[LightActiveDistance])</f>
        <v>3.3408191485885292</v>
      </c>
      <c r="R38">
        <v>1.4900000095367401</v>
      </c>
      <c r="S38">
        <v>9.9999997764825804E-3</v>
      </c>
      <c r="T38">
        <f>dailyActivity_merged[[#This Row],[VeryActiveMinutes]]*60</f>
        <v>900</v>
      </c>
      <c r="U38">
        <v>15</v>
      </c>
      <c r="V38">
        <f>dailyActivity_merged[[#This Row],[FairlyActiveMinutes]]*60</f>
        <v>1320</v>
      </c>
      <c r="W38">
        <v>22</v>
      </c>
      <c r="X38">
        <f>dailyActivity_merged[[#This Row],[LightlyActiveMinutes]]*60</f>
        <v>7620</v>
      </c>
      <c r="Y38">
        <v>127</v>
      </c>
      <c r="Z38">
        <v>1276</v>
      </c>
      <c r="AA38">
        <v>1554</v>
      </c>
    </row>
    <row r="39" spans="1:27" x14ac:dyDescent="0.3">
      <c r="A39" t="e">
        <f>VLOOKUP(dailyActivity_merged[[#Headers],[Id]],dailyActivity_merged[[Id]:[Calories]],15,0)</f>
        <v>#N/A</v>
      </c>
      <c r="B39" t="str">
        <f>LEFT(dailyActivity_merged[[#This Row],[Id]],4)</f>
        <v>1624</v>
      </c>
      <c r="C39">
        <v>1624580081</v>
      </c>
      <c r="D39" t="str">
        <f>LEFT(dailyActivity_merged[[#This Row],[ActivityDate]],1)</f>
        <v>4</v>
      </c>
      <c r="E39" s="1">
        <v>42478</v>
      </c>
      <c r="F39" s="1">
        <f ca="1">SUMIF(dailyActivity_merged[Id],dailyActivity_merged[[#Headers],[TotalSteps]],F40:F978)</f>
        <v>0</v>
      </c>
      <c r="G39">
        <v>10536</v>
      </c>
      <c r="H39">
        <v>7.4099998474121103</v>
      </c>
      <c r="I39">
        <v>7.4099998474121103</v>
      </c>
      <c r="J39">
        <v>0</v>
      </c>
      <c r="K39" t="b">
        <f>IF(dailyActivity_merged[[#This Row],[VeryActiveDistance]]&gt;20,"active")</f>
        <v>0</v>
      </c>
      <c r="L39">
        <v>2.1500000953674299</v>
      </c>
      <c r="M39" t="b">
        <f>IF(dailyActivity_merged[[#This Row],[ModeratelyActiveDistance]]&gt;10&lt;20,"moderate")</f>
        <v>0</v>
      </c>
      <c r="N39">
        <v>0.62000000476837203</v>
      </c>
      <c r="O39" t="str">
        <f>IF(dailyActivity_merged[[#This Row],[LightActiveDistance]]&lt;10,"light")</f>
        <v>light</v>
      </c>
      <c r="P39" t="b">
        <f>IF(dailyActivity_merged[[#This Row],[Mean]]="intermediate",IF(dailyActivity_merged[[#This Row],[Mean]]&gt;35,"pro","beginner"))</f>
        <v>0</v>
      </c>
      <c r="Q39">
        <f>AVERAGE(dailyActivity_merged[LightActiveDistance])</f>
        <v>3.3408191485885292</v>
      </c>
      <c r="R39">
        <v>4.6199998855590803</v>
      </c>
      <c r="S39">
        <v>9.9999997764825804E-3</v>
      </c>
      <c r="T39">
        <f>dailyActivity_merged[[#This Row],[VeryActiveMinutes]]*60</f>
        <v>1020</v>
      </c>
      <c r="U39">
        <v>17</v>
      </c>
      <c r="V39">
        <f>dailyActivity_merged[[#This Row],[FairlyActiveMinutes]]*60</f>
        <v>420</v>
      </c>
      <c r="W39">
        <v>7</v>
      </c>
      <c r="X39">
        <f>dailyActivity_merged[[#This Row],[LightlyActiveMinutes]]*60</f>
        <v>12120</v>
      </c>
      <c r="Y39">
        <v>202</v>
      </c>
      <c r="Z39">
        <v>1214</v>
      </c>
      <c r="AA39">
        <v>1604</v>
      </c>
    </row>
    <row r="40" spans="1:27" x14ac:dyDescent="0.3">
      <c r="A40" t="e">
        <f>VLOOKUP(dailyActivity_merged[[#Headers],[Id]],dailyActivity_merged[[Id]:[Calories]],15,0)</f>
        <v>#N/A</v>
      </c>
      <c r="B40" t="str">
        <f>LEFT(dailyActivity_merged[[#This Row],[Id]],4)</f>
        <v>1624</v>
      </c>
      <c r="C40">
        <v>1624580081</v>
      </c>
      <c r="D40" t="str">
        <f>LEFT(dailyActivity_merged[[#This Row],[ActivityDate]],1)</f>
        <v>4</v>
      </c>
      <c r="E40" s="1">
        <v>42479</v>
      </c>
      <c r="F40" s="1">
        <f ca="1">SUMIF(dailyActivity_merged[Id],dailyActivity_merged[[#Headers],[TotalSteps]],F41:F979)</f>
        <v>0</v>
      </c>
      <c r="G40">
        <v>2916</v>
      </c>
      <c r="H40">
        <v>1.8999999761581401</v>
      </c>
      <c r="I40">
        <v>1.8999999761581401</v>
      </c>
      <c r="J40">
        <v>0</v>
      </c>
      <c r="K40" t="b">
        <f>IF(dailyActivity_merged[[#This Row],[VeryActiveDistance]]&gt;20,"active")</f>
        <v>0</v>
      </c>
      <c r="L40">
        <v>0</v>
      </c>
      <c r="M40" t="b">
        <f>IF(dailyActivity_merged[[#This Row],[ModeratelyActiveDistance]]&gt;10&lt;20,"moderate")</f>
        <v>0</v>
      </c>
      <c r="N40">
        <v>0</v>
      </c>
      <c r="O40" t="str">
        <f>IF(dailyActivity_merged[[#This Row],[LightActiveDistance]]&lt;10,"light")</f>
        <v>light</v>
      </c>
      <c r="P40" t="b">
        <f>IF(dailyActivity_merged[[#This Row],[Mean]]="intermediate",IF(dailyActivity_merged[[#This Row],[Mean]]&gt;35,"pro","beginner"))</f>
        <v>0</v>
      </c>
      <c r="Q40">
        <f>AVERAGE(dailyActivity_merged[LightActiveDistance])</f>
        <v>3.3408191485885292</v>
      </c>
      <c r="R40">
        <v>1.8999999761581401</v>
      </c>
      <c r="S40">
        <v>0</v>
      </c>
      <c r="T40">
        <f>dailyActivity_merged[[#This Row],[VeryActiveMinutes]]*60</f>
        <v>0</v>
      </c>
      <c r="U40">
        <v>0</v>
      </c>
      <c r="V40">
        <f>dailyActivity_merged[[#This Row],[FairlyActiveMinutes]]*60</f>
        <v>0</v>
      </c>
      <c r="W40">
        <v>0</v>
      </c>
      <c r="X40">
        <f>dailyActivity_merged[[#This Row],[LightlyActiveMinutes]]*60</f>
        <v>8460</v>
      </c>
      <c r="Y40">
        <v>141</v>
      </c>
      <c r="Z40">
        <v>1299</v>
      </c>
      <c r="AA40">
        <v>1435</v>
      </c>
    </row>
    <row r="41" spans="1:27" x14ac:dyDescent="0.3">
      <c r="A41" t="e">
        <f>VLOOKUP(dailyActivity_merged[[#Headers],[Id]],dailyActivity_merged[[Id]:[Calories]],15,0)</f>
        <v>#N/A</v>
      </c>
      <c r="B41" t="str">
        <f>LEFT(dailyActivity_merged[[#This Row],[Id]],4)</f>
        <v>1624</v>
      </c>
      <c r="C41">
        <v>1624580081</v>
      </c>
      <c r="D41" t="str">
        <f>LEFT(dailyActivity_merged[[#This Row],[ActivityDate]],1)</f>
        <v>4</v>
      </c>
      <c r="E41" s="1">
        <v>42480</v>
      </c>
      <c r="F41" s="1">
        <f ca="1">SUMIF(dailyActivity_merged[Id],dailyActivity_merged[[#Headers],[TotalSteps]],F42:F980)</f>
        <v>0</v>
      </c>
      <c r="G41">
        <v>4974</v>
      </c>
      <c r="H41">
        <v>3.2300000190734899</v>
      </c>
      <c r="I41">
        <v>3.2300000190734899</v>
      </c>
      <c r="J41">
        <v>0</v>
      </c>
      <c r="K41" t="b">
        <f>IF(dailyActivity_merged[[#This Row],[VeryActiveDistance]]&gt;20,"active")</f>
        <v>0</v>
      </c>
      <c r="L41">
        <v>0</v>
      </c>
      <c r="M41" t="b">
        <f>IF(dailyActivity_merged[[#This Row],[ModeratelyActiveDistance]]&gt;10&lt;20,"moderate")</f>
        <v>0</v>
      </c>
      <c r="N41">
        <v>0</v>
      </c>
      <c r="O41" t="str">
        <f>IF(dailyActivity_merged[[#This Row],[LightActiveDistance]]&lt;10,"light")</f>
        <v>light</v>
      </c>
      <c r="P41" t="b">
        <f>IF(dailyActivity_merged[[#This Row],[Mean]]="intermediate",IF(dailyActivity_merged[[#This Row],[Mean]]&gt;35,"pro","beginner"))</f>
        <v>0</v>
      </c>
      <c r="Q41">
        <f>AVERAGE(dailyActivity_merged[LightActiveDistance])</f>
        <v>3.3408191485885292</v>
      </c>
      <c r="R41">
        <v>3.2300000190734899</v>
      </c>
      <c r="S41">
        <v>0</v>
      </c>
      <c r="T41">
        <f>dailyActivity_merged[[#This Row],[VeryActiveMinutes]]*60</f>
        <v>0</v>
      </c>
      <c r="U41">
        <v>0</v>
      </c>
      <c r="V41">
        <f>dailyActivity_merged[[#This Row],[FairlyActiveMinutes]]*60</f>
        <v>0</v>
      </c>
      <c r="W41">
        <v>0</v>
      </c>
      <c r="X41">
        <f>dailyActivity_merged[[#This Row],[LightlyActiveMinutes]]*60</f>
        <v>9060</v>
      </c>
      <c r="Y41">
        <v>151</v>
      </c>
      <c r="Z41">
        <v>1289</v>
      </c>
      <c r="AA41">
        <v>1446</v>
      </c>
    </row>
    <row r="42" spans="1:27" x14ac:dyDescent="0.3">
      <c r="A42" t="e">
        <f>VLOOKUP(dailyActivity_merged[[#Headers],[Id]],dailyActivity_merged[[Id]:[Calories]],15,0)</f>
        <v>#N/A</v>
      </c>
      <c r="B42" t="str">
        <f>LEFT(dailyActivity_merged[[#This Row],[Id]],4)</f>
        <v>1624</v>
      </c>
      <c r="C42">
        <v>1624580081</v>
      </c>
      <c r="D42" t="str">
        <f>LEFT(dailyActivity_merged[[#This Row],[ActivityDate]],1)</f>
        <v>4</v>
      </c>
      <c r="E42" s="1">
        <v>42481</v>
      </c>
      <c r="F42" s="1">
        <f ca="1">SUMIF(dailyActivity_merged[Id],dailyActivity_merged[[#Headers],[TotalSteps]],F43:F981)</f>
        <v>0</v>
      </c>
      <c r="G42">
        <v>6349</v>
      </c>
      <c r="H42">
        <v>4.1300001144409197</v>
      </c>
      <c r="I42">
        <v>4.1300001144409197</v>
      </c>
      <c r="J42">
        <v>0</v>
      </c>
      <c r="K42" t="b">
        <f>IF(dailyActivity_merged[[#This Row],[VeryActiveDistance]]&gt;20,"active")</f>
        <v>0</v>
      </c>
      <c r="L42">
        <v>0</v>
      </c>
      <c r="M42" t="b">
        <f>IF(dailyActivity_merged[[#This Row],[ModeratelyActiveDistance]]&gt;10&lt;20,"moderate")</f>
        <v>0</v>
      </c>
      <c r="N42">
        <v>0</v>
      </c>
      <c r="O42" t="str">
        <f>IF(dailyActivity_merged[[#This Row],[LightActiveDistance]]&lt;10,"light")</f>
        <v>light</v>
      </c>
      <c r="P42" t="b">
        <f>IF(dailyActivity_merged[[#This Row],[Mean]]="intermediate",IF(dailyActivity_merged[[#This Row],[Mean]]&gt;35,"pro","beginner"))</f>
        <v>0</v>
      </c>
      <c r="Q42">
        <f>AVERAGE(dailyActivity_merged[LightActiveDistance])</f>
        <v>3.3408191485885292</v>
      </c>
      <c r="R42">
        <v>4.1100001335143999</v>
      </c>
      <c r="S42">
        <v>1.9999999552965199E-2</v>
      </c>
      <c r="T42">
        <f>dailyActivity_merged[[#This Row],[VeryActiveMinutes]]*60</f>
        <v>0</v>
      </c>
      <c r="U42">
        <v>0</v>
      </c>
      <c r="V42">
        <f>dailyActivity_merged[[#This Row],[FairlyActiveMinutes]]*60</f>
        <v>0</v>
      </c>
      <c r="W42">
        <v>0</v>
      </c>
      <c r="X42">
        <f>dailyActivity_merged[[#This Row],[LightlyActiveMinutes]]*60</f>
        <v>11160</v>
      </c>
      <c r="Y42">
        <v>186</v>
      </c>
      <c r="Z42">
        <v>1254</v>
      </c>
      <c r="AA42">
        <v>1467</v>
      </c>
    </row>
    <row r="43" spans="1:27" x14ac:dyDescent="0.3">
      <c r="A43" t="e">
        <f>VLOOKUP(dailyActivity_merged[[#Headers],[Id]],dailyActivity_merged[[Id]:[Calories]],15,0)</f>
        <v>#N/A</v>
      </c>
      <c r="B43" t="str">
        <f>LEFT(dailyActivity_merged[[#This Row],[Id]],4)</f>
        <v>1624</v>
      </c>
      <c r="C43">
        <v>1624580081</v>
      </c>
      <c r="D43" t="str">
        <f>LEFT(dailyActivity_merged[[#This Row],[ActivityDate]],1)</f>
        <v>4</v>
      </c>
      <c r="E43" s="1">
        <v>42482</v>
      </c>
      <c r="F43" s="1">
        <f ca="1">SUMIF(dailyActivity_merged[Id],dailyActivity_merged[[#Headers],[TotalSteps]],F44:F982)</f>
        <v>0</v>
      </c>
      <c r="G43">
        <v>4026</v>
      </c>
      <c r="H43">
        <v>2.6199998855590798</v>
      </c>
      <c r="I43">
        <v>2.6199998855590798</v>
      </c>
      <c r="J43">
        <v>0</v>
      </c>
      <c r="K43" t="b">
        <f>IF(dailyActivity_merged[[#This Row],[VeryActiveDistance]]&gt;20,"active")</f>
        <v>0</v>
      </c>
      <c r="L43">
        <v>0</v>
      </c>
      <c r="M43" t="b">
        <f>IF(dailyActivity_merged[[#This Row],[ModeratelyActiveDistance]]&gt;10&lt;20,"moderate")</f>
        <v>0</v>
      </c>
      <c r="N43">
        <v>0</v>
      </c>
      <c r="O43" t="str">
        <f>IF(dailyActivity_merged[[#This Row],[LightActiveDistance]]&lt;10,"light")</f>
        <v>light</v>
      </c>
      <c r="P43" t="b">
        <f>IF(dailyActivity_merged[[#This Row],[Mean]]="intermediate",IF(dailyActivity_merged[[#This Row],[Mean]]&gt;35,"pro","beginner"))</f>
        <v>0</v>
      </c>
      <c r="Q43">
        <f>AVERAGE(dailyActivity_merged[LightActiveDistance])</f>
        <v>3.3408191485885292</v>
      </c>
      <c r="R43">
        <v>2.5999999046325701</v>
      </c>
      <c r="S43">
        <v>0</v>
      </c>
      <c r="T43">
        <f>dailyActivity_merged[[#This Row],[VeryActiveMinutes]]*60</f>
        <v>0</v>
      </c>
      <c r="U43">
        <v>0</v>
      </c>
      <c r="V43">
        <f>dailyActivity_merged[[#This Row],[FairlyActiveMinutes]]*60</f>
        <v>0</v>
      </c>
      <c r="W43">
        <v>0</v>
      </c>
      <c r="X43">
        <f>dailyActivity_merged[[#This Row],[LightlyActiveMinutes]]*60</f>
        <v>11940</v>
      </c>
      <c r="Y43">
        <v>199</v>
      </c>
      <c r="Z43">
        <v>1241</v>
      </c>
      <c r="AA43">
        <v>1470</v>
      </c>
    </row>
    <row r="44" spans="1:27" x14ac:dyDescent="0.3">
      <c r="A44" t="e">
        <f>VLOOKUP(dailyActivity_merged[[#Headers],[Id]],dailyActivity_merged[[Id]:[Calories]],15,0)</f>
        <v>#N/A</v>
      </c>
      <c r="B44" t="str">
        <f>LEFT(dailyActivity_merged[[#This Row],[Id]],4)</f>
        <v>1624</v>
      </c>
      <c r="C44">
        <v>1624580081</v>
      </c>
      <c r="D44" t="str">
        <f>LEFT(dailyActivity_merged[[#This Row],[ActivityDate]],1)</f>
        <v>4</v>
      </c>
      <c r="E44" s="1">
        <v>42483</v>
      </c>
      <c r="F44" s="1">
        <f ca="1">SUMIF(dailyActivity_merged[Id],dailyActivity_merged[[#Headers],[TotalSteps]],F45:F983)</f>
        <v>0</v>
      </c>
      <c r="G44">
        <v>8538</v>
      </c>
      <c r="H44">
        <v>5.5500001907348597</v>
      </c>
      <c r="I44">
        <v>5.5500001907348597</v>
      </c>
      <c r="J44">
        <v>0</v>
      </c>
      <c r="K44" t="b">
        <f>IF(dailyActivity_merged[[#This Row],[VeryActiveDistance]]&gt;20,"active")</f>
        <v>0</v>
      </c>
      <c r="L44">
        <v>0</v>
      </c>
      <c r="M44" t="b">
        <f>IF(dailyActivity_merged[[#This Row],[ModeratelyActiveDistance]]&gt;10&lt;20,"moderate")</f>
        <v>0</v>
      </c>
      <c r="N44">
        <v>0</v>
      </c>
      <c r="O44" t="str">
        <f>IF(dailyActivity_merged[[#This Row],[LightActiveDistance]]&lt;10,"light")</f>
        <v>light</v>
      </c>
      <c r="P44" t="b">
        <f>IF(dailyActivity_merged[[#This Row],[Mean]]="intermediate",IF(dailyActivity_merged[[#This Row],[Mean]]&gt;35,"pro","beginner"))</f>
        <v>0</v>
      </c>
      <c r="Q44">
        <f>AVERAGE(dailyActivity_merged[LightActiveDistance])</f>
        <v>3.3408191485885292</v>
      </c>
      <c r="R44">
        <v>5.53999996185303</v>
      </c>
      <c r="S44">
        <v>9.9999997764825804E-3</v>
      </c>
      <c r="T44">
        <f>dailyActivity_merged[[#This Row],[VeryActiveMinutes]]*60</f>
        <v>0</v>
      </c>
      <c r="U44">
        <v>0</v>
      </c>
      <c r="V44">
        <f>dailyActivity_merged[[#This Row],[FairlyActiveMinutes]]*60</f>
        <v>0</v>
      </c>
      <c r="W44">
        <v>0</v>
      </c>
      <c r="X44">
        <f>dailyActivity_merged[[#This Row],[LightlyActiveMinutes]]*60</f>
        <v>13620</v>
      </c>
      <c r="Y44">
        <v>227</v>
      </c>
      <c r="Z44">
        <v>1213</v>
      </c>
      <c r="AA44">
        <v>1562</v>
      </c>
    </row>
    <row r="45" spans="1:27" x14ac:dyDescent="0.3">
      <c r="A45" t="e">
        <f>VLOOKUP(dailyActivity_merged[[#Headers],[Id]],dailyActivity_merged[[Id]:[Calories]],15,0)</f>
        <v>#N/A</v>
      </c>
      <c r="B45" t="str">
        <f>LEFT(dailyActivity_merged[[#This Row],[Id]],4)</f>
        <v>1624</v>
      </c>
      <c r="C45">
        <v>1624580081</v>
      </c>
      <c r="D45" t="str">
        <f>LEFT(dailyActivity_merged[[#This Row],[ActivityDate]],1)</f>
        <v>4</v>
      </c>
      <c r="E45" s="1">
        <v>42484</v>
      </c>
      <c r="F45" s="1">
        <f ca="1">SUMIF(dailyActivity_merged[Id],dailyActivity_merged[[#Headers],[TotalSteps]],F46:F984)</f>
        <v>0</v>
      </c>
      <c r="G45">
        <v>6076</v>
      </c>
      <c r="H45">
        <v>3.9500000476837198</v>
      </c>
      <c r="I45">
        <v>3.9500000476837198</v>
      </c>
      <c r="J45">
        <v>0</v>
      </c>
      <c r="K45" t="b">
        <f>IF(dailyActivity_merged[[#This Row],[VeryActiveDistance]]&gt;20,"active")</f>
        <v>0</v>
      </c>
      <c r="L45">
        <v>1.1499999761581401</v>
      </c>
      <c r="M45" t="b">
        <f>IF(dailyActivity_merged[[#This Row],[ModeratelyActiveDistance]]&gt;10&lt;20,"moderate")</f>
        <v>0</v>
      </c>
      <c r="N45">
        <v>0.91000002622604403</v>
      </c>
      <c r="O45" t="str">
        <f>IF(dailyActivity_merged[[#This Row],[LightActiveDistance]]&lt;10,"light")</f>
        <v>light</v>
      </c>
      <c r="P45" t="b">
        <f>IF(dailyActivity_merged[[#This Row],[Mean]]="intermediate",IF(dailyActivity_merged[[#This Row],[Mean]]&gt;35,"pro","beginner"))</f>
        <v>0</v>
      </c>
      <c r="Q45">
        <f>AVERAGE(dailyActivity_merged[LightActiveDistance])</f>
        <v>3.3408191485885292</v>
      </c>
      <c r="R45">
        <v>1.8899999856948899</v>
      </c>
      <c r="S45">
        <v>0</v>
      </c>
      <c r="T45">
        <f>dailyActivity_merged[[#This Row],[VeryActiveMinutes]]*60</f>
        <v>960</v>
      </c>
      <c r="U45">
        <v>16</v>
      </c>
      <c r="V45">
        <f>dailyActivity_merged[[#This Row],[FairlyActiveMinutes]]*60</f>
        <v>1080</v>
      </c>
      <c r="W45">
        <v>18</v>
      </c>
      <c r="X45">
        <f>dailyActivity_merged[[#This Row],[LightlyActiveMinutes]]*60</f>
        <v>11100</v>
      </c>
      <c r="Y45">
        <v>185</v>
      </c>
      <c r="Z45">
        <v>1221</v>
      </c>
      <c r="AA45">
        <v>1617</v>
      </c>
    </row>
    <row r="46" spans="1:27" x14ac:dyDescent="0.3">
      <c r="A46" t="e">
        <f>VLOOKUP(dailyActivity_merged[[#Headers],[Id]],dailyActivity_merged[[Id]:[Calories]],15,0)</f>
        <v>#N/A</v>
      </c>
      <c r="B46" t="str">
        <f>LEFT(dailyActivity_merged[[#This Row],[Id]],4)</f>
        <v>1624</v>
      </c>
      <c r="C46">
        <v>1624580081</v>
      </c>
      <c r="D46" t="str">
        <f>LEFT(dailyActivity_merged[[#This Row],[ActivityDate]],1)</f>
        <v>4</v>
      </c>
      <c r="E46" s="1">
        <v>42485</v>
      </c>
      <c r="F46" s="1">
        <f ca="1">SUMIF(dailyActivity_merged[Id],dailyActivity_merged[[#Headers],[TotalSteps]],F47:F985)</f>
        <v>0</v>
      </c>
      <c r="G46">
        <v>6497</v>
      </c>
      <c r="H46">
        <v>4.2199997901916504</v>
      </c>
      <c r="I46">
        <v>4.2199997901916504</v>
      </c>
      <c r="J46">
        <v>0</v>
      </c>
      <c r="K46" t="b">
        <f>IF(dailyActivity_merged[[#This Row],[VeryActiveDistance]]&gt;20,"active")</f>
        <v>0</v>
      </c>
      <c r="L46">
        <v>0</v>
      </c>
      <c r="M46" t="b">
        <f>IF(dailyActivity_merged[[#This Row],[ModeratelyActiveDistance]]&gt;10&lt;20,"moderate")</f>
        <v>0</v>
      </c>
      <c r="N46">
        <v>0</v>
      </c>
      <c r="O46" t="str">
        <f>IF(dailyActivity_merged[[#This Row],[LightActiveDistance]]&lt;10,"light")</f>
        <v>light</v>
      </c>
      <c r="P46" t="b">
        <f>IF(dailyActivity_merged[[#This Row],[Mean]]="intermediate",IF(dailyActivity_merged[[#This Row],[Mean]]&gt;35,"pro","beginner"))</f>
        <v>0</v>
      </c>
      <c r="Q46">
        <f>AVERAGE(dailyActivity_merged[LightActiveDistance])</f>
        <v>3.3408191485885292</v>
      </c>
      <c r="R46">
        <v>4.1999998092651403</v>
      </c>
      <c r="S46">
        <v>1.9999999552965199E-2</v>
      </c>
      <c r="T46">
        <f>dailyActivity_merged[[#This Row],[VeryActiveMinutes]]*60</f>
        <v>0</v>
      </c>
      <c r="U46">
        <v>0</v>
      </c>
      <c r="V46">
        <f>dailyActivity_merged[[#This Row],[FairlyActiveMinutes]]*60</f>
        <v>0</v>
      </c>
      <c r="W46">
        <v>0</v>
      </c>
      <c r="X46">
        <f>dailyActivity_merged[[#This Row],[LightlyActiveMinutes]]*60</f>
        <v>12120</v>
      </c>
      <c r="Y46">
        <v>202</v>
      </c>
      <c r="Z46">
        <v>1238</v>
      </c>
      <c r="AA46">
        <v>1492</v>
      </c>
    </row>
    <row r="47" spans="1:27" x14ac:dyDescent="0.3">
      <c r="A47" t="e">
        <f>VLOOKUP(dailyActivity_merged[[#Headers],[Id]],dailyActivity_merged[[Id]:[Calories]],15,0)</f>
        <v>#N/A</v>
      </c>
      <c r="B47" t="str">
        <f>LEFT(dailyActivity_merged[[#This Row],[Id]],4)</f>
        <v>1624</v>
      </c>
      <c r="C47">
        <v>1624580081</v>
      </c>
      <c r="D47" t="str">
        <f>LEFT(dailyActivity_merged[[#This Row],[ActivityDate]],1)</f>
        <v>4</v>
      </c>
      <c r="E47" s="1">
        <v>42486</v>
      </c>
      <c r="F47" s="1">
        <f ca="1">SUMIF(dailyActivity_merged[Id],dailyActivity_merged[[#Headers],[TotalSteps]],F48:F986)</f>
        <v>0</v>
      </c>
      <c r="G47">
        <v>2826</v>
      </c>
      <c r="H47">
        <v>1.8400000333786</v>
      </c>
      <c r="I47">
        <v>1.8400000333786</v>
      </c>
      <c r="J47">
        <v>0</v>
      </c>
      <c r="K47" t="b">
        <f>IF(dailyActivity_merged[[#This Row],[VeryActiveDistance]]&gt;20,"active")</f>
        <v>0</v>
      </c>
      <c r="L47">
        <v>0</v>
      </c>
      <c r="M47" t="b">
        <f>IF(dailyActivity_merged[[#This Row],[ModeratelyActiveDistance]]&gt;10&lt;20,"moderate")</f>
        <v>0</v>
      </c>
      <c r="N47">
        <v>0</v>
      </c>
      <c r="O47" t="str">
        <f>IF(dailyActivity_merged[[#This Row],[LightActiveDistance]]&lt;10,"light")</f>
        <v>light</v>
      </c>
      <c r="P47" t="b">
        <f>IF(dailyActivity_merged[[#This Row],[Mean]]="intermediate",IF(dailyActivity_merged[[#This Row],[Mean]]&gt;35,"pro","beginner"))</f>
        <v>0</v>
      </c>
      <c r="Q47">
        <f>AVERAGE(dailyActivity_merged[LightActiveDistance])</f>
        <v>3.3408191485885292</v>
      </c>
      <c r="R47">
        <v>1.83000004291534</v>
      </c>
      <c r="S47">
        <v>9.9999997764825804E-3</v>
      </c>
      <c r="T47">
        <f>dailyActivity_merged[[#This Row],[VeryActiveMinutes]]*60</f>
        <v>0</v>
      </c>
      <c r="U47">
        <v>0</v>
      </c>
      <c r="V47">
        <f>dailyActivity_merged[[#This Row],[FairlyActiveMinutes]]*60</f>
        <v>0</v>
      </c>
      <c r="W47">
        <v>0</v>
      </c>
      <c r="X47">
        <f>dailyActivity_merged[[#This Row],[LightlyActiveMinutes]]*60</f>
        <v>8400</v>
      </c>
      <c r="Y47">
        <v>140</v>
      </c>
      <c r="Z47">
        <v>1300</v>
      </c>
      <c r="AA47">
        <v>1402</v>
      </c>
    </row>
    <row r="48" spans="1:27" x14ac:dyDescent="0.3">
      <c r="A48" t="e">
        <f>VLOOKUP(dailyActivity_merged[[#Headers],[Id]],dailyActivity_merged[[Id]:[Calories]],15,0)</f>
        <v>#N/A</v>
      </c>
      <c r="B48" t="str">
        <f>LEFT(dailyActivity_merged[[#This Row],[Id]],4)</f>
        <v>1624</v>
      </c>
      <c r="C48">
        <v>1624580081</v>
      </c>
      <c r="D48" t="str">
        <f>LEFT(dailyActivity_merged[[#This Row],[ActivityDate]],1)</f>
        <v>4</v>
      </c>
      <c r="E48" s="1">
        <v>42487</v>
      </c>
      <c r="F48" s="1">
        <f ca="1">SUMIF(dailyActivity_merged[Id],dailyActivity_merged[[#Headers],[TotalSteps]],F49:F987)</f>
        <v>0</v>
      </c>
      <c r="G48">
        <v>8367</v>
      </c>
      <c r="H48">
        <v>5.4400000572204599</v>
      </c>
      <c r="I48">
        <v>5.4400000572204599</v>
      </c>
      <c r="J48">
        <v>0</v>
      </c>
      <c r="K48" t="b">
        <f>IF(dailyActivity_merged[[#This Row],[VeryActiveDistance]]&gt;20,"active")</f>
        <v>0</v>
      </c>
      <c r="L48">
        <v>1.1100000143051101</v>
      </c>
      <c r="M48" t="b">
        <f>IF(dailyActivity_merged[[#This Row],[ModeratelyActiveDistance]]&gt;10&lt;20,"moderate")</f>
        <v>0</v>
      </c>
      <c r="N48">
        <v>1.87000000476837</v>
      </c>
      <c r="O48" t="str">
        <f>IF(dailyActivity_merged[[#This Row],[LightActiveDistance]]&lt;10,"light")</f>
        <v>light</v>
      </c>
      <c r="P48" t="b">
        <f>IF(dailyActivity_merged[[#This Row],[Mean]]="intermediate",IF(dailyActivity_merged[[#This Row],[Mean]]&gt;35,"pro","beginner"))</f>
        <v>0</v>
      </c>
      <c r="Q48">
        <f>AVERAGE(dailyActivity_merged[LightActiveDistance])</f>
        <v>3.3408191485885292</v>
      </c>
      <c r="R48">
        <v>2.46000003814697</v>
      </c>
      <c r="S48">
        <v>0</v>
      </c>
      <c r="T48">
        <f>dailyActivity_merged[[#This Row],[VeryActiveMinutes]]*60</f>
        <v>1020</v>
      </c>
      <c r="U48">
        <v>17</v>
      </c>
      <c r="V48">
        <f>dailyActivity_merged[[#This Row],[FairlyActiveMinutes]]*60</f>
        <v>2160</v>
      </c>
      <c r="W48">
        <v>36</v>
      </c>
      <c r="X48">
        <f>dailyActivity_merged[[#This Row],[LightlyActiveMinutes]]*60</f>
        <v>9240</v>
      </c>
      <c r="Y48">
        <v>154</v>
      </c>
      <c r="Z48">
        <v>1233</v>
      </c>
      <c r="AA48">
        <v>1670</v>
      </c>
    </row>
    <row r="49" spans="1:27" x14ac:dyDescent="0.3">
      <c r="A49" t="e">
        <f>VLOOKUP(dailyActivity_merged[[#Headers],[Id]],dailyActivity_merged[[Id]:[Calories]],15,0)</f>
        <v>#N/A</v>
      </c>
      <c r="B49" t="str">
        <f>LEFT(dailyActivity_merged[[#This Row],[Id]],4)</f>
        <v>1624</v>
      </c>
      <c r="C49">
        <v>1624580081</v>
      </c>
      <c r="D49" t="str">
        <f>LEFT(dailyActivity_merged[[#This Row],[ActivityDate]],1)</f>
        <v>4</v>
      </c>
      <c r="E49" s="1">
        <v>42488</v>
      </c>
      <c r="F49" s="1">
        <f ca="1">SUMIF(dailyActivity_merged[Id],dailyActivity_merged[[#Headers],[TotalSteps]],F50:F988)</f>
        <v>0</v>
      </c>
      <c r="G49">
        <v>2759</v>
      </c>
      <c r="H49">
        <v>1.78999996185303</v>
      </c>
      <c r="I49">
        <v>1.78999996185303</v>
      </c>
      <c r="J49">
        <v>0</v>
      </c>
      <c r="K49" t="b">
        <f>IF(dailyActivity_merged[[#This Row],[VeryActiveDistance]]&gt;20,"active")</f>
        <v>0</v>
      </c>
      <c r="L49">
        <v>0</v>
      </c>
      <c r="M49" t="b">
        <f>IF(dailyActivity_merged[[#This Row],[ModeratelyActiveDistance]]&gt;10&lt;20,"moderate")</f>
        <v>0</v>
      </c>
      <c r="N49">
        <v>0.20000000298023199</v>
      </c>
      <c r="O49" t="str">
        <f>IF(dailyActivity_merged[[#This Row],[LightActiveDistance]]&lt;10,"light")</f>
        <v>light</v>
      </c>
      <c r="P49" t="b">
        <f>IF(dailyActivity_merged[[#This Row],[Mean]]="intermediate",IF(dailyActivity_merged[[#This Row],[Mean]]&gt;35,"pro","beginner"))</f>
        <v>0</v>
      </c>
      <c r="Q49">
        <f>AVERAGE(dailyActivity_merged[LightActiveDistance])</f>
        <v>3.3408191485885292</v>
      </c>
      <c r="R49">
        <v>1.6000000238418599</v>
      </c>
      <c r="S49">
        <v>0</v>
      </c>
      <c r="T49">
        <f>dailyActivity_merged[[#This Row],[VeryActiveMinutes]]*60</f>
        <v>0</v>
      </c>
      <c r="U49">
        <v>0</v>
      </c>
      <c r="V49">
        <f>dailyActivity_merged[[#This Row],[FairlyActiveMinutes]]*60</f>
        <v>300</v>
      </c>
      <c r="W49">
        <v>5</v>
      </c>
      <c r="X49">
        <f>dailyActivity_merged[[#This Row],[LightlyActiveMinutes]]*60</f>
        <v>6900</v>
      </c>
      <c r="Y49">
        <v>115</v>
      </c>
      <c r="Z49">
        <v>1320</v>
      </c>
      <c r="AA49">
        <v>1401</v>
      </c>
    </row>
    <row r="50" spans="1:27" x14ac:dyDescent="0.3">
      <c r="A50" t="e">
        <f>VLOOKUP(dailyActivity_merged[[#Headers],[Id]],dailyActivity_merged[[Id]:[Calories]],15,0)</f>
        <v>#N/A</v>
      </c>
      <c r="B50" t="str">
        <f>LEFT(dailyActivity_merged[[#This Row],[Id]],4)</f>
        <v>1624</v>
      </c>
      <c r="C50">
        <v>1624580081</v>
      </c>
      <c r="D50" t="str">
        <f>LEFT(dailyActivity_merged[[#This Row],[ActivityDate]],1)</f>
        <v>4</v>
      </c>
      <c r="E50" s="1">
        <v>42489</v>
      </c>
      <c r="F50" s="1">
        <f ca="1">SUMIF(dailyActivity_merged[Id],dailyActivity_merged[[#Headers],[TotalSteps]],F51:F989)</f>
        <v>0</v>
      </c>
      <c r="G50">
        <v>2390</v>
      </c>
      <c r="H50">
        <v>1.54999995231628</v>
      </c>
      <c r="I50">
        <v>1.54999995231628</v>
      </c>
      <c r="J50">
        <v>0</v>
      </c>
      <c r="K50" t="b">
        <f>IF(dailyActivity_merged[[#This Row],[VeryActiveDistance]]&gt;20,"active")</f>
        <v>0</v>
      </c>
      <c r="L50">
        <v>0</v>
      </c>
      <c r="M50" t="b">
        <f>IF(dailyActivity_merged[[#This Row],[ModeratelyActiveDistance]]&gt;10&lt;20,"moderate")</f>
        <v>0</v>
      </c>
      <c r="N50">
        <v>0</v>
      </c>
      <c r="O50" t="str">
        <f>IF(dailyActivity_merged[[#This Row],[LightActiveDistance]]&lt;10,"light")</f>
        <v>light</v>
      </c>
      <c r="P50" t="b">
        <f>IF(dailyActivity_merged[[#This Row],[Mean]]="intermediate",IF(dailyActivity_merged[[#This Row],[Mean]]&gt;35,"pro","beginner"))</f>
        <v>0</v>
      </c>
      <c r="Q50">
        <f>AVERAGE(dailyActivity_merged[LightActiveDistance])</f>
        <v>3.3408191485885292</v>
      </c>
      <c r="R50">
        <v>1.54999995231628</v>
      </c>
      <c r="S50">
        <v>0</v>
      </c>
      <c r="T50">
        <f>dailyActivity_merged[[#This Row],[VeryActiveMinutes]]*60</f>
        <v>0</v>
      </c>
      <c r="U50">
        <v>0</v>
      </c>
      <c r="V50">
        <f>dailyActivity_merged[[#This Row],[FairlyActiveMinutes]]*60</f>
        <v>0</v>
      </c>
      <c r="W50">
        <v>0</v>
      </c>
      <c r="X50">
        <f>dailyActivity_merged[[#This Row],[LightlyActiveMinutes]]*60</f>
        <v>9000</v>
      </c>
      <c r="Y50">
        <v>150</v>
      </c>
      <c r="Z50">
        <v>1290</v>
      </c>
      <c r="AA50">
        <v>1404</v>
      </c>
    </row>
    <row r="51" spans="1:27" x14ac:dyDescent="0.3">
      <c r="A51" t="e">
        <f>VLOOKUP(dailyActivity_merged[[#Headers],[Id]],dailyActivity_merged[[Id]:[Calories]],15,0)</f>
        <v>#N/A</v>
      </c>
      <c r="B51" t="str">
        <f>LEFT(dailyActivity_merged[[#This Row],[Id]],4)</f>
        <v>1624</v>
      </c>
      <c r="C51">
        <v>1624580081</v>
      </c>
      <c r="D51" t="str">
        <f>LEFT(dailyActivity_merged[[#This Row],[ActivityDate]],1)</f>
        <v>4</v>
      </c>
      <c r="E51" s="1">
        <v>42490</v>
      </c>
      <c r="F51" s="1">
        <f ca="1">SUMIF(dailyActivity_merged[Id],dailyActivity_merged[[#Headers],[TotalSteps]],F52:F990)</f>
        <v>0</v>
      </c>
      <c r="G51">
        <v>6474</v>
      </c>
      <c r="H51">
        <v>4.3000001907348597</v>
      </c>
      <c r="I51">
        <v>4.3000001907348597</v>
      </c>
      <c r="J51">
        <v>0</v>
      </c>
      <c r="K51" t="b">
        <f>IF(dailyActivity_merged[[#This Row],[VeryActiveDistance]]&gt;20,"active")</f>
        <v>0</v>
      </c>
      <c r="L51">
        <v>0.89999997615814198</v>
      </c>
      <c r="M51" t="b">
        <f>IF(dailyActivity_merged[[#This Row],[ModeratelyActiveDistance]]&gt;10&lt;20,"moderate")</f>
        <v>0</v>
      </c>
      <c r="N51">
        <v>1.2799999713897701</v>
      </c>
      <c r="O51" t="str">
        <f>IF(dailyActivity_merged[[#This Row],[LightActiveDistance]]&lt;10,"light")</f>
        <v>light</v>
      </c>
      <c r="P51" t="b">
        <f>IF(dailyActivity_merged[[#This Row],[Mean]]="intermediate",IF(dailyActivity_merged[[#This Row],[Mean]]&gt;35,"pro","beginner"))</f>
        <v>0</v>
      </c>
      <c r="Q51">
        <f>AVERAGE(dailyActivity_merged[LightActiveDistance])</f>
        <v>3.3408191485885292</v>
      </c>
      <c r="R51">
        <v>2.1199998855590798</v>
      </c>
      <c r="S51">
        <v>9.9999997764825804E-3</v>
      </c>
      <c r="T51">
        <f>dailyActivity_merged[[#This Row],[VeryActiveMinutes]]*60</f>
        <v>660</v>
      </c>
      <c r="U51">
        <v>11</v>
      </c>
      <c r="V51">
        <f>dailyActivity_merged[[#This Row],[FairlyActiveMinutes]]*60</f>
        <v>1380</v>
      </c>
      <c r="W51">
        <v>23</v>
      </c>
      <c r="X51">
        <f>dailyActivity_merged[[#This Row],[LightlyActiveMinutes]]*60</f>
        <v>13440</v>
      </c>
      <c r="Y51">
        <v>224</v>
      </c>
      <c r="Z51">
        <v>1182</v>
      </c>
      <c r="AA51">
        <v>1655</v>
      </c>
    </row>
    <row r="52" spans="1:27" x14ac:dyDescent="0.3">
      <c r="A52" t="e">
        <f>VLOOKUP(dailyActivity_merged[[#Headers],[Id]],dailyActivity_merged[[Id]:[Calories]],15,0)</f>
        <v>#N/A</v>
      </c>
      <c r="B52" t="str">
        <f>LEFT(dailyActivity_merged[[#This Row],[Id]],4)</f>
        <v>1624</v>
      </c>
      <c r="C52">
        <v>1624580081</v>
      </c>
      <c r="D52" t="str">
        <f>LEFT(dailyActivity_merged[[#This Row],[ActivityDate]],1)</f>
        <v>4</v>
      </c>
      <c r="E52" s="1">
        <v>42491</v>
      </c>
      <c r="F52" s="1">
        <f ca="1">SUMIF(dailyActivity_merged[Id],dailyActivity_merged[[#Headers],[TotalSteps]],F53:F991)</f>
        <v>0</v>
      </c>
      <c r="G52">
        <v>36019</v>
      </c>
      <c r="H52">
        <v>28.030000686645501</v>
      </c>
      <c r="I52">
        <v>28.030000686645501</v>
      </c>
      <c r="J52">
        <v>0</v>
      </c>
      <c r="K52" t="str">
        <f>IF(dailyActivity_merged[[#This Row],[VeryActiveDistance]]&gt;20,"active")</f>
        <v>active</v>
      </c>
      <c r="L52">
        <v>21.920000076293899</v>
      </c>
      <c r="M52" t="b">
        <f>IF(dailyActivity_merged[[#This Row],[ModeratelyActiveDistance]]&gt;10&lt;20,"moderate")</f>
        <v>0</v>
      </c>
      <c r="N52">
        <v>4.1900000572204599</v>
      </c>
      <c r="O52" t="str">
        <f>IF(dailyActivity_merged[[#This Row],[LightActiveDistance]]&lt;10,"light")</f>
        <v>light</v>
      </c>
      <c r="P52" t="b">
        <f>IF(dailyActivity_merged[[#This Row],[Mean]]="intermediate",IF(dailyActivity_merged[[#This Row],[Mean]]&gt;35,"pro","beginner"))</f>
        <v>0</v>
      </c>
      <c r="Q52">
        <f>AVERAGE(dailyActivity_merged[LightActiveDistance])</f>
        <v>3.3408191485885292</v>
      </c>
      <c r="R52">
        <v>1.9099999666214</v>
      </c>
      <c r="S52">
        <v>1.9999999552965199E-2</v>
      </c>
      <c r="T52">
        <f>dailyActivity_merged[[#This Row],[VeryActiveMinutes]]*60</f>
        <v>11160</v>
      </c>
      <c r="U52">
        <v>186</v>
      </c>
      <c r="V52">
        <f>dailyActivity_merged[[#This Row],[FairlyActiveMinutes]]*60</f>
        <v>3780</v>
      </c>
      <c r="W52">
        <v>63</v>
      </c>
      <c r="X52">
        <f>dailyActivity_merged[[#This Row],[LightlyActiveMinutes]]*60</f>
        <v>10260</v>
      </c>
      <c r="Y52">
        <v>171</v>
      </c>
      <c r="Z52">
        <v>1020</v>
      </c>
      <c r="AA52">
        <v>2690</v>
      </c>
    </row>
    <row r="53" spans="1:27" x14ac:dyDescent="0.3">
      <c r="A53" t="e">
        <f>VLOOKUP(dailyActivity_merged[[#Headers],[Id]],dailyActivity_merged[[Id]:[Calories]],15,0)</f>
        <v>#N/A</v>
      </c>
      <c r="B53" t="str">
        <f>LEFT(dailyActivity_merged[[#This Row],[Id]],4)</f>
        <v>1624</v>
      </c>
      <c r="C53">
        <v>1624580081</v>
      </c>
      <c r="D53" t="str">
        <f>LEFT(dailyActivity_merged[[#This Row],[ActivityDate]],1)</f>
        <v>4</v>
      </c>
      <c r="E53" s="1">
        <v>42492</v>
      </c>
      <c r="F53" s="1">
        <f ca="1">SUMIF(dailyActivity_merged[Id],dailyActivity_merged[[#Headers],[TotalSteps]],F54:F992)</f>
        <v>0</v>
      </c>
      <c r="G53">
        <v>7155</v>
      </c>
      <c r="H53">
        <v>4.9299998283386204</v>
      </c>
      <c r="I53">
        <v>4.9299998283386204</v>
      </c>
      <c r="J53">
        <v>0</v>
      </c>
      <c r="K53" t="b">
        <f>IF(dailyActivity_merged[[#This Row],[VeryActiveDistance]]&gt;20,"active")</f>
        <v>0</v>
      </c>
      <c r="L53">
        <v>0.86000001430511497</v>
      </c>
      <c r="M53" t="b">
        <f>IF(dailyActivity_merged[[#This Row],[ModeratelyActiveDistance]]&gt;10&lt;20,"moderate")</f>
        <v>0</v>
      </c>
      <c r="N53">
        <v>0.58999997377395597</v>
      </c>
      <c r="O53" t="str">
        <f>IF(dailyActivity_merged[[#This Row],[LightActiveDistance]]&lt;10,"light")</f>
        <v>light</v>
      </c>
      <c r="P53" t="b">
        <f>IF(dailyActivity_merged[[#This Row],[Mean]]="intermediate",IF(dailyActivity_merged[[#This Row],[Mean]]&gt;35,"pro","beginner"))</f>
        <v>0</v>
      </c>
      <c r="Q53">
        <f>AVERAGE(dailyActivity_merged[LightActiveDistance])</f>
        <v>3.3408191485885292</v>
      </c>
      <c r="R53">
        <v>3.4700000286102299</v>
      </c>
      <c r="S53">
        <v>0</v>
      </c>
      <c r="T53">
        <f>dailyActivity_merged[[#This Row],[VeryActiveMinutes]]*60</f>
        <v>420</v>
      </c>
      <c r="U53">
        <v>7</v>
      </c>
      <c r="V53">
        <f>dailyActivity_merged[[#This Row],[FairlyActiveMinutes]]*60</f>
        <v>360</v>
      </c>
      <c r="W53">
        <v>6</v>
      </c>
      <c r="X53">
        <f>dailyActivity_merged[[#This Row],[LightlyActiveMinutes]]*60</f>
        <v>9960</v>
      </c>
      <c r="Y53">
        <v>166</v>
      </c>
      <c r="Z53">
        <v>1261</v>
      </c>
      <c r="AA53">
        <v>1497</v>
      </c>
    </row>
    <row r="54" spans="1:27" x14ac:dyDescent="0.3">
      <c r="A54" t="e">
        <f>VLOOKUP(dailyActivity_merged[[#Headers],[Id]],dailyActivity_merged[[Id]:[Calories]],15,0)</f>
        <v>#N/A</v>
      </c>
      <c r="B54" t="str">
        <f>LEFT(dailyActivity_merged[[#This Row],[Id]],4)</f>
        <v>1624</v>
      </c>
      <c r="C54">
        <v>1624580081</v>
      </c>
      <c r="D54" t="str">
        <f>LEFT(dailyActivity_merged[[#This Row],[ActivityDate]],1)</f>
        <v>4</v>
      </c>
      <c r="E54" s="1">
        <v>42493</v>
      </c>
      <c r="F54" s="1">
        <f ca="1">SUMIF(dailyActivity_merged[Id],dailyActivity_merged[[#Headers],[TotalSteps]],F55:F993)</f>
        <v>0</v>
      </c>
      <c r="G54">
        <v>2100</v>
      </c>
      <c r="H54">
        <v>1.37000000476837</v>
      </c>
      <c r="I54">
        <v>1.37000000476837</v>
      </c>
      <c r="J54">
        <v>0</v>
      </c>
      <c r="K54" t="b">
        <f>IF(dailyActivity_merged[[#This Row],[VeryActiveDistance]]&gt;20,"active")</f>
        <v>0</v>
      </c>
      <c r="L54">
        <v>0</v>
      </c>
      <c r="M54" t="b">
        <f>IF(dailyActivity_merged[[#This Row],[ModeratelyActiveDistance]]&gt;10&lt;20,"moderate")</f>
        <v>0</v>
      </c>
      <c r="N54">
        <v>0</v>
      </c>
      <c r="O54" t="str">
        <f>IF(dailyActivity_merged[[#This Row],[LightActiveDistance]]&lt;10,"light")</f>
        <v>light</v>
      </c>
      <c r="P54" t="b">
        <f>IF(dailyActivity_merged[[#This Row],[Mean]]="intermediate",IF(dailyActivity_merged[[#This Row],[Mean]]&gt;35,"pro","beginner"))</f>
        <v>0</v>
      </c>
      <c r="Q54">
        <f>AVERAGE(dailyActivity_merged[LightActiveDistance])</f>
        <v>3.3408191485885292</v>
      </c>
      <c r="R54">
        <v>1.3400000333786</v>
      </c>
      <c r="S54">
        <v>1.9999999552965199E-2</v>
      </c>
      <c r="T54">
        <f>dailyActivity_merged[[#This Row],[VeryActiveMinutes]]*60</f>
        <v>0</v>
      </c>
      <c r="U54">
        <v>0</v>
      </c>
      <c r="V54">
        <f>dailyActivity_merged[[#This Row],[FairlyActiveMinutes]]*60</f>
        <v>0</v>
      </c>
      <c r="W54">
        <v>0</v>
      </c>
      <c r="X54">
        <f>dailyActivity_merged[[#This Row],[LightlyActiveMinutes]]*60</f>
        <v>5760</v>
      </c>
      <c r="Y54">
        <v>96</v>
      </c>
      <c r="Z54">
        <v>1344</v>
      </c>
      <c r="AA54">
        <v>1334</v>
      </c>
    </row>
    <row r="55" spans="1:27" x14ac:dyDescent="0.3">
      <c r="A55" t="e">
        <f>VLOOKUP(dailyActivity_merged[[#Headers],[Id]],dailyActivity_merged[[Id]:[Calories]],15,0)</f>
        <v>#N/A</v>
      </c>
      <c r="B55" t="str">
        <f>LEFT(dailyActivity_merged[[#This Row],[Id]],4)</f>
        <v>1624</v>
      </c>
      <c r="C55">
        <v>1624580081</v>
      </c>
      <c r="D55" t="str">
        <f>LEFT(dailyActivity_merged[[#This Row],[ActivityDate]],1)</f>
        <v>4</v>
      </c>
      <c r="E55" s="1">
        <v>42494</v>
      </c>
      <c r="F55" s="1">
        <f ca="1">SUMIF(dailyActivity_merged[Id],dailyActivity_merged[[#Headers],[TotalSteps]],F56:F994)</f>
        <v>0</v>
      </c>
      <c r="G55">
        <v>2193</v>
      </c>
      <c r="H55">
        <v>1.4299999475479099</v>
      </c>
      <c r="I55">
        <v>1.4299999475479099</v>
      </c>
      <c r="J55">
        <v>0</v>
      </c>
      <c r="K55" t="b">
        <f>IF(dailyActivity_merged[[#This Row],[VeryActiveDistance]]&gt;20,"active")</f>
        <v>0</v>
      </c>
      <c r="L55">
        <v>0</v>
      </c>
      <c r="M55" t="b">
        <f>IF(dailyActivity_merged[[#This Row],[ModeratelyActiveDistance]]&gt;10&lt;20,"moderate")</f>
        <v>0</v>
      </c>
      <c r="N55">
        <v>0</v>
      </c>
      <c r="O55" t="str">
        <f>IF(dailyActivity_merged[[#This Row],[LightActiveDistance]]&lt;10,"light")</f>
        <v>light</v>
      </c>
      <c r="P55" t="b">
        <f>IF(dailyActivity_merged[[#This Row],[Mean]]="intermediate",IF(dailyActivity_merged[[#This Row],[Mean]]&gt;35,"pro","beginner"))</f>
        <v>0</v>
      </c>
      <c r="Q55">
        <f>AVERAGE(dailyActivity_merged[LightActiveDistance])</f>
        <v>3.3408191485885292</v>
      </c>
      <c r="R55">
        <v>1.41999995708466</v>
      </c>
      <c r="S55">
        <v>0</v>
      </c>
      <c r="T55">
        <f>dailyActivity_merged[[#This Row],[VeryActiveMinutes]]*60</f>
        <v>0</v>
      </c>
      <c r="U55">
        <v>0</v>
      </c>
      <c r="V55">
        <f>dailyActivity_merged[[#This Row],[FairlyActiveMinutes]]*60</f>
        <v>0</v>
      </c>
      <c r="W55">
        <v>0</v>
      </c>
      <c r="X55">
        <f>dailyActivity_merged[[#This Row],[LightlyActiveMinutes]]*60</f>
        <v>7080</v>
      </c>
      <c r="Y55">
        <v>118</v>
      </c>
      <c r="Z55">
        <v>1322</v>
      </c>
      <c r="AA55">
        <v>1368</v>
      </c>
    </row>
    <row r="56" spans="1:27" x14ac:dyDescent="0.3">
      <c r="A56" t="e">
        <f>VLOOKUP(dailyActivity_merged[[#Headers],[Id]],dailyActivity_merged[[Id]:[Calories]],15,0)</f>
        <v>#N/A</v>
      </c>
      <c r="B56" t="str">
        <f>LEFT(dailyActivity_merged[[#This Row],[Id]],4)</f>
        <v>1624</v>
      </c>
      <c r="C56">
        <v>1624580081</v>
      </c>
      <c r="D56" t="str">
        <f>LEFT(dailyActivity_merged[[#This Row],[ActivityDate]],1)</f>
        <v>4</v>
      </c>
      <c r="E56" s="1">
        <v>42495</v>
      </c>
      <c r="F56" s="1">
        <f ca="1">SUMIF(dailyActivity_merged[Id],dailyActivity_merged[[#Headers],[TotalSteps]],F57:F995)</f>
        <v>0</v>
      </c>
      <c r="G56">
        <v>2470</v>
      </c>
      <c r="H56">
        <v>1.6100000143051101</v>
      </c>
      <c r="I56">
        <v>1.6100000143051101</v>
      </c>
      <c r="J56">
        <v>0</v>
      </c>
      <c r="K56" t="b">
        <f>IF(dailyActivity_merged[[#This Row],[VeryActiveDistance]]&gt;20,"active")</f>
        <v>0</v>
      </c>
      <c r="L56">
        <v>0</v>
      </c>
      <c r="M56" t="b">
        <f>IF(dailyActivity_merged[[#This Row],[ModeratelyActiveDistance]]&gt;10&lt;20,"moderate")</f>
        <v>0</v>
      </c>
      <c r="N56">
        <v>0</v>
      </c>
      <c r="O56" t="str">
        <f>IF(dailyActivity_merged[[#This Row],[LightActiveDistance]]&lt;10,"light")</f>
        <v>light</v>
      </c>
      <c r="P56" t="b">
        <f>IF(dailyActivity_merged[[#This Row],[Mean]]="intermediate",IF(dailyActivity_merged[[#This Row],[Mean]]&gt;35,"pro","beginner"))</f>
        <v>0</v>
      </c>
      <c r="Q56">
        <f>AVERAGE(dailyActivity_merged[LightActiveDistance])</f>
        <v>3.3408191485885292</v>
      </c>
      <c r="R56">
        <v>1.58000004291534</v>
      </c>
      <c r="S56">
        <v>1.9999999552965199E-2</v>
      </c>
      <c r="T56">
        <f>dailyActivity_merged[[#This Row],[VeryActiveMinutes]]*60</f>
        <v>0</v>
      </c>
      <c r="U56">
        <v>0</v>
      </c>
      <c r="V56">
        <f>dailyActivity_merged[[#This Row],[FairlyActiveMinutes]]*60</f>
        <v>0</v>
      </c>
      <c r="W56">
        <v>0</v>
      </c>
      <c r="X56">
        <f>dailyActivity_merged[[#This Row],[LightlyActiveMinutes]]*60</f>
        <v>7020</v>
      </c>
      <c r="Y56">
        <v>117</v>
      </c>
      <c r="Z56">
        <v>1323</v>
      </c>
      <c r="AA56">
        <v>1370</v>
      </c>
    </row>
    <row r="57" spans="1:27" x14ac:dyDescent="0.3">
      <c r="A57" t="e">
        <f>VLOOKUP(dailyActivity_merged[[#Headers],[Id]],dailyActivity_merged[[Id]:[Calories]],15,0)</f>
        <v>#N/A</v>
      </c>
      <c r="B57" t="str">
        <f>LEFT(dailyActivity_merged[[#This Row],[Id]],4)</f>
        <v>1624</v>
      </c>
      <c r="C57">
        <v>1624580081</v>
      </c>
      <c r="D57" t="str">
        <f>LEFT(dailyActivity_merged[[#This Row],[ActivityDate]],1)</f>
        <v>4</v>
      </c>
      <c r="E57" s="1">
        <v>42496</v>
      </c>
      <c r="F57" s="1">
        <f ca="1">SUMIF(dailyActivity_merged[Id],dailyActivity_merged[[#Headers],[TotalSteps]],F58:F996)</f>
        <v>0</v>
      </c>
      <c r="G57">
        <v>1727</v>
      </c>
      <c r="H57">
        <v>1.12000000476837</v>
      </c>
      <c r="I57">
        <v>1.12000000476837</v>
      </c>
      <c r="J57">
        <v>0</v>
      </c>
      <c r="K57" t="b">
        <f>IF(dailyActivity_merged[[#This Row],[VeryActiveDistance]]&gt;20,"active")</f>
        <v>0</v>
      </c>
      <c r="L57">
        <v>0</v>
      </c>
      <c r="M57" t="b">
        <f>IF(dailyActivity_merged[[#This Row],[ModeratelyActiveDistance]]&gt;10&lt;20,"moderate")</f>
        <v>0</v>
      </c>
      <c r="N57">
        <v>0</v>
      </c>
      <c r="O57" t="str">
        <f>IF(dailyActivity_merged[[#This Row],[LightActiveDistance]]&lt;10,"light")</f>
        <v>light</v>
      </c>
      <c r="P57" t="b">
        <f>IF(dailyActivity_merged[[#This Row],[Mean]]="intermediate",IF(dailyActivity_merged[[#This Row],[Mean]]&gt;35,"pro","beginner"))</f>
        <v>0</v>
      </c>
      <c r="Q57">
        <f>AVERAGE(dailyActivity_merged[LightActiveDistance])</f>
        <v>3.3408191485885292</v>
      </c>
      <c r="R57">
        <v>1.12000000476837</v>
      </c>
      <c r="S57">
        <v>9.9999997764825804E-3</v>
      </c>
      <c r="T57">
        <f>dailyActivity_merged[[#This Row],[VeryActiveMinutes]]*60</f>
        <v>0</v>
      </c>
      <c r="U57">
        <v>0</v>
      </c>
      <c r="V57">
        <f>dailyActivity_merged[[#This Row],[FairlyActiveMinutes]]*60</f>
        <v>0</v>
      </c>
      <c r="W57">
        <v>0</v>
      </c>
      <c r="X57">
        <f>dailyActivity_merged[[#This Row],[LightlyActiveMinutes]]*60</f>
        <v>6120</v>
      </c>
      <c r="Y57">
        <v>102</v>
      </c>
      <c r="Z57">
        <v>1338</v>
      </c>
      <c r="AA57">
        <v>1341</v>
      </c>
    </row>
    <row r="58" spans="1:27" x14ac:dyDescent="0.3">
      <c r="A58" t="e">
        <f>VLOOKUP(dailyActivity_merged[[#Headers],[Id]],dailyActivity_merged[[Id]:[Calories]],15,0)</f>
        <v>#N/A</v>
      </c>
      <c r="B58" t="str">
        <f>LEFT(dailyActivity_merged[[#This Row],[Id]],4)</f>
        <v>1624</v>
      </c>
      <c r="C58">
        <v>1624580081</v>
      </c>
      <c r="D58" t="str">
        <f>LEFT(dailyActivity_merged[[#This Row],[ActivityDate]],1)</f>
        <v>4</v>
      </c>
      <c r="E58" s="1">
        <v>42497</v>
      </c>
      <c r="F58" s="1">
        <f ca="1">SUMIF(dailyActivity_merged[Id],dailyActivity_merged[[#Headers],[TotalSteps]],F59:F997)</f>
        <v>0</v>
      </c>
      <c r="G58">
        <v>2104</v>
      </c>
      <c r="H58">
        <v>1.37000000476837</v>
      </c>
      <c r="I58">
        <v>1.37000000476837</v>
      </c>
      <c r="J58">
        <v>0</v>
      </c>
      <c r="K58" t="b">
        <f>IF(dailyActivity_merged[[#This Row],[VeryActiveDistance]]&gt;20,"active")</f>
        <v>0</v>
      </c>
      <c r="L58">
        <v>0</v>
      </c>
      <c r="M58" t="b">
        <f>IF(dailyActivity_merged[[#This Row],[ModeratelyActiveDistance]]&gt;10&lt;20,"moderate")</f>
        <v>0</v>
      </c>
      <c r="N58">
        <v>0</v>
      </c>
      <c r="O58" t="str">
        <f>IF(dailyActivity_merged[[#This Row],[LightActiveDistance]]&lt;10,"light")</f>
        <v>light</v>
      </c>
      <c r="P58" t="b">
        <f>IF(dailyActivity_merged[[#This Row],[Mean]]="intermediate",IF(dailyActivity_merged[[#This Row],[Mean]]&gt;35,"pro","beginner"))</f>
        <v>0</v>
      </c>
      <c r="Q58">
        <f>AVERAGE(dailyActivity_merged[LightActiveDistance])</f>
        <v>3.3408191485885292</v>
      </c>
      <c r="R58">
        <v>1.37000000476837</v>
      </c>
      <c r="S58">
        <v>0</v>
      </c>
      <c r="T58">
        <f>dailyActivity_merged[[#This Row],[VeryActiveMinutes]]*60</f>
        <v>0</v>
      </c>
      <c r="U58">
        <v>0</v>
      </c>
      <c r="V58">
        <f>dailyActivity_merged[[#This Row],[FairlyActiveMinutes]]*60</f>
        <v>0</v>
      </c>
      <c r="W58">
        <v>0</v>
      </c>
      <c r="X58">
        <f>dailyActivity_merged[[#This Row],[LightlyActiveMinutes]]*60</f>
        <v>10920</v>
      </c>
      <c r="Y58">
        <v>182</v>
      </c>
      <c r="Z58">
        <v>1258</v>
      </c>
      <c r="AA58">
        <v>1474</v>
      </c>
    </row>
    <row r="59" spans="1:27" x14ac:dyDescent="0.3">
      <c r="A59" t="e">
        <f>VLOOKUP(dailyActivity_merged[[#Headers],[Id]],dailyActivity_merged[[Id]:[Calories]],15,0)</f>
        <v>#N/A</v>
      </c>
      <c r="B59" t="str">
        <f>LEFT(dailyActivity_merged[[#This Row],[Id]],4)</f>
        <v>1624</v>
      </c>
      <c r="C59">
        <v>1624580081</v>
      </c>
      <c r="D59" t="str">
        <f>LEFT(dailyActivity_merged[[#This Row],[ActivityDate]],1)</f>
        <v>4</v>
      </c>
      <c r="E59" s="1">
        <v>42498</v>
      </c>
      <c r="F59" s="1">
        <f ca="1">SUMIF(dailyActivity_merged[Id],dailyActivity_merged[[#Headers],[TotalSteps]],F60:F998)</f>
        <v>0</v>
      </c>
      <c r="G59">
        <v>3427</v>
      </c>
      <c r="H59">
        <v>2.2300000190734899</v>
      </c>
      <c r="I59">
        <v>2.2300000190734899</v>
      </c>
      <c r="J59">
        <v>0</v>
      </c>
      <c r="K59" t="b">
        <f>IF(dailyActivity_merged[[#This Row],[VeryActiveDistance]]&gt;20,"active")</f>
        <v>0</v>
      </c>
      <c r="L59">
        <v>0</v>
      </c>
      <c r="M59" t="b">
        <f>IF(dailyActivity_merged[[#This Row],[ModeratelyActiveDistance]]&gt;10&lt;20,"moderate")</f>
        <v>0</v>
      </c>
      <c r="N59">
        <v>0</v>
      </c>
      <c r="O59" t="str">
        <f>IF(dailyActivity_merged[[#This Row],[LightActiveDistance]]&lt;10,"light")</f>
        <v>light</v>
      </c>
      <c r="P59" t="b">
        <f>IF(dailyActivity_merged[[#This Row],[Mean]]="intermediate",IF(dailyActivity_merged[[#This Row],[Mean]]&gt;35,"pro","beginner"))</f>
        <v>0</v>
      </c>
      <c r="Q59">
        <f>AVERAGE(dailyActivity_merged[LightActiveDistance])</f>
        <v>3.3408191485885292</v>
      </c>
      <c r="R59">
        <v>2.2200000286102299</v>
      </c>
      <c r="S59">
        <v>0</v>
      </c>
      <c r="T59">
        <f>dailyActivity_merged[[#This Row],[VeryActiveMinutes]]*60</f>
        <v>0</v>
      </c>
      <c r="U59">
        <v>0</v>
      </c>
      <c r="V59">
        <f>dailyActivity_merged[[#This Row],[FairlyActiveMinutes]]*60</f>
        <v>0</v>
      </c>
      <c r="W59">
        <v>0</v>
      </c>
      <c r="X59">
        <f>dailyActivity_merged[[#This Row],[LightlyActiveMinutes]]*60</f>
        <v>9120</v>
      </c>
      <c r="Y59">
        <v>152</v>
      </c>
      <c r="Z59">
        <v>1288</v>
      </c>
      <c r="AA59">
        <v>1427</v>
      </c>
    </row>
    <row r="60" spans="1:27" x14ac:dyDescent="0.3">
      <c r="A60" t="e">
        <f>VLOOKUP(dailyActivity_merged[[#Headers],[Id]],dailyActivity_merged[[Id]:[Calories]],15,0)</f>
        <v>#N/A</v>
      </c>
      <c r="B60" t="str">
        <f>LEFT(dailyActivity_merged[[#This Row],[Id]],4)</f>
        <v>1624</v>
      </c>
      <c r="C60">
        <v>1624580081</v>
      </c>
      <c r="D60" t="str">
        <f>LEFT(dailyActivity_merged[[#This Row],[ActivityDate]],1)</f>
        <v>4</v>
      </c>
      <c r="E60" s="1">
        <v>42499</v>
      </c>
      <c r="F60" s="1">
        <f ca="1">SUMIF(dailyActivity_merged[Id],dailyActivity_merged[[#Headers],[TotalSteps]],F61:F999)</f>
        <v>0</v>
      </c>
      <c r="G60">
        <v>1732</v>
      </c>
      <c r="H60">
        <v>1.12999999523163</v>
      </c>
      <c r="I60">
        <v>1.12999999523163</v>
      </c>
      <c r="J60">
        <v>0</v>
      </c>
      <c r="K60" t="b">
        <f>IF(dailyActivity_merged[[#This Row],[VeryActiveDistance]]&gt;20,"active")</f>
        <v>0</v>
      </c>
      <c r="L60">
        <v>0</v>
      </c>
      <c r="M60" t="b">
        <f>IF(dailyActivity_merged[[#This Row],[ModeratelyActiveDistance]]&gt;10&lt;20,"moderate")</f>
        <v>0</v>
      </c>
      <c r="N60">
        <v>0</v>
      </c>
      <c r="O60" t="str">
        <f>IF(dailyActivity_merged[[#This Row],[LightActiveDistance]]&lt;10,"light")</f>
        <v>light</v>
      </c>
      <c r="P60" t="b">
        <f>IF(dailyActivity_merged[[#This Row],[Mean]]="intermediate",IF(dailyActivity_merged[[#This Row],[Mean]]&gt;35,"pro","beginner"))</f>
        <v>0</v>
      </c>
      <c r="Q60">
        <f>AVERAGE(dailyActivity_merged[LightActiveDistance])</f>
        <v>3.3408191485885292</v>
      </c>
      <c r="R60">
        <v>1.12999999523163</v>
      </c>
      <c r="S60">
        <v>0</v>
      </c>
      <c r="T60">
        <f>dailyActivity_merged[[#This Row],[VeryActiveMinutes]]*60</f>
        <v>0</v>
      </c>
      <c r="U60">
        <v>0</v>
      </c>
      <c r="V60">
        <f>dailyActivity_merged[[#This Row],[FairlyActiveMinutes]]*60</f>
        <v>0</v>
      </c>
      <c r="W60">
        <v>0</v>
      </c>
      <c r="X60">
        <f>dailyActivity_merged[[#This Row],[LightlyActiveMinutes]]*60</f>
        <v>5460</v>
      </c>
      <c r="Y60">
        <v>91</v>
      </c>
      <c r="Z60">
        <v>1349</v>
      </c>
      <c r="AA60">
        <v>1328</v>
      </c>
    </row>
    <row r="61" spans="1:27" x14ac:dyDescent="0.3">
      <c r="A61" t="e">
        <f>VLOOKUP(dailyActivity_merged[[#Headers],[Id]],dailyActivity_merged[[Id]:[Calories]],15,0)</f>
        <v>#N/A</v>
      </c>
      <c r="B61" t="str">
        <f>LEFT(dailyActivity_merged[[#This Row],[Id]],4)</f>
        <v>1624</v>
      </c>
      <c r="C61">
        <v>1624580081</v>
      </c>
      <c r="D61" t="str">
        <f>LEFT(dailyActivity_merged[[#This Row],[ActivityDate]],1)</f>
        <v>4</v>
      </c>
      <c r="E61" s="1">
        <v>42500</v>
      </c>
      <c r="F61" s="1">
        <f ca="1">SUMIF(dailyActivity_merged[Id],dailyActivity_merged[[#Headers],[TotalSteps]],F62:F1000)</f>
        <v>0</v>
      </c>
      <c r="G61">
        <v>2969</v>
      </c>
      <c r="H61">
        <v>1.9299999475479099</v>
      </c>
      <c r="I61">
        <v>1.9299999475479099</v>
      </c>
      <c r="J61">
        <v>0</v>
      </c>
      <c r="K61" t="b">
        <f>IF(dailyActivity_merged[[#This Row],[VeryActiveDistance]]&gt;20,"active")</f>
        <v>0</v>
      </c>
      <c r="L61">
        <v>0</v>
      </c>
      <c r="M61" t="b">
        <f>IF(dailyActivity_merged[[#This Row],[ModeratelyActiveDistance]]&gt;10&lt;20,"moderate")</f>
        <v>0</v>
      </c>
      <c r="N61">
        <v>0</v>
      </c>
      <c r="O61" t="str">
        <f>IF(dailyActivity_merged[[#This Row],[LightActiveDistance]]&lt;10,"light")</f>
        <v>light</v>
      </c>
      <c r="P61" t="b">
        <f>IF(dailyActivity_merged[[#This Row],[Mean]]="intermediate",IF(dailyActivity_merged[[#This Row],[Mean]]&gt;35,"pro","beginner"))</f>
        <v>0</v>
      </c>
      <c r="Q61">
        <f>AVERAGE(dailyActivity_merged[LightActiveDistance])</f>
        <v>3.3408191485885292</v>
      </c>
      <c r="R61">
        <v>1.91999995708466</v>
      </c>
      <c r="S61">
        <v>9.9999997764825804E-3</v>
      </c>
      <c r="T61">
        <f>dailyActivity_merged[[#This Row],[VeryActiveMinutes]]*60</f>
        <v>0</v>
      </c>
      <c r="U61">
        <v>0</v>
      </c>
      <c r="V61">
        <f>dailyActivity_merged[[#This Row],[FairlyActiveMinutes]]*60</f>
        <v>0</v>
      </c>
      <c r="W61">
        <v>0</v>
      </c>
      <c r="X61">
        <f>dailyActivity_merged[[#This Row],[LightlyActiveMinutes]]*60</f>
        <v>8340</v>
      </c>
      <c r="Y61">
        <v>139</v>
      </c>
      <c r="Z61">
        <v>1301</v>
      </c>
      <c r="AA61">
        <v>1393</v>
      </c>
    </row>
    <row r="62" spans="1:27" x14ac:dyDescent="0.3">
      <c r="A62" t="e">
        <f>VLOOKUP(dailyActivity_merged[[#Headers],[Id]],dailyActivity_merged[[Id]:[Calories]],15,0)</f>
        <v>#N/A</v>
      </c>
      <c r="B62" t="str">
        <f>LEFT(dailyActivity_merged[[#This Row],[Id]],4)</f>
        <v>1624</v>
      </c>
      <c r="C62">
        <v>1624580081</v>
      </c>
      <c r="D62" t="str">
        <f>LEFT(dailyActivity_merged[[#This Row],[ActivityDate]],1)</f>
        <v>4</v>
      </c>
      <c r="E62" s="1">
        <v>42501</v>
      </c>
      <c r="F62" s="1">
        <f ca="1">SUMIF(dailyActivity_merged[Id],dailyActivity_merged[[#Headers],[TotalSteps]],F63:F1001)</f>
        <v>0</v>
      </c>
      <c r="G62">
        <v>3134</v>
      </c>
      <c r="H62">
        <v>2.03999996185303</v>
      </c>
      <c r="I62">
        <v>2.03999996185303</v>
      </c>
      <c r="J62">
        <v>0</v>
      </c>
      <c r="K62" t="b">
        <f>IF(dailyActivity_merged[[#This Row],[VeryActiveDistance]]&gt;20,"active")</f>
        <v>0</v>
      </c>
      <c r="L62">
        <v>0</v>
      </c>
      <c r="M62" t="b">
        <f>IF(dailyActivity_merged[[#This Row],[ModeratelyActiveDistance]]&gt;10&lt;20,"moderate")</f>
        <v>0</v>
      </c>
      <c r="N62">
        <v>0</v>
      </c>
      <c r="O62" t="str">
        <f>IF(dailyActivity_merged[[#This Row],[LightActiveDistance]]&lt;10,"light")</f>
        <v>light</v>
      </c>
      <c r="P62" t="b">
        <f>IF(dailyActivity_merged[[#This Row],[Mean]]="intermediate",IF(dailyActivity_merged[[#This Row],[Mean]]&gt;35,"pro","beginner"))</f>
        <v>0</v>
      </c>
      <c r="Q62">
        <f>AVERAGE(dailyActivity_merged[LightActiveDistance])</f>
        <v>3.3408191485885292</v>
      </c>
      <c r="R62">
        <v>2.03999996185303</v>
      </c>
      <c r="S62">
        <v>0</v>
      </c>
      <c r="T62">
        <f>dailyActivity_merged[[#This Row],[VeryActiveMinutes]]*60</f>
        <v>0</v>
      </c>
      <c r="U62">
        <v>0</v>
      </c>
      <c r="V62">
        <f>dailyActivity_merged[[#This Row],[FairlyActiveMinutes]]*60</f>
        <v>0</v>
      </c>
      <c r="W62">
        <v>0</v>
      </c>
      <c r="X62">
        <f>dailyActivity_merged[[#This Row],[LightlyActiveMinutes]]*60</f>
        <v>6720</v>
      </c>
      <c r="Y62">
        <v>112</v>
      </c>
      <c r="Z62">
        <v>1328</v>
      </c>
      <c r="AA62">
        <v>1359</v>
      </c>
    </row>
    <row r="63" spans="1:27" x14ac:dyDescent="0.3">
      <c r="A63" t="e">
        <f>VLOOKUP(dailyActivity_merged[[#Headers],[Id]],dailyActivity_merged[[Id]:[Calories]],15,0)</f>
        <v>#N/A</v>
      </c>
      <c r="B63" t="str">
        <f>LEFT(dailyActivity_merged[[#This Row],[Id]],4)</f>
        <v>1624</v>
      </c>
      <c r="C63">
        <v>1624580081</v>
      </c>
      <c r="D63" t="str">
        <f>LEFT(dailyActivity_merged[[#This Row],[ActivityDate]],1)</f>
        <v>4</v>
      </c>
      <c r="E63" s="1">
        <v>42502</v>
      </c>
      <c r="F63" s="1">
        <f ca="1">SUMIF(dailyActivity_merged[Id],dailyActivity_merged[[#Headers],[TotalSteps]],F64:F1002)</f>
        <v>0</v>
      </c>
      <c r="G63">
        <v>2971</v>
      </c>
      <c r="H63">
        <v>1.9299999475479099</v>
      </c>
      <c r="I63">
        <v>1.9299999475479099</v>
      </c>
      <c r="J63">
        <v>0</v>
      </c>
      <c r="K63" t="b">
        <f>IF(dailyActivity_merged[[#This Row],[VeryActiveDistance]]&gt;20,"active")</f>
        <v>0</v>
      </c>
      <c r="L63">
        <v>0</v>
      </c>
      <c r="M63" t="b">
        <f>IF(dailyActivity_merged[[#This Row],[ModeratelyActiveDistance]]&gt;10&lt;20,"moderate")</f>
        <v>0</v>
      </c>
      <c r="N63">
        <v>0</v>
      </c>
      <c r="O63" t="str">
        <f>IF(dailyActivity_merged[[#This Row],[LightActiveDistance]]&lt;10,"light")</f>
        <v>light</v>
      </c>
      <c r="P63" t="b">
        <f>IF(dailyActivity_merged[[#This Row],[Mean]]="intermediate",IF(dailyActivity_merged[[#This Row],[Mean]]&gt;35,"pro","beginner"))</f>
        <v>0</v>
      </c>
      <c r="Q63">
        <f>AVERAGE(dailyActivity_merged[LightActiveDistance])</f>
        <v>3.3408191485885292</v>
      </c>
      <c r="R63">
        <v>1.91999995708466</v>
      </c>
      <c r="S63">
        <v>9.9999997764825804E-3</v>
      </c>
      <c r="T63">
        <f>dailyActivity_merged[[#This Row],[VeryActiveMinutes]]*60</f>
        <v>0</v>
      </c>
      <c r="U63">
        <v>0</v>
      </c>
      <c r="V63">
        <f>dailyActivity_merged[[#This Row],[FairlyActiveMinutes]]*60</f>
        <v>0</v>
      </c>
      <c r="W63">
        <v>0</v>
      </c>
      <c r="X63">
        <f>dailyActivity_merged[[#This Row],[LightlyActiveMinutes]]*60</f>
        <v>6420</v>
      </c>
      <c r="Y63">
        <v>107</v>
      </c>
      <c r="Z63">
        <v>890</v>
      </c>
      <c r="AA63">
        <v>1002</v>
      </c>
    </row>
    <row r="64" spans="1:27" x14ac:dyDescent="0.3">
      <c r="A64" t="e">
        <f>VLOOKUP(dailyActivity_merged[[#Headers],[Id]],dailyActivity_merged[[Id]:[Calories]],15,0)</f>
        <v>#N/A</v>
      </c>
      <c r="B64" t="str">
        <f>LEFT(dailyActivity_merged[[#This Row],[Id]],4)</f>
        <v>1644</v>
      </c>
      <c r="C64">
        <v>1644430081</v>
      </c>
      <c r="D64" t="str">
        <f>LEFT(dailyActivity_merged[[#This Row],[ActivityDate]],1)</f>
        <v>4</v>
      </c>
      <c r="E64" s="1">
        <v>42472</v>
      </c>
      <c r="F64" s="1">
        <f ca="1">SUMIF(dailyActivity_merged[Id],dailyActivity_merged[[#Headers],[TotalSteps]],F65:F1003)</f>
        <v>0</v>
      </c>
      <c r="G64">
        <v>10694</v>
      </c>
      <c r="H64">
        <v>7.7699999809265101</v>
      </c>
      <c r="I64">
        <v>7.7699999809265101</v>
      </c>
      <c r="J64">
        <v>0</v>
      </c>
      <c r="K64" t="b">
        <f>IF(dailyActivity_merged[[#This Row],[VeryActiveDistance]]&gt;20,"active")</f>
        <v>0</v>
      </c>
      <c r="L64">
        <v>0.140000000596046</v>
      </c>
      <c r="M64" t="b">
        <f>IF(dailyActivity_merged[[#This Row],[ModeratelyActiveDistance]]&gt;10&lt;20,"moderate")</f>
        <v>0</v>
      </c>
      <c r="N64">
        <v>2.2999999523162802</v>
      </c>
      <c r="O64" t="str">
        <f>IF(dailyActivity_merged[[#This Row],[LightActiveDistance]]&lt;10,"light")</f>
        <v>light</v>
      </c>
      <c r="P64" t="b">
        <f>IF(dailyActivity_merged[[#This Row],[Mean]]="intermediate",IF(dailyActivity_merged[[#This Row],[Mean]]&gt;35,"pro","beginner"))</f>
        <v>0</v>
      </c>
      <c r="Q64">
        <f>AVERAGE(dailyActivity_merged[LightActiveDistance])</f>
        <v>3.3408191485885292</v>
      </c>
      <c r="R64">
        <v>5.3299999237060502</v>
      </c>
      <c r="S64">
        <v>0</v>
      </c>
      <c r="T64">
        <f>dailyActivity_merged[[#This Row],[VeryActiveMinutes]]*60</f>
        <v>120</v>
      </c>
      <c r="U64">
        <v>2</v>
      </c>
      <c r="V64">
        <f>dailyActivity_merged[[#This Row],[FairlyActiveMinutes]]*60</f>
        <v>3060</v>
      </c>
      <c r="W64">
        <v>51</v>
      </c>
      <c r="X64">
        <f>dailyActivity_merged[[#This Row],[LightlyActiveMinutes]]*60</f>
        <v>15360</v>
      </c>
      <c r="Y64">
        <v>256</v>
      </c>
      <c r="Z64">
        <v>1131</v>
      </c>
      <c r="AA64">
        <v>3199</v>
      </c>
    </row>
    <row r="65" spans="1:27" x14ac:dyDescent="0.3">
      <c r="A65" t="e">
        <f>VLOOKUP(dailyActivity_merged[[#Headers],[Id]],dailyActivity_merged[[Id]:[Calories]],15,0)</f>
        <v>#N/A</v>
      </c>
      <c r="B65" t="str">
        <f>LEFT(dailyActivity_merged[[#This Row],[Id]],4)</f>
        <v>1644</v>
      </c>
      <c r="C65">
        <v>1644430081</v>
      </c>
      <c r="D65" t="str">
        <f>LEFT(dailyActivity_merged[[#This Row],[ActivityDate]],1)</f>
        <v>4</v>
      </c>
      <c r="E65" s="1">
        <v>42473</v>
      </c>
      <c r="F65" s="1">
        <f ca="1">SUMIF(dailyActivity_merged[Id],dailyActivity_merged[[#Headers],[TotalSteps]],F66:F1004)</f>
        <v>0</v>
      </c>
      <c r="G65">
        <v>8001</v>
      </c>
      <c r="H65">
        <v>5.8200001716613796</v>
      </c>
      <c r="I65">
        <v>5.8200001716613796</v>
      </c>
      <c r="J65">
        <v>0</v>
      </c>
      <c r="K65" t="b">
        <f>IF(dailyActivity_merged[[#This Row],[VeryActiveDistance]]&gt;20,"active")</f>
        <v>0</v>
      </c>
      <c r="L65">
        <v>2.2799999713897701</v>
      </c>
      <c r="M65" t="b">
        <f>IF(dailyActivity_merged[[#This Row],[ModeratelyActiveDistance]]&gt;10&lt;20,"moderate")</f>
        <v>0</v>
      </c>
      <c r="N65">
        <v>0.89999997615814198</v>
      </c>
      <c r="O65" t="str">
        <f>IF(dailyActivity_merged[[#This Row],[LightActiveDistance]]&lt;10,"light")</f>
        <v>light</v>
      </c>
      <c r="P65" t="b">
        <f>IF(dailyActivity_merged[[#This Row],[Mean]]="intermediate",IF(dailyActivity_merged[[#This Row],[Mean]]&gt;35,"pro","beginner"))</f>
        <v>0</v>
      </c>
      <c r="Q65">
        <f>AVERAGE(dailyActivity_merged[LightActiveDistance])</f>
        <v>3.3408191485885292</v>
      </c>
      <c r="R65">
        <v>2.6400001049041699</v>
      </c>
      <c r="S65">
        <v>0</v>
      </c>
      <c r="T65">
        <f>dailyActivity_merged[[#This Row],[VeryActiveMinutes]]*60</f>
        <v>1800</v>
      </c>
      <c r="U65">
        <v>30</v>
      </c>
      <c r="V65">
        <f>dailyActivity_merged[[#This Row],[FairlyActiveMinutes]]*60</f>
        <v>960</v>
      </c>
      <c r="W65">
        <v>16</v>
      </c>
      <c r="X65">
        <f>dailyActivity_merged[[#This Row],[LightlyActiveMinutes]]*60</f>
        <v>8100</v>
      </c>
      <c r="Y65">
        <v>135</v>
      </c>
      <c r="Z65">
        <v>1259</v>
      </c>
      <c r="AA65">
        <v>2902</v>
      </c>
    </row>
    <row r="66" spans="1:27" x14ac:dyDescent="0.3">
      <c r="A66" t="e">
        <f>VLOOKUP(dailyActivity_merged[[#Headers],[Id]],dailyActivity_merged[[Id]:[Calories]],15,0)</f>
        <v>#N/A</v>
      </c>
      <c r="B66" t="str">
        <f>LEFT(dailyActivity_merged[[#This Row],[Id]],4)</f>
        <v>1644</v>
      </c>
      <c r="C66">
        <v>1644430081</v>
      </c>
      <c r="D66" t="str">
        <f>LEFT(dailyActivity_merged[[#This Row],[ActivityDate]],1)</f>
        <v>4</v>
      </c>
      <c r="E66" s="1">
        <v>42474</v>
      </c>
      <c r="F66" s="1">
        <f ca="1">SUMIF(dailyActivity_merged[Id],dailyActivity_merged[[#Headers],[TotalSteps]],F67:F1005)</f>
        <v>0</v>
      </c>
      <c r="G66">
        <v>11037</v>
      </c>
      <c r="H66">
        <v>8.0200004577636701</v>
      </c>
      <c r="I66">
        <v>8.0200004577636701</v>
      </c>
      <c r="J66">
        <v>0</v>
      </c>
      <c r="K66" t="b">
        <f>IF(dailyActivity_merged[[#This Row],[VeryActiveDistance]]&gt;20,"active")</f>
        <v>0</v>
      </c>
      <c r="L66">
        <v>0.36000001430511502</v>
      </c>
      <c r="M66" t="b">
        <f>IF(dailyActivity_merged[[#This Row],[ModeratelyActiveDistance]]&gt;10&lt;20,"moderate")</f>
        <v>0</v>
      </c>
      <c r="N66">
        <v>2.5599999427795401</v>
      </c>
      <c r="O66" t="str">
        <f>IF(dailyActivity_merged[[#This Row],[LightActiveDistance]]&lt;10,"light")</f>
        <v>light</v>
      </c>
      <c r="P66" t="b">
        <f>IF(dailyActivity_merged[[#This Row],[Mean]]="intermediate",IF(dailyActivity_merged[[#This Row],[Mean]]&gt;35,"pro","beginner"))</f>
        <v>0</v>
      </c>
      <c r="Q66">
        <f>AVERAGE(dailyActivity_merged[LightActiveDistance])</f>
        <v>3.3408191485885292</v>
      </c>
      <c r="R66">
        <v>5.0999999046325701</v>
      </c>
      <c r="S66">
        <v>0</v>
      </c>
      <c r="T66">
        <f>dailyActivity_merged[[#This Row],[VeryActiveMinutes]]*60</f>
        <v>300</v>
      </c>
      <c r="U66">
        <v>5</v>
      </c>
      <c r="V66">
        <f>dailyActivity_merged[[#This Row],[FairlyActiveMinutes]]*60</f>
        <v>3480</v>
      </c>
      <c r="W66">
        <v>58</v>
      </c>
      <c r="X66">
        <f>dailyActivity_merged[[#This Row],[LightlyActiveMinutes]]*60</f>
        <v>15120</v>
      </c>
      <c r="Y66">
        <v>252</v>
      </c>
      <c r="Z66">
        <v>1125</v>
      </c>
      <c r="AA66">
        <v>3226</v>
      </c>
    </row>
    <row r="67" spans="1:27" x14ac:dyDescent="0.3">
      <c r="A67" t="e">
        <f>VLOOKUP(dailyActivity_merged[[#Headers],[Id]],dailyActivity_merged[[Id]:[Calories]],15,0)</f>
        <v>#N/A</v>
      </c>
      <c r="B67" t="str">
        <f>LEFT(dailyActivity_merged[[#This Row],[Id]],4)</f>
        <v>1644</v>
      </c>
      <c r="C67">
        <v>1644430081</v>
      </c>
      <c r="D67" t="str">
        <f>LEFT(dailyActivity_merged[[#This Row],[ActivityDate]],1)</f>
        <v>4</v>
      </c>
      <c r="E67" s="1">
        <v>42475</v>
      </c>
      <c r="F67" s="1">
        <f ca="1">SUMIF(dailyActivity_merged[Id],dailyActivity_merged[[#Headers],[TotalSteps]],F68:F1006)</f>
        <v>0</v>
      </c>
      <c r="G67">
        <v>5263</v>
      </c>
      <c r="H67">
        <v>3.8299999237060498</v>
      </c>
      <c r="I67">
        <v>3.8299999237060498</v>
      </c>
      <c r="J67">
        <v>0</v>
      </c>
      <c r="K67" t="b">
        <f>IF(dailyActivity_merged[[#This Row],[VeryActiveDistance]]&gt;20,"active")</f>
        <v>0</v>
      </c>
      <c r="L67">
        <v>0.21999999880790699</v>
      </c>
      <c r="M67" t="b">
        <f>IF(dailyActivity_merged[[#This Row],[ModeratelyActiveDistance]]&gt;10&lt;20,"moderate")</f>
        <v>0</v>
      </c>
      <c r="N67">
        <v>0.15000000596046401</v>
      </c>
      <c r="O67" t="str">
        <f>IF(dailyActivity_merged[[#This Row],[LightActiveDistance]]&lt;10,"light")</f>
        <v>light</v>
      </c>
      <c r="P67" t="b">
        <f>IF(dailyActivity_merged[[#This Row],[Mean]]="intermediate",IF(dailyActivity_merged[[#This Row],[Mean]]&gt;35,"pro","beginner"))</f>
        <v>0</v>
      </c>
      <c r="Q67">
        <f>AVERAGE(dailyActivity_merged[LightActiveDistance])</f>
        <v>3.3408191485885292</v>
      </c>
      <c r="R67">
        <v>3.4500000476837198</v>
      </c>
      <c r="S67">
        <v>0</v>
      </c>
      <c r="T67">
        <f>dailyActivity_merged[[#This Row],[VeryActiveMinutes]]*60</f>
        <v>180</v>
      </c>
      <c r="U67">
        <v>3</v>
      </c>
      <c r="V67">
        <f>dailyActivity_merged[[#This Row],[FairlyActiveMinutes]]*60</f>
        <v>240</v>
      </c>
      <c r="W67">
        <v>4</v>
      </c>
      <c r="X67">
        <f>dailyActivity_merged[[#This Row],[LightlyActiveMinutes]]*60</f>
        <v>10200</v>
      </c>
      <c r="Y67">
        <v>170</v>
      </c>
      <c r="Z67">
        <v>1263</v>
      </c>
      <c r="AA67">
        <v>2750</v>
      </c>
    </row>
    <row r="68" spans="1:27" x14ac:dyDescent="0.3">
      <c r="A68" t="e">
        <f>VLOOKUP(dailyActivity_merged[[#Headers],[Id]],dailyActivity_merged[[Id]:[Calories]],15,0)</f>
        <v>#N/A</v>
      </c>
      <c r="B68" t="str">
        <f>LEFT(dailyActivity_merged[[#This Row],[Id]],4)</f>
        <v>1644</v>
      </c>
      <c r="C68">
        <v>1644430081</v>
      </c>
      <c r="D68" t="str">
        <f>LEFT(dailyActivity_merged[[#This Row],[ActivityDate]],1)</f>
        <v>4</v>
      </c>
      <c r="E68" s="1">
        <v>42476</v>
      </c>
      <c r="F68" s="1">
        <f ca="1">SUMIF(dailyActivity_merged[Id],dailyActivity_merged[[#Headers],[TotalSteps]],F69:F1007)</f>
        <v>0</v>
      </c>
      <c r="G68">
        <v>15300</v>
      </c>
      <c r="H68">
        <v>11.1199998855591</v>
      </c>
      <c r="I68">
        <v>11.1199998855591</v>
      </c>
      <c r="J68">
        <v>0</v>
      </c>
      <c r="K68" t="b">
        <f>IF(dailyActivity_merged[[#This Row],[VeryActiveDistance]]&gt;20,"active")</f>
        <v>0</v>
      </c>
      <c r="L68">
        <v>4.0999999046325701</v>
      </c>
      <c r="M68" t="b">
        <f>IF(dailyActivity_merged[[#This Row],[ModeratelyActiveDistance]]&gt;10&lt;20,"moderate")</f>
        <v>0</v>
      </c>
      <c r="N68">
        <v>1.87999999523163</v>
      </c>
      <c r="O68" t="str">
        <f>IF(dailyActivity_merged[[#This Row],[LightActiveDistance]]&lt;10,"light")</f>
        <v>light</v>
      </c>
      <c r="P68" t="b">
        <f>IF(dailyActivity_merged[[#This Row],[Mean]]="intermediate",IF(dailyActivity_merged[[#This Row],[Mean]]&gt;35,"pro","beginner"))</f>
        <v>0</v>
      </c>
      <c r="Q68">
        <f>AVERAGE(dailyActivity_merged[LightActiveDistance])</f>
        <v>3.3408191485885292</v>
      </c>
      <c r="R68">
        <v>5.0900001525878897</v>
      </c>
      <c r="S68">
        <v>0</v>
      </c>
      <c r="T68">
        <f>dailyActivity_merged[[#This Row],[VeryActiveMinutes]]*60</f>
        <v>3060</v>
      </c>
      <c r="U68">
        <v>51</v>
      </c>
      <c r="V68">
        <f>dailyActivity_merged[[#This Row],[FairlyActiveMinutes]]*60</f>
        <v>2520</v>
      </c>
      <c r="W68">
        <v>42</v>
      </c>
      <c r="X68">
        <f>dailyActivity_merged[[#This Row],[LightlyActiveMinutes]]*60</f>
        <v>12720</v>
      </c>
      <c r="Y68">
        <v>212</v>
      </c>
      <c r="Z68">
        <v>1135</v>
      </c>
      <c r="AA68">
        <v>3493</v>
      </c>
    </row>
    <row r="69" spans="1:27" x14ac:dyDescent="0.3">
      <c r="A69" t="e">
        <f>VLOOKUP(dailyActivity_merged[[#Headers],[Id]],dailyActivity_merged[[Id]:[Calories]],15,0)</f>
        <v>#N/A</v>
      </c>
      <c r="B69" t="str">
        <f>LEFT(dailyActivity_merged[[#This Row],[Id]],4)</f>
        <v>1644</v>
      </c>
      <c r="C69">
        <v>1644430081</v>
      </c>
      <c r="D69" t="str">
        <f>LEFT(dailyActivity_merged[[#This Row],[ActivityDate]],1)</f>
        <v>4</v>
      </c>
      <c r="E69" s="1">
        <v>42477</v>
      </c>
      <c r="F69" s="1">
        <f ca="1">SUMIF(dailyActivity_merged[Id],dailyActivity_merged[[#Headers],[TotalSteps]],F70:F1008)</f>
        <v>0</v>
      </c>
      <c r="G69">
        <v>8757</v>
      </c>
      <c r="H69">
        <v>6.3699998855590803</v>
      </c>
      <c r="I69">
        <v>6.3699998855590803</v>
      </c>
      <c r="J69">
        <v>0</v>
      </c>
      <c r="K69" t="b">
        <f>IF(dailyActivity_merged[[#This Row],[VeryActiveDistance]]&gt;20,"active")</f>
        <v>0</v>
      </c>
      <c r="L69">
        <v>2.25</v>
      </c>
      <c r="M69" t="b">
        <f>IF(dailyActivity_merged[[#This Row],[ModeratelyActiveDistance]]&gt;10&lt;20,"moderate")</f>
        <v>0</v>
      </c>
      <c r="N69">
        <v>0.56999999284744296</v>
      </c>
      <c r="O69" t="str">
        <f>IF(dailyActivity_merged[[#This Row],[LightActiveDistance]]&lt;10,"light")</f>
        <v>light</v>
      </c>
      <c r="P69" t="b">
        <f>IF(dailyActivity_merged[[#This Row],[Mean]]="intermediate",IF(dailyActivity_merged[[#This Row],[Mean]]&gt;35,"pro","beginner"))</f>
        <v>0</v>
      </c>
      <c r="Q69">
        <f>AVERAGE(dailyActivity_merged[LightActiveDistance])</f>
        <v>3.3408191485885292</v>
      </c>
      <c r="R69">
        <v>3.5499999523162802</v>
      </c>
      <c r="S69">
        <v>0</v>
      </c>
      <c r="T69">
        <f>dailyActivity_merged[[#This Row],[VeryActiveMinutes]]*60</f>
        <v>1740</v>
      </c>
      <c r="U69">
        <v>29</v>
      </c>
      <c r="V69">
        <f>dailyActivity_merged[[#This Row],[FairlyActiveMinutes]]*60</f>
        <v>780</v>
      </c>
      <c r="W69">
        <v>13</v>
      </c>
      <c r="X69">
        <f>dailyActivity_merged[[#This Row],[LightlyActiveMinutes]]*60</f>
        <v>11160</v>
      </c>
      <c r="Y69">
        <v>186</v>
      </c>
      <c r="Z69">
        <v>1212</v>
      </c>
      <c r="AA69">
        <v>3011</v>
      </c>
    </row>
    <row r="70" spans="1:27" x14ac:dyDescent="0.3">
      <c r="A70" t="e">
        <f>VLOOKUP(dailyActivity_merged[[#Headers],[Id]],dailyActivity_merged[[Id]:[Calories]],15,0)</f>
        <v>#N/A</v>
      </c>
      <c r="B70" t="str">
        <f>LEFT(dailyActivity_merged[[#This Row],[Id]],4)</f>
        <v>1644</v>
      </c>
      <c r="C70">
        <v>1644430081</v>
      </c>
      <c r="D70" t="str">
        <f>LEFT(dailyActivity_merged[[#This Row],[ActivityDate]],1)</f>
        <v>4</v>
      </c>
      <c r="E70" s="1">
        <v>42478</v>
      </c>
      <c r="F70" s="1">
        <f ca="1">SUMIF(dailyActivity_merged[Id],dailyActivity_merged[[#Headers],[TotalSteps]],F71:F1009)</f>
        <v>0</v>
      </c>
      <c r="G70">
        <v>7132</v>
      </c>
      <c r="H70">
        <v>5.1900000572204599</v>
      </c>
      <c r="I70">
        <v>5.1900000572204599</v>
      </c>
      <c r="J70">
        <v>0</v>
      </c>
      <c r="K70" t="b">
        <f>IF(dailyActivity_merged[[#This Row],[VeryActiveDistance]]&gt;20,"active")</f>
        <v>0</v>
      </c>
      <c r="L70">
        <v>1.0700000524520901</v>
      </c>
      <c r="M70" t="b">
        <f>IF(dailyActivity_merged[[#This Row],[ModeratelyActiveDistance]]&gt;10&lt;20,"moderate")</f>
        <v>0</v>
      </c>
      <c r="N70">
        <v>1.66999995708466</v>
      </c>
      <c r="O70" t="str">
        <f>IF(dailyActivity_merged[[#This Row],[LightActiveDistance]]&lt;10,"light")</f>
        <v>light</v>
      </c>
      <c r="P70" t="b">
        <f>IF(dailyActivity_merged[[#This Row],[Mean]]="intermediate",IF(dailyActivity_merged[[#This Row],[Mean]]&gt;35,"pro","beginner"))</f>
        <v>0</v>
      </c>
      <c r="Q70">
        <f>AVERAGE(dailyActivity_merged[LightActiveDistance])</f>
        <v>3.3408191485885292</v>
      </c>
      <c r="R70">
        <v>2.4500000476837198</v>
      </c>
      <c r="S70">
        <v>0</v>
      </c>
      <c r="T70">
        <f>dailyActivity_merged[[#This Row],[VeryActiveMinutes]]*60</f>
        <v>900</v>
      </c>
      <c r="U70">
        <v>15</v>
      </c>
      <c r="V70">
        <f>dailyActivity_merged[[#This Row],[FairlyActiveMinutes]]*60</f>
        <v>1980</v>
      </c>
      <c r="W70">
        <v>33</v>
      </c>
      <c r="X70">
        <f>dailyActivity_merged[[#This Row],[LightlyActiveMinutes]]*60</f>
        <v>7260</v>
      </c>
      <c r="Y70">
        <v>121</v>
      </c>
      <c r="Z70">
        <v>1271</v>
      </c>
      <c r="AA70">
        <v>2806</v>
      </c>
    </row>
    <row r="71" spans="1:27" x14ac:dyDescent="0.3">
      <c r="A71" t="e">
        <f>VLOOKUP(dailyActivity_merged[[#Headers],[Id]],dailyActivity_merged[[Id]:[Calories]],15,0)</f>
        <v>#N/A</v>
      </c>
      <c r="B71" t="str">
        <f>LEFT(dailyActivity_merged[[#This Row],[Id]],4)</f>
        <v>1644</v>
      </c>
      <c r="C71">
        <v>1644430081</v>
      </c>
      <c r="D71" t="str">
        <f>LEFT(dailyActivity_merged[[#This Row],[ActivityDate]],1)</f>
        <v>4</v>
      </c>
      <c r="E71" s="1">
        <v>42479</v>
      </c>
      <c r="F71" s="1">
        <f ca="1">SUMIF(dailyActivity_merged[Id],dailyActivity_merged[[#Headers],[TotalSteps]],F72:F1010)</f>
        <v>0</v>
      </c>
      <c r="G71">
        <v>11256</v>
      </c>
      <c r="H71">
        <v>8.1800003051757795</v>
      </c>
      <c r="I71">
        <v>8.1800003051757795</v>
      </c>
      <c r="J71">
        <v>0</v>
      </c>
      <c r="K71" t="b">
        <f>IF(dailyActivity_merged[[#This Row],[VeryActiveDistance]]&gt;20,"active")</f>
        <v>0</v>
      </c>
      <c r="L71">
        <v>0.36000001430511502</v>
      </c>
      <c r="M71" t="b">
        <f>IF(dailyActivity_merged[[#This Row],[ModeratelyActiveDistance]]&gt;10&lt;20,"moderate")</f>
        <v>0</v>
      </c>
      <c r="N71">
        <v>2.5299999713897701</v>
      </c>
      <c r="O71" t="str">
        <f>IF(dailyActivity_merged[[#This Row],[LightActiveDistance]]&lt;10,"light")</f>
        <v>light</v>
      </c>
      <c r="P71" t="b">
        <f>IF(dailyActivity_merged[[#This Row],[Mean]]="intermediate",IF(dailyActivity_merged[[#This Row],[Mean]]&gt;35,"pro","beginner"))</f>
        <v>0</v>
      </c>
      <c r="Q71">
        <f>AVERAGE(dailyActivity_merged[LightActiveDistance])</f>
        <v>3.3408191485885292</v>
      </c>
      <c r="R71">
        <v>5.3000001907348597</v>
      </c>
      <c r="S71">
        <v>0</v>
      </c>
      <c r="T71">
        <f>dailyActivity_merged[[#This Row],[VeryActiveMinutes]]*60</f>
        <v>300</v>
      </c>
      <c r="U71">
        <v>5</v>
      </c>
      <c r="V71">
        <f>dailyActivity_merged[[#This Row],[FairlyActiveMinutes]]*60</f>
        <v>3480</v>
      </c>
      <c r="W71">
        <v>58</v>
      </c>
      <c r="X71">
        <f>dailyActivity_merged[[#This Row],[LightlyActiveMinutes]]*60</f>
        <v>16680</v>
      </c>
      <c r="Y71">
        <v>278</v>
      </c>
      <c r="Z71">
        <v>1099</v>
      </c>
      <c r="AA71">
        <v>3300</v>
      </c>
    </row>
    <row r="72" spans="1:27" x14ac:dyDescent="0.3">
      <c r="A72" t="e">
        <f>VLOOKUP(dailyActivity_merged[[#Headers],[Id]],dailyActivity_merged[[Id]:[Calories]],15,0)</f>
        <v>#N/A</v>
      </c>
      <c r="B72" t="str">
        <f>LEFT(dailyActivity_merged[[#This Row],[Id]],4)</f>
        <v>1644</v>
      </c>
      <c r="C72">
        <v>1644430081</v>
      </c>
      <c r="D72" t="str">
        <f>LEFT(dailyActivity_merged[[#This Row],[ActivityDate]],1)</f>
        <v>4</v>
      </c>
      <c r="E72" s="1">
        <v>42480</v>
      </c>
      <c r="F72" s="1">
        <f ca="1">SUMIF(dailyActivity_merged[Id],dailyActivity_merged[[#Headers],[TotalSteps]],F73:F1011)</f>
        <v>0</v>
      </c>
      <c r="G72">
        <v>2436</v>
      </c>
      <c r="H72">
        <v>1.7699999809265099</v>
      </c>
      <c r="I72">
        <v>1.7699999809265099</v>
      </c>
      <c r="J72">
        <v>0</v>
      </c>
      <c r="K72" t="b">
        <f>IF(dailyActivity_merged[[#This Row],[VeryActiveDistance]]&gt;20,"active")</f>
        <v>0</v>
      </c>
      <c r="L72">
        <v>0</v>
      </c>
      <c r="M72" t="b">
        <f>IF(dailyActivity_merged[[#This Row],[ModeratelyActiveDistance]]&gt;10&lt;20,"moderate")</f>
        <v>0</v>
      </c>
      <c r="N72">
        <v>0</v>
      </c>
      <c r="O72" t="str">
        <f>IF(dailyActivity_merged[[#This Row],[LightActiveDistance]]&lt;10,"light")</f>
        <v>light</v>
      </c>
      <c r="P72" t="b">
        <f>IF(dailyActivity_merged[[#This Row],[Mean]]="intermediate",IF(dailyActivity_merged[[#This Row],[Mean]]&gt;35,"pro","beginner"))</f>
        <v>0</v>
      </c>
      <c r="Q72">
        <f>AVERAGE(dailyActivity_merged[LightActiveDistance])</f>
        <v>3.3408191485885292</v>
      </c>
      <c r="R72">
        <v>1.7599999904632599</v>
      </c>
      <c r="S72">
        <v>9.9999997764825804E-3</v>
      </c>
      <c r="T72">
        <f>dailyActivity_merged[[#This Row],[VeryActiveMinutes]]*60</f>
        <v>0</v>
      </c>
      <c r="U72">
        <v>0</v>
      </c>
      <c r="V72">
        <f>dailyActivity_merged[[#This Row],[FairlyActiveMinutes]]*60</f>
        <v>0</v>
      </c>
      <c r="W72">
        <v>0</v>
      </c>
      <c r="X72">
        <f>dailyActivity_merged[[#This Row],[LightlyActiveMinutes]]*60</f>
        <v>7500</v>
      </c>
      <c r="Y72">
        <v>125</v>
      </c>
      <c r="Z72">
        <v>1315</v>
      </c>
      <c r="AA72">
        <v>2430</v>
      </c>
    </row>
    <row r="73" spans="1:27" x14ac:dyDescent="0.3">
      <c r="A73" t="e">
        <f>VLOOKUP(dailyActivity_merged[[#Headers],[Id]],dailyActivity_merged[[Id]:[Calories]],15,0)</f>
        <v>#N/A</v>
      </c>
      <c r="B73" t="str">
        <f>LEFT(dailyActivity_merged[[#This Row],[Id]],4)</f>
        <v>1644</v>
      </c>
      <c r="C73">
        <v>1644430081</v>
      </c>
      <c r="D73" t="str">
        <f>LEFT(dailyActivity_merged[[#This Row],[ActivityDate]],1)</f>
        <v>4</v>
      </c>
      <c r="E73" s="1">
        <v>42481</v>
      </c>
      <c r="F73" s="1">
        <f ca="1">SUMIF(dailyActivity_merged[Id],dailyActivity_merged[[#Headers],[TotalSteps]],F74:F1012)</f>
        <v>0</v>
      </c>
      <c r="G73">
        <v>1223</v>
      </c>
      <c r="H73">
        <v>0.88999998569488503</v>
      </c>
      <c r="I73">
        <v>0.88999998569488503</v>
      </c>
      <c r="J73">
        <v>0</v>
      </c>
      <c r="K73" t="b">
        <f>IF(dailyActivity_merged[[#This Row],[VeryActiveDistance]]&gt;20,"active")</f>
        <v>0</v>
      </c>
      <c r="L73">
        <v>0</v>
      </c>
      <c r="M73" t="b">
        <f>IF(dailyActivity_merged[[#This Row],[ModeratelyActiveDistance]]&gt;10&lt;20,"moderate")</f>
        <v>0</v>
      </c>
      <c r="N73">
        <v>0</v>
      </c>
      <c r="O73" t="str">
        <f>IF(dailyActivity_merged[[#This Row],[LightActiveDistance]]&lt;10,"light")</f>
        <v>light</v>
      </c>
      <c r="P73" t="b">
        <f>IF(dailyActivity_merged[[#This Row],[Mean]]="intermediate",IF(dailyActivity_merged[[#This Row],[Mean]]&gt;35,"pro","beginner"))</f>
        <v>0</v>
      </c>
      <c r="Q73">
        <f>AVERAGE(dailyActivity_merged[LightActiveDistance])</f>
        <v>3.3408191485885292</v>
      </c>
      <c r="R73">
        <v>0.87999999523162797</v>
      </c>
      <c r="S73">
        <v>9.9999997764825804E-3</v>
      </c>
      <c r="T73">
        <f>dailyActivity_merged[[#This Row],[VeryActiveMinutes]]*60</f>
        <v>0</v>
      </c>
      <c r="U73">
        <v>0</v>
      </c>
      <c r="V73">
        <f>dailyActivity_merged[[#This Row],[FairlyActiveMinutes]]*60</f>
        <v>0</v>
      </c>
      <c r="W73">
        <v>0</v>
      </c>
      <c r="X73">
        <f>dailyActivity_merged[[#This Row],[LightlyActiveMinutes]]*60</f>
        <v>2280</v>
      </c>
      <c r="Y73">
        <v>38</v>
      </c>
      <c r="Z73">
        <v>1402</v>
      </c>
      <c r="AA73">
        <v>2140</v>
      </c>
    </row>
    <row r="74" spans="1:27" x14ac:dyDescent="0.3">
      <c r="A74" t="e">
        <f>VLOOKUP(dailyActivity_merged[[#Headers],[Id]],dailyActivity_merged[[Id]:[Calories]],15,0)</f>
        <v>#N/A</v>
      </c>
      <c r="B74" t="str">
        <f>LEFT(dailyActivity_merged[[#This Row],[Id]],4)</f>
        <v>1644</v>
      </c>
      <c r="C74">
        <v>1644430081</v>
      </c>
      <c r="D74" t="str">
        <f>LEFT(dailyActivity_merged[[#This Row],[ActivityDate]],1)</f>
        <v>4</v>
      </c>
      <c r="E74" s="1">
        <v>42482</v>
      </c>
      <c r="F74" s="1">
        <f ca="1">SUMIF(dailyActivity_merged[Id],dailyActivity_merged[[#Headers],[TotalSteps]],F75:F1013)</f>
        <v>0</v>
      </c>
      <c r="G74">
        <v>3673</v>
      </c>
      <c r="H74">
        <v>2.6700000762939502</v>
      </c>
      <c r="I74">
        <v>2.6700000762939502</v>
      </c>
      <c r="J74">
        <v>0</v>
      </c>
      <c r="K74" t="b">
        <f>IF(dailyActivity_merged[[#This Row],[VeryActiveDistance]]&gt;20,"active")</f>
        <v>0</v>
      </c>
      <c r="L74">
        <v>0</v>
      </c>
      <c r="M74" t="b">
        <f>IF(dailyActivity_merged[[#This Row],[ModeratelyActiveDistance]]&gt;10&lt;20,"moderate")</f>
        <v>0</v>
      </c>
      <c r="N74">
        <v>0</v>
      </c>
      <c r="O74" t="str">
        <f>IF(dailyActivity_merged[[#This Row],[LightActiveDistance]]&lt;10,"light")</f>
        <v>light</v>
      </c>
      <c r="P74" t="b">
        <f>IF(dailyActivity_merged[[#This Row],[Mean]]="intermediate",IF(dailyActivity_merged[[#This Row],[Mean]]&gt;35,"pro","beginner"))</f>
        <v>0</v>
      </c>
      <c r="Q74">
        <f>AVERAGE(dailyActivity_merged[LightActiveDistance])</f>
        <v>3.3408191485885292</v>
      </c>
      <c r="R74">
        <v>2.6600000858306898</v>
      </c>
      <c r="S74">
        <v>9.9999997764825804E-3</v>
      </c>
      <c r="T74">
        <f>dailyActivity_merged[[#This Row],[VeryActiveMinutes]]*60</f>
        <v>0</v>
      </c>
      <c r="U74">
        <v>0</v>
      </c>
      <c r="V74">
        <f>dailyActivity_merged[[#This Row],[FairlyActiveMinutes]]*60</f>
        <v>0</v>
      </c>
      <c r="W74">
        <v>0</v>
      </c>
      <c r="X74">
        <f>dailyActivity_merged[[#This Row],[LightlyActiveMinutes]]*60</f>
        <v>5160</v>
      </c>
      <c r="Y74">
        <v>86</v>
      </c>
      <c r="Z74">
        <v>1354</v>
      </c>
      <c r="AA74">
        <v>2344</v>
      </c>
    </row>
    <row r="75" spans="1:27" x14ac:dyDescent="0.3">
      <c r="A75" t="e">
        <f>VLOOKUP(dailyActivity_merged[[#Headers],[Id]],dailyActivity_merged[[Id]:[Calories]],15,0)</f>
        <v>#N/A</v>
      </c>
      <c r="B75" t="str">
        <f>LEFT(dailyActivity_merged[[#This Row],[Id]],4)</f>
        <v>1644</v>
      </c>
      <c r="C75">
        <v>1644430081</v>
      </c>
      <c r="D75" t="str">
        <f>LEFT(dailyActivity_merged[[#This Row],[ActivityDate]],1)</f>
        <v>4</v>
      </c>
      <c r="E75" s="1">
        <v>42483</v>
      </c>
      <c r="F75" s="1">
        <f ca="1">SUMIF(dailyActivity_merged[Id],dailyActivity_merged[[#Headers],[TotalSteps]],F76:F1014)</f>
        <v>0</v>
      </c>
      <c r="G75">
        <v>6637</v>
      </c>
      <c r="H75">
        <v>4.8299999237060502</v>
      </c>
      <c r="I75">
        <v>4.8299999237060502</v>
      </c>
      <c r="J75">
        <v>0</v>
      </c>
      <c r="K75" t="b">
        <f>IF(dailyActivity_merged[[#This Row],[VeryActiveDistance]]&gt;20,"active")</f>
        <v>0</v>
      </c>
      <c r="L75">
        <v>0</v>
      </c>
      <c r="M75" t="b">
        <f>IF(dailyActivity_merged[[#This Row],[ModeratelyActiveDistance]]&gt;10&lt;20,"moderate")</f>
        <v>0</v>
      </c>
      <c r="N75">
        <v>0.57999998331069902</v>
      </c>
      <c r="O75" t="str">
        <f>IF(dailyActivity_merged[[#This Row],[LightActiveDistance]]&lt;10,"light")</f>
        <v>light</v>
      </c>
      <c r="P75" t="b">
        <f>IF(dailyActivity_merged[[#This Row],[Mean]]="intermediate",IF(dailyActivity_merged[[#This Row],[Mean]]&gt;35,"pro","beginner"))</f>
        <v>0</v>
      </c>
      <c r="Q75">
        <f>AVERAGE(dailyActivity_merged[LightActiveDistance])</f>
        <v>3.3408191485885292</v>
      </c>
      <c r="R75">
        <v>4.25</v>
      </c>
      <c r="S75">
        <v>0</v>
      </c>
      <c r="T75">
        <f>dailyActivity_merged[[#This Row],[VeryActiveMinutes]]*60</f>
        <v>0</v>
      </c>
      <c r="U75">
        <v>0</v>
      </c>
      <c r="V75">
        <f>dailyActivity_merged[[#This Row],[FairlyActiveMinutes]]*60</f>
        <v>900</v>
      </c>
      <c r="W75">
        <v>15</v>
      </c>
      <c r="X75">
        <f>dailyActivity_merged[[#This Row],[LightlyActiveMinutes]]*60</f>
        <v>9600</v>
      </c>
      <c r="Y75">
        <v>160</v>
      </c>
      <c r="Z75">
        <v>1265</v>
      </c>
      <c r="AA75">
        <v>2677</v>
      </c>
    </row>
    <row r="76" spans="1:27" x14ac:dyDescent="0.3">
      <c r="A76" t="e">
        <f>VLOOKUP(dailyActivity_merged[[#Headers],[Id]],dailyActivity_merged[[Id]:[Calories]],15,0)</f>
        <v>#N/A</v>
      </c>
      <c r="B76" t="str">
        <f>LEFT(dailyActivity_merged[[#This Row],[Id]],4)</f>
        <v>1644</v>
      </c>
      <c r="C76">
        <v>1644430081</v>
      </c>
      <c r="D76" t="str">
        <f>LEFT(dailyActivity_merged[[#This Row],[ActivityDate]],1)</f>
        <v>4</v>
      </c>
      <c r="E76" s="1">
        <v>42484</v>
      </c>
      <c r="F76" s="1">
        <f ca="1">SUMIF(dailyActivity_merged[Id],dailyActivity_merged[[#Headers],[TotalSteps]],F77:F1015)</f>
        <v>0</v>
      </c>
      <c r="G76">
        <v>3321</v>
      </c>
      <c r="H76">
        <v>2.4100000858306898</v>
      </c>
      <c r="I76">
        <v>2.4100000858306898</v>
      </c>
      <c r="J76">
        <v>0</v>
      </c>
      <c r="K76" t="b">
        <f>IF(dailyActivity_merged[[#This Row],[VeryActiveDistance]]&gt;20,"active")</f>
        <v>0</v>
      </c>
      <c r="L76">
        <v>0</v>
      </c>
      <c r="M76" t="b">
        <f>IF(dailyActivity_merged[[#This Row],[ModeratelyActiveDistance]]&gt;10&lt;20,"moderate")</f>
        <v>0</v>
      </c>
      <c r="N76">
        <v>0</v>
      </c>
      <c r="O76" t="str">
        <f>IF(dailyActivity_merged[[#This Row],[LightActiveDistance]]&lt;10,"light")</f>
        <v>light</v>
      </c>
      <c r="P76" t="b">
        <f>IF(dailyActivity_merged[[#This Row],[Mean]]="intermediate",IF(dailyActivity_merged[[#This Row],[Mean]]&gt;35,"pro","beginner"))</f>
        <v>0</v>
      </c>
      <c r="Q76">
        <f>AVERAGE(dailyActivity_merged[LightActiveDistance])</f>
        <v>3.3408191485885292</v>
      </c>
      <c r="R76">
        <v>2.4100000858306898</v>
      </c>
      <c r="S76">
        <v>0</v>
      </c>
      <c r="T76">
        <f>dailyActivity_merged[[#This Row],[VeryActiveMinutes]]*60</f>
        <v>0</v>
      </c>
      <c r="U76">
        <v>0</v>
      </c>
      <c r="V76">
        <f>dailyActivity_merged[[#This Row],[FairlyActiveMinutes]]*60</f>
        <v>0</v>
      </c>
      <c r="W76">
        <v>0</v>
      </c>
      <c r="X76">
        <f>dailyActivity_merged[[#This Row],[LightlyActiveMinutes]]*60</f>
        <v>5340</v>
      </c>
      <c r="Y76">
        <v>89</v>
      </c>
      <c r="Z76">
        <v>1351</v>
      </c>
      <c r="AA76">
        <v>2413</v>
      </c>
    </row>
    <row r="77" spans="1:27" x14ac:dyDescent="0.3">
      <c r="A77" t="e">
        <f>VLOOKUP(dailyActivity_merged[[#Headers],[Id]],dailyActivity_merged[[Id]:[Calories]],15,0)</f>
        <v>#N/A</v>
      </c>
      <c r="B77" t="str">
        <f>LEFT(dailyActivity_merged[[#This Row],[Id]],4)</f>
        <v>1644</v>
      </c>
      <c r="C77">
        <v>1644430081</v>
      </c>
      <c r="D77" t="str">
        <f>LEFT(dailyActivity_merged[[#This Row],[ActivityDate]],1)</f>
        <v>4</v>
      </c>
      <c r="E77" s="1">
        <v>42485</v>
      </c>
      <c r="F77" s="1">
        <f ca="1">SUMIF(dailyActivity_merged[Id],dailyActivity_merged[[#Headers],[TotalSteps]],F78:F1016)</f>
        <v>0</v>
      </c>
      <c r="G77">
        <v>3580</v>
      </c>
      <c r="H77">
        <v>2.5999999046325701</v>
      </c>
      <c r="I77">
        <v>2.5999999046325701</v>
      </c>
      <c r="J77">
        <v>0</v>
      </c>
      <c r="K77" t="b">
        <f>IF(dailyActivity_merged[[#This Row],[VeryActiveDistance]]&gt;20,"active")</f>
        <v>0</v>
      </c>
      <c r="L77">
        <v>0.58999997377395597</v>
      </c>
      <c r="M77" t="b">
        <f>IF(dailyActivity_merged[[#This Row],[ModeratelyActiveDistance]]&gt;10&lt;20,"moderate")</f>
        <v>0</v>
      </c>
      <c r="N77">
        <v>5.9999998658895499E-2</v>
      </c>
      <c r="O77" t="str">
        <f>IF(dailyActivity_merged[[#This Row],[LightActiveDistance]]&lt;10,"light")</f>
        <v>light</v>
      </c>
      <c r="P77" t="b">
        <f>IF(dailyActivity_merged[[#This Row],[Mean]]="intermediate",IF(dailyActivity_merged[[#This Row],[Mean]]&gt;35,"pro","beginner"))</f>
        <v>0</v>
      </c>
      <c r="Q77">
        <f>AVERAGE(dailyActivity_merged[LightActiveDistance])</f>
        <v>3.3408191485885292</v>
      </c>
      <c r="R77">
        <v>1.95000004768372</v>
      </c>
      <c r="S77">
        <v>0</v>
      </c>
      <c r="T77">
        <f>dailyActivity_merged[[#This Row],[VeryActiveMinutes]]*60</f>
        <v>480</v>
      </c>
      <c r="U77">
        <v>8</v>
      </c>
      <c r="V77">
        <f>dailyActivity_merged[[#This Row],[FairlyActiveMinutes]]*60</f>
        <v>60</v>
      </c>
      <c r="W77">
        <v>1</v>
      </c>
      <c r="X77">
        <f>dailyActivity_merged[[#This Row],[LightlyActiveMinutes]]*60</f>
        <v>5640</v>
      </c>
      <c r="Y77">
        <v>94</v>
      </c>
      <c r="Z77">
        <v>1337</v>
      </c>
      <c r="AA77">
        <v>2497</v>
      </c>
    </row>
    <row r="78" spans="1:27" x14ac:dyDescent="0.3">
      <c r="A78" t="e">
        <f>VLOOKUP(dailyActivity_merged[[#Headers],[Id]],dailyActivity_merged[[Id]:[Calories]],15,0)</f>
        <v>#N/A</v>
      </c>
      <c r="B78" t="str">
        <f>LEFT(dailyActivity_merged[[#This Row],[Id]],4)</f>
        <v>1644</v>
      </c>
      <c r="C78">
        <v>1644430081</v>
      </c>
      <c r="D78" t="str">
        <f>LEFT(dailyActivity_merged[[#This Row],[ActivityDate]],1)</f>
        <v>4</v>
      </c>
      <c r="E78" s="1">
        <v>42486</v>
      </c>
      <c r="F78" s="1">
        <f ca="1">SUMIF(dailyActivity_merged[Id],dailyActivity_merged[[#Headers],[TotalSteps]],F79:F1017)</f>
        <v>0</v>
      </c>
      <c r="G78">
        <v>9919</v>
      </c>
      <c r="H78">
        <v>7.21000003814697</v>
      </c>
      <c r="I78">
        <v>7.21000003814697</v>
      </c>
      <c r="J78">
        <v>0</v>
      </c>
      <c r="K78" t="b">
        <f>IF(dailyActivity_merged[[#This Row],[VeryActiveDistance]]&gt;20,"active")</f>
        <v>0</v>
      </c>
      <c r="L78">
        <v>0.80000001192092896</v>
      </c>
      <c r="M78" t="b">
        <f>IF(dailyActivity_merged[[#This Row],[ModeratelyActiveDistance]]&gt;10&lt;20,"moderate")</f>
        <v>0</v>
      </c>
      <c r="N78">
        <v>1.7200000286102299</v>
      </c>
      <c r="O78" t="str">
        <f>IF(dailyActivity_merged[[#This Row],[LightActiveDistance]]&lt;10,"light")</f>
        <v>light</v>
      </c>
      <c r="P78" t="b">
        <f>IF(dailyActivity_merged[[#This Row],[Mean]]="intermediate",IF(dailyActivity_merged[[#This Row],[Mean]]&gt;35,"pro","beginner"))</f>
        <v>0</v>
      </c>
      <c r="Q78">
        <f>AVERAGE(dailyActivity_merged[LightActiveDistance])</f>
        <v>3.3408191485885292</v>
      </c>
      <c r="R78">
        <v>4.6900000572204599</v>
      </c>
      <c r="S78">
        <v>0</v>
      </c>
      <c r="T78">
        <f>dailyActivity_merged[[#This Row],[VeryActiveMinutes]]*60</f>
        <v>660</v>
      </c>
      <c r="U78">
        <v>11</v>
      </c>
      <c r="V78">
        <f>dailyActivity_merged[[#This Row],[FairlyActiveMinutes]]*60</f>
        <v>2460</v>
      </c>
      <c r="W78">
        <v>41</v>
      </c>
      <c r="X78">
        <f>dailyActivity_merged[[#This Row],[LightlyActiveMinutes]]*60</f>
        <v>13380</v>
      </c>
      <c r="Y78">
        <v>223</v>
      </c>
      <c r="Z78">
        <v>1165</v>
      </c>
      <c r="AA78">
        <v>3123</v>
      </c>
    </row>
    <row r="79" spans="1:27" x14ac:dyDescent="0.3">
      <c r="A79" t="e">
        <f>VLOOKUP(dailyActivity_merged[[#Headers],[Id]],dailyActivity_merged[[Id]:[Calories]],15,0)</f>
        <v>#N/A</v>
      </c>
      <c r="B79" t="str">
        <f>LEFT(dailyActivity_merged[[#This Row],[Id]],4)</f>
        <v>1644</v>
      </c>
      <c r="C79">
        <v>1644430081</v>
      </c>
      <c r="D79" t="str">
        <f>LEFT(dailyActivity_merged[[#This Row],[ActivityDate]],1)</f>
        <v>4</v>
      </c>
      <c r="E79" s="1">
        <v>42487</v>
      </c>
      <c r="F79" s="1">
        <f ca="1">SUMIF(dailyActivity_merged[Id],dailyActivity_merged[[#Headers],[TotalSteps]],F80:F1018)</f>
        <v>0</v>
      </c>
      <c r="G79">
        <v>3032</v>
      </c>
      <c r="H79">
        <v>2.2000000476837198</v>
      </c>
      <c r="I79">
        <v>2.2000000476837198</v>
      </c>
      <c r="J79">
        <v>0</v>
      </c>
      <c r="K79" t="b">
        <f>IF(dailyActivity_merged[[#This Row],[VeryActiveDistance]]&gt;20,"active")</f>
        <v>0</v>
      </c>
      <c r="L79">
        <v>0</v>
      </c>
      <c r="M79" t="b">
        <f>IF(dailyActivity_merged[[#This Row],[ModeratelyActiveDistance]]&gt;10&lt;20,"moderate")</f>
        <v>0</v>
      </c>
      <c r="N79">
        <v>0</v>
      </c>
      <c r="O79" t="str">
        <f>IF(dailyActivity_merged[[#This Row],[LightActiveDistance]]&lt;10,"light")</f>
        <v>light</v>
      </c>
      <c r="P79" t="b">
        <f>IF(dailyActivity_merged[[#This Row],[Mean]]="intermediate",IF(dailyActivity_merged[[#This Row],[Mean]]&gt;35,"pro","beginner"))</f>
        <v>0</v>
      </c>
      <c r="Q79">
        <f>AVERAGE(dailyActivity_merged[LightActiveDistance])</f>
        <v>3.3408191485885292</v>
      </c>
      <c r="R79">
        <v>2.2000000476837198</v>
      </c>
      <c r="S79">
        <v>0</v>
      </c>
      <c r="T79">
        <f>dailyActivity_merged[[#This Row],[VeryActiveMinutes]]*60</f>
        <v>0</v>
      </c>
      <c r="U79">
        <v>0</v>
      </c>
      <c r="V79">
        <f>dailyActivity_merged[[#This Row],[FairlyActiveMinutes]]*60</f>
        <v>0</v>
      </c>
      <c r="W79">
        <v>0</v>
      </c>
      <c r="X79">
        <f>dailyActivity_merged[[#This Row],[LightlyActiveMinutes]]*60</f>
        <v>7080</v>
      </c>
      <c r="Y79">
        <v>118</v>
      </c>
      <c r="Z79">
        <v>1322</v>
      </c>
      <c r="AA79">
        <v>2489</v>
      </c>
    </row>
    <row r="80" spans="1:27" x14ac:dyDescent="0.3">
      <c r="A80" t="e">
        <f>VLOOKUP(dailyActivity_merged[[#Headers],[Id]],dailyActivity_merged[[Id]:[Calories]],15,0)</f>
        <v>#N/A</v>
      </c>
      <c r="B80" t="str">
        <f>LEFT(dailyActivity_merged[[#This Row],[Id]],4)</f>
        <v>1644</v>
      </c>
      <c r="C80">
        <v>1644430081</v>
      </c>
      <c r="D80" t="str">
        <f>LEFT(dailyActivity_merged[[#This Row],[ActivityDate]],1)</f>
        <v>4</v>
      </c>
      <c r="E80" s="1">
        <v>42488</v>
      </c>
      <c r="F80" s="1">
        <f ca="1">SUMIF(dailyActivity_merged[Id],dailyActivity_merged[[#Headers],[TotalSteps]],F81:F1019)</f>
        <v>0</v>
      </c>
      <c r="G80">
        <v>9405</v>
      </c>
      <c r="H80">
        <v>6.8400001525878897</v>
      </c>
      <c r="I80">
        <v>6.8400001525878897</v>
      </c>
      <c r="J80">
        <v>0</v>
      </c>
      <c r="K80" t="b">
        <f>IF(dailyActivity_merged[[#This Row],[VeryActiveDistance]]&gt;20,"active")</f>
        <v>0</v>
      </c>
      <c r="L80">
        <v>0.20000000298023199</v>
      </c>
      <c r="M80" t="b">
        <f>IF(dailyActivity_merged[[#This Row],[ModeratelyActiveDistance]]&gt;10&lt;20,"moderate")</f>
        <v>0</v>
      </c>
      <c r="N80">
        <v>2.3199999332428001</v>
      </c>
      <c r="O80" t="str">
        <f>IF(dailyActivity_merged[[#This Row],[LightActiveDistance]]&lt;10,"light")</f>
        <v>light</v>
      </c>
      <c r="P80" t="b">
        <f>IF(dailyActivity_merged[[#This Row],[Mean]]="intermediate",IF(dailyActivity_merged[[#This Row],[Mean]]&gt;35,"pro","beginner"))</f>
        <v>0</v>
      </c>
      <c r="Q80">
        <f>AVERAGE(dailyActivity_merged[LightActiveDistance])</f>
        <v>3.3408191485885292</v>
      </c>
      <c r="R80">
        <v>4.3099999427795401</v>
      </c>
      <c r="S80">
        <v>0</v>
      </c>
      <c r="T80">
        <f>dailyActivity_merged[[#This Row],[VeryActiveMinutes]]*60</f>
        <v>180</v>
      </c>
      <c r="U80">
        <v>3</v>
      </c>
      <c r="V80">
        <f>dailyActivity_merged[[#This Row],[FairlyActiveMinutes]]*60</f>
        <v>3180</v>
      </c>
      <c r="W80">
        <v>53</v>
      </c>
      <c r="X80">
        <f>dailyActivity_merged[[#This Row],[LightlyActiveMinutes]]*60</f>
        <v>13620</v>
      </c>
      <c r="Y80">
        <v>227</v>
      </c>
      <c r="Z80">
        <v>1157</v>
      </c>
      <c r="AA80">
        <v>3108</v>
      </c>
    </row>
    <row r="81" spans="1:27" x14ac:dyDescent="0.3">
      <c r="A81" t="e">
        <f>VLOOKUP(dailyActivity_merged[[#Headers],[Id]],dailyActivity_merged[[Id]:[Calories]],15,0)</f>
        <v>#N/A</v>
      </c>
      <c r="B81" t="str">
        <f>LEFT(dailyActivity_merged[[#This Row],[Id]],4)</f>
        <v>1644</v>
      </c>
      <c r="C81">
        <v>1644430081</v>
      </c>
      <c r="D81" t="str">
        <f>LEFT(dailyActivity_merged[[#This Row],[ActivityDate]],1)</f>
        <v>4</v>
      </c>
      <c r="E81" s="1">
        <v>42489</v>
      </c>
      <c r="F81" s="1">
        <f ca="1">SUMIF(dailyActivity_merged[Id],dailyActivity_merged[[#Headers],[TotalSteps]],F82:F1020)</f>
        <v>0</v>
      </c>
      <c r="G81">
        <v>3176</v>
      </c>
      <c r="H81">
        <v>2.3099999427795401</v>
      </c>
      <c r="I81">
        <v>2.3099999427795401</v>
      </c>
      <c r="J81">
        <v>0</v>
      </c>
      <c r="K81" t="b">
        <f>IF(dailyActivity_merged[[#This Row],[VeryActiveDistance]]&gt;20,"active")</f>
        <v>0</v>
      </c>
      <c r="L81">
        <v>0</v>
      </c>
      <c r="M81" t="b">
        <f>IF(dailyActivity_merged[[#This Row],[ModeratelyActiveDistance]]&gt;10&lt;20,"moderate")</f>
        <v>0</v>
      </c>
      <c r="N81">
        <v>0</v>
      </c>
      <c r="O81" t="str">
        <f>IF(dailyActivity_merged[[#This Row],[LightActiveDistance]]&lt;10,"light")</f>
        <v>light</v>
      </c>
      <c r="P81" t="b">
        <f>IF(dailyActivity_merged[[#This Row],[Mean]]="intermediate",IF(dailyActivity_merged[[#This Row],[Mean]]&gt;35,"pro","beginner"))</f>
        <v>0</v>
      </c>
      <c r="Q81">
        <f>AVERAGE(dailyActivity_merged[LightActiveDistance])</f>
        <v>3.3408191485885292</v>
      </c>
      <c r="R81">
        <v>2.3099999427795401</v>
      </c>
      <c r="S81">
        <v>0</v>
      </c>
      <c r="T81">
        <f>dailyActivity_merged[[#This Row],[VeryActiveMinutes]]*60</f>
        <v>0</v>
      </c>
      <c r="U81">
        <v>0</v>
      </c>
      <c r="V81">
        <f>dailyActivity_merged[[#This Row],[FairlyActiveMinutes]]*60</f>
        <v>0</v>
      </c>
      <c r="W81">
        <v>0</v>
      </c>
      <c r="X81">
        <f>dailyActivity_merged[[#This Row],[LightlyActiveMinutes]]*60</f>
        <v>7200</v>
      </c>
      <c r="Y81">
        <v>120</v>
      </c>
      <c r="Z81">
        <v>1193</v>
      </c>
      <c r="AA81">
        <v>2498</v>
      </c>
    </row>
    <row r="82" spans="1:27" x14ac:dyDescent="0.3">
      <c r="A82" t="e">
        <f>VLOOKUP(dailyActivity_merged[[#Headers],[Id]],dailyActivity_merged[[Id]:[Calories]],15,0)</f>
        <v>#N/A</v>
      </c>
      <c r="B82" t="str">
        <f>LEFT(dailyActivity_merged[[#This Row],[Id]],4)</f>
        <v>1644</v>
      </c>
      <c r="C82">
        <v>1644430081</v>
      </c>
      <c r="D82" t="str">
        <f>LEFT(dailyActivity_merged[[#This Row],[ActivityDate]],1)</f>
        <v>4</v>
      </c>
      <c r="E82" s="1">
        <v>42490</v>
      </c>
      <c r="F82" s="1">
        <f ca="1">SUMIF(dailyActivity_merged[Id],dailyActivity_merged[[#Headers],[TotalSteps]],F83:F1021)</f>
        <v>0</v>
      </c>
      <c r="G82">
        <v>18213</v>
      </c>
      <c r="H82">
        <v>13.2399997711182</v>
      </c>
      <c r="I82">
        <v>13.2399997711182</v>
      </c>
      <c r="J82">
        <v>0</v>
      </c>
      <c r="K82" t="b">
        <f>IF(dailyActivity_merged[[#This Row],[VeryActiveDistance]]&gt;20,"active")</f>
        <v>0</v>
      </c>
      <c r="L82">
        <v>0.62999999523162797</v>
      </c>
      <c r="M82" t="b">
        <f>IF(dailyActivity_merged[[#This Row],[ModeratelyActiveDistance]]&gt;10&lt;20,"moderate")</f>
        <v>0</v>
      </c>
      <c r="N82">
        <v>3.1400001049041699</v>
      </c>
      <c r="O82" t="str">
        <f>IF(dailyActivity_merged[[#This Row],[LightActiveDistance]]&lt;10,"light")</f>
        <v>light</v>
      </c>
      <c r="P82" t="b">
        <f>IF(dailyActivity_merged[[#This Row],[Mean]]="intermediate",IF(dailyActivity_merged[[#This Row],[Mean]]&gt;35,"pro","beginner"))</f>
        <v>0</v>
      </c>
      <c r="Q82">
        <f>AVERAGE(dailyActivity_merged[LightActiveDistance])</f>
        <v>3.3408191485885292</v>
      </c>
      <c r="R82">
        <v>9.4600000381469709</v>
      </c>
      <c r="S82">
        <v>0</v>
      </c>
      <c r="T82">
        <f>dailyActivity_merged[[#This Row],[VeryActiveMinutes]]*60</f>
        <v>540</v>
      </c>
      <c r="U82">
        <v>9</v>
      </c>
      <c r="V82">
        <f>dailyActivity_merged[[#This Row],[FairlyActiveMinutes]]*60</f>
        <v>4260</v>
      </c>
      <c r="W82">
        <v>71</v>
      </c>
      <c r="X82">
        <f>dailyActivity_merged[[#This Row],[LightlyActiveMinutes]]*60</f>
        <v>24120</v>
      </c>
      <c r="Y82">
        <v>402</v>
      </c>
      <c r="Z82">
        <v>816</v>
      </c>
      <c r="AA82">
        <v>3846</v>
      </c>
    </row>
    <row r="83" spans="1:27" x14ac:dyDescent="0.3">
      <c r="A83" t="e">
        <f>VLOOKUP(dailyActivity_merged[[#Headers],[Id]],dailyActivity_merged[[Id]:[Calories]],15,0)</f>
        <v>#N/A</v>
      </c>
      <c r="B83" t="str">
        <f>LEFT(dailyActivity_merged[[#This Row],[Id]],4)</f>
        <v>1644</v>
      </c>
      <c r="C83">
        <v>1644430081</v>
      </c>
      <c r="D83" t="str">
        <f>LEFT(dailyActivity_merged[[#This Row],[ActivityDate]],1)</f>
        <v>4</v>
      </c>
      <c r="E83" s="1">
        <v>42491</v>
      </c>
      <c r="F83" s="1">
        <f ca="1">SUMIF(dailyActivity_merged[Id],dailyActivity_merged[[#Headers],[TotalSteps]],F84:F1022)</f>
        <v>0</v>
      </c>
      <c r="G83">
        <v>6132</v>
      </c>
      <c r="H83">
        <v>4.46000003814697</v>
      </c>
      <c r="I83">
        <v>4.46000003814697</v>
      </c>
      <c r="J83">
        <v>0</v>
      </c>
      <c r="K83" t="b">
        <f>IF(dailyActivity_merged[[#This Row],[VeryActiveDistance]]&gt;20,"active")</f>
        <v>0</v>
      </c>
      <c r="L83">
        <v>0.239999994635582</v>
      </c>
      <c r="M83" t="b">
        <f>IF(dailyActivity_merged[[#This Row],[ModeratelyActiveDistance]]&gt;10&lt;20,"moderate")</f>
        <v>0</v>
      </c>
      <c r="N83">
        <v>0.99000000953674305</v>
      </c>
      <c r="O83" t="str">
        <f>IF(dailyActivity_merged[[#This Row],[LightActiveDistance]]&lt;10,"light")</f>
        <v>light</v>
      </c>
      <c r="P83" t="b">
        <f>IF(dailyActivity_merged[[#This Row],[Mean]]="intermediate",IF(dailyActivity_merged[[#This Row],[Mean]]&gt;35,"pro","beginner"))</f>
        <v>0</v>
      </c>
      <c r="Q83">
        <f>AVERAGE(dailyActivity_merged[LightActiveDistance])</f>
        <v>3.3408191485885292</v>
      </c>
      <c r="R83">
        <v>3.2300000190734899</v>
      </c>
      <c r="S83">
        <v>0</v>
      </c>
      <c r="T83">
        <f>dailyActivity_merged[[#This Row],[VeryActiveMinutes]]*60</f>
        <v>180</v>
      </c>
      <c r="U83">
        <v>3</v>
      </c>
      <c r="V83">
        <f>dailyActivity_merged[[#This Row],[FairlyActiveMinutes]]*60</f>
        <v>1440</v>
      </c>
      <c r="W83">
        <v>24</v>
      </c>
      <c r="X83">
        <f>dailyActivity_merged[[#This Row],[LightlyActiveMinutes]]*60</f>
        <v>8760</v>
      </c>
      <c r="Y83">
        <v>146</v>
      </c>
      <c r="Z83">
        <v>908</v>
      </c>
      <c r="AA83">
        <v>2696</v>
      </c>
    </row>
    <row r="84" spans="1:27" x14ac:dyDescent="0.3">
      <c r="A84" t="e">
        <f>VLOOKUP(dailyActivity_merged[[#Headers],[Id]],dailyActivity_merged[[Id]:[Calories]],15,0)</f>
        <v>#N/A</v>
      </c>
      <c r="B84" t="str">
        <f>LEFT(dailyActivity_merged[[#This Row],[Id]],4)</f>
        <v>1644</v>
      </c>
      <c r="C84">
        <v>1644430081</v>
      </c>
      <c r="D84" t="str">
        <f>LEFT(dailyActivity_merged[[#This Row],[ActivityDate]],1)</f>
        <v>4</v>
      </c>
      <c r="E84" s="1">
        <v>42492</v>
      </c>
      <c r="F84" s="1">
        <f ca="1">SUMIF(dailyActivity_merged[Id],dailyActivity_merged[[#Headers],[TotalSteps]],F85:F1023)</f>
        <v>0</v>
      </c>
      <c r="G84">
        <v>3758</v>
      </c>
      <c r="H84">
        <v>2.7300000190734899</v>
      </c>
      <c r="I84">
        <v>2.7300000190734899</v>
      </c>
      <c r="J84">
        <v>0</v>
      </c>
      <c r="K84" t="b">
        <f>IF(dailyActivity_merged[[#This Row],[VeryActiveDistance]]&gt;20,"active")</f>
        <v>0</v>
      </c>
      <c r="L84">
        <v>7.0000000298023196E-2</v>
      </c>
      <c r="M84" t="b">
        <f>IF(dailyActivity_merged[[#This Row],[ModeratelyActiveDistance]]&gt;10&lt;20,"moderate")</f>
        <v>0</v>
      </c>
      <c r="N84">
        <v>0.31000000238418601</v>
      </c>
      <c r="O84" t="str">
        <f>IF(dailyActivity_merged[[#This Row],[LightActiveDistance]]&lt;10,"light")</f>
        <v>light</v>
      </c>
      <c r="P84" t="b">
        <f>IF(dailyActivity_merged[[#This Row],[Mean]]="intermediate",IF(dailyActivity_merged[[#This Row],[Mean]]&gt;35,"pro","beginner"))</f>
        <v>0</v>
      </c>
      <c r="Q84">
        <f>AVERAGE(dailyActivity_merged[LightActiveDistance])</f>
        <v>3.3408191485885292</v>
      </c>
      <c r="R84">
        <v>2.3499999046325701</v>
      </c>
      <c r="S84">
        <v>0</v>
      </c>
      <c r="T84">
        <f>dailyActivity_merged[[#This Row],[VeryActiveMinutes]]*60</f>
        <v>60</v>
      </c>
      <c r="U84">
        <v>1</v>
      </c>
      <c r="V84">
        <f>dailyActivity_merged[[#This Row],[FairlyActiveMinutes]]*60</f>
        <v>420</v>
      </c>
      <c r="W84">
        <v>7</v>
      </c>
      <c r="X84">
        <f>dailyActivity_merged[[#This Row],[LightlyActiveMinutes]]*60</f>
        <v>8880</v>
      </c>
      <c r="Y84">
        <v>148</v>
      </c>
      <c r="Z84">
        <v>682</v>
      </c>
      <c r="AA84">
        <v>2580</v>
      </c>
    </row>
    <row r="85" spans="1:27" x14ac:dyDescent="0.3">
      <c r="A85" t="e">
        <f>VLOOKUP(dailyActivity_merged[[#Headers],[Id]],dailyActivity_merged[[Id]:[Calories]],15,0)</f>
        <v>#N/A</v>
      </c>
      <c r="B85" t="str">
        <f>LEFT(dailyActivity_merged[[#This Row],[Id]],4)</f>
        <v>1644</v>
      </c>
      <c r="C85">
        <v>1644430081</v>
      </c>
      <c r="D85" t="str">
        <f>LEFT(dailyActivity_merged[[#This Row],[ActivityDate]],1)</f>
        <v>4</v>
      </c>
      <c r="E85" s="1">
        <v>42493</v>
      </c>
      <c r="F85" s="1">
        <f ca="1">SUMIF(dailyActivity_merged[Id],dailyActivity_merged[[#Headers],[TotalSteps]],F86:F1024)</f>
        <v>0</v>
      </c>
      <c r="G85">
        <v>12850</v>
      </c>
      <c r="H85">
        <v>9.3400001525878906</v>
      </c>
      <c r="I85">
        <v>9.3400001525878906</v>
      </c>
      <c r="J85">
        <v>0</v>
      </c>
      <c r="K85" t="b">
        <f>IF(dailyActivity_merged[[#This Row],[VeryActiveDistance]]&gt;20,"active")</f>
        <v>0</v>
      </c>
      <c r="L85">
        <v>0.72000002861022905</v>
      </c>
      <c r="M85" t="b">
        <f>IF(dailyActivity_merged[[#This Row],[ModeratelyActiveDistance]]&gt;10&lt;20,"moderate")</f>
        <v>0</v>
      </c>
      <c r="N85">
        <v>4.0900001525878897</v>
      </c>
      <c r="O85" t="str">
        <f>IF(dailyActivity_merged[[#This Row],[LightActiveDistance]]&lt;10,"light")</f>
        <v>light</v>
      </c>
      <c r="P85" t="b">
        <f>IF(dailyActivity_merged[[#This Row],[Mean]]="intermediate",IF(dailyActivity_merged[[#This Row],[Mean]]&gt;35,"pro","beginner"))</f>
        <v>0</v>
      </c>
      <c r="Q85">
        <f>AVERAGE(dailyActivity_merged[LightActiveDistance])</f>
        <v>3.3408191485885292</v>
      </c>
      <c r="R85">
        <v>4.53999996185303</v>
      </c>
      <c r="S85">
        <v>0</v>
      </c>
      <c r="T85">
        <f>dailyActivity_merged[[#This Row],[VeryActiveMinutes]]*60</f>
        <v>600</v>
      </c>
      <c r="U85">
        <v>10</v>
      </c>
      <c r="V85">
        <f>dailyActivity_merged[[#This Row],[FairlyActiveMinutes]]*60</f>
        <v>5640</v>
      </c>
      <c r="W85">
        <v>94</v>
      </c>
      <c r="X85">
        <f>dailyActivity_merged[[#This Row],[LightlyActiveMinutes]]*60</f>
        <v>13260</v>
      </c>
      <c r="Y85">
        <v>221</v>
      </c>
      <c r="Z85">
        <v>1115</v>
      </c>
      <c r="AA85">
        <v>3324</v>
      </c>
    </row>
    <row r="86" spans="1:27" x14ac:dyDescent="0.3">
      <c r="A86" t="e">
        <f>VLOOKUP(dailyActivity_merged[[#Headers],[Id]],dailyActivity_merged[[Id]:[Calories]],15,0)</f>
        <v>#N/A</v>
      </c>
      <c r="B86" t="str">
        <f>LEFT(dailyActivity_merged[[#This Row],[Id]],4)</f>
        <v>1644</v>
      </c>
      <c r="C86">
        <v>1644430081</v>
      </c>
      <c r="D86" t="str">
        <f>LEFT(dailyActivity_merged[[#This Row],[ActivityDate]],1)</f>
        <v>4</v>
      </c>
      <c r="E86" s="1">
        <v>42494</v>
      </c>
      <c r="F86" s="1">
        <f ca="1">SUMIF(dailyActivity_merged[Id],dailyActivity_merged[[#Headers],[TotalSteps]],F87:F1025)</f>
        <v>0</v>
      </c>
      <c r="G86">
        <v>2309</v>
      </c>
      <c r="H86">
        <v>1.6799999475479099</v>
      </c>
      <c r="I86">
        <v>1.6799999475479099</v>
      </c>
      <c r="J86">
        <v>0</v>
      </c>
      <c r="K86" t="b">
        <f>IF(dailyActivity_merged[[#This Row],[VeryActiveDistance]]&gt;20,"active")</f>
        <v>0</v>
      </c>
      <c r="L86">
        <v>0</v>
      </c>
      <c r="M86" t="b">
        <f>IF(dailyActivity_merged[[#This Row],[ModeratelyActiveDistance]]&gt;10&lt;20,"moderate")</f>
        <v>0</v>
      </c>
      <c r="N86">
        <v>0</v>
      </c>
      <c r="O86" t="str">
        <f>IF(dailyActivity_merged[[#This Row],[LightActiveDistance]]&lt;10,"light")</f>
        <v>light</v>
      </c>
      <c r="P86" t="b">
        <f>IF(dailyActivity_merged[[#This Row],[Mean]]="intermediate",IF(dailyActivity_merged[[#This Row],[Mean]]&gt;35,"pro","beginner"))</f>
        <v>0</v>
      </c>
      <c r="Q86">
        <f>AVERAGE(dailyActivity_merged[LightActiveDistance])</f>
        <v>3.3408191485885292</v>
      </c>
      <c r="R86">
        <v>1.6599999666214</v>
      </c>
      <c r="S86">
        <v>1.9999999552965199E-2</v>
      </c>
      <c r="T86">
        <f>dailyActivity_merged[[#This Row],[VeryActiveMinutes]]*60</f>
        <v>0</v>
      </c>
      <c r="U86">
        <v>0</v>
      </c>
      <c r="V86">
        <f>dailyActivity_merged[[#This Row],[FairlyActiveMinutes]]*60</f>
        <v>0</v>
      </c>
      <c r="W86">
        <v>0</v>
      </c>
      <c r="X86">
        <f>dailyActivity_merged[[#This Row],[LightlyActiveMinutes]]*60</f>
        <v>3120</v>
      </c>
      <c r="Y86">
        <v>52</v>
      </c>
      <c r="Z86">
        <v>1388</v>
      </c>
      <c r="AA86">
        <v>2222</v>
      </c>
    </row>
    <row r="87" spans="1:27" x14ac:dyDescent="0.3">
      <c r="A87" t="e">
        <f>VLOOKUP(dailyActivity_merged[[#Headers],[Id]],dailyActivity_merged[[Id]:[Calories]],15,0)</f>
        <v>#N/A</v>
      </c>
      <c r="B87" t="str">
        <f>LEFT(dailyActivity_merged[[#This Row],[Id]],4)</f>
        <v>1644</v>
      </c>
      <c r="C87">
        <v>1644430081</v>
      </c>
      <c r="D87" t="str">
        <f>LEFT(dailyActivity_merged[[#This Row],[ActivityDate]],1)</f>
        <v>4</v>
      </c>
      <c r="E87" s="1">
        <v>42495</v>
      </c>
      <c r="F87" s="1">
        <f ca="1">SUMIF(dailyActivity_merged[Id],dailyActivity_merged[[#Headers],[TotalSteps]],F88:F1026)</f>
        <v>0</v>
      </c>
      <c r="G87">
        <v>4363</v>
      </c>
      <c r="H87">
        <v>3.1900000572204599</v>
      </c>
      <c r="I87">
        <v>3.1900000572204599</v>
      </c>
      <c r="J87">
        <v>0</v>
      </c>
      <c r="K87" t="b">
        <f>IF(dailyActivity_merged[[#This Row],[VeryActiveDistance]]&gt;20,"active")</f>
        <v>0</v>
      </c>
      <c r="L87">
        <v>0.519999980926514</v>
      </c>
      <c r="M87" t="b">
        <f>IF(dailyActivity_merged[[#This Row],[ModeratelyActiveDistance]]&gt;10&lt;20,"moderate")</f>
        <v>0</v>
      </c>
      <c r="N87">
        <v>0.54000002145767201</v>
      </c>
      <c r="O87" t="str">
        <f>IF(dailyActivity_merged[[#This Row],[LightActiveDistance]]&lt;10,"light")</f>
        <v>light</v>
      </c>
      <c r="P87" t="b">
        <f>IF(dailyActivity_merged[[#This Row],[Mean]]="intermediate",IF(dailyActivity_merged[[#This Row],[Mean]]&gt;35,"pro","beginner"))</f>
        <v>0</v>
      </c>
      <c r="Q87">
        <f>AVERAGE(dailyActivity_merged[LightActiveDistance])</f>
        <v>3.3408191485885292</v>
      </c>
      <c r="R87">
        <v>2.1300001144409202</v>
      </c>
      <c r="S87">
        <v>9.9999997764825804E-3</v>
      </c>
      <c r="T87">
        <f>dailyActivity_merged[[#This Row],[VeryActiveMinutes]]*60</f>
        <v>360</v>
      </c>
      <c r="U87">
        <v>6</v>
      </c>
      <c r="V87">
        <f>dailyActivity_merged[[#This Row],[FairlyActiveMinutes]]*60</f>
        <v>720</v>
      </c>
      <c r="W87">
        <v>12</v>
      </c>
      <c r="X87">
        <f>dailyActivity_merged[[#This Row],[LightlyActiveMinutes]]*60</f>
        <v>4860</v>
      </c>
      <c r="Y87">
        <v>81</v>
      </c>
      <c r="Z87">
        <v>1341</v>
      </c>
      <c r="AA87">
        <v>2463</v>
      </c>
    </row>
    <row r="88" spans="1:27" x14ac:dyDescent="0.3">
      <c r="A88" t="e">
        <f>VLOOKUP(dailyActivity_merged[[#Headers],[Id]],dailyActivity_merged[[Id]:[Calories]],15,0)</f>
        <v>#N/A</v>
      </c>
      <c r="B88" t="str">
        <f>LEFT(dailyActivity_merged[[#This Row],[Id]],4)</f>
        <v>1644</v>
      </c>
      <c r="C88">
        <v>1644430081</v>
      </c>
      <c r="D88" t="str">
        <f>LEFT(dailyActivity_merged[[#This Row],[ActivityDate]],1)</f>
        <v>4</v>
      </c>
      <c r="E88" s="1">
        <v>42496</v>
      </c>
      <c r="F88" s="1">
        <f ca="1">SUMIF(dailyActivity_merged[Id],dailyActivity_merged[[#Headers],[TotalSteps]],F89:F1027)</f>
        <v>0</v>
      </c>
      <c r="G88">
        <v>9787</v>
      </c>
      <c r="H88">
        <v>7.1199998855590803</v>
      </c>
      <c r="I88">
        <v>7.1199998855590803</v>
      </c>
      <c r="J88">
        <v>0</v>
      </c>
      <c r="K88" t="b">
        <f>IF(dailyActivity_merged[[#This Row],[VeryActiveDistance]]&gt;20,"active")</f>
        <v>0</v>
      </c>
      <c r="L88">
        <v>0.81999999284744296</v>
      </c>
      <c r="M88" t="b">
        <f>IF(dailyActivity_merged[[#This Row],[ModeratelyActiveDistance]]&gt;10&lt;20,"moderate")</f>
        <v>0</v>
      </c>
      <c r="N88">
        <v>0.270000010728836</v>
      </c>
      <c r="O88" t="str">
        <f>IF(dailyActivity_merged[[#This Row],[LightActiveDistance]]&lt;10,"light")</f>
        <v>light</v>
      </c>
      <c r="P88" t="b">
        <f>IF(dailyActivity_merged[[#This Row],[Mean]]="intermediate",IF(dailyActivity_merged[[#This Row],[Mean]]&gt;35,"pro","beginner"))</f>
        <v>0</v>
      </c>
      <c r="Q88">
        <f>AVERAGE(dailyActivity_merged[LightActiveDistance])</f>
        <v>3.3408191485885292</v>
      </c>
      <c r="R88">
        <v>6.0100002288818404</v>
      </c>
      <c r="S88">
        <v>1.9999999552965199E-2</v>
      </c>
      <c r="T88">
        <f>dailyActivity_merged[[#This Row],[VeryActiveMinutes]]*60</f>
        <v>660</v>
      </c>
      <c r="U88">
        <v>11</v>
      </c>
      <c r="V88">
        <f>dailyActivity_merged[[#This Row],[FairlyActiveMinutes]]*60</f>
        <v>360</v>
      </c>
      <c r="W88">
        <v>6</v>
      </c>
      <c r="X88">
        <f>dailyActivity_merged[[#This Row],[LightlyActiveMinutes]]*60</f>
        <v>22140</v>
      </c>
      <c r="Y88">
        <v>369</v>
      </c>
      <c r="Z88">
        <v>1054</v>
      </c>
      <c r="AA88">
        <v>3328</v>
      </c>
    </row>
    <row r="89" spans="1:27" x14ac:dyDescent="0.3">
      <c r="A89" t="e">
        <f>VLOOKUP(dailyActivity_merged[[#Headers],[Id]],dailyActivity_merged[[Id]:[Calories]],15,0)</f>
        <v>#N/A</v>
      </c>
      <c r="B89" t="str">
        <f>LEFT(dailyActivity_merged[[#This Row],[Id]],4)</f>
        <v>1644</v>
      </c>
      <c r="C89">
        <v>1644430081</v>
      </c>
      <c r="D89" t="str">
        <f>LEFT(dailyActivity_merged[[#This Row],[ActivityDate]],1)</f>
        <v>4</v>
      </c>
      <c r="E89" s="1">
        <v>42497</v>
      </c>
      <c r="F89" s="1">
        <f ca="1">SUMIF(dailyActivity_merged[Id],dailyActivity_merged[[#Headers],[TotalSteps]],F90:F1028)</f>
        <v>0</v>
      </c>
      <c r="G89">
        <v>13372</v>
      </c>
      <c r="H89">
        <v>9.7200002670288104</v>
      </c>
      <c r="I89">
        <v>9.7200002670288104</v>
      </c>
      <c r="J89">
        <v>0</v>
      </c>
      <c r="K89" t="b">
        <f>IF(dailyActivity_merged[[#This Row],[VeryActiveDistance]]&gt;20,"active")</f>
        <v>0</v>
      </c>
      <c r="L89">
        <v>3.2599999904632599</v>
      </c>
      <c r="M89" t="b">
        <f>IF(dailyActivity_merged[[#This Row],[ModeratelyActiveDistance]]&gt;10&lt;20,"moderate")</f>
        <v>0</v>
      </c>
      <c r="N89">
        <v>0.79000002145767201</v>
      </c>
      <c r="O89" t="str">
        <f>IF(dailyActivity_merged[[#This Row],[LightActiveDistance]]&lt;10,"light")</f>
        <v>light</v>
      </c>
      <c r="P89" t="b">
        <f>IF(dailyActivity_merged[[#This Row],[Mean]]="intermediate",IF(dailyActivity_merged[[#This Row],[Mean]]&gt;35,"pro","beginner"))</f>
        <v>0</v>
      </c>
      <c r="Q89">
        <f>AVERAGE(dailyActivity_merged[LightActiveDistance])</f>
        <v>3.3408191485885292</v>
      </c>
      <c r="R89">
        <v>5.6700000762939498</v>
      </c>
      <c r="S89">
        <v>9.9999997764825804E-3</v>
      </c>
      <c r="T89">
        <f>dailyActivity_merged[[#This Row],[VeryActiveMinutes]]*60</f>
        <v>2460</v>
      </c>
      <c r="U89">
        <v>41</v>
      </c>
      <c r="V89">
        <f>dailyActivity_merged[[#This Row],[FairlyActiveMinutes]]*60</f>
        <v>1020</v>
      </c>
      <c r="W89">
        <v>17</v>
      </c>
      <c r="X89">
        <f>dailyActivity_merged[[#This Row],[LightlyActiveMinutes]]*60</f>
        <v>14580</v>
      </c>
      <c r="Y89">
        <v>243</v>
      </c>
      <c r="Z89">
        <v>1139</v>
      </c>
      <c r="AA89">
        <v>3404</v>
      </c>
    </row>
    <row r="90" spans="1:27" x14ac:dyDescent="0.3">
      <c r="A90" t="e">
        <f>VLOOKUP(dailyActivity_merged[[#Headers],[Id]],dailyActivity_merged[[Id]:[Calories]],15,0)</f>
        <v>#N/A</v>
      </c>
      <c r="B90" t="str">
        <f>LEFT(dailyActivity_merged[[#This Row],[Id]],4)</f>
        <v>1644</v>
      </c>
      <c r="C90">
        <v>1644430081</v>
      </c>
      <c r="D90" t="str">
        <f>LEFT(dailyActivity_merged[[#This Row],[ActivityDate]],1)</f>
        <v>4</v>
      </c>
      <c r="E90" s="1">
        <v>42498</v>
      </c>
      <c r="F90" s="1">
        <f ca="1">SUMIF(dailyActivity_merged[Id],dailyActivity_merged[[#Headers],[TotalSteps]],F91:F1029)</f>
        <v>0</v>
      </c>
      <c r="G90">
        <v>6724</v>
      </c>
      <c r="H90">
        <v>4.8899998664856001</v>
      </c>
      <c r="I90">
        <v>4.8899998664856001</v>
      </c>
      <c r="J90">
        <v>0</v>
      </c>
      <c r="K90" t="b">
        <f>IF(dailyActivity_merged[[#This Row],[VeryActiveDistance]]&gt;20,"active")</f>
        <v>0</v>
      </c>
      <c r="L90">
        <v>0</v>
      </c>
      <c r="M90" t="b">
        <f>IF(dailyActivity_merged[[#This Row],[ModeratelyActiveDistance]]&gt;10&lt;20,"moderate")</f>
        <v>0</v>
      </c>
      <c r="N90">
        <v>0</v>
      </c>
      <c r="O90" t="str">
        <f>IF(dailyActivity_merged[[#This Row],[LightActiveDistance]]&lt;10,"light")</f>
        <v>light</v>
      </c>
      <c r="P90" t="b">
        <f>IF(dailyActivity_merged[[#This Row],[Mean]]="intermediate",IF(dailyActivity_merged[[#This Row],[Mean]]&gt;35,"pro","beginner"))</f>
        <v>0</v>
      </c>
      <c r="Q90">
        <f>AVERAGE(dailyActivity_merged[LightActiveDistance])</f>
        <v>3.3408191485885292</v>
      </c>
      <c r="R90">
        <v>4.8800001144409197</v>
      </c>
      <c r="S90">
        <v>0</v>
      </c>
      <c r="T90">
        <f>dailyActivity_merged[[#This Row],[VeryActiveMinutes]]*60</f>
        <v>0</v>
      </c>
      <c r="U90">
        <v>0</v>
      </c>
      <c r="V90">
        <f>dailyActivity_merged[[#This Row],[FairlyActiveMinutes]]*60</f>
        <v>0</v>
      </c>
      <c r="W90">
        <v>0</v>
      </c>
      <c r="X90">
        <f>dailyActivity_merged[[#This Row],[LightlyActiveMinutes]]*60</f>
        <v>17700</v>
      </c>
      <c r="Y90">
        <v>295</v>
      </c>
      <c r="Z90">
        <v>991</v>
      </c>
      <c r="AA90">
        <v>2987</v>
      </c>
    </row>
    <row r="91" spans="1:27" x14ac:dyDescent="0.3">
      <c r="A91" t="e">
        <f>VLOOKUP(dailyActivity_merged[[#Headers],[Id]],dailyActivity_merged[[Id]:[Calories]],15,0)</f>
        <v>#N/A</v>
      </c>
      <c r="B91" t="str">
        <f>LEFT(dailyActivity_merged[[#This Row],[Id]],4)</f>
        <v>1644</v>
      </c>
      <c r="C91">
        <v>1644430081</v>
      </c>
      <c r="D91" t="str">
        <f>LEFT(dailyActivity_merged[[#This Row],[ActivityDate]],1)</f>
        <v>4</v>
      </c>
      <c r="E91" s="1">
        <v>42499</v>
      </c>
      <c r="F91" s="1">
        <f ca="1">SUMIF(dailyActivity_merged[Id],dailyActivity_merged[[#Headers],[TotalSteps]],F92:F1030)</f>
        <v>0</v>
      </c>
      <c r="G91">
        <v>6643</v>
      </c>
      <c r="H91">
        <v>4.8299999237060502</v>
      </c>
      <c r="I91">
        <v>4.8299999237060502</v>
      </c>
      <c r="J91">
        <v>0</v>
      </c>
      <c r="K91" t="b">
        <f>IF(dailyActivity_merged[[#This Row],[VeryActiveDistance]]&gt;20,"active")</f>
        <v>0</v>
      </c>
      <c r="L91">
        <v>2.3900001049041699</v>
      </c>
      <c r="M91" t="b">
        <f>IF(dailyActivity_merged[[#This Row],[ModeratelyActiveDistance]]&gt;10&lt;20,"moderate")</f>
        <v>0</v>
      </c>
      <c r="N91">
        <v>0.34999999403953602</v>
      </c>
      <c r="O91" t="str">
        <f>IF(dailyActivity_merged[[#This Row],[LightActiveDistance]]&lt;10,"light")</f>
        <v>light</v>
      </c>
      <c r="P91" t="b">
        <f>IF(dailyActivity_merged[[#This Row],[Mean]]="intermediate",IF(dailyActivity_merged[[#This Row],[Mean]]&gt;35,"pro","beginner"))</f>
        <v>0</v>
      </c>
      <c r="Q91">
        <f>AVERAGE(dailyActivity_merged[LightActiveDistance])</f>
        <v>3.3408191485885292</v>
      </c>
      <c r="R91">
        <v>2.0899999141693102</v>
      </c>
      <c r="S91">
        <v>9.9999997764825804E-3</v>
      </c>
      <c r="T91">
        <f>dailyActivity_merged[[#This Row],[VeryActiveMinutes]]*60</f>
        <v>1920</v>
      </c>
      <c r="U91">
        <v>32</v>
      </c>
      <c r="V91">
        <f>dailyActivity_merged[[#This Row],[FairlyActiveMinutes]]*60</f>
        <v>360</v>
      </c>
      <c r="W91">
        <v>6</v>
      </c>
      <c r="X91">
        <f>dailyActivity_merged[[#This Row],[LightlyActiveMinutes]]*60</f>
        <v>18180</v>
      </c>
      <c r="Y91">
        <v>303</v>
      </c>
      <c r="Z91">
        <v>1099</v>
      </c>
      <c r="AA91">
        <v>3008</v>
      </c>
    </row>
    <row r="92" spans="1:27" x14ac:dyDescent="0.3">
      <c r="A92" t="e">
        <f>VLOOKUP(dailyActivity_merged[[#Headers],[Id]],dailyActivity_merged[[Id]:[Calories]],15,0)</f>
        <v>#N/A</v>
      </c>
      <c r="B92" t="str">
        <f>LEFT(dailyActivity_merged[[#This Row],[Id]],4)</f>
        <v>1644</v>
      </c>
      <c r="C92">
        <v>1644430081</v>
      </c>
      <c r="D92" t="str">
        <f>LEFT(dailyActivity_merged[[#This Row],[ActivityDate]],1)</f>
        <v>4</v>
      </c>
      <c r="E92" s="1">
        <v>42500</v>
      </c>
      <c r="F92" s="1">
        <f ca="1">SUMIF(dailyActivity_merged[Id],dailyActivity_merged[[#Headers],[TotalSteps]],F93:F1031)</f>
        <v>0</v>
      </c>
      <c r="G92">
        <v>9167</v>
      </c>
      <c r="H92">
        <v>6.6599998474121103</v>
      </c>
      <c r="I92">
        <v>6.6599998474121103</v>
      </c>
      <c r="J92">
        <v>0</v>
      </c>
      <c r="K92" t="b">
        <f>IF(dailyActivity_merged[[#This Row],[VeryActiveDistance]]&gt;20,"active")</f>
        <v>0</v>
      </c>
      <c r="L92">
        <v>0.87999999523162797</v>
      </c>
      <c r="M92" t="b">
        <f>IF(dailyActivity_merged[[#This Row],[ModeratelyActiveDistance]]&gt;10&lt;20,"moderate")</f>
        <v>0</v>
      </c>
      <c r="N92">
        <v>0.81000000238418601</v>
      </c>
      <c r="O92" t="str">
        <f>IF(dailyActivity_merged[[#This Row],[LightActiveDistance]]&lt;10,"light")</f>
        <v>light</v>
      </c>
      <c r="P92" t="b">
        <f>IF(dailyActivity_merged[[#This Row],[Mean]]="intermediate",IF(dailyActivity_merged[[#This Row],[Mean]]&gt;35,"pro","beginner"))</f>
        <v>0</v>
      </c>
      <c r="Q92">
        <f>AVERAGE(dailyActivity_merged[LightActiveDistance])</f>
        <v>3.3408191485885292</v>
      </c>
      <c r="R92">
        <v>4.9699997901916504</v>
      </c>
      <c r="S92">
        <v>9.9999997764825804E-3</v>
      </c>
      <c r="T92">
        <f>dailyActivity_merged[[#This Row],[VeryActiveMinutes]]*60</f>
        <v>720</v>
      </c>
      <c r="U92">
        <v>12</v>
      </c>
      <c r="V92">
        <f>dailyActivity_merged[[#This Row],[FairlyActiveMinutes]]*60</f>
        <v>1140</v>
      </c>
      <c r="W92">
        <v>19</v>
      </c>
      <c r="X92">
        <f>dailyActivity_merged[[#This Row],[LightlyActiveMinutes]]*60</f>
        <v>9300</v>
      </c>
      <c r="Y92">
        <v>155</v>
      </c>
      <c r="Z92">
        <v>1254</v>
      </c>
      <c r="AA92">
        <v>2799</v>
      </c>
    </row>
    <row r="93" spans="1:27" x14ac:dyDescent="0.3">
      <c r="A93" t="e">
        <f>VLOOKUP(dailyActivity_merged[[#Headers],[Id]],dailyActivity_merged[[Id]:[Calories]],15,0)</f>
        <v>#N/A</v>
      </c>
      <c r="B93" t="str">
        <f>LEFT(dailyActivity_merged[[#This Row],[Id]],4)</f>
        <v>1644</v>
      </c>
      <c r="C93">
        <v>1644430081</v>
      </c>
      <c r="D93" t="str">
        <f>LEFT(dailyActivity_merged[[#This Row],[ActivityDate]],1)</f>
        <v>4</v>
      </c>
      <c r="E93" s="1">
        <v>42501</v>
      </c>
      <c r="F93" s="1">
        <f ca="1">SUMIF(dailyActivity_merged[Id],dailyActivity_merged[[#Headers],[TotalSteps]],F94:F1032)</f>
        <v>0</v>
      </c>
      <c r="G93">
        <v>1329</v>
      </c>
      <c r="H93">
        <v>0.97000002861022905</v>
      </c>
      <c r="I93">
        <v>0.97000002861022905</v>
      </c>
      <c r="J93">
        <v>0</v>
      </c>
      <c r="K93" t="b">
        <f>IF(dailyActivity_merged[[#This Row],[VeryActiveDistance]]&gt;20,"active")</f>
        <v>0</v>
      </c>
      <c r="L93">
        <v>0</v>
      </c>
      <c r="M93" t="b">
        <f>IF(dailyActivity_merged[[#This Row],[ModeratelyActiveDistance]]&gt;10&lt;20,"moderate")</f>
        <v>0</v>
      </c>
      <c r="N93">
        <v>0</v>
      </c>
      <c r="O93" t="str">
        <f>IF(dailyActivity_merged[[#This Row],[LightActiveDistance]]&lt;10,"light")</f>
        <v>light</v>
      </c>
      <c r="P93" t="b">
        <f>IF(dailyActivity_merged[[#This Row],[Mean]]="intermediate",IF(dailyActivity_merged[[#This Row],[Mean]]&gt;35,"pro","beginner"))</f>
        <v>0</v>
      </c>
      <c r="Q93">
        <f>AVERAGE(dailyActivity_merged[LightActiveDistance])</f>
        <v>3.3408191485885292</v>
      </c>
      <c r="R93">
        <v>0.94999998807907104</v>
      </c>
      <c r="S93">
        <v>9.9999997764825804E-3</v>
      </c>
      <c r="T93">
        <f>dailyActivity_merged[[#This Row],[VeryActiveMinutes]]*60</f>
        <v>0</v>
      </c>
      <c r="U93">
        <v>0</v>
      </c>
      <c r="V93">
        <f>dailyActivity_merged[[#This Row],[FairlyActiveMinutes]]*60</f>
        <v>0</v>
      </c>
      <c r="W93">
        <v>0</v>
      </c>
      <c r="X93">
        <f>dailyActivity_merged[[#This Row],[LightlyActiveMinutes]]*60</f>
        <v>2940</v>
      </c>
      <c r="Y93">
        <v>49</v>
      </c>
      <c r="Z93">
        <v>713</v>
      </c>
      <c r="AA93">
        <v>1276</v>
      </c>
    </row>
    <row r="94" spans="1:27" x14ac:dyDescent="0.3">
      <c r="A94" t="e">
        <f>VLOOKUP(dailyActivity_merged[[#Headers],[Id]],dailyActivity_merged[[Id]:[Calories]],15,0)</f>
        <v>#N/A</v>
      </c>
      <c r="B94" t="str">
        <f>LEFT(dailyActivity_merged[[#This Row],[Id]],4)</f>
        <v>1844</v>
      </c>
      <c r="C94">
        <v>1844505072</v>
      </c>
      <c r="D94" t="str">
        <f>LEFT(dailyActivity_merged[[#This Row],[ActivityDate]],1)</f>
        <v>4</v>
      </c>
      <c r="E94" s="1">
        <v>42472</v>
      </c>
      <c r="F94" s="1">
        <f ca="1">SUMIF(dailyActivity_merged[Id],dailyActivity_merged[[#Headers],[TotalSteps]],F95:F1033)</f>
        <v>0</v>
      </c>
      <c r="G94">
        <v>6697</v>
      </c>
      <c r="H94">
        <v>4.4299998283386204</v>
      </c>
      <c r="I94">
        <v>4.4299998283386204</v>
      </c>
      <c r="J94">
        <v>0</v>
      </c>
      <c r="K94" t="b">
        <f>IF(dailyActivity_merged[[#This Row],[VeryActiveDistance]]&gt;20,"active")</f>
        <v>0</v>
      </c>
      <c r="L94">
        <v>0</v>
      </c>
      <c r="M94" t="b">
        <f>IF(dailyActivity_merged[[#This Row],[ModeratelyActiveDistance]]&gt;10&lt;20,"moderate")</f>
        <v>0</v>
      </c>
      <c r="N94">
        <v>0</v>
      </c>
      <c r="O94" t="str">
        <f>IF(dailyActivity_merged[[#This Row],[LightActiveDistance]]&lt;10,"light")</f>
        <v>light</v>
      </c>
      <c r="P94" t="b">
        <f>IF(dailyActivity_merged[[#This Row],[Mean]]="intermediate",IF(dailyActivity_merged[[#This Row],[Mean]]&gt;35,"pro","beginner"))</f>
        <v>0</v>
      </c>
      <c r="Q94">
        <f>AVERAGE(dailyActivity_merged[LightActiveDistance])</f>
        <v>3.3408191485885292</v>
      </c>
      <c r="R94">
        <v>4.4299998283386204</v>
      </c>
      <c r="S94">
        <v>0</v>
      </c>
      <c r="T94">
        <f>dailyActivity_merged[[#This Row],[VeryActiveMinutes]]*60</f>
        <v>0</v>
      </c>
      <c r="U94">
        <v>0</v>
      </c>
      <c r="V94">
        <f>dailyActivity_merged[[#This Row],[FairlyActiveMinutes]]*60</f>
        <v>0</v>
      </c>
      <c r="W94">
        <v>0</v>
      </c>
      <c r="X94">
        <f>dailyActivity_merged[[#This Row],[LightlyActiveMinutes]]*60</f>
        <v>20340</v>
      </c>
      <c r="Y94">
        <v>339</v>
      </c>
      <c r="Z94">
        <v>1101</v>
      </c>
      <c r="AA94">
        <v>2030</v>
      </c>
    </row>
    <row r="95" spans="1:27" x14ac:dyDescent="0.3">
      <c r="A95" t="e">
        <f>VLOOKUP(dailyActivity_merged[[#Headers],[Id]],dailyActivity_merged[[Id]:[Calories]],15,0)</f>
        <v>#N/A</v>
      </c>
      <c r="B95" t="str">
        <f>LEFT(dailyActivity_merged[[#This Row],[Id]],4)</f>
        <v>1844</v>
      </c>
      <c r="C95">
        <v>1844505072</v>
      </c>
      <c r="D95" t="str">
        <f>LEFT(dailyActivity_merged[[#This Row],[ActivityDate]],1)</f>
        <v>4</v>
      </c>
      <c r="E95" s="1">
        <v>42473</v>
      </c>
      <c r="F95" s="1">
        <f ca="1">SUMIF(dailyActivity_merged[Id],dailyActivity_merged[[#Headers],[TotalSteps]],F96:F1034)</f>
        <v>0</v>
      </c>
      <c r="G95">
        <v>4929</v>
      </c>
      <c r="H95">
        <v>3.2599999904632599</v>
      </c>
      <c r="I95">
        <v>3.2599999904632599</v>
      </c>
      <c r="J95">
        <v>0</v>
      </c>
      <c r="K95" t="b">
        <f>IF(dailyActivity_merged[[#This Row],[VeryActiveDistance]]&gt;20,"active")</f>
        <v>0</v>
      </c>
      <c r="L95">
        <v>0</v>
      </c>
      <c r="M95" t="b">
        <f>IF(dailyActivity_merged[[#This Row],[ModeratelyActiveDistance]]&gt;10&lt;20,"moderate")</f>
        <v>0</v>
      </c>
      <c r="N95">
        <v>0</v>
      </c>
      <c r="O95" t="str">
        <f>IF(dailyActivity_merged[[#This Row],[LightActiveDistance]]&lt;10,"light")</f>
        <v>light</v>
      </c>
      <c r="P95" t="b">
        <f>IF(dailyActivity_merged[[#This Row],[Mean]]="intermediate",IF(dailyActivity_merged[[#This Row],[Mean]]&gt;35,"pro","beginner"))</f>
        <v>0</v>
      </c>
      <c r="Q95">
        <f>AVERAGE(dailyActivity_merged[LightActiveDistance])</f>
        <v>3.3408191485885292</v>
      </c>
      <c r="R95">
        <v>3.2599999904632599</v>
      </c>
      <c r="S95">
        <v>0</v>
      </c>
      <c r="T95">
        <f>dailyActivity_merged[[#This Row],[VeryActiveMinutes]]*60</f>
        <v>0</v>
      </c>
      <c r="U95">
        <v>0</v>
      </c>
      <c r="V95">
        <f>dailyActivity_merged[[#This Row],[FairlyActiveMinutes]]*60</f>
        <v>0</v>
      </c>
      <c r="W95">
        <v>0</v>
      </c>
      <c r="X95">
        <f>dailyActivity_merged[[#This Row],[LightlyActiveMinutes]]*60</f>
        <v>14880</v>
      </c>
      <c r="Y95">
        <v>248</v>
      </c>
      <c r="Z95">
        <v>1192</v>
      </c>
      <c r="AA95">
        <v>1860</v>
      </c>
    </row>
    <row r="96" spans="1:27" x14ac:dyDescent="0.3">
      <c r="A96" t="e">
        <f>VLOOKUP(dailyActivity_merged[[#Headers],[Id]],dailyActivity_merged[[Id]:[Calories]],15,0)</f>
        <v>#N/A</v>
      </c>
      <c r="B96" t="str">
        <f>LEFT(dailyActivity_merged[[#This Row],[Id]],4)</f>
        <v>1844</v>
      </c>
      <c r="C96">
        <v>1844505072</v>
      </c>
      <c r="D96" t="str">
        <f>LEFT(dailyActivity_merged[[#This Row],[ActivityDate]],1)</f>
        <v>4</v>
      </c>
      <c r="E96" s="1">
        <v>42474</v>
      </c>
      <c r="F96" s="1">
        <f ca="1">SUMIF(dailyActivity_merged[Id],dailyActivity_merged[[#Headers],[TotalSteps]],F97:F1035)</f>
        <v>0</v>
      </c>
      <c r="G96">
        <v>7937</v>
      </c>
      <c r="H96">
        <v>5.25</v>
      </c>
      <c r="I96">
        <v>5.25</v>
      </c>
      <c r="J96">
        <v>0</v>
      </c>
      <c r="K96" t="b">
        <f>IF(dailyActivity_merged[[#This Row],[VeryActiveDistance]]&gt;20,"active")</f>
        <v>0</v>
      </c>
      <c r="L96">
        <v>0</v>
      </c>
      <c r="M96" t="b">
        <f>IF(dailyActivity_merged[[#This Row],[ModeratelyActiveDistance]]&gt;10&lt;20,"moderate")</f>
        <v>0</v>
      </c>
      <c r="N96">
        <v>0</v>
      </c>
      <c r="O96" t="str">
        <f>IF(dailyActivity_merged[[#This Row],[LightActiveDistance]]&lt;10,"light")</f>
        <v>light</v>
      </c>
      <c r="P96" t="b">
        <f>IF(dailyActivity_merged[[#This Row],[Mean]]="intermediate",IF(dailyActivity_merged[[#This Row],[Mean]]&gt;35,"pro","beginner"))</f>
        <v>0</v>
      </c>
      <c r="Q96">
        <f>AVERAGE(dailyActivity_merged[LightActiveDistance])</f>
        <v>3.3408191485885292</v>
      </c>
      <c r="R96">
        <v>5.2300000190734899</v>
      </c>
      <c r="S96">
        <v>0</v>
      </c>
      <c r="T96">
        <f>dailyActivity_merged[[#This Row],[VeryActiveMinutes]]*60</f>
        <v>0</v>
      </c>
      <c r="U96">
        <v>0</v>
      </c>
      <c r="V96">
        <f>dailyActivity_merged[[#This Row],[FairlyActiveMinutes]]*60</f>
        <v>0</v>
      </c>
      <c r="W96">
        <v>0</v>
      </c>
      <c r="X96">
        <f>dailyActivity_merged[[#This Row],[LightlyActiveMinutes]]*60</f>
        <v>22380</v>
      </c>
      <c r="Y96">
        <v>373</v>
      </c>
      <c r="Z96">
        <v>843</v>
      </c>
      <c r="AA96">
        <v>2130</v>
      </c>
    </row>
    <row r="97" spans="1:27" x14ac:dyDescent="0.3">
      <c r="A97" t="e">
        <f>VLOOKUP(dailyActivity_merged[[#Headers],[Id]],dailyActivity_merged[[Id]:[Calories]],15,0)</f>
        <v>#N/A</v>
      </c>
      <c r="B97" t="str">
        <f>LEFT(dailyActivity_merged[[#This Row],[Id]],4)</f>
        <v>1844</v>
      </c>
      <c r="C97">
        <v>1844505072</v>
      </c>
      <c r="D97" t="str">
        <f>LEFT(dailyActivity_merged[[#This Row],[ActivityDate]],1)</f>
        <v>4</v>
      </c>
      <c r="E97" s="1">
        <v>42475</v>
      </c>
      <c r="F97" s="1">
        <f ca="1">SUMIF(dailyActivity_merged[Id],dailyActivity_merged[[#Headers],[TotalSteps]],F98:F1036)</f>
        <v>0</v>
      </c>
      <c r="G97">
        <v>3844</v>
      </c>
      <c r="H97">
        <v>2.53999996185303</v>
      </c>
      <c r="I97">
        <v>2.53999996185303</v>
      </c>
      <c r="J97">
        <v>0</v>
      </c>
      <c r="K97" t="b">
        <f>IF(dailyActivity_merged[[#This Row],[VeryActiveDistance]]&gt;20,"active")</f>
        <v>0</v>
      </c>
      <c r="L97">
        <v>0</v>
      </c>
      <c r="M97" t="b">
        <f>IF(dailyActivity_merged[[#This Row],[ModeratelyActiveDistance]]&gt;10&lt;20,"moderate")</f>
        <v>0</v>
      </c>
      <c r="N97">
        <v>0</v>
      </c>
      <c r="O97" t="str">
        <f>IF(dailyActivity_merged[[#This Row],[LightActiveDistance]]&lt;10,"light")</f>
        <v>light</v>
      </c>
      <c r="P97" t="b">
        <f>IF(dailyActivity_merged[[#This Row],[Mean]]="intermediate",IF(dailyActivity_merged[[#This Row],[Mean]]&gt;35,"pro","beginner"))</f>
        <v>0</v>
      </c>
      <c r="Q97">
        <f>AVERAGE(dailyActivity_merged[LightActiveDistance])</f>
        <v>3.3408191485885292</v>
      </c>
      <c r="R97">
        <v>2.53999996185303</v>
      </c>
      <c r="S97">
        <v>0</v>
      </c>
      <c r="T97">
        <f>dailyActivity_merged[[#This Row],[VeryActiveMinutes]]*60</f>
        <v>0</v>
      </c>
      <c r="U97">
        <v>0</v>
      </c>
      <c r="V97">
        <f>dailyActivity_merged[[#This Row],[FairlyActiveMinutes]]*60</f>
        <v>0</v>
      </c>
      <c r="W97">
        <v>0</v>
      </c>
      <c r="X97">
        <f>dailyActivity_merged[[#This Row],[LightlyActiveMinutes]]*60</f>
        <v>10560</v>
      </c>
      <c r="Y97">
        <v>176</v>
      </c>
      <c r="Z97">
        <v>527</v>
      </c>
      <c r="AA97">
        <v>1725</v>
      </c>
    </row>
    <row r="98" spans="1:27" x14ac:dyDescent="0.3">
      <c r="A98" t="e">
        <f>VLOOKUP(dailyActivity_merged[[#Headers],[Id]],dailyActivity_merged[[Id]:[Calories]],15,0)</f>
        <v>#N/A</v>
      </c>
      <c r="B98" t="str">
        <f>LEFT(dailyActivity_merged[[#This Row],[Id]],4)</f>
        <v>1844</v>
      </c>
      <c r="C98">
        <v>1844505072</v>
      </c>
      <c r="D98" t="str">
        <f>LEFT(dailyActivity_merged[[#This Row],[ActivityDate]],1)</f>
        <v>4</v>
      </c>
      <c r="E98" s="1">
        <v>42476</v>
      </c>
      <c r="F98" s="1">
        <f ca="1">SUMIF(dailyActivity_merged[Id],dailyActivity_merged[[#Headers],[TotalSteps]],F99:F1037)</f>
        <v>0</v>
      </c>
      <c r="G98">
        <v>3414</v>
      </c>
      <c r="H98">
        <v>2.2599999904632599</v>
      </c>
      <c r="I98">
        <v>2.2599999904632599</v>
      </c>
      <c r="J98">
        <v>0</v>
      </c>
      <c r="K98" t="b">
        <f>IF(dailyActivity_merged[[#This Row],[VeryActiveDistance]]&gt;20,"active")</f>
        <v>0</v>
      </c>
      <c r="L98">
        <v>0</v>
      </c>
      <c r="M98" t="b">
        <f>IF(dailyActivity_merged[[#This Row],[ModeratelyActiveDistance]]&gt;10&lt;20,"moderate")</f>
        <v>0</v>
      </c>
      <c r="N98">
        <v>0</v>
      </c>
      <c r="O98" t="str">
        <f>IF(dailyActivity_merged[[#This Row],[LightActiveDistance]]&lt;10,"light")</f>
        <v>light</v>
      </c>
      <c r="P98" t="b">
        <f>IF(dailyActivity_merged[[#This Row],[Mean]]="intermediate",IF(dailyActivity_merged[[#This Row],[Mean]]&gt;35,"pro","beginner"))</f>
        <v>0</v>
      </c>
      <c r="Q98">
        <f>AVERAGE(dailyActivity_merged[LightActiveDistance])</f>
        <v>3.3408191485885292</v>
      </c>
      <c r="R98">
        <v>2.2599999904632599</v>
      </c>
      <c r="S98">
        <v>0</v>
      </c>
      <c r="T98">
        <f>dailyActivity_merged[[#This Row],[VeryActiveMinutes]]*60</f>
        <v>0</v>
      </c>
      <c r="U98">
        <v>0</v>
      </c>
      <c r="V98">
        <f>dailyActivity_merged[[#This Row],[FairlyActiveMinutes]]*60</f>
        <v>0</v>
      </c>
      <c r="W98">
        <v>0</v>
      </c>
      <c r="X98">
        <f>dailyActivity_merged[[#This Row],[LightlyActiveMinutes]]*60</f>
        <v>8820</v>
      </c>
      <c r="Y98">
        <v>147</v>
      </c>
      <c r="Z98">
        <v>1293</v>
      </c>
      <c r="AA98">
        <v>1657</v>
      </c>
    </row>
    <row r="99" spans="1:27" x14ac:dyDescent="0.3">
      <c r="A99" t="e">
        <f>VLOOKUP(dailyActivity_merged[[#Headers],[Id]],dailyActivity_merged[[Id]:[Calories]],15,0)</f>
        <v>#N/A</v>
      </c>
      <c r="B99" t="str">
        <f>LEFT(dailyActivity_merged[[#This Row],[Id]],4)</f>
        <v>1844</v>
      </c>
      <c r="C99">
        <v>1844505072</v>
      </c>
      <c r="D99" t="str">
        <f>LEFT(dailyActivity_merged[[#This Row],[ActivityDate]],1)</f>
        <v>4</v>
      </c>
      <c r="E99" s="1">
        <v>42477</v>
      </c>
      <c r="F99" s="1">
        <f ca="1">SUMIF(dailyActivity_merged[Id],dailyActivity_merged[[#Headers],[TotalSteps]],F100:F1038)</f>
        <v>0</v>
      </c>
      <c r="G99">
        <v>4525</v>
      </c>
      <c r="H99">
        <v>2.9900000095367401</v>
      </c>
      <c r="I99">
        <v>2.9900000095367401</v>
      </c>
      <c r="J99">
        <v>0</v>
      </c>
      <c r="K99" t="b">
        <f>IF(dailyActivity_merged[[#This Row],[VeryActiveDistance]]&gt;20,"active")</f>
        <v>0</v>
      </c>
      <c r="L99">
        <v>0.140000000596046</v>
      </c>
      <c r="M99" t="b">
        <f>IF(dailyActivity_merged[[#This Row],[ModeratelyActiveDistance]]&gt;10&lt;20,"moderate")</f>
        <v>0</v>
      </c>
      <c r="N99">
        <v>0.259999990463257</v>
      </c>
      <c r="O99" t="str">
        <f>IF(dailyActivity_merged[[#This Row],[LightActiveDistance]]&lt;10,"light")</f>
        <v>light</v>
      </c>
      <c r="P99" t="b">
        <f>IF(dailyActivity_merged[[#This Row],[Mean]]="intermediate",IF(dailyActivity_merged[[#This Row],[Mean]]&gt;35,"pro","beginner"))</f>
        <v>0</v>
      </c>
      <c r="Q99">
        <f>AVERAGE(dailyActivity_merged[LightActiveDistance])</f>
        <v>3.3408191485885292</v>
      </c>
      <c r="R99">
        <v>2.5899999141693102</v>
      </c>
      <c r="S99">
        <v>0</v>
      </c>
      <c r="T99">
        <f>dailyActivity_merged[[#This Row],[VeryActiveMinutes]]*60</f>
        <v>120</v>
      </c>
      <c r="U99">
        <v>2</v>
      </c>
      <c r="V99">
        <f>dailyActivity_merged[[#This Row],[FairlyActiveMinutes]]*60</f>
        <v>480</v>
      </c>
      <c r="W99">
        <v>8</v>
      </c>
      <c r="X99">
        <f>dailyActivity_merged[[#This Row],[LightlyActiveMinutes]]*60</f>
        <v>11940</v>
      </c>
      <c r="Y99">
        <v>199</v>
      </c>
      <c r="Z99">
        <v>1231</v>
      </c>
      <c r="AA99">
        <v>1793</v>
      </c>
    </row>
    <row r="100" spans="1:27" x14ac:dyDescent="0.3">
      <c r="A100" t="e">
        <f>VLOOKUP(dailyActivity_merged[[#Headers],[Id]],dailyActivity_merged[[Id]:[Calories]],15,0)</f>
        <v>#N/A</v>
      </c>
      <c r="B100" t="str">
        <f>LEFT(dailyActivity_merged[[#This Row],[Id]],4)</f>
        <v>1844</v>
      </c>
      <c r="C100">
        <v>1844505072</v>
      </c>
      <c r="D100" t="str">
        <f>LEFT(dailyActivity_merged[[#This Row],[ActivityDate]],1)</f>
        <v>4</v>
      </c>
      <c r="E100" s="1">
        <v>42478</v>
      </c>
      <c r="F100" s="1">
        <f ca="1">SUMIF(dailyActivity_merged[Id],dailyActivity_merged[[#Headers],[TotalSteps]],F101:F1039)</f>
        <v>0</v>
      </c>
      <c r="G100">
        <v>4597</v>
      </c>
      <c r="H100">
        <v>3.03999996185303</v>
      </c>
      <c r="I100">
        <v>3.03999996185303</v>
      </c>
      <c r="J100">
        <v>0</v>
      </c>
      <c r="K100" t="b">
        <f>IF(dailyActivity_merged[[#This Row],[VeryActiveDistance]]&gt;20,"active")</f>
        <v>0</v>
      </c>
      <c r="L100">
        <v>0</v>
      </c>
      <c r="M100" t="b">
        <f>IF(dailyActivity_merged[[#This Row],[ModeratelyActiveDistance]]&gt;10&lt;20,"moderate")</f>
        <v>0</v>
      </c>
      <c r="N100">
        <v>0.479999989271164</v>
      </c>
      <c r="O100" t="str">
        <f>IF(dailyActivity_merged[[#This Row],[LightActiveDistance]]&lt;10,"light")</f>
        <v>light</v>
      </c>
      <c r="P100" t="b">
        <f>IF(dailyActivity_merged[[#This Row],[Mean]]="intermediate",IF(dailyActivity_merged[[#This Row],[Mean]]&gt;35,"pro","beginner"))</f>
        <v>0</v>
      </c>
      <c r="Q100">
        <f>AVERAGE(dailyActivity_merged[LightActiveDistance])</f>
        <v>3.3408191485885292</v>
      </c>
      <c r="R100">
        <v>2.5599999427795401</v>
      </c>
      <c r="S100">
        <v>0</v>
      </c>
      <c r="T100">
        <f>dailyActivity_merged[[#This Row],[VeryActiveMinutes]]*60</f>
        <v>0</v>
      </c>
      <c r="U100">
        <v>0</v>
      </c>
      <c r="V100">
        <f>dailyActivity_merged[[#This Row],[FairlyActiveMinutes]]*60</f>
        <v>720</v>
      </c>
      <c r="W100">
        <v>12</v>
      </c>
      <c r="X100">
        <f>dailyActivity_merged[[#This Row],[LightlyActiveMinutes]]*60</f>
        <v>13020</v>
      </c>
      <c r="Y100">
        <v>217</v>
      </c>
      <c r="Z100">
        <v>1211</v>
      </c>
      <c r="AA100">
        <v>1814</v>
      </c>
    </row>
    <row r="101" spans="1:27" x14ac:dyDescent="0.3">
      <c r="A101" t="e">
        <f>VLOOKUP(dailyActivity_merged[[#Headers],[Id]],dailyActivity_merged[[Id]:[Calories]],15,0)</f>
        <v>#N/A</v>
      </c>
      <c r="B101" t="str">
        <f>LEFT(dailyActivity_merged[[#This Row],[Id]],4)</f>
        <v>1844</v>
      </c>
      <c r="C101">
        <v>1844505072</v>
      </c>
      <c r="D101" t="str">
        <f>LEFT(dailyActivity_merged[[#This Row],[ActivityDate]],1)</f>
        <v>4</v>
      </c>
      <c r="E101" s="1">
        <v>42479</v>
      </c>
      <c r="F101" s="1">
        <f ca="1">SUMIF(dailyActivity_merged[Id],dailyActivity_merged[[#Headers],[TotalSteps]],F102:F1040)</f>
        <v>0</v>
      </c>
      <c r="G101">
        <v>197</v>
      </c>
      <c r="H101">
        <v>0.129999995231628</v>
      </c>
      <c r="I101">
        <v>0.129999995231628</v>
      </c>
      <c r="J101">
        <v>0</v>
      </c>
      <c r="K101" t="b">
        <f>IF(dailyActivity_merged[[#This Row],[VeryActiveDistance]]&gt;20,"active")</f>
        <v>0</v>
      </c>
      <c r="L101">
        <v>0</v>
      </c>
      <c r="M101" t="b">
        <f>IF(dailyActivity_merged[[#This Row],[ModeratelyActiveDistance]]&gt;10&lt;20,"moderate")</f>
        <v>0</v>
      </c>
      <c r="N101">
        <v>0</v>
      </c>
      <c r="O101" t="str">
        <f>IF(dailyActivity_merged[[#This Row],[LightActiveDistance]]&lt;10,"light")</f>
        <v>light</v>
      </c>
      <c r="P101" t="b">
        <f>IF(dailyActivity_merged[[#This Row],[Mean]]="intermediate",IF(dailyActivity_merged[[#This Row],[Mean]]&gt;35,"pro","beginner"))</f>
        <v>0</v>
      </c>
      <c r="Q101">
        <f>AVERAGE(dailyActivity_merged[LightActiveDistance])</f>
        <v>3.3408191485885292</v>
      </c>
      <c r="R101">
        <v>0.129999995231628</v>
      </c>
      <c r="S101">
        <v>0</v>
      </c>
      <c r="T101">
        <f>dailyActivity_merged[[#This Row],[VeryActiveMinutes]]*60</f>
        <v>0</v>
      </c>
      <c r="U101">
        <v>0</v>
      </c>
      <c r="V101">
        <f>dailyActivity_merged[[#This Row],[FairlyActiveMinutes]]*60</f>
        <v>0</v>
      </c>
      <c r="W101">
        <v>0</v>
      </c>
      <c r="X101">
        <f>dailyActivity_merged[[#This Row],[LightlyActiveMinutes]]*60</f>
        <v>600</v>
      </c>
      <c r="Y101">
        <v>10</v>
      </c>
      <c r="Z101">
        <v>1430</v>
      </c>
      <c r="AA101">
        <v>1366</v>
      </c>
    </row>
    <row r="102" spans="1:27" x14ac:dyDescent="0.3">
      <c r="A102" t="e">
        <f>VLOOKUP(dailyActivity_merged[[#Headers],[Id]],dailyActivity_merged[[Id]:[Calories]],15,0)</f>
        <v>#N/A</v>
      </c>
      <c r="B102" t="str">
        <f>LEFT(dailyActivity_merged[[#This Row],[Id]],4)</f>
        <v>1844</v>
      </c>
      <c r="C102">
        <v>1844505072</v>
      </c>
      <c r="D102" t="str">
        <f>LEFT(dailyActivity_merged[[#This Row],[ActivityDate]],1)</f>
        <v>4</v>
      </c>
      <c r="E102" s="1">
        <v>42480</v>
      </c>
      <c r="F102" s="1">
        <f ca="1">SUMIF(dailyActivity_merged[Id],dailyActivity_merged[[#Headers],[TotalSteps]],F103:F1041)</f>
        <v>0</v>
      </c>
      <c r="G102">
        <v>8</v>
      </c>
      <c r="H102">
        <v>9.9999997764825804E-3</v>
      </c>
      <c r="I102">
        <v>9.9999997764825804E-3</v>
      </c>
      <c r="J102">
        <v>0</v>
      </c>
      <c r="K102" t="b">
        <f>IF(dailyActivity_merged[[#This Row],[VeryActiveDistance]]&gt;20,"active")</f>
        <v>0</v>
      </c>
      <c r="L102">
        <v>0</v>
      </c>
      <c r="M102" t="b">
        <f>IF(dailyActivity_merged[[#This Row],[ModeratelyActiveDistance]]&gt;10&lt;20,"moderate")</f>
        <v>0</v>
      </c>
      <c r="N102">
        <v>0</v>
      </c>
      <c r="O102" t="str">
        <f>IF(dailyActivity_merged[[#This Row],[LightActiveDistance]]&lt;10,"light")</f>
        <v>light</v>
      </c>
      <c r="P102" t="b">
        <f>IF(dailyActivity_merged[[#This Row],[Mean]]="intermediate",IF(dailyActivity_merged[[#This Row],[Mean]]&gt;35,"pro","beginner"))</f>
        <v>0</v>
      </c>
      <c r="Q102">
        <f>AVERAGE(dailyActivity_merged[LightActiveDistance])</f>
        <v>3.3408191485885292</v>
      </c>
      <c r="R102">
        <v>9.9999997764825804E-3</v>
      </c>
      <c r="S102">
        <v>0</v>
      </c>
      <c r="T102">
        <f>dailyActivity_merged[[#This Row],[VeryActiveMinutes]]*60</f>
        <v>0</v>
      </c>
      <c r="U102">
        <v>0</v>
      </c>
      <c r="V102">
        <f>dailyActivity_merged[[#This Row],[FairlyActiveMinutes]]*60</f>
        <v>0</v>
      </c>
      <c r="W102">
        <v>0</v>
      </c>
      <c r="X102">
        <f>dailyActivity_merged[[#This Row],[LightlyActiveMinutes]]*60</f>
        <v>60</v>
      </c>
      <c r="Y102">
        <v>1</v>
      </c>
      <c r="Z102">
        <v>1439</v>
      </c>
      <c r="AA102">
        <v>1349</v>
      </c>
    </row>
    <row r="103" spans="1:27" x14ac:dyDescent="0.3">
      <c r="A103" t="e">
        <f>VLOOKUP(dailyActivity_merged[[#Headers],[Id]],dailyActivity_merged[[Id]:[Calories]],15,0)</f>
        <v>#N/A</v>
      </c>
      <c r="B103" t="str">
        <f>LEFT(dailyActivity_merged[[#This Row],[Id]],4)</f>
        <v>1844</v>
      </c>
      <c r="C103">
        <v>1844505072</v>
      </c>
      <c r="D103" t="str">
        <f>LEFT(dailyActivity_merged[[#This Row],[ActivityDate]],1)</f>
        <v>4</v>
      </c>
      <c r="E103" s="1">
        <v>42481</v>
      </c>
      <c r="F103" s="1">
        <f ca="1">SUMIF(dailyActivity_merged[Id],dailyActivity_merged[[#Headers],[TotalSteps]],F104:F1042)</f>
        <v>0</v>
      </c>
      <c r="G103">
        <v>8054</v>
      </c>
      <c r="H103">
        <v>5.3200001716613796</v>
      </c>
      <c r="I103">
        <v>5.3200001716613796</v>
      </c>
      <c r="J103">
        <v>0</v>
      </c>
      <c r="K103" t="b">
        <f>IF(dailyActivity_merged[[#This Row],[VeryActiveDistance]]&gt;20,"active")</f>
        <v>0</v>
      </c>
      <c r="L103">
        <v>0.119999997317791</v>
      </c>
      <c r="M103" t="b">
        <f>IF(dailyActivity_merged[[#This Row],[ModeratelyActiveDistance]]&gt;10&lt;20,"moderate")</f>
        <v>0</v>
      </c>
      <c r="N103">
        <v>0.519999980926514</v>
      </c>
      <c r="O103" t="str">
        <f>IF(dailyActivity_merged[[#This Row],[LightActiveDistance]]&lt;10,"light")</f>
        <v>light</v>
      </c>
      <c r="P103" t="b">
        <f>IF(dailyActivity_merged[[#This Row],[Mean]]="intermediate",IF(dailyActivity_merged[[#This Row],[Mean]]&gt;35,"pro","beginner"))</f>
        <v>0</v>
      </c>
      <c r="Q103">
        <f>AVERAGE(dailyActivity_merged[LightActiveDistance])</f>
        <v>3.3408191485885292</v>
      </c>
      <c r="R103">
        <v>4.6799998283386204</v>
      </c>
      <c r="S103">
        <v>0</v>
      </c>
      <c r="T103">
        <f>dailyActivity_merged[[#This Row],[VeryActiveMinutes]]*60</f>
        <v>120</v>
      </c>
      <c r="U103">
        <v>2</v>
      </c>
      <c r="V103">
        <f>dailyActivity_merged[[#This Row],[FairlyActiveMinutes]]*60</f>
        <v>780</v>
      </c>
      <c r="W103">
        <v>13</v>
      </c>
      <c r="X103">
        <f>dailyActivity_merged[[#This Row],[LightlyActiveMinutes]]*60</f>
        <v>18480</v>
      </c>
      <c r="Y103">
        <v>308</v>
      </c>
      <c r="Z103">
        <v>1117</v>
      </c>
      <c r="AA103">
        <v>2062</v>
      </c>
    </row>
    <row r="104" spans="1:27" x14ac:dyDescent="0.3">
      <c r="A104" t="e">
        <f>VLOOKUP(dailyActivity_merged[[#Headers],[Id]],dailyActivity_merged[[Id]:[Calories]],15,0)</f>
        <v>#N/A</v>
      </c>
      <c r="B104" t="str">
        <f>LEFT(dailyActivity_merged[[#This Row],[Id]],4)</f>
        <v>1844</v>
      </c>
      <c r="C104">
        <v>1844505072</v>
      </c>
      <c r="D104" t="str">
        <f>LEFT(dailyActivity_merged[[#This Row],[ActivityDate]],1)</f>
        <v>4</v>
      </c>
      <c r="E104" s="1">
        <v>42482</v>
      </c>
      <c r="F104" s="1">
        <f ca="1">SUMIF(dailyActivity_merged[Id],dailyActivity_merged[[#Headers],[TotalSteps]],F105:F1043)</f>
        <v>0</v>
      </c>
      <c r="G104">
        <v>5372</v>
      </c>
      <c r="H104">
        <v>3.5499999523162802</v>
      </c>
      <c r="I104">
        <v>3.5499999523162802</v>
      </c>
      <c r="J104">
        <v>0</v>
      </c>
      <c r="K104" t="b">
        <f>IF(dailyActivity_merged[[#This Row],[VeryActiveDistance]]&gt;20,"active")</f>
        <v>0</v>
      </c>
      <c r="L104">
        <v>0</v>
      </c>
      <c r="M104" t="b">
        <f>IF(dailyActivity_merged[[#This Row],[ModeratelyActiveDistance]]&gt;10&lt;20,"moderate")</f>
        <v>0</v>
      </c>
      <c r="N104">
        <v>0</v>
      </c>
      <c r="O104" t="str">
        <f>IF(dailyActivity_merged[[#This Row],[LightActiveDistance]]&lt;10,"light")</f>
        <v>light</v>
      </c>
      <c r="P104" t="b">
        <f>IF(dailyActivity_merged[[#This Row],[Mean]]="intermediate",IF(dailyActivity_merged[[#This Row],[Mean]]&gt;35,"pro","beginner"))</f>
        <v>0</v>
      </c>
      <c r="Q104">
        <f>AVERAGE(dailyActivity_merged[LightActiveDistance])</f>
        <v>3.3408191485885292</v>
      </c>
      <c r="R104">
        <v>3.5499999523162802</v>
      </c>
      <c r="S104">
        <v>0</v>
      </c>
      <c r="T104">
        <f>dailyActivity_merged[[#This Row],[VeryActiveMinutes]]*60</f>
        <v>0</v>
      </c>
      <c r="U104">
        <v>0</v>
      </c>
      <c r="V104">
        <f>dailyActivity_merged[[#This Row],[FairlyActiveMinutes]]*60</f>
        <v>0</v>
      </c>
      <c r="W104">
        <v>0</v>
      </c>
      <c r="X104">
        <f>dailyActivity_merged[[#This Row],[LightlyActiveMinutes]]*60</f>
        <v>13200</v>
      </c>
      <c r="Y104">
        <v>220</v>
      </c>
      <c r="Z104">
        <v>1220</v>
      </c>
      <c r="AA104">
        <v>1827</v>
      </c>
    </row>
    <row r="105" spans="1:27" x14ac:dyDescent="0.3">
      <c r="A105" t="e">
        <f>VLOOKUP(dailyActivity_merged[[#Headers],[Id]],dailyActivity_merged[[Id]:[Calories]],15,0)</f>
        <v>#N/A</v>
      </c>
      <c r="B105" t="str">
        <f>LEFT(dailyActivity_merged[[#This Row],[Id]],4)</f>
        <v>1844</v>
      </c>
      <c r="C105">
        <v>1844505072</v>
      </c>
      <c r="D105" t="str">
        <f>LEFT(dailyActivity_merged[[#This Row],[ActivityDate]],1)</f>
        <v>4</v>
      </c>
      <c r="E105" s="1">
        <v>42483</v>
      </c>
      <c r="F105" s="1">
        <f ca="1">SUMIF(dailyActivity_merged[Id],dailyActivity_merged[[#Headers],[TotalSteps]],F106:F1044)</f>
        <v>0</v>
      </c>
      <c r="G105">
        <v>3570</v>
      </c>
      <c r="H105">
        <v>2.3599998950958301</v>
      </c>
      <c r="I105">
        <v>2.3599998950958301</v>
      </c>
      <c r="J105">
        <v>0</v>
      </c>
      <c r="K105" t="b">
        <f>IF(dailyActivity_merged[[#This Row],[VeryActiveDistance]]&gt;20,"active")</f>
        <v>0</v>
      </c>
      <c r="L105">
        <v>0</v>
      </c>
      <c r="M105" t="b">
        <f>IF(dailyActivity_merged[[#This Row],[ModeratelyActiveDistance]]&gt;10&lt;20,"moderate")</f>
        <v>0</v>
      </c>
      <c r="N105">
        <v>0</v>
      </c>
      <c r="O105" t="str">
        <f>IF(dailyActivity_merged[[#This Row],[LightActiveDistance]]&lt;10,"light")</f>
        <v>light</v>
      </c>
      <c r="P105" t="b">
        <f>IF(dailyActivity_merged[[#This Row],[Mean]]="intermediate",IF(dailyActivity_merged[[#This Row],[Mean]]&gt;35,"pro","beginner"))</f>
        <v>0</v>
      </c>
      <c r="Q105">
        <f>AVERAGE(dailyActivity_merged[LightActiveDistance])</f>
        <v>3.3408191485885292</v>
      </c>
      <c r="R105">
        <v>2.3599998950958301</v>
      </c>
      <c r="S105">
        <v>0</v>
      </c>
      <c r="T105">
        <f>dailyActivity_merged[[#This Row],[VeryActiveMinutes]]*60</f>
        <v>0</v>
      </c>
      <c r="U105">
        <v>0</v>
      </c>
      <c r="V105">
        <f>dailyActivity_merged[[#This Row],[FairlyActiveMinutes]]*60</f>
        <v>0</v>
      </c>
      <c r="W105">
        <v>0</v>
      </c>
      <c r="X105">
        <f>dailyActivity_merged[[#This Row],[LightlyActiveMinutes]]*60</f>
        <v>8340</v>
      </c>
      <c r="Y105">
        <v>139</v>
      </c>
      <c r="Z105">
        <v>1301</v>
      </c>
      <c r="AA105">
        <v>1645</v>
      </c>
    </row>
    <row r="106" spans="1:27" x14ac:dyDescent="0.3">
      <c r="A106" t="e">
        <f>VLOOKUP(dailyActivity_merged[[#Headers],[Id]],dailyActivity_merged[[Id]:[Calories]],15,0)</f>
        <v>#N/A</v>
      </c>
      <c r="B106" t="str">
        <f>LEFT(dailyActivity_merged[[#This Row],[Id]],4)</f>
        <v>1844</v>
      </c>
      <c r="C106">
        <v>1844505072</v>
      </c>
      <c r="D106" t="str">
        <f>LEFT(dailyActivity_merged[[#This Row],[ActivityDate]],1)</f>
        <v>4</v>
      </c>
      <c r="E106" s="1">
        <v>42484</v>
      </c>
      <c r="F106" s="1">
        <f ca="1">SUMIF(dailyActivity_merged[Id],dailyActivity_merged[[#Headers],[TotalSteps]],F107:F1045)</f>
        <v>0</v>
      </c>
      <c r="G106">
        <v>0</v>
      </c>
      <c r="H106">
        <v>0</v>
      </c>
      <c r="I106">
        <v>0</v>
      </c>
      <c r="J106">
        <v>0</v>
      </c>
      <c r="K106" t="b">
        <f>IF(dailyActivity_merged[[#This Row],[VeryActiveDistance]]&gt;20,"active")</f>
        <v>0</v>
      </c>
      <c r="L106">
        <v>0</v>
      </c>
      <c r="M106" t="b">
        <f>IF(dailyActivity_merged[[#This Row],[ModeratelyActiveDistance]]&gt;10&lt;20,"moderate")</f>
        <v>0</v>
      </c>
      <c r="N106">
        <v>0</v>
      </c>
      <c r="O106" t="str">
        <f>IF(dailyActivity_merged[[#This Row],[LightActiveDistance]]&lt;10,"light")</f>
        <v>light</v>
      </c>
      <c r="P106" t="b">
        <f>IF(dailyActivity_merged[[#This Row],[Mean]]="intermediate",IF(dailyActivity_merged[[#This Row],[Mean]]&gt;35,"pro","beginner"))</f>
        <v>0</v>
      </c>
      <c r="Q106">
        <f>AVERAGE(dailyActivity_merged[LightActiveDistance])</f>
        <v>3.3408191485885292</v>
      </c>
      <c r="R106">
        <v>0</v>
      </c>
      <c r="S106">
        <v>0</v>
      </c>
      <c r="T106">
        <f>dailyActivity_merged[[#This Row],[VeryActiveMinutes]]*60</f>
        <v>0</v>
      </c>
      <c r="U106">
        <v>0</v>
      </c>
      <c r="V106">
        <f>dailyActivity_merged[[#This Row],[FairlyActiveMinutes]]*60</f>
        <v>0</v>
      </c>
      <c r="W106">
        <v>0</v>
      </c>
      <c r="X106">
        <f>dailyActivity_merged[[#This Row],[LightlyActiveMinutes]]*60</f>
        <v>0</v>
      </c>
      <c r="Y106">
        <v>0</v>
      </c>
      <c r="Z106">
        <v>1440</v>
      </c>
      <c r="AA106">
        <v>1347</v>
      </c>
    </row>
    <row r="107" spans="1:27" x14ac:dyDescent="0.3">
      <c r="A107" t="e">
        <f>VLOOKUP(dailyActivity_merged[[#Headers],[Id]],dailyActivity_merged[[Id]:[Calories]],15,0)</f>
        <v>#N/A</v>
      </c>
      <c r="B107" t="str">
        <f>LEFT(dailyActivity_merged[[#This Row],[Id]],4)</f>
        <v>1844</v>
      </c>
      <c r="C107">
        <v>1844505072</v>
      </c>
      <c r="D107" t="str">
        <f>LEFT(dailyActivity_merged[[#This Row],[ActivityDate]],1)</f>
        <v>4</v>
      </c>
      <c r="E107" s="1">
        <v>42485</v>
      </c>
      <c r="F107" s="1">
        <f ca="1">SUMIF(dailyActivity_merged[Id],dailyActivity_merged[[#Headers],[TotalSteps]],F108:F1046)</f>
        <v>0</v>
      </c>
      <c r="G107">
        <v>0</v>
      </c>
      <c r="H107">
        <v>0</v>
      </c>
      <c r="I107">
        <v>0</v>
      </c>
      <c r="J107">
        <v>0</v>
      </c>
      <c r="K107" t="b">
        <f>IF(dailyActivity_merged[[#This Row],[VeryActiveDistance]]&gt;20,"active")</f>
        <v>0</v>
      </c>
      <c r="L107">
        <v>0</v>
      </c>
      <c r="M107" t="b">
        <f>IF(dailyActivity_merged[[#This Row],[ModeratelyActiveDistance]]&gt;10&lt;20,"moderate")</f>
        <v>0</v>
      </c>
      <c r="N107">
        <v>0</v>
      </c>
      <c r="O107" t="str">
        <f>IF(dailyActivity_merged[[#This Row],[LightActiveDistance]]&lt;10,"light")</f>
        <v>light</v>
      </c>
      <c r="P107" t="b">
        <f>IF(dailyActivity_merged[[#This Row],[Mean]]="intermediate",IF(dailyActivity_merged[[#This Row],[Mean]]&gt;35,"pro","beginner"))</f>
        <v>0</v>
      </c>
      <c r="Q107">
        <f>AVERAGE(dailyActivity_merged[LightActiveDistance])</f>
        <v>3.3408191485885292</v>
      </c>
      <c r="R107">
        <v>0</v>
      </c>
      <c r="S107">
        <v>0</v>
      </c>
      <c r="T107">
        <f>dailyActivity_merged[[#This Row],[VeryActiveMinutes]]*60</f>
        <v>0</v>
      </c>
      <c r="U107">
        <v>0</v>
      </c>
      <c r="V107">
        <f>dailyActivity_merged[[#This Row],[FairlyActiveMinutes]]*60</f>
        <v>0</v>
      </c>
      <c r="W107">
        <v>0</v>
      </c>
      <c r="X107">
        <f>dailyActivity_merged[[#This Row],[LightlyActiveMinutes]]*60</f>
        <v>0</v>
      </c>
      <c r="Y107">
        <v>0</v>
      </c>
      <c r="Z107">
        <v>1440</v>
      </c>
      <c r="AA107">
        <v>1347</v>
      </c>
    </row>
    <row r="108" spans="1:27" x14ac:dyDescent="0.3">
      <c r="A108" t="e">
        <f>VLOOKUP(dailyActivity_merged[[#Headers],[Id]],dailyActivity_merged[[Id]:[Calories]],15,0)</f>
        <v>#N/A</v>
      </c>
      <c r="B108" t="str">
        <f>LEFT(dailyActivity_merged[[#This Row],[Id]],4)</f>
        <v>1844</v>
      </c>
      <c r="C108">
        <v>1844505072</v>
      </c>
      <c r="D108" t="str">
        <f>LEFT(dailyActivity_merged[[#This Row],[ActivityDate]],1)</f>
        <v>4</v>
      </c>
      <c r="E108" s="1">
        <v>42486</v>
      </c>
      <c r="F108" s="1">
        <f ca="1">SUMIF(dailyActivity_merged[Id],dailyActivity_merged[[#Headers],[TotalSteps]],F109:F1047)</f>
        <v>0</v>
      </c>
      <c r="G108">
        <v>0</v>
      </c>
      <c r="H108">
        <v>0</v>
      </c>
      <c r="I108">
        <v>0</v>
      </c>
      <c r="J108">
        <v>0</v>
      </c>
      <c r="K108" t="b">
        <f>IF(dailyActivity_merged[[#This Row],[VeryActiveDistance]]&gt;20,"active")</f>
        <v>0</v>
      </c>
      <c r="L108">
        <v>0</v>
      </c>
      <c r="M108" t="b">
        <f>IF(dailyActivity_merged[[#This Row],[ModeratelyActiveDistance]]&gt;10&lt;20,"moderate")</f>
        <v>0</v>
      </c>
      <c r="N108">
        <v>0</v>
      </c>
      <c r="O108" t="str">
        <f>IF(dailyActivity_merged[[#This Row],[LightActiveDistance]]&lt;10,"light")</f>
        <v>light</v>
      </c>
      <c r="P108" t="b">
        <f>IF(dailyActivity_merged[[#This Row],[Mean]]="intermediate",IF(dailyActivity_merged[[#This Row],[Mean]]&gt;35,"pro","beginner"))</f>
        <v>0</v>
      </c>
      <c r="Q108">
        <f>AVERAGE(dailyActivity_merged[LightActiveDistance])</f>
        <v>3.3408191485885292</v>
      </c>
      <c r="R108">
        <v>0</v>
      </c>
      <c r="S108">
        <v>0</v>
      </c>
      <c r="T108">
        <f>dailyActivity_merged[[#This Row],[VeryActiveMinutes]]*60</f>
        <v>0</v>
      </c>
      <c r="U108">
        <v>0</v>
      </c>
      <c r="V108">
        <f>dailyActivity_merged[[#This Row],[FairlyActiveMinutes]]*60</f>
        <v>0</v>
      </c>
      <c r="W108">
        <v>0</v>
      </c>
      <c r="X108">
        <f>dailyActivity_merged[[#This Row],[LightlyActiveMinutes]]*60</f>
        <v>0</v>
      </c>
      <c r="Y108">
        <v>0</v>
      </c>
      <c r="Z108">
        <v>1440</v>
      </c>
      <c r="AA108">
        <v>1347</v>
      </c>
    </row>
    <row r="109" spans="1:27" x14ac:dyDescent="0.3">
      <c r="A109" t="e">
        <f>VLOOKUP(dailyActivity_merged[[#Headers],[Id]],dailyActivity_merged[[Id]:[Calories]],15,0)</f>
        <v>#N/A</v>
      </c>
      <c r="B109" t="str">
        <f>LEFT(dailyActivity_merged[[#This Row],[Id]],4)</f>
        <v>1844</v>
      </c>
      <c r="C109">
        <v>1844505072</v>
      </c>
      <c r="D109" t="str">
        <f>LEFT(dailyActivity_merged[[#This Row],[ActivityDate]],1)</f>
        <v>4</v>
      </c>
      <c r="E109" s="1">
        <v>42487</v>
      </c>
      <c r="F109" s="1">
        <f ca="1">SUMIF(dailyActivity_merged[Id],dailyActivity_merged[[#Headers],[TotalSteps]],F110:F1048)</f>
        <v>0</v>
      </c>
      <c r="G109">
        <v>4</v>
      </c>
      <c r="H109">
        <v>0</v>
      </c>
      <c r="I109">
        <v>0</v>
      </c>
      <c r="J109">
        <v>0</v>
      </c>
      <c r="K109" t="b">
        <f>IF(dailyActivity_merged[[#This Row],[VeryActiveDistance]]&gt;20,"active")</f>
        <v>0</v>
      </c>
      <c r="L109">
        <v>0</v>
      </c>
      <c r="M109" t="b">
        <f>IF(dailyActivity_merged[[#This Row],[ModeratelyActiveDistance]]&gt;10&lt;20,"moderate")</f>
        <v>0</v>
      </c>
      <c r="N109">
        <v>0</v>
      </c>
      <c r="O109" t="str">
        <f>IF(dailyActivity_merged[[#This Row],[LightActiveDistance]]&lt;10,"light")</f>
        <v>light</v>
      </c>
      <c r="P109" t="b">
        <f>IF(dailyActivity_merged[[#This Row],[Mean]]="intermediate",IF(dailyActivity_merged[[#This Row],[Mean]]&gt;35,"pro","beginner"))</f>
        <v>0</v>
      </c>
      <c r="Q109">
        <f>AVERAGE(dailyActivity_merged[LightActiveDistance])</f>
        <v>3.3408191485885292</v>
      </c>
      <c r="R109">
        <v>0</v>
      </c>
      <c r="S109">
        <v>0</v>
      </c>
      <c r="T109">
        <f>dailyActivity_merged[[#This Row],[VeryActiveMinutes]]*60</f>
        <v>0</v>
      </c>
      <c r="U109">
        <v>0</v>
      </c>
      <c r="V109">
        <f>dailyActivity_merged[[#This Row],[FairlyActiveMinutes]]*60</f>
        <v>0</v>
      </c>
      <c r="W109">
        <v>0</v>
      </c>
      <c r="X109">
        <f>dailyActivity_merged[[#This Row],[LightlyActiveMinutes]]*60</f>
        <v>60</v>
      </c>
      <c r="Y109">
        <v>1</v>
      </c>
      <c r="Z109">
        <v>1439</v>
      </c>
      <c r="AA109">
        <v>1348</v>
      </c>
    </row>
    <row r="110" spans="1:27" x14ac:dyDescent="0.3">
      <c r="A110" t="e">
        <f>VLOOKUP(dailyActivity_merged[[#Headers],[Id]],dailyActivity_merged[[Id]:[Calories]],15,0)</f>
        <v>#N/A</v>
      </c>
      <c r="B110" t="str">
        <f>LEFT(dailyActivity_merged[[#This Row],[Id]],4)</f>
        <v>1844</v>
      </c>
      <c r="C110">
        <v>1844505072</v>
      </c>
      <c r="D110" t="str">
        <f>LEFT(dailyActivity_merged[[#This Row],[ActivityDate]],1)</f>
        <v>4</v>
      </c>
      <c r="E110" s="1">
        <v>42488</v>
      </c>
      <c r="F110" s="1">
        <f ca="1">SUMIF(dailyActivity_merged[Id],dailyActivity_merged[[#Headers],[TotalSteps]],F111:F1049)</f>
        <v>0</v>
      </c>
      <c r="G110">
        <v>6907</v>
      </c>
      <c r="H110">
        <v>4.5700001716613796</v>
      </c>
      <c r="I110">
        <v>4.5700001716613796</v>
      </c>
      <c r="J110">
        <v>0</v>
      </c>
      <c r="K110" t="b">
        <f>IF(dailyActivity_merged[[#This Row],[VeryActiveDistance]]&gt;20,"active")</f>
        <v>0</v>
      </c>
      <c r="L110">
        <v>0</v>
      </c>
      <c r="M110" t="b">
        <f>IF(dailyActivity_merged[[#This Row],[ModeratelyActiveDistance]]&gt;10&lt;20,"moderate")</f>
        <v>0</v>
      </c>
      <c r="N110">
        <v>0</v>
      </c>
      <c r="O110" t="str">
        <f>IF(dailyActivity_merged[[#This Row],[LightActiveDistance]]&lt;10,"light")</f>
        <v>light</v>
      </c>
      <c r="P110" t="b">
        <f>IF(dailyActivity_merged[[#This Row],[Mean]]="intermediate",IF(dailyActivity_merged[[#This Row],[Mean]]&gt;35,"pro","beginner"))</f>
        <v>0</v>
      </c>
      <c r="Q110">
        <f>AVERAGE(dailyActivity_merged[LightActiveDistance])</f>
        <v>3.3408191485885292</v>
      </c>
      <c r="R110">
        <v>4.5599999427795401</v>
      </c>
      <c r="S110">
        <v>0</v>
      </c>
      <c r="T110">
        <f>dailyActivity_merged[[#This Row],[VeryActiveMinutes]]*60</f>
        <v>0</v>
      </c>
      <c r="U110">
        <v>0</v>
      </c>
      <c r="V110">
        <f>dailyActivity_merged[[#This Row],[FairlyActiveMinutes]]*60</f>
        <v>0</v>
      </c>
      <c r="W110">
        <v>0</v>
      </c>
      <c r="X110">
        <f>dailyActivity_merged[[#This Row],[LightlyActiveMinutes]]*60</f>
        <v>18120</v>
      </c>
      <c r="Y110">
        <v>302</v>
      </c>
      <c r="Z110">
        <v>1138</v>
      </c>
      <c r="AA110">
        <v>1992</v>
      </c>
    </row>
    <row r="111" spans="1:27" x14ac:dyDescent="0.3">
      <c r="A111" t="e">
        <f>VLOOKUP(dailyActivity_merged[[#Headers],[Id]],dailyActivity_merged[[Id]:[Calories]],15,0)</f>
        <v>#N/A</v>
      </c>
      <c r="B111" t="str">
        <f>LEFT(dailyActivity_merged[[#This Row],[Id]],4)</f>
        <v>1844</v>
      </c>
      <c r="C111">
        <v>1844505072</v>
      </c>
      <c r="D111" t="str">
        <f>LEFT(dailyActivity_merged[[#This Row],[ActivityDate]],1)</f>
        <v>4</v>
      </c>
      <c r="E111" s="1">
        <v>42489</v>
      </c>
      <c r="F111" s="1">
        <f ca="1">SUMIF(dailyActivity_merged[Id],dailyActivity_merged[[#Headers],[TotalSteps]],F112:F1050)</f>
        <v>0</v>
      </c>
      <c r="G111">
        <v>4920</v>
      </c>
      <c r="H111">
        <v>3.25</v>
      </c>
      <c r="I111">
        <v>3.25</v>
      </c>
      <c r="J111">
        <v>0</v>
      </c>
      <c r="K111" t="b">
        <f>IF(dailyActivity_merged[[#This Row],[VeryActiveDistance]]&gt;20,"active")</f>
        <v>0</v>
      </c>
      <c r="L111">
        <v>0</v>
      </c>
      <c r="M111" t="b">
        <f>IF(dailyActivity_merged[[#This Row],[ModeratelyActiveDistance]]&gt;10&lt;20,"moderate")</f>
        <v>0</v>
      </c>
      <c r="N111">
        <v>0</v>
      </c>
      <c r="O111" t="str">
        <f>IF(dailyActivity_merged[[#This Row],[LightActiveDistance]]&lt;10,"light")</f>
        <v>light</v>
      </c>
      <c r="P111" t="b">
        <f>IF(dailyActivity_merged[[#This Row],[Mean]]="intermediate",IF(dailyActivity_merged[[#This Row],[Mean]]&gt;35,"pro","beginner"))</f>
        <v>0</v>
      </c>
      <c r="Q111">
        <f>AVERAGE(dailyActivity_merged[LightActiveDistance])</f>
        <v>3.3408191485885292</v>
      </c>
      <c r="R111">
        <v>3.25</v>
      </c>
      <c r="S111">
        <v>0</v>
      </c>
      <c r="T111">
        <f>dailyActivity_merged[[#This Row],[VeryActiveMinutes]]*60</f>
        <v>0</v>
      </c>
      <c r="U111">
        <v>0</v>
      </c>
      <c r="V111">
        <f>dailyActivity_merged[[#This Row],[FairlyActiveMinutes]]*60</f>
        <v>0</v>
      </c>
      <c r="W111">
        <v>0</v>
      </c>
      <c r="X111">
        <f>dailyActivity_merged[[#This Row],[LightlyActiveMinutes]]*60</f>
        <v>14820</v>
      </c>
      <c r="Y111">
        <v>247</v>
      </c>
      <c r="Z111">
        <v>1082</v>
      </c>
      <c r="AA111">
        <v>1856</v>
      </c>
    </row>
    <row r="112" spans="1:27" x14ac:dyDescent="0.3">
      <c r="A112" t="e">
        <f>VLOOKUP(dailyActivity_merged[[#Headers],[Id]],dailyActivity_merged[[Id]:[Calories]],15,0)</f>
        <v>#N/A</v>
      </c>
      <c r="B112" t="str">
        <f>LEFT(dailyActivity_merged[[#This Row],[Id]],4)</f>
        <v>1844</v>
      </c>
      <c r="C112">
        <v>1844505072</v>
      </c>
      <c r="D112" t="str">
        <f>LEFT(dailyActivity_merged[[#This Row],[ActivityDate]],1)</f>
        <v>4</v>
      </c>
      <c r="E112" s="1">
        <v>42490</v>
      </c>
      <c r="F112" s="1">
        <f ca="1">SUMIF(dailyActivity_merged[Id],dailyActivity_merged[[#Headers],[TotalSteps]],F113:F1051)</f>
        <v>0</v>
      </c>
      <c r="G112">
        <v>4014</v>
      </c>
      <c r="H112">
        <v>2.6700000762939502</v>
      </c>
      <c r="I112">
        <v>2.6700000762939502</v>
      </c>
      <c r="J112">
        <v>0</v>
      </c>
      <c r="K112" t="b">
        <f>IF(dailyActivity_merged[[#This Row],[VeryActiveDistance]]&gt;20,"active")</f>
        <v>0</v>
      </c>
      <c r="L112">
        <v>0</v>
      </c>
      <c r="M112" t="b">
        <f>IF(dailyActivity_merged[[#This Row],[ModeratelyActiveDistance]]&gt;10&lt;20,"moderate")</f>
        <v>0</v>
      </c>
      <c r="N112">
        <v>0</v>
      </c>
      <c r="O112" t="str">
        <f>IF(dailyActivity_merged[[#This Row],[LightActiveDistance]]&lt;10,"light")</f>
        <v>light</v>
      </c>
      <c r="P112" t="b">
        <f>IF(dailyActivity_merged[[#This Row],[Mean]]="intermediate",IF(dailyActivity_merged[[#This Row],[Mean]]&gt;35,"pro","beginner"))</f>
        <v>0</v>
      </c>
      <c r="Q112">
        <f>AVERAGE(dailyActivity_merged[LightActiveDistance])</f>
        <v>3.3408191485885292</v>
      </c>
      <c r="R112">
        <v>2.6500000953674299</v>
      </c>
      <c r="S112">
        <v>0</v>
      </c>
      <c r="T112">
        <f>dailyActivity_merged[[#This Row],[VeryActiveMinutes]]*60</f>
        <v>0</v>
      </c>
      <c r="U112">
        <v>0</v>
      </c>
      <c r="V112">
        <f>dailyActivity_merged[[#This Row],[FairlyActiveMinutes]]*60</f>
        <v>0</v>
      </c>
      <c r="W112">
        <v>0</v>
      </c>
      <c r="X112">
        <f>dailyActivity_merged[[#This Row],[LightlyActiveMinutes]]*60</f>
        <v>11040</v>
      </c>
      <c r="Y112">
        <v>184</v>
      </c>
      <c r="Z112">
        <v>218</v>
      </c>
      <c r="AA112">
        <v>1763</v>
      </c>
    </row>
    <row r="113" spans="1:27" x14ac:dyDescent="0.3">
      <c r="A113" t="e">
        <f>VLOOKUP(dailyActivity_merged[[#Headers],[Id]],dailyActivity_merged[[Id]:[Calories]],15,0)</f>
        <v>#N/A</v>
      </c>
      <c r="B113" t="str">
        <f>LEFT(dailyActivity_merged[[#This Row],[Id]],4)</f>
        <v>1844</v>
      </c>
      <c r="C113">
        <v>1844505072</v>
      </c>
      <c r="D113" t="str">
        <f>LEFT(dailyActivity_merged[[#This Row],[ActivityDate]],1)</f>
        <v>4</v>
      </c>
      <c r="E113" s="1">
        <v>42491</v>
      </c>
      <c r="F113" s="1">
        <f ca="1">SUMIF(dailyActivity_merged[Id],dailyActivity_merged[[#Headers],[TotalSteps]],F114:F1052)</f>
        <v>0</v>
      </c>
      <c r="G113">
        <v>2573</v>
      </c>
      <c r="H113">
        <v>1.70000004768372</v>
      </c>
      <c r="I113">
        <v>1.70000004768372</v>
      </c>
      <c r="J113">
        <v>0</v>
      </c>
      <c r="K113" t="b">
        <f>IF(dailyActivity_merged[[#This Row],[VeryActiveDistance]]&gt;20,"active")</f>
        <v>0</v>
      </c>
      <c r="L113">
        <v>0</v>
      </c>
      <c r="M113" t="b">
        <f>IF(dailyActivity_merged[[#This Row],[ModeratelyActiveDistance]]&gt;10&lt;20,"moderate")</f>
        <v>0</v>
      </c>
      <c r="N113">
        <v>0.259999990463257</v>
      </c>
      <c r="O113" t="str">
        <f>IF(dailyActivity_merged[[#This Row],[LightActiveDistance]]&lt;10,"light")</f>
        <v>light</v>
      </c>
      <c r="P113" t="b">
        <f>IF(dailyActivity_merged[[#This Row],[Mean]]="intermediate",IF(dailyActivity_merged[[#This Row],[Mean]]&gt;35,"pro","beginner"))</f>
        <v>0</v>
      </c>
      <c r="Q113">
        <f>AVERAGE(dailyActivity_merged[LightActiveDistance])</f>
        <v>3.3408191485885292</v>
      </c>
      <c r="R113">
        <v>1.45000004768372</v>
      </c>
      <c r="S113">
        <v>0</v>
      </c>
      <c r="T113">
        <f>dailyActivity_merged[[#This Row],[VeryActiveMinutes]]*60</f>
        <v>0</v>
      </c>
      <c r="U113">
        <v>0</v>
      </c>
      <c r="V113">
        <f>dailyActivity_merged[[#This Row],[FairlyActiveMinutes]]*60</f>
        <v>420</v>
      </c>
      <c r="W113">
        <v>7</v>
      </c>
      <c r="X113">
        <f>dailyActivity_merged[[#This Row],[LightlyActiveMinutes]]*60</f>
        <v>4500</v>
      </c>
      <c r="Y113">
        <v>75</v>
      </c>
      <c r="Z113">
        <v>585</v>
      </c>
      <c r="AA113">
        <v>1541</v>
      </c>
    </row>
    <row r="114" spans="1:27" x14ac:dyDescent="0.3">
      <c r="A114" t="e">
        <f>VLOOKUP(dailyActivity_merged[[#Headers],[Id]],dailyActivity_merged[[Id]:[Calories]],15,0)</f>
        <v>#N/A</v>
      </c>
      <c r="B114" t="str">
        <f>LEFT(dailyActivity_merged[[#This Row],[Id]],4)</f>
        <v>1844</v>
      </c>
      <c r="C114">
        <v>1844505072</v>
      </c>
      <c r="D114" t="str">
        <f>LEFT(dailyActivity_merged[[#This Row],[ActivityDate]],1)</f>
        <v>4</v>
      </c>
      <c r="E114" s="1">
        <v>42492</v>
      </c>
      <c r="F114" s="1">
        <f ca="1">SUMIF(dailyActivity_merged[Id],dailyActivity_merged[[#Headers],[TotalSteps]],F115:F1053)</f>
        <v>0</v>
      </c>
      <c r="G114">
        <v>0</v>
      </c>
      <c r="H114">
        <v>0</v>
      </c>
      <c r="I114">
        <v>0</v>
      </c>
      <c r="J114">
        <v>0</v>
      </c>
      <c r="K114" t="b">
        <f>IF(dailyActivity_merged[[#This Row],[VeryActiveDistance]]&gt;20,"active")</f>
        <v>0</v>
      </c>
      <c r="L114">
        <v>0</v>
      </c>
      <c r="M114" t="b">
        <f>IF(dailyActivity_merged[[#This Row],[ModeratelyActiveDistance]]&gt;10&lt;20,"moderate")</f>
        <v>0</v>
      </c>
      <c r="N114">
        <v>0</v>
      </c>
      <c r="O114" t="str">
        <f>IF(dailyActivity_merged[[#This Row],[LightActiveDistance]]&lt;10,"light")</f>
        <v>light</v>
      </c>
      <c r="P114" t="b">
        <f>IF(dailyActivity_merged[[#This Row],[Mean]]="intermediate",IF(dailyActivity_merged[[#This Row],[Mean]]&gt;35,"pro","beginner"))</f>
        <v>0</v>
      </c>
      <c r="Q114">
        <f>AVERAGE(dailyActivity_merged[LightActiveDistance])</f>
        <v>3.3408191485885292</v>
      </c>
      <c r="R114">
        <v>0</v>
      </c>
      <c r="S114">
        <v>0</v>
      </c>
      <c r="T114">
        <f>dailyActivity_merged[[#This Row],[VeryActiveMinutes]]*60</f>
        <v>0</v>
      </c>
      <c r="U114">
        <v>0</v>
      </c>
      <c r="V114">
        <f>dailyActivity_merged[[#This Row],[FairlyActiveMinutes]]*60</f>
        <v>0</v>
      </c>
      <c r="W114">
        <v>0</v>
      </c>
      <c r="X114">
        <f>dailyActivity_merged[[#This Row],[LightlyActiveMinutes]]*60</f>
        <v>0</v>
      </c>
      <c r="Y114">
        <v>0</v>
      </c>
      <c r="Z114">
        <v>1440</v>
      </c>
      <c r="AA114">
        <v>1348</v>
      </c>
    </row>
    <row r="115" spans="1:27" x14ac:dyDescent="0.3">
      <c r="A115" t="e">
        <f>VLOOKUP(dailyActivity_merged[[#Headers],[Id]],dailyActivity_merged[[Id]:[Calories]],15,0)</f>
        <v>#N/A</v>
      </c>
      <c r="B115" t="str">
        <f>LEFT(dailyActivity_merged[[#This Row],[Id]],4)</f>
        <v>1844</v>
      </c>
      <c r="C115">
        <v>1844505072</v>
      </c>
      <c r="D115" t="str">
        <f>LEFT(dailyActivity_merged[[#This Row],[ActivityDate]],1)</f>
        <v>4</v>
      </c>
      <c r="E115" s="1">
        <v>42493</v>
      </c>
      <c r="F115" s="1">
        <f ca="1">SUMIF(dailyActivity_merged[Id],dailyActivity_merged[[#Headers],[TotalSteps]],F116:F1054)</f>
        <v>0</v>
      </c>
      <c r="G115">
        <v>4059</v>
      </c>
      <c r="H115">
        <v>2.6800000667571999</v>
      </c>
      <c r="I115">
        <v>2.6800000667571999</v>
      </c>
      <c r="J115">
        <v>0</v>
      </c>
      <c r="K115" t="b">
        <f>IF(dailyActivity_merged[[#This Row],[VeryActiveDistance]]&gt;20,"active")</f>
        <v>0</v>
      </c>
      <c r="L115">
        <v>0</v>
      </c>
      <c r="M115" t="b">
        <f>IF(dailyActivity_merged[[#This Row],[ModeratelyActiveDistance]]&gt;10&lt;20,"moderate")</f>
        <v>0</v>
      </c>
      <c r="N115">
        <v>0</v>
      </c>
      <c r="O115" t="str">
        <f>IF(dailyActivity_merged[[#This Row],[LightActiveDistance]]&lt;10,"light")</f>
        <v>light</v>
      </c>
      <c r="P115" t="b">
        <f>IF(dailyActivity_merged[[#This Row],[Mean]]="intermediate",IF(dailyActivity_merged[[#This Row],[Mean]]&gt;35,"pro","beginner"))</f>
        <v>0</v>
      </c>
      <c r="Q115">
        <f>AVERAGE(dailyActivity_merged[LightActiveDistance])</f>
        <v>3.3408191485885292</v>
      </c>
      <c r="R115">
        <v>2.6800000667571999</v>
      </c>
      <c r="S115">
        <v>0</v>
      </c>
      <c r="T115">
        <f>dailyActivity_merged[[#This Row],[VeryActiveMinutes]]*60</f>
        <v>0</v>
      </c>
      <c r="U115">
        <v>0</v>
      </c>
      <c r="V115">
        <f>dailyActivity_merged[[#This Row],[FairlyActiveMinutes]]*60</f>
        <v>0</v>
      </c>
      <c r="W115">
        <v>0</v>
      </c>
      <c r="X115">
        <f>dailyActivity_merged[[#This Row],[LightlyActiveMinutes]]*60</f>
        <v>11040</v>
      </c>
      <c r="Y115">
        <v>184</v>
      </c>
      <c r="Z115">
        <v>1256</v>
      </c>
      <c r="AA115">
        <v>1742</v>
      </c>
    </row>
    <row r="116" spans="1:27" x14ac:dyDescent="0.3">
      <c r="A116" t="e">
        <f>VLOOKUP(dailyActivity_merged[[#Headers],[Id]],dailyActivity_merged[[Id]:[Calories]],15,0)</f>
        <v>#N/A</v>
      </c>
      <c r="B116" t="str">
        <f>LEFT(dailyActivity_merged[[#This Row],[Id]],4)</f>
        <v>1844</v>
      </c>
      <c r="C116">
        <v>1844505072</v>
      </c>
      <c r="D116" t="str">
        <f>LEFT(dailyActivity_merged[[#This Row],[ActivityDate]],1)</f>
        <v>4</v>
      </c>
      <c r="E116" s="1">
        <v>42494</v>
      </c>
      <c r="F116" s="1">
        <f ca="1">SUMIF(dailyActivity_merged[Id],dailyActivity_merged[[#Headers],[TotalSteps]],F117:F1055)</f>
        <v>0</v>
      </c>
      <c r="G116">
        <v>2080</v>
      </c>
      <c r="H116">
        <v>1.37000000476837</v>
      </c>
      <c r="I116">
        <v>1.37000000476837</v>
      </c>
      <c r="J116">
        <v>0</v>
      </c>
      <c r="K116" t="b">
        <f>IF(dailyActivity_merged[[#This Row],[VeryActiveDistance]]&gt;20,"active")</f>
        <v>0</v>
      </c>
      <c r="L116">
        <v>0</v>
      </c>
      <c r="M116" t="b">
        <f>IF(dailyActivity_merged[[#This Row],[ModeratelyActiveDistance]]&gt;10&lt;20,"moderate")</f>
        <v>0</v>
      </c>
      <c r="N116">
        <v>0</v>
      </c>
      <c r="O116" t="str">
        <f>IF(dailyActivity_merged[[#This Row],[LightActiveDistance]]&lt;10,"light")</f>
        <v>light</v>
      </c>
      <c r="P116" t="b">
        <f>IF(dailyActivity_merged[[#This Row],[Mean]]="intermediate",IF(dailyActivity_merged[[#This Row],[Mean]]&gt;35,"pro","beginner"))</f>
        <v>0</v>
      </c>
      <c r="Q116">
        <f>AVERAGE(dailyActivity_merged[LightActiveDistance])</f>
        <v>3.3408191485885292</v>
      </c>
      <c r="R116">
        <v>1.37000000476837</v>
      </c>
      <c r="S116">
        <v>0</v>
      </c>
      <c r="T116">
        <f>dailyActivity_merged[[#This Row],[VeryActiveMinutes]]*60</f>
        <v>0</v>
      </c>
      <c r="U116">
        <v>0</v>
      </c>
      <c r="V116">
        <f>dailyActivity_merged[[#This Row],[FairlyActiveMinutes]]*60</f>
        <v>0</v>
      </c>
      <c r="W116">
        <v>0</v>
      </c>
      <c r="X116">
        <f>dailyActivity_merged[[#This Row],[LightlyActiveMinutes]]*60</f>
        <v>5220</v>
      </c>
      <c r="Y116">
        <v>87</v>
      </c>
      <c r="Z116">
        <v>1353</v>
      </c>
      <c r="AA116">
        <v>1549</v>
      </c>
    </row>
    <row r="117" spans="1:27" x14ac:dyDescent="0.3">
      <c r="A117" t="e">
        <f>VLOOKUP(dailyActivity_merged[[#Headers],[Id]],dailyActivity_merged[[Id]:[Calories]],15,0)</f>
        <v>#N/A</v>
      </c>
      <c r="B117" t="str">
        <f>LEFT(dailyActivity_merged[[#This Row],[Id]],4)</f>
        <v>1844</v>
      </c>
      <c r="C117">
        <v>1844505072</v>
      </c>
      <c r="D117" t="str">
        <f>LEFT(dailyActivity_merged[[#This Row],[ActivityDate]],1)</f>
        <v>4</v>
      </c>
      <c r="E117" s="1">
        <v>42495</v>
      </c>
      <c r="F117" s="1">
        <f ca="1">SUMIF(dailyActivity_merged[Id],dailyActivity_merged[[#Headers],[TotalSteps]],F118:F1056)</f>
        <v>0</v>
      </c>
      <c r="G117">
        <v>2237</v>
      </c>
      <c r="H117">
        <v>1.4800000190734901</v>
      </c>
      <c r="I117">
        <v>1.4800000190734901</v>
      </c>
      <c r="J117">
        <v>0</v>
      </c>
      <c r="K117" t="b">
        <f>IF(dailyActivity_merged[[#This Row],[VeryActiveDistance]]&gt;20,"active")</f>
        <v>0</v>
      </c>
      <c r="L117">
        <v>0</v>
      </c>
      <c r="M117" t="b">
        <f>IF(dailyActivity_merged[[#This Row],[ModeratelyActiveDistance]]&gt;10&lt;20,"moderate")</f>
        <v>0</v>
      </c>
      <c r="N117">
        <v>0</v>
      </c>
      <c r="O117" t="str">
        <f>IF(dailyActivity_merged[[#This Row],[LightActiveDistance]]&lt;10,"light")</f>
        <v>light</v>
      </c>
      <c r="P117" t="b">
        <f>IF(dailyActivity_merged[[#This Row],[Mean]]="intermediate",IF(dailyActivity_merged[[#This Row],[Mean]]&gt;35,"pro","beginner"))</f>
        <v>0</v>
      </c>
      <c r="Q117">
        <f>AVERAGE(dailyActivity_merged[LightActiveDistance])</f>
        <v>3.3408191485885292</v>
      </c>
      <c r="R117">
        <v>1.4800000190734901</v>
      </c>
      <c r="S117">
        <v>0</v>
      </c>
      <c r="T117">
        <f>dailyActivity_merged[[#This Row],[VeryActiveMinutes]]*60</f>
        <v>0</v>
      </c>
      <c r="U117">
        <v>0</v>
      </c>
      <c r="V117">
        <f>dailyActivity_merged[[#This Row],[FairlyActiveMinutes]]*60</f>
        <v>0</v>
      </c>
      <c r="W117">
        <v>0</v>
      </c>
      <c r="X117">
        <f>dailyActivity_merged[[#This Row],[LightlyActiveMinutes]]*60</f>
        <v>7200</v>
      </c>
      <c r="Y117">
        <v>120</v>
      </c>
      <c r="Z117">
        <v>1320</v>
      </c>
      <c r="AA117">
        <v>1589</v>
      </c>
    </row>
    <row r="118" spans="1:27" x14ac:dyDescent="0.3">
      <c r="A118" t="e">
        <f>VLOOKUP(dailyActivity_merged[[#Headers],[Id]],dailyActivity_merged[[Id]:[Calories]],15,0)</f>
        <v>#N/A</v>
      </c>
      <c r="B118" t="str">
        <f>LEFT(dailyActivity_merged[[#This Row],[Id]],4)</f>
        <v>1844</v>
      </c>
      <c r="C118">
        <v>1844505072</v>
      </c>
      <c r="D118" t="str">
        <f>LEFT(dailyActivity_merged[[#This Row],[ActivityDate]],1)</f>
        <v>4</v>
      </c>
      <c r="E118" s="1">
        <v>42496</v>
      </c>
      <c r="F118" s="1">
        <f ca="1">SUMIF(dailyActivity_merged[Id],dailyActivity_merged[[#Headers],[TotalSteps]],F119:F1057)</f>
        <v>0</v>
      </c>
      <c r="G118">
        <v>44</v>
      </c>
      <c r="H118">
        <v>2.9999999329447701E-2</v>
      </c>
      <c r="I118">
        <v>2.9999999329447701E-2</v>
      </c>
      <c r="J118">
        <v>0</v>
      </c>
      <c r="K118" t="b">
        <f>IF(dailyActivity_merged[[#This Row],[VeryActiveDistance]]&gt;20,"active")</f>
        <v>0</v>
      </c>
      <c r="L118">
        <v>0</v>
      </c>
      <c r="M118" t="b">
        <f>IF(dailyActivity_merged[[#This Row],[ModeratelyActiveDistance]]&gt;10&lt;20,"moderate")</f>
        <v>0</v>
      </c>
      <c r="N118">
        <v>0</v>
      </c>
      <c r="O118" t="str">
        <f>IF(dailyActivity_merged[[#This Row],[LightActiveDistance]]&lt;10,"light")</f>
        <v>light</v>
      </c>
      <c r="P118" t="b">
        <f>IF(dailyActivity_merged[[#This Row],[Mean]]="intermediate",IF(dailyActivity_merged[[#This Row],[Mean]]&gt;35,"pro","beginner"))</f>
        <v>0</v>
      </c>
      <c r="Q118">
        <f>AVERAGE(dailyActivity_merged[LightActiveDistance])</f>
        <v>3.3408191485885292</v>
      </c>
      <c r="R118">
        <v>2.9999999329447701E-2</v>
      </c>
      <c r="S118">
        <v>0</v>
      </c>
      <c r="T118">
        <f>dailyActivity_merged[[#This Row],[VeryActiveMinutes]]*60</f>
        <v>0</v>
      </c>
      <c r="U118">
        <v>0</v>
      </c>
      <c r="V118">
        <f>dailyActivity_merged[[#This Row],[FairlyActiveMinutes]]*60</f>
        <v>0</v>
      </c>
      <c r="W118">
        <v>0</v>
      </c>
      <c r="X118">
        <f>dailyActivity_merged[[#This Row],[LightlyActiveMinutes]]*60</f>
        <v>120</v>
      </c>
      <c r="Y118">
        <v>2</v>
      </c>
      <c r="Z118">
        <v>1438</v>
      </c>
      <c r="AA118">
        <v>1351</v>
      </c>
    </row>
    <row r="119" spans="1:27" x14ac:dyDescent="0.3">
      <c r="A119" t="e">
        <f>VLOOKUP(dailyActivity_merged[[#Headers],[Id]],dailyActivity_merged[[Id]:[Calories]],15,0)</f>
        <v>#N/A</v>
      </c>
      <c r="B119" t="str">
        <f>LEFT(dailyActivity_merged[[#This Row],[Id]],4)</f>
        <v>1844</v>
      </c>
      <c r="C119">
        <v>1844505072</v>
      </c>
      <c r="D119" t="str">
        <f>LEFT(dailyActivity_merged[[#This Row],[ActivityDate]],1)</f>
        <v>4</v>
      </c>
      <c r="E119" s="1">
        <v>42497</v>
      </c>
      <c r="F119" s="1">
        <f ca="1">SUMIF(dailyActivity_merged[Id],dailyActivity_merged[[#Headers],[TotalSteps]],F120:F1058)</f>
        <v>0</v>
      </c>
      <c r="G119">
        <v>0</v>
      </c>
      <c r="H119">
        <v>0</v>
      </c>
      <c r="I119">
        <v>0</v>
      </c>
      <c r="J119">
        <v>0</v>
      </c>
      <c r="K119" t="b">
        <f>IF(dailyActivity_merged[[#This Row],[VeryActiveDistance]]&gt;20,"active")</f>
        <v>0</v>
      </c>
      <c r="L119">
        <v>0</v>
      </c>
      <c r="M119" t="b">
        <f>IF(dailyActivity_merged[[#This Row],[ModeratelyActiveDistance]]&gt;10&lt;20,"moderate")</f>
        <v>0</v>
      </c>
      <c r="N119">
        <v>0</v>
      </c>
      <c r="O119" t="str">
        <f>IF(dailyActivity_merged[[#This Row],[LightActiveDistance]]&lt;10,"light")</f>
        <v>light</v>
      </c>
      <c r="P119" t="b">
        <f>IF(dailyActivity_merged[[#This Row],[Mean]]="intermediate",IF(dailyActivity_merged[[#This Row],[Mean]]&gt;35,"pro","beginner"))</f>
        <v>0</v>
      </c>
      <c r="Q119">
        <f>AVERAGE(dailyActivity_merged[LightActiveDistance])</f>
        <v>3.3408191485885292</v>
      </c>
      <c r="R119">
        <v>0</v>
      </c>
      <c r="S119">
        <v>0</v>
      </c>
      <c r="T119">
        <f>dailyActivity_merged[[#This Row],[VeryActiveMinutes]]*60</f>
        <v>0</v>
      </c>
      <c r="U119">
        <v>0</v>
      </c>
      <c r="V119">
        <f>dailyActivity_merged[[#This Row],[FairlyActiveMinutes]]*60</f>
        <v>0</v>
      </c>
      <c r="W119">
        <v>0</v>
      </c>
      <c r="X119">
        <f>dailyActivity_merged[[#This Row],[LightlyActiveMinutes]]*60</f>
        <v>0</v>
      </c>
      <c r="Y119">
        <v>0</v>
      </c>
      <c r="Z119">
        <v>1440</v>
      </c>
      <c r="AA119">
        <v>1347</v>
      </c>
    </row>
    <row r="120" spans="1:27" x14ac:dyDescent="0.3">
      <c r="A120" t="e">
        <f>VLOOKUP(dailyActivity_merged[[#Headers],[Id]],dailyActivity_merged[[Id]:[Calories]],15,0)</f>
        <v>#N/A</v>
      </c>
      <c r="B120" t="str">
        <f>LEFT(dailyActivity_merged[[#This Row],[Id]],4)</f>
        <v>1844</v>
      </c>
      <c r="C120">
        <v>1844505072</v>
      </c>
      <c r="D120" t="str">
        <f>LEFT(dailyActivity_merged[[#This Row],[ActivityDate]],1)</f>
        <v>4</v>
      </c>
      <c r="E120" s="1">
        <v>42498</v>
      </c>
      <c r="F120" s="1">
        <f ca="1">SUMIF(dailyActivity_merged[Id],dailyActivity_merged[[#Headers],[TotalSteps]],F121:F1059)</f>
        <v>0</v>
      </c>
      <c r="G120">
        <v>0</v>
      </c>
      <c r="H120">
        <v>0</v>
      </c>
      <c r="I120">
        <v>0</v>
      </c>
      <c r="J120">
        <v>0</v>
      </c>
      <c r="K120" t="b">
        <f>IF(dailyActivity_merged[[#This Row],[VeryActiveDistance]]&gt;20,"active")</f>
        <v>0</v>
      </c>
      <c r="L120">
        <v>0</v>
      </c>
      <c r="M120" t="b">
        <f>IF(dailyActivity_merged[[#This Row],[ModeratelyActiveDistance]]&gt;10&lt;20,"moderate")</f>
        <v>0</v>
      </c>
      <c r="N120">
        <v>0</v>
      </c>
      <c r="O120" t="str">
        <f>IF(dailyActivity_merged[[#This Row],[LightActiveDistance]]&lt;10,"light")</f>
        <v>light</v>
      </c>
      <c r="P120" t="b">
        <f>IF(dailyActivity_merged[[#This Row],[Mean]]="intermediate",IF(dailyActivity_merged[[#This Row],[Mean]]&gt;35,"pro","beginner"))</f>
        <v>0</v>
      </c>
      <c r="Q120">
        <f>AVERAGE(dailyActivity_merged[LightActiveDistance])</f>
        <v>3.3408191485885292</v>
      </c>
      <c r="R120">
        <v>0</v>
      </c>
      <c r="S120">
        <v>0</v>
      </c>
      <c r="T120">
        <f>dailyActivity_merged[[#This Row],[VeryActiveMinutes]]*60</f>
        <v>0</v>
      </c>
      <c r="U120">
        <v>0</v>
      </c>
      <c r="V120">
        <f>dailyActivity_merged[[#This Row],[FairlyActiveMinutes]]*60</f>
        <v>0</v>
      </c>
      <c r="W120">
        <v>0</v>
      </c>
      <c r="X120">
        <f>dailyActivity_merged[[#This Row],[LightlyActiveMinutes]]*60</f>
        <v>0</v>
      </c>
      <c r="Y120">
        <v>0</v>
      </c>
      <c r="Z120">
        <v>1440</v>
      </c>
      <c r="AA120">
        <v>1347</v>
      </c>
    </row>
    <row r="121" spans="1:27" x14ac:dyDescent="0.3">
      <c r="A121" t="e">
        <f>VLOOKUP(dailyActivity_merged[[#Headers],[Id]],dailyActivity_merged[[Id]:[Calories]],15,0)</f>
        <v>#N/A</v>
      </c>
      <c r="B121" t="str">
        <f>LEFT(dailyActivity_merged[[#This Row],[Id]],4)</f>
        <v>1844</v>
      </c>
      <c r="C121">
        <v>1844505072</v>
      </c>
      <c r="D121" t="str">
        <f>LEFT(dailyActivity_merged[[#This Row],[ActivityDate]],1)</f>
        <v>4</v>
      </c>
      <c r="E121" s="1">
        <v>42499</v>
      </c>
      <c r="F121" s="1">
        <f ca="1">SUMIF(dailyActivity_merged[Id],dailyActivity_merged[[#Headers],[TotalSteps]],F122:F1060)</f>
        <v>0</v>
      </c>
      <c r="G121">
        <v>0</v>
      </c>
      <c r="H121">
        <v>0</v>
      </c>
      <c r="I121">
        <v>0</v>
      </c>
      <c r="J121">
        <v>0</v>
      </c>
      <c r="K121" t="b">
        <f>IF(dailyActivity_merged[[#This Row],[VeryActiveDistance]]&gt;20,"active")</f>
        <v>0</v>
      </c>
      <c r="L121">
        <v>0</v>
      </c>
      <c r="M121" t="b">
        <f>IF(dailyActivity_merged[[#This Row],[ModeratelyActiveDistance]]&gt;10&lt;20,"moderate")</f>
        <v>0</v>
      </c>
      <c r="N121">
        <v>0</v>
      </c>
      <c r="O121" t="str">
        <f>IF(dailyActivity_merged[[#This Row],[LightActiveDistance]]&lt;10,"light")</f>
        <v>light</v>
      </c>
      <c r="P121" t="b">
        <f>IF(dailyActivity_merged[[#This Row],[Mean]]="intermediate",IF(dailyActivity_merged[[#This Row],[Mean]]&gt;35,"pro","beginner"))</f>
        <v>0</v>
      </c>
      <c r="Q121">
        <f>AVERAGE(dailyActivity_merged[LightActiveDistance])</f>
        <v>3.3408191485885292</v>
      </c>
      <c r="R121">
        <v>0</v>
      </c>
      <c r="S121">
        <v>0</v>
      </c>
      <c r="T121">
        <f>dailyActivity_merged[[#This Row],[VeryActiveMinutes]]*60</f>
        <v>0</v>
      </c>
      <c r="U121">
        <v>0</v>
      </c>
      <c r="V121">
        <f>dailyActivity_merged[[#This Row],[FairlyActiveMinutes]]*60</f>
        <v>0</v>
      </c>
      <c r="W121">
        <v>0</v>
      </c>
      <c r="X121">
        <f>dailyActivity_merged[[#This Row],[LightlyActiveMinutes]]*60</f>
        <v>0</v>
      </c>
      <c r="Y121">
        <v>0</v>
      </c>
      <c r="Z121">
        <v>1440</v>
      </c>
      <c r="AA121">
        <v>1347</v>
      </c>
    </row>
    <row r="122" spans="1:27" x14ac:dyDescent="0.3">
      <c r="A122" t="e">
        <f>VLOOKUP(dailyActivity_merged[[#Headers],[Id]],dailyActivity_merged[[Id]:[Calories]],15,0)</f>
        <v>#N/A</v>
      </c>
      <c r="B122" t="str">
        <f>LEFT(dailyActivity_merged[[#This Row],[Id]],4)</f>
        <v>1844</v>
      </c>
      <c r="C122">
        <v>1844505072</v>
      </c>
      <c r="D122" t="str">
        <f>LEFT(dailyActivity_merged[[#This Row],[ActivityDate]],1)</f>
        <v>4</v>
      </c>
      <c r="E122" s="1">
        <v>42500</v>
      </c>
      <c r="F122" s="1">
        <f ca="1">SUMIF(dailyActivity_merged[Id],dailyActivity_merged[[#Headers],[TotalSteps]],F123:F1061)</f>
        <v>0</v>
      </c>
      <c r="G122">
        <v>0</v>
      </c>
      <c r="H122">
        <v>0</v>
      </c>
      <c r="I122">
        <v>0</v>
      </c>
      <c r="J122">
        <v>0</v>
      </c>
      <c r="K122" t="b">
        <f>IF(dailyActivity_merged[[#This Row],[VeryActiveDistance]]&gt;20,"active")</f>
        <v>0</v>
      </c>
      <c r="L122">
        <v>0</v>
      </c>
      <c r="M122" t="b">
        <f>IF(dailyActivity_merged[[#This Row],[ModeratelyActiveDistance]]&gt;10&lt;20,"moderate")</f>
        <v>0</v>
      </c>
      <c r="N122">
        <v>0</v>
      </c>
      <c r="O122" t="str">
        <f>IF(dailyActivity_merged[[#This Row],[LightActiveDistance]]&lt;10,"light")</f>
        <v>light</v>
      </c>
      <c r="P122" t="b">
        <f>IF(dailyActivity_merged[[#This Row],[Mean]]="intermediate",IF(dailyActivity_merged[[#This Row],[Mean]]&gt;35,"pro","beginner"))</f>
        <v>0</v>
      </c>
      <c r="Q122">
        <f>AVERAGE(dailyActivity_merged[LightActiveDistance])</f>
        <v>3.3408191485885292</v>
      </c>
      <c r="R122">
        <v>0</v>
      </c>
      <c r="S122">
        <v>0</v>
      </c>
      <c r="T122">
        <f>dailyActivity_merged[[#This Row],[VeryActiveMinutes]]*60</f>
        <v>0</v>
      </c>
      <c r="U122">
        <v>0</v>
      </c>
      <c r="V122">
        <f>dailyActivity_merged[[#This Row],[FairlyActiveMinutes]]*60</f>
        <v>0</v>
      </c>
      <c r="W122">
        <v>0</v>
      </c>
      <c r="X122">
        <f>dailyActivity_merged[[#This Row],[LightlyActiveMinutes]]*60</f>
        <v>0</v>
      </c>
      <c r="Y122">
        <v>0</v>
      </c>
      <c r="Z122">
        <v>1440</v>
      </c>
      <c r="AA122">
        <v>1347</v>
      </c>
    </row>
    <row r="123" spans="1:27" x14ac:dyDescent="0.3">
      <c r="A123" t="e">
        <f>VLOOKUP(dailyActivity_merged[[#Headers],[Id]],dailyActivity_merged[[Id]:[Calories]],15,0)</f>
        <v>#N/A</v>
      </c>
      <c r="B123" t="str">
        <f>LEFT(dailyActivity_merged[[#This Row],[Id]],4)</f>
        <v>1844</v>
      </c>
      <c r="C123">
        <v>1844505072</v>
      </c>
      <c r="D123" t="str">
        <f>LEFT(dailyActivity_merged[[#This Row],[ActivityDate]],1)</f>
        <v>4</v>
      </c>
      <c r="E123" s="1">
        <v>42501</v>
      </c>
      <c r="F123" s="1">
        <f ca="1">SUMIF(dailyActivity_merged[Id],dailyActivity_merged[[#Headers],[TotalSteps]],F124:F1062)</f>
        <v>0</v>
      </c>
      <c r="G123">
        <v>0</v>
      </c>
      <c r="H123">
        <v>0</v>
      </c>
      <c r="I123">
        <v>0</v>
      </c>
      <c r="J123">
        <v>0</v>
      </c>
      <c r="K123" t="b">
        <f>IF(dailyActivity_merged[[#This Row],[VeryActiveDistance]]&gt;20,"active")</f>
        <v>0</v>
      </c>
      <c r="L123">
        <v>0</v>
      </c>
      <c r="M123" t="b">
        <f>IF(dailyActivity_merged[[#This Row],[ModeratelyActiveDistance]]&gt;10&lt;20,"moderate")</f>
        <v>0</v>
      </c>
      <c r="N123">
        <v>0</v>
      </c>
      <c r="O123" t="str">
        <f>IF(dailyActivity_merged[[#This Row],[LightActiveDistance]]&lt;10,"light")</f>
        <v>light</v>
      </c>
      <c r="P123" t="b">
        <f>IF(dailyActivity_merged[[#This Row],[Mean]]="intermediate",IF(dailyActivity_merged[[#This Row],[Mean]]&gt;35,"pro","beginner"))</f>
        <v>0</v>
      </c>
      <c r="Q123">
        <f>AVERAGE(dailyActivity_merged[LightActiveDistance])</f>
        <v>3.3408191485885292</v>
      </c>
      <c r="R123">
        <v>0</v>
      </c>
      <c r="S123">
        <v>0</v>
      </c>
      <c r="T123">
        <f>dailyActivity_merged[[#This Row],[VeryActiveMinutes]]*60</f>
        <v>0</v>
      </c>
      <c r="U123">
        <v>0</v>
      </c>
      <c r="V123">
        <f>dailyActivity_merged[[#This Row],[FairlyActiveMinutes]]*60</f>
        <v>0</v>
      </c>
      <c r="W123">
        <v>0</v>
      </c>
      <c r="X123">
        <f>dailyActivity_merged[[#This Row],[LightlyActiveMinutes]]*60</f>
        <v>0</v>
      </c>
      <c r="Y123">
        <v>0</v>
      </c>
      <c r="Z123">
        <v>1440</v>
      </c>
      <c r="AA123">
        <v>1347</v>
      </c>
    </row>
    <row r="124" spans="1:27" x14ac:dyDescent="0.3">
      <c r="A124" t="e">
        <f>VLOOKUP(dailyActivity_merged[[#Headers],[Id]],dailyActivity_merged[[Id]:[Calories]],15,0)</f>
        <v>#N/A</v>
      </c>
      <c r="B124" t="str">
        <f>LEFT(dailyActivity_merged[[#This Row],[Id]],4)</f>
        <v>1844</v>
      </c>
      <c r="C124">
        <v>1844505072</v>
      </c>
      <c r="D124" t="str">
        <f>LEFT(dailyActivity_merged[[#This Row],[ActivityDate]],1)</f>
        <v>4</v>
      </c>
      <c r="E124" s="1">
        <v>42502</v>
      </c>
      <c r="F124" s="1">
        <f ca="1">SUMIF(dailyActivity_merged[Id],dailyActivity_merged[[#Headers],[TotalSteps]],F125:F1063)</f>
        <v>0</v>
      </c>
      <c r="G124">
        <v>0</v>
      </c>
      <c r="H124">
        <v>0</v>
      </c>
      <c r="I124">
        <v>0</v>
      </c>
      <c r="J124">
        <v>0</v>
      </c>
      <c r="K124" t="b">
        <f>IF(dailyActivity_merged[[#This Row],[VeryActiveDistance]]&gt;20,"active")</f>
        <v>0</v>
      </c>
      <c r="L124">
        <v>0</v>
      </c>
      <c r="M124" t="b">
        <f>IF(dailyActivity_merged[[#This Row],[ModeratelyActiveDistance]]&gt;10&lt;20,"moderate")</f>
        <v>0</v>
      </c>
      <c r="N124">
        <v>0</v>
      </c>
      <c r="O124" t="str">
        <f>IF(dailyActivity_merged[[#This Row],[LightActiveDistance]]&lt;10,"light")</f>
        <v>light</v>
      </c>
      <c r="P124" t="b">
        <f>IF(dailyActivity_merged[[#This Row],[Mean]]="intermediate",IF(dailyActivity_merged[[#This Row],[Mean]]&gt;35,"pro","beginner"))</f>
        <v>0</v>
      </c>
      <c r="Q124">
        <f>AVERAGE(dailyActivity_merged[LightActiveDistance])</f>
        <v>3.3408191485885292</v>
      </c>
      <c r="R124">
        <v>0</v>
      </c>
      <c r="S124">
        <v>0</v>
      </c>
      <c r="T124">
        <f>dailyActivity_merged[[#This Row],[VeryActiveMinutes]]*60</f>
        <v>0</v>
      </c>
      <c r="U124">
        <v>0</v>
      </c>
      <c r="V124">
        <f>dailyActivity_merged[[#This Row],[FairlyActiveMinutes]]*60</f>
        <v>0</v>
      </c>
      <c r="W124">
        <v>0</v>
      </c>
      <c r="X124">
        <f>dailyActivity_merged[[#This Row],[LightlyActiveMinutes]]*60</f>
        <v>0</v>
      </c>
      <c r="Y124">
        <v>0</v>
      </c>
      <c r="Z124">
        <v>711</v>
      </c>
      <c r="AA124">
        <v>665</v>
      </c>
    </row>
    <row r="125" spans="1:27" x14ac:dyDescent="0.3">
      <c r="A125" t="e">
        <f>VLOOKUP(dailyActivity_merged[[#Headers],[Id]],dailyActivity_merged[[Id]:[Calories]],15,0)</f>
        <v>#N/A</v>
      </c>
      <c r="B125" t="str">
        <f>LEFT(dailyActivity_merged[[#This Row],[Id]],4)</f>
        <v>1927</v>
      </c>
      <c r="C125">
        <v>1927972279</v>
      </c>
      <c r="D125" t="str">
        <f>LEFT(dailyActivity_merged[[#This Row],[ActivityDate]],1)</f>
        <v>4</v>
      </c>
      <c r="E125" s="1">
        <v>42472</v>
      </c>
      <c r="F125" s="1">
        <f ca="1">SUMIF(dailyActivity_merged[Id],dailyActivity_merged[[#Headers],[TotalSteps]],F126:F1064)</f>
        <v>0</v>
      </c>
      <c r="G125">
        <v>678</v>
      </c>
      <c r="H125">
        <v>0.46999999880790699</v>
      </c>
      <c r="I125">
        <v>0.46999999880790699</v>
      </c>
      <c r="J125">
        <v>0</v>
      </c>
      <c r="K125" t="b">
        <f>IF(dailyActivity_merged[[#This Row],[VeryActiveDistance]]&gt;20,"active")</f>
        <v>0</v>
      </c>
      <c r="L125">
        <v>0</v>
      </c>
      <c r="M125" t="b">
        <f>IF(dailyActivity_merged[[#This Row],[ModeratelyActiveDistance]]&gt;10&lt;20,"moderate")</f>
        <v>0</v>
      </c>
      <c r="N125">
        <v>0</v>
      </c>
      <c r="O125" t="str">
        <f>IF(dailyActivity_merged[[#This Row],[LightActiveDistance]]&lt;10,"light")</f>
        <v>light</v>
      </c>
      <c r="P125" t="b">
        <f>IF(dailyActivity_merged[[#This Row],[Mean]]="intermediate",IF(dailyActivity_merged[[#This Row],[Mean]]&gt;35,"pro","beginner"))</f>
        <v>0</v>
      </c>
      <c r="Q125">
        <f>AVERAGE(dailyActivity_merged[LightActiveDistance])</f>
        <v>3.3408191485885292</v>
      </c>
      <c r="R125">
        <v>0.46999999880790699</v>
      </c>
      <c r="S125">
        <v>0</v>
      </c>
      <c r="T125">
        <f>dailyActivity_merged[[#This Row],[VeryActiveMinutes]]*60</f>
        <v>0</v>
      </c>
      <c r="U125">
        <v>0</v>
      </c>
      <c r="V125">
        <f>dailyActivity_merged[[#This Row],[FairlyActiveMinutes]]*60</f>
        <v>0</v>
      </c>
      <c r="W125">
        <v>0</v>
      </c>
      <c r="X125">
        <f>dailyActivity_merged[[#This Row],[LightlyActiveMinutes]]*60</f>
        <v>3300</v>
      </c>
      <c r="Y125">
        <v>55</v>
      </c>
      <c r="Z125">
        <v>734</v>
      </c>
      <c r="AA125">
        <v>2220</v>
      </c>
    </row>
    <row r="126" spans="1:27" x14ac:dyDescent="0.3">
      <c r="A126" t="e">
        <f>VLOOKUP(dailyActivity_merged[[#Headers],[Id]],dailyActivity_merged[[Id]:[Calories]],15,0)</f>
        <v>#N/A</v>
      </c>
      <c r="B126" t="str">
        <f>LEFT(dailyActivity_merged[[#This Row],[Id]],4)</f>
        <v>1927</v>
      </c>
      <c r="C126">
        <v>1927972279</v>
      </c>
      <c r="D126" t="str">
        <f>LEFT(dailyActivity_merged[[#This Row],[ActivityDate]],1)</f>
        <v>4</v>
      </c>
      <c r="E126" s="1">
        <v>42473</v>
      </c>
      <c r="F126" s="1">
        <f ca="1">SUMIF(dailyActivity_merged[Id],dailyActivity_merged[[#Headers],[TotalSteps]],F127:F1065)</f>
        <v>0</v>
      </c>
      <c r="G126">
        <v>356</v>
      </c>
      <c r="H126">
        <v>0.25</v>
      </c>
      <c r="I126">
        <v>0.25</v>
      </c>
      <c r="J126">
        <v>0</v>
      </c>
      <c r="K126" t="b">
        <f>IF(dailyActivity_merged[[#This Row],[VeryActiveDistance]]&gt;20,"active")</f>
        <v>0</v>
      </c>
      <c r="L126">
        <v>0</v>
      </c>
      <c r="M126" t="b">
        <f>IF(dailyActivity_merged[[#This Row],[ModeratelyActiveDistance]]&gt;10&lt;20,"moderate")</f>
        <v>0</v>
      </c>
      <c r="N126">
        <v>0</v>
      </c>
      <c r="O126" t="str">
        <f>IF(dailyActivity_merged[[#This Row],[LightActiveDistance]]&lt;10,"light")</f>
        <v>light</v>
      </c>
      <c r="P126" t="b">
        <f>IF(dailyActivity_merged[[#This Row],[Mean]]="intermediate",IF(dailyActivity_merged[[#This Row],[Mean]]&gt;35,"pro","beginner"))</f>
        <v>0</v>
      </c>
      <c r="Q126">
        <f>AVERAGE(dailyActivity_merged[LightActiveDistance])</f>
        <v>3.3408191485885292</v>
      </c>
      <c r="R126">
        <v>0.25</v>
      </c>
      <c r="S126">
        <v>0</v>
      </c>
      <c r="T126">
        <f>dailyActivity_merged[[#This Row],[VeryActiveMinutes]]*60</f>
        <v>0</v>
      </c>
      <c r="U126">
        <v>0</v>
      </c>
      <c r="V126">
        <f>dailyActivity_merged[[#This Row],[FairlyActiveMinutes]]*60</f>
        <v>0</v>
      </c>
      <c r="W126">
        <v>0</v>
      </c>
      <c r="X126">
        <f>dailyActivity_merged[[#This Row],[LightlyActiveMinutes]]*60</f>
        <v>1920</v>
      </c>
      <c r="Y126">
        <v>32</v>
      </c>
      <c r="Z126">
        <v>986</v>
      </c>
      <c r="AA126">
        <v>2151</v>
      </c>
    </row>
    <row r="127" spans="1:27" x14ac:dyDescent="0.3">
      <c r="A127" t="e">
        <f>VLOOKUP(dailyActivity_merged[[#Headers],[Id]],dailyActivity_merged[[Id]:[Calories]],15,0)</f>
        <v>#N/A</v>
      </c>
      <c r="B127" t="str">
        <f>LEFT(dailyActivity_merged[[#This Row],[Id]],4)</f>
        <v>1927</v>
      </c>
      <c r="C127">
        <v>1927972279</v>
      </c>
      <c r="D127" t="str">
        <f>LEFT(dailyActivity_merged[[#This Row],[ActivityDate]],1)</f>
        <v>4</v>
      </c>
      <c r="E127" s="1">
        <v>42474</v>
      </c>
      <c r="F127" s="1">
        <f ca="1">SUMIF(dailyActivity_merged[Id],dailyActivity_merged[[#Headers],[TotalSteps]],F128:F1066)</f>
        <v>0</v>
      </c>
      <c r="G127">
        <v>2163</v>
      </c>
      <c r="H127">
        <v>1.5</v>
      </c>
      <c r="I127">
        <v>1.5</v>
      </c>
      <c r="J127">
        <v>0</v>
      </c>
      <c r="K127" t="b">
        <f>IF(dailyActivity_merged[[#This Row],[VeryActiveDistance]]&gt;20,"active")</f>
        <v>0</v>
      </c>
      <c r="L127">
        <v>0</v>
      </c>
      <c r="M127" t="b">
        <f>IF(dailyActivity_merged[[#This Row],[ModeratelyActiveDistance]]&gt;10&lt;20,"moderate")</f>
        <v>0</v>
      </c>
      <c r="N127">
        <v>0.40000000596046398</v>
      </c>
      <c r="O127" t="str">
        <f>IF(dailyActivity_merged[[#This Row],[LightActiveDistance]]&lt;10,"light")</f>
        <v>light</v>
      </c>
      <c r="P127" t="b">
        <f>IF(dailyActivity_merged[[#This Row],[Mean]]="intermediate",IF(dailyActivity_merged[[#This Row],[Mean]]&gt;35,"pro","beginner"))</f>
        <v>0</v>
      </c>
      <c r="Q127">
        <f>AVERAGE(dailyActivity_merged[LightActiveDistance])</f>
        <v>3.3408191485885292</v>
      </c>
      <c r="R127">
        <v>1.1000000238418599</v>
      </c>
      <c r="S127">
        <v>0</v>
      </c>
      <c r="T127">
        <f>dailyActivity_merged[[#This Row],[VeryActiveMinutes]]*60</f>
        <v>0</v>
      </c>
      <c r="U127">
        <v>0</v>
      </c>
      <c r="V127">
        <f>dailyActivity_merged[[#This Row],[FairlyActiveMinutes]]*60</f>
        <v>540</v>
      </c>
      <c r="W127">
        <v>9</v>
      </c>
      <c r="X127">
        <f>dailyActivity_merged[[#This Row],[LightlyActiveMinutes]]*60</f>
        <v>5280</v>
      </c>
      <c r="Y127">
        <v>88</v>
      </c>
      <c r="Z127">
        <v>1292</v>
      </c>
      <c r="AA127">
        <v>2383</v>
      </c>
    </row>
    <row r="128" spans="1:27" x14ac:dyDescent="0.3">
      <c r="A128" t="e">
        <f>VLOOKUP(dailyActivity_merged[[#Headers],[Id]],dailyActivity_merged[[Id]:[Calories]],15,0)</f>
        <v>#N/A</v>
      </c>
      <c r="B128" t="str">
        <f>LEFT(dailyActivity_merged[[#This Row],[Id]],4)</f>
        <v>1927</v>
      </c>
      <c r="C128">
        <v>1927972279</v>
      </c>
      <c r="D128" t="str">
        <f>LEFT(dailyActivity_merged[[#This Row],[ActivityDate]],1)</f>
        <v>4</v>
      </c>
      <c r="E128" s="1">
        <v>42475</v>
      </c>
      <c r="F128" s="1">
        <f ca="1">SUMIF(dailyActivity_merged[Id],dailyActivity_merged[[#Headers],[TotalSteps]],F129:F1067)</f>
        <v>0</v>
      </c>
      <c r="G128">
        <v>980</v>
      </c>
      <c r="H128">
        <v>0.68000000715255704</v>
      </c>
      <c r="I128">
        <v>0.68000000715255704</v>
      </c>
      <c r="J128">
        <v>0</v>
      </c>
      <c r="K128" t="b">
        <f>IF(dailyActivity_merged[[#This Row],[VeryActiveDistance]]&gt;20,"active")</f>
        <v>0</v>
      </c>
      <c r="L128">
        <v>0</v>
      </c>
      <c r="M128" t="b">
        <f>IF(dailyActivity_merged[[#This Row],[ModeratelyActiveDistance]]&gt;10&lt;20,"moderate")</f>
        <v>0</v>
      </c>
      <c r="N128">
        <v>0</v>
      </c>
      <c r="O128" t="str">
        <f>IF(dailyActivity_merged[[#This Row],[LightActiveDistance]]&lt;10,"light")</f>
        <v>light</v>
      </c>
      <c r="P128" t="b">
        <f>IF(dailyActivity_merged[[#This Row],[Mean]]="intermediate",IF(dailyActivity_merged[[#This Row],[Mean]]&gt;35,"pro","beginner"))</f>
        <v>0</v>
      </c>
      <c r="Q128">
        <f>AVERAGE(dailyActivity_merged[LightActiveDistance])</f>
        <v>3.3408191485885292</v>
      </c>
      <c r="R128">
        <v>0.68000000715255704</v>
      </c>
      <c r="S128">
        <v>0</v>
      </c>
      <c r="T128">
        <f>dailyActivity_merged[[#This Row],[VeryActiveMinutes]]*60</f>
        <v>0</v>
      </c>
      <c r="U128">
        <v>0</v>
      </c>
      <c r="V128">
        <f>dailyActivity_merged[[#This Row],[FairlyActiveMinutes]]*60</f>
        <v>0</v>
      </c>
      <c r="W128">
        <v>0</v>
      </c>
      <c r="X128">
        <f>dailyActivity_merged[[#This Row],[LightlyActiveMinutes]]*60</f>
        <v>3060</v>
      </c>
      <c r="Y128">
        <v>51</v>
      </c>
      <c r="Z128">
        <v>941</v>
      </c>
      <c r="AA128">
        <v>2221</v>
      </c>
    </row>
    <row r="129" spans="1:27" x14ac:dyDescent="0.3">
      <c r="A129" t="e">
        <f>VLOOKUP(dailyActivity_merged[[#Headers],[Id]],dailyActivity_merged[[Id]:[Calories]],15,0)</f>
        <v>#N/A</v>
      </c>
      <c r="B129" t="str">
        <f>LEFT(dailyActivity_merged[[#This Row],[Id]],4)</f>
        <v>1927</v>
      </c>
      <c r="C129">
        <v>1927972279</v>
      </c>
      <c r="D129" t="str">
        <f>LEFT(dailyActivity_merged[[#This Row],[ActivityDate]],1)</f>
        <v>4</v>
      </c>
      <c r="E129" s="1">
        <v>42476</v>
      </c>
      <c r="F129" s="1">
        <f ca="1">SUMIF(dailyActivity_merged[Id],dailyActivity_merged[[#Headers],[TotalSteps]],F130:F1068)</f>
        <v>0</v>
      </c>
      <c r="G129">
        <v>0</v>
      </c>
      <c r="H129">
        <v>0</v>
      </c>
      <c r="I129">
        <v>0</v>
      </c>
      <c r="J129">
        <v>0</v>
      </c>
      <c r="K129" t="b">
        <f>IF(dailyActivity_merged[[#This Row],[VeryActiveDistance]]&gt;20,"active")</f>
        <v>0</v>
      </c>
      <c r="L129">
        <v>0</v>
      </c>
      <c r="M129" t="b">
        <f>IF(dailyActivity_merged[[#This Row],[ModeratelyActiveDistance]]&gt;10&lt;20,"moderate")</f>
        <v>0</v>
      </c>
      <c r="N129">
        <v>0</v>
      </c>
      <c r="O129" t="str">
        <f>IF(dailyActivity_merged[[#This Row],[LightActiveDistance]]&lt;10,"light")</f>
        <v>light</v>
      </c>
      <c r="P129" t="b">
        <f>IF(dailyActivity_merged[[#This Row],[Mean]]="intermediate",IF(dailyActivity_merged[[#This Row],[Mean]]&gt;35,"pro","beginner"))</f>
        <v>0</v>
      </c>
      <c r="Q129">
        <f>AVERAGE(dailyActivity_merged[LightActiveDistance])</f>
        <v>3.3408191485885292</v>
      </c>
      <c r="R129">
        <v>0</v>
      </c>
      <c r="S129">
        <v>0</v>
      </c>
      <c r="T129">
        <f>dailyActivity_merged[[#This Row],[VeryActiveMinutes]]*60</f>
        <v>0</v>
      </c>
      <c r="U129">
        <v>0</v>
      </c>
      <c r="V129">
        <f>dailyActivity_merged[[#This Row],[FairlyActiveMinutes]]*60</f>
        <v>0</v>
      </c>
      <c r="W129">
        <v>0</v>
      </c>
      <c r="X129">
        <f>dailyActivity_merged[[#This Row],[LightlyActiveMinutes]]*60</f>
        <v>0</v>
      </c>
      <c r="Y129">
        <v>0</v>
      </c>
      <c r="Z129">
        <v>1440</v>
      </c>
      <c r="AA129">
        <v>2064</v>
      </c>
    </row>
    <row r="130" spans="1:27" x14ac:dyDescent="0.3">
      <c r="A130" t="e">
        <f>VLOOKUP(dailyActivity_merged[[#Headers],[Id]],dailyActivity_merged[[Id]:[Calories]],15,0)</f>
        <v>#N/A</v>
      </c>
      <c r="B130" t="str">
        <f>LEFT(dailyActivity_merged[[#This Row],[Id]],4)</f>
        <v>1927</v>
      </c>
      <c r="C130">
        <v>1927972279</v>
      </c>
      <c r="D130" t="str">
        <f>LEFT(dailyActivity_merged[[#This Row],[ActivityDate]],1)</f>
        <v>4</v>
      </c>
      <c r="E130" s="1">
        <v>42477</v>
      </c>
      <c r="F130" s="1">
        <f ca="1">SUMIF(dailyActivity_merged[Id],dailyActivity_merged[[#Headers],[TotalSteps]],F131:F1069)</f>
        <v>0</v>
      </c>
      <c r="G130">
        <v>0</v>
      </c>
      <c r="H130">
        <v>0</v>
      </c>
      <c r="I130">
        <v>0</v>
      </c>
      <c r="J130">
        <v>0</v>
      </c>
      <c r="K130" t="b">
        <f>IF(dailyActivity_merged[[#This Row],[VeryActiveDistance]]&gt;20,"active")</f>
        <v>0</v>
      </c>
      <c r="L130">
        <v>0</v>
      </c>
      <c r="M130" t="b">
        <f>IF(dailyActivity_merged[[#This Row],[ModeratelyActiveDistance]]&gt;10&lt;20,"moderate")</f>
        <v>0</v>
      </c>
      <c r="N130">
        <v>0</v>
      </c>
      <c r="O130" t="str">
        <f>IF(dailyActivity_merged[[#This Row],[LightActiveDistance]]&lt;10,"light")</f>
        <v>light</v>
      </c>
      <c r="P130" t="b">
        <f>IF(dailyActivity_merged[[#This Row],[Mean]]="intermediate",IF(dailyActivity_merged[[#This Row],[Mean]]&gt;35,"pro","beginner"))</f>
        <v>0</v>
      </c>
      <c r="Q130">
        <f>AVERAGE(dailyActivity_merged[LightActiveDistance])</f>
        <v>3.3408191485885292</v>
      </c>
      <c r="R130">
        <v>0</v>
      </c>
      <c r="S130">
        <v>0</v>
      </c>
      <c r="T130">
        <f>dailyActivity_merged[[#This Row],[VeryActiveMinutes]]*60</f>
        <v>0</v>
      </c>
      <c r="U130">
        <v>0</v>
      </c>
      <c r="V130">
        <f>dailyActivity_merged[[#This Row],[FairlyActiveMinutes]]*60</f>
        <v>0</v>
      </c>
      <c r="W130">
        <v>0</v>
      </c>
      <c r="X130">
        <f>dailyActivity_merged[[#This Row],[LightlyActiveMinutes]]*60</f>
        <v>0</v>
      </c>
      <c r="Y130">
        <v>0</v>
      </c>
      <c r="Z130">
        <v>1440</v>
      </c>
      <c r="AA130">
        <v>2063</v>
      </c>
    </row>
    <row r="131" spans="1:27" x14ac:dyDescent="0.3">
      <c r="A131" t="e">
        <f>VLOOKUP(dailyActivity_merged[[#Headers],[Id]],dailyActivity_merged[[Id]:[Calories]],15,0)</f>
        <v>#N/A</v>
      </c>
      <c r="B131" t="str">
        <f>LEFT(dailyActivity_merged[[#This Row],[Id]],4)</f>
        <v>1927</v>
      </c>
      <c r="C131">
        <v>1927972279</v>
      </c>
      <c r="D131" t="str">
        <f>LEFT(dailyActivity_merged[[#This Row],[ActivityDate]],1)</f>
        <v>4</v>
      </c>
      <c r="E131" s="1">
        <v>42478</v>
      </c>
      <c r="F131" s="1">
        <f ca="1">SUMIF(dailyActivity_merged[Id],dailyActivity_merged[[#Headers],[TotalSteps]],F132:F1070)</f>
        <v>0</v>
      </c>
      <c r="G131">
        <v>244</v>
      </c>
      <c r="H131">
        <v>0.17000000178813901</v>
      </c>
      <c r="I131">
        <v>0.17000000178813901</v>
      </c>
      <c r="J131">
        <v>0</v>
      </c>
      <c r="K131" t="b">
        <f>IF(dailyActivity_merged[[#This Row],[VeryActiveDistance]]&gt;20,"active")</f>
        <v>0</v>
      </c>
      <c r="L131">
        <v>0</v>
      </c>
      <c r="M131" t="b">
        <f>IF(dailyActivity_merged[[#This Row],[ModeratelyActiveDistance]]&gt;10&lt;20,"moderate")</f>
        <v>0</v>
      </c>
      <c r="N131">
        <v>0</v>
      </c>
      <c r="O131" t="str">
        <f>IF(dailyActivity_merged[[#This Row],[LightActiveDistance]]&lt;10,"light")</f>
        <v>light</v>
      </c>
      <c r="P131" t="b">
        <f>IF(dailyActivity_merged[[#This Row],[Mean]]="intermediate",IF(dailyActivity_merged[[#This Row],[Mean]]&gt;35,"pro","beginner"))</f>
        <v>0</v>
      </c>
      <c r="Q131">
        <f>AVERAGE(dailyActivity_merged[LightActiveDistance])</f>
        <v>3.3408191485885292</v>
      </c>
      <c r="R131">
        <v>0.17000000178813901</v>
      </c>
      <c r="S131">
        <v>0</v>
      </c>
      <c r="T131">
        <f>dailyActivity_merged[[#This Row],[VeryActiveMinutes]]*60</f>
        <v>0</v>
      </c>
      <c r="U131">
        <v>0</v>
      </c>
      <c r="V131">
        <f>dailyActivity_merged[[#This Row],[FairlyActiveMinutes]]*60</f>
        <v>0</v>
      </c>
      <c r="W131">
        <v>0</v>
      </c>
      <c r="X131">
        <f>dailyActivity_merged[[#This Row],[LightlyActiveMinutes]]*60</f>
        <v>1020</v>
      </c>
      <c r="Y131">
        <v>17</v>
      </c>
      <c r="Z131">
        <v>1423</v>
      </c>
      <c r="AA131">
        <v>2111</v>
      </c>
    </row>
    <row r="132" spans="1:27" x14ac:dyDescent="0.3">
      <c r="A132" t="e">
        <f>VLOOKUP(dailyActivity_merged[[#Headers],[Id]],dailyActivity_merged[[Id]:[Calories]],15,0)</f>
        <v>#N/A</v>
      </c>
      <c r="B132" t="str">
        <f>LEFT(dailyActivity_merged[[#This Row],[Id]],4)</f>
        <v>1927</v>
      </c>
      <c r="C132">
        <v>1927972279</v>
      </c>
      <c r="D132" t="str">
        <f>LEFT(dailyActivity_merged[[#This Row],[ActivityDate]],1)</f>
        <v>4</v>
      </c>
      <c r="E132" s="1">
        <v>42479</v>
      </c>
      <c r="F132" s="1">
        <f ca="1">SUMIF(dailyActivity_merged[Id],dailyActivity_merged[[#Headers],[TotalSteps]],F133:F1071)</f>
        <v>0</v>
      </c>
      <c r="G132">
        <v>0</v>
      </c>
      <c r="H132">
        <v>0</v>
      </c>
      <c r="I132">
        <v>0</v>
      </c>
      <c r="J132">
        <v>0</v>
      </c>
      <c r="K132" t="b">
        <f>IF(dailyActivity_merged[[#This Row],[VeryActiveDistance]]&gt;20,"active")</f>
        <v>0</v>
      </c>
      <c r="L132">
        <v>0</v>
      </c>
      <c r="M132" t="b">
        <f>IF(dailyActivity_merged[[#This Row],[ModeratelyActiveDistance]]&gt;10&lt;20,"moderate")</f>
        <v>0</v>
      </c>
      <c r="N132">
        <v>0</v>
      </c>
      <c r="O132" t="str">
        <f>IF(dailyActivity_merged[[#This Row],[LightActiveDistance]]&lt;10,"light")</f>
        <v>light</v>
      </c>
      <c r="P132" t="b">
        <f>IF(dailyActivity_merged[[#This Row],[Mean]]="intermediate",IF(dailyActivity_merged[[#This Row],[Mean]]&gt;35,"pro","beginner"))</f>
        <v>0</v>
      </c>
      <c r="Q132">
        <f>AVERAGE(dailyActivity_merged[LightActiveDistance])</f>
        <v>3.3408191485885292</v>
      </c>
      <c r="R132">
        <v>0</v>
      </c>
      <c r="S132">
        <v>0</v>
      </c>
      <c r="T132">
        <f>dailyActivity_merged[[#This Row],[VeryActiveMinutes]]*60</f>
        <v>0</v>
      </c>
      <c r="U132">
        <v>0</v>
      </c>
      <c r="V132">
        <f>dailyActivity_merged[[#This Row],[FairlyActiveMinutes]]*60</f>
        <v>0</v>
      </c>
      <c r="W132">
        <v>0</v>
      </c>
      <c r="X132">
        <f>dailyActivity_merged[[#This Row],[LightlyActiveMinutes]]*60</f>
        <v>0</v>
      </c>
      <c r="Y132">
        <v>0</v>
      </c>
      <c r="Z132">
        <v>1440</v>
      </c>
      <c r="AA132">
        <v>2063</v>
      </c>
    </row>
    <row r="133" spans="1:27" x14ac:dyDescent="0.3">
      <c r="A133" t="e">
        <f>VLOOKUP(dailyActivity_merged[[#Headers],[Id]],dailyActivity_merged[[Id]:[Calories]],15,0)</f>
        <v>#N/A</v>
      </c>
      <c r="B133" t="str">
        <f>LEFT(dailyActivity_merged[[#This Row],[Id]],4)</f>
        <v>1927</v>
      </c>
      <c r="C133">
        <v>1927972279</v>
      </c>
      <c r="D133" t="str">
        <f>LEFT(dailyActivity_merged[[#This Row],[ActivityDate]],1)</f>
        <v>4</v>
      </c>
      <c r="E133" s="1">
        <v>42480</v>
      </c>
      <c r="F133" s="1">
        <f ca="1">SUMIF(dailyActivity_merged[Id],dailyActivity_merged[[#Headers],[TotalSteps]],F134:F1072)</f>
        <v>0</v>
      </c>
      <c r="G133">
        <v>0</v>
      </c>
      <c r="H133">
        <v>0</v>
      </c>
      <c r="I133">
        <v>0</v>
      </c>
      <c r="J133">
        <v>0</v>
      </c>
      <c r="K133" t="b">
        <f>IF(dailyActivity_merged[[#This Row],[VeryActiveDistance]]&gt;20,"active")</f>
        <v>0</v>
      </c>
      <c r="L133">
        <v>0</v>
      </c>
      <c r="M133" t="b">
        <f>IF(dailyActivity_merged[[#This Row],[ModeratelyActiveDistance]]&gt;10&lt;20,"moderate")</f>
        <v>0</v>
      </c>
      <c r="N133">
        <v>0</v>
      </c>
      <c r="O133" t="str">
        <f>IF(dailyActivity_merged[[#This Row],[LightActiveDistance]]&lt;10,"light")</f>
        <v>light</v>
      </c>
      <c r="P133" t="b">
        <f>IF(dailyActivity_merged[[#This Row],[Mean]]="intermediate",IF(dailyActivity_merged[[#This Row],[Mean]]&gt;35,"pro","beginner"))</f>
        <v>0</v>
      </c>
      <c r="Q133">
        <f>AVERAGE(dailyActivity_merged[LightActiveDistance])</f>
        <v>3.3408191485885292</v>
      </c>
      <c r="R133">
        <v>0</v>
      </c>
      <c r="S133">
        <v>0</v>
      </c>
      <c r="T133">
        <f>dailyActivity_merged[[#This Row],[VeryActiveMinutes]]*60</f>
        <v>0</v>
      </c>
      <c r="U133">
        <v>0</v>
      </c>
      <c r="V133">
        <f>dailyActivity_merged[[#This Row],[FairlyActiveMinutes]]*60</f>
        <v>0</v>
      </c>
      <c r="W133">
        <v>0</v>
      </c>
      <c r="X133">
        <f>dailyActivity_merged[[#This Row],[LightlyActiveMinutes]]*60</f>
        <v>0</v>
      </c>
      <c r="Y133">
        <v>0</v>
      </c>
      <c r="Z133">
        <v>1440</v>
      </c>
      <c r="AA133">
        <v>2063</v>
      </c>
    </row>
    <row r="134" spans="1:27" x14ac:dyDescent="0.3">
      <c r="A134" t="e">
        <f>VLOOKUP(dailyActivity_merged[[#Headers],[Id]],dailyActivity_merged[[Id]:[Calories]],15,0)</f>
        <v>#N/A</v>
      </c>
      <c r="B134" t="str">
        <f>LEFT(dailyActivity_merged[[#This Row],[Id]],4)</f>
        <v>1927</v>
      </c>
      <c r="C134">
        <v>1927972279</v>
      </c>
      <c r="D134" t="str">
        <f>LEFT(dailyActivity_merged[[#This Row],[ActivityDate]],1)</f>
        <v>4</v>
      </c>
      <c r="E134" s="1">
        <v>42481</v>
      </c>
      <c r="F134" s="1">
        <f ca="1">SUMIF(dailyActivity_merged[Id],dailyActivity_merged[[#Headers],[TotalSteps]],F135:F1073)</f>
        <v>0</v>
      </c>
      <c r="G134">
        <v>0</v>
      </c>
      <c r="H134">
        <v>0</v>
      </c>
      <c r="I134">
        <v>0</v>
      </c>
      <c r="J134">
        <v>0</v>
      </c>
      <c r="K134" t="b">
        <f>IF(dailyActivity_merged[[#This Row],[VeryActiveDistance]]&gt;20,"active")</f>
        <v>0</v>
      </c>
      <c r="L134">
        <v>0</v>
      </c>
      <c r="M134" t="b">
        <f>IF(dailyActivity_merged[[#This Row],[ModeratelyActiveDistance]]&gt;10&lt;20,"moderate")</f>
        <v>0</v>
      </c>
      <c r="N134">
        <v>0</v>
      </c>
      <c r="O134" t="str">
        <f>IF(dailyActivity_merged[[#This Row],[LightActiveDistance]]&lt;10,"light")</f>
        <v>light</v>
      </c>
      <c r="P134" t="b">
        <f>IF(dailyActivity_merged[[#This Row],[Mean]]="intermediate",IF(dailyActivity_merged[[#This Row],[Mean]]&gt;35,"pro","beginner"))</f>
        <v>0</v>
      </c>
      <c r="Q134">
        <f>AVERAGE(dailyActivity_merged[LightActiveDistance])</f>
        <v>3.3408191485885292</v>
      </c>
      <c r="R134">
        <v>0</v>
      </c>
      <c r="S134">
        <v>0</v>
      </c>
      <c r="T134">
        <f>dailyActivity_merged[[#This Row],[VeryActiveMinutes]]*60</f>
        <v>0</v>
      </c>
      <c r="U134">
        <v>0</v>
      </c>
      <c r="V134">
        <f>dailyActivity_merged[[#This Row],[FairlyActiveMinutes]]*60</f>
        <v>0</v>
      </c>
      <c r="W134">
        <v>0</v>
      </c>
      <c r="X134">
        <f>dailyActivity_merged[[#This Row],[LightlyActiveMinutes]]*60</f>
        <v>0</v>
      </c>
      <c r="Y134">
        <v>0</v>
      </c>
      <c r="Z134">
        <v>1440</v>
      </c>
      <c r="AA134">
        <v>2064</v>
      </c>
    </row>
    <row r="135" spans="1:27" x14ac:dyDescent="0.3">
      <c r="A135" t="e">
        <f>VLOOKUP(dailyActivity_merged[[#Headers],[Id]],dailyActivity_merged[[Id]:[Calories]],15,0)</f>
        <v>#N/A</v>
      </c>
      <c r="B135" t="str">
        <f>LEFT(dailyActivity_merged[[#This Row],[Id]],4)</f>
        <v>1927</v>
      </c>
      <c r="C135">
        <v>1927972279</v>
      </c>
      <c r="D135" t="str">
        <f>LEFT(dailyActivity_merged[[#This Row],[ActivityDate]],1)</f>
        <v>4</v>
      </c>
      <c r="E135" s="1">
        <v>42482</v>
      </c>
      <c r="F135" s="1">
        <f ca="1">SUMIF(dailyActivity_merged[Id],dailyActivity_merged[[#Headers],[TotalSteps]],F136:F1074)</f>
        <v>0</v>
      </c>
      <c r="G135">
        <v>149</v>
      </c>
      <c r="H135">
        <v>0.10000000149011599</v>
      </c>
      <c r="I135">
        <v>0.10000000149011599</v>
      </c>
      <c r="J135">
        <v>0</v>
      </c>
      <c r="K135" t="b">
        <f>IF(dailyActivity_merged[[#This Row],[VeryActiveDistance]]&gt;20,"active")</f>
        <v>0</v>
      </c>
      <c r="L135">
        <v>0</v>
      </c>
      <c r="M135" t="b">
        <f>IF(dailyActivity_merged[[#This Row],[ModeratelyActiveDistance]]&gt;10&lt;20,"moderate")</f>
        <v>0</v>
      </c>
      <c r="N135">
        <v>0</v>
      </c>
      <c r="O135" t="str">
        <f>IF(dailyActivity_merged[[#This Row],[LightActiveDistance]]&lt;10,"light")</f>
        <v>light</v>
      </c>
      <c r="P135" t="b">
        <f>IF(dailyActivity_merged[[#This Row],[Mean]]="intermediate",IF(dailyActivity_merged[[#This Row],[Mean]]&gt;35,"pro","beginner"))</f>
        <v>0</v>
      </c>
      <c r="Q135">
        <f>AVERAGE(dailyActivity_merged[LightActiveDistance])</f>
        <v>3.3408191485885292</v>
      </c>
      <c r="R135">
        <v>0.10000000149011599</v>
      </c>
      <c r="S135">
        <v>0</v>
      </c>
      <c r="T135">
        <f>dailyActivity_merged[[#This Row],[VeryActiveMinutes]]*60</f>
        <v>0</v>
      </c>
      <c r="U135">
        <v>0</v>
      </c>
      <c r="V135">
        <f>dailyActivity_merged[[#This Row],[FairlyActiveMinutes]]*60</f>
        <v>0</v>
      </c>
      <c r="W135">
        <v>0</v>
      </c>
      <c r="X135">
        <f>dailyActivity_merged[[#This Row],[LightlyActiveMinutes]]*60</f>
        <v>600</v>
      </c>
      <c r="Y135">
        <v>10</v>
      </c>
      <c r="Z135">
        <v>1430</v>
      </c>
      <c r="AA135">
        <v>2093</v>
      </c>
    </row>
    <row r="136" spans="1:27" x14ac:dyDescent="0.3">
      <c r="A136" t="e">
        <f>VLOOKUP(dailyActivity_merged[[#Headers],[Id]],dailyActivity_merged[[Id]:[Calories]],15,0)</f>
        <v>#N/A</v>
      </c>
      <c r="B136" t="str">
        <f>LEFT(dailyActivity_merged[[#This Row],[Id]],4)</f>
        <v>1927</v>
      </c>
      <c r="C136">
        <v>1927972279</v>
      </c>
      <c r="D136" t="str">
        <f>LEFT(dailyActivity_merged[[#This Row],[ActivityDate]],1)</f>
        <v>4</v>
      </c>
      <c r="E136" s="1">
        <v>42483</v>
      </c>
      <c r="F136" s="1">
        <f ca="1">SUMIF(dailyActivity_merged[Id],dailyActivity_merged[[#Headers],[TotalSteps]],F137:F1075)</f>
        <v>0</v>
      </c>
      <c r="G136">
        <v>2945</v>
      </c>
      <c r="H136">
        <v>2.03999996185303</v>
      </c>
      <c r="I136">
        <v>2.03999996185303</v>
      </c>
      <c r="J136">
        <v>0</v>
      </c>
      <c r="K136" t="b">
        <f>IF(dailyActivity_merged[[#This Row],[VeryActiveDistance]]&gt;20,"active")</f>
        <v>0</v>
      </c>
      <c r="L136">
        <v>0</v>
      </c>
      <c r="M136" t="b">
        <f>IF(dailyActivity_merged[[#This Row],[ModeratelyActiveDistance]]&gt;10&lt;20,"moderate")</f>
        <v>0</v>
      </c>
      <c r="N136">
        <v>0</v>
      </c>
      <c r="O136" t="str">
        <f>IF(dailyActivity_merged[[#This Row],[LightActiveDistance]]&lt;10,"light")</f>
        <v>light</v>
      </c>
      <c r="P136" t="b">
        <f>IF(dailyActivity_merged[[#This Row],[Mean]]="intermediate",IF(dailyActivity_merged[[#This Row],[Mean]]&gt;35,"pro","beginner"))</f>
        <v>0</v>
      </c>
      <c r="Q136">
        <f>AVERAGE(dailyActivity_merged[LightActiveDistance])</f>
        <v>3.3408191485885292</v>
      </c>
      <c r="R136">
        <v>2.03999996185303</v>
      </c>
      <c r="S136">
        <v>0</v>
      </c>
      <c r="T136">
        <f>dailyActivity_merged[[#This Row],[VeryActiveMinutes]]*60</f>
        <v>0</v>
      </c>
      <c r="U136">
        <v>0</v>
      </c>
      <c r="V136">
        <f>dailyActivity_merged[[#This Row],[FairlyActiveMinutes]]*60</f>
        <v>0</v>
      </c>
      <c r="W136">
        <v>0</v>
      </c>
      <c r="X136">
        <f>dailyActivity_merged[[#This Row],[LightlyActiveMinutes]]*60</f>
        <v>8700</v>
      </c>
      <c r="Y136">
        <v>145</v>
      </c>
      <c r="Z136">
        <v>1295</v>
      </c>
      <c r="AA136">
        <v>2499</v>
      </c>
    </row>
    <row r="137" spans="1:27" x14ac:dyDescent="0.3">
      <c r="A137" t="e">
        <f>VLOOKUP(dailyActivity_merged[[#Headers],[Id]],dailyActivity_merged[[Id]:[Calories]],15,0)</f>
        <v>#N/A</v>
      </c>
      <c r="B137" t="str">
        <f>LEFT(dailyActivity_merged[[#This Row],[Id]],4)</f>
        <v>1927</v>
      </c>
      <c r="C137">
        <v>1927972279</v>
      </c>
      <c r="D137" t="str">
        <f>LEFT(dailyActivity_merged[[#This Row],[ActivityDate]],1)</f>
        <v>4</v>
      </c>
      <c r="E137" s="1">
        <v>42484</v>
      </c>
      <c r="F137" s="1">
        <f ca="1">SUMIF(dailyActivity_merged[Id],dailyActivity_merged[[#Headers],[TotalSteps]],F138:F1076)</f>
        <v>0</v>
      </c>
      <c r="G137">
        <v>2090</v>
      </c>
      <c r="H137">
        <v>1.45000004768372</v>
      </c>
      <c r="I137">
        <v>1.45000004768372</v>
      </c>
      <c r="J137">
        <v>0</v>
      </c>
      <c r="K137" t="b">
        <f>IF(dailyActivity_merged[[#This Row],[VeryActiveDistance]]&gt;20,"active")</f>
        <v>0</v>
      </c>
      <c r="L137">
        <v>7.0000000298023196E-2</v>
      </c>
      <c r="M137" t="b">
        <f>IF(dailyActivity_merged[[#This Row],[ModeratelyActiveDistance]]&gt;10&lt;20,"moderate")</f>
        <v>0</v>
      </c>
      <c r="N137">
        <v>0.239999994635582</v>
      </c>
      <c r="O137" t="str">
        <f>IF(dailyActivity_merged[[#This Row],[LightActiveDistance]]&lt;10,"light")</f>
        <v>light</v>
      </c>
      <c r="P137" t="b">
        <f>IF(dailyActivity_merged[[#This Row],[Mean]]="intermediate",IF(dailyActivity_merged[[#This Row],[Mean]]&gt;35,"pro","beginner"))</f>
        <v>0</v>
      </c>
      <c r="Q137">
        <f>AVERAGE(dailyActivity_merged[LightActiveDistance])</f>
        <v>3.3408191485885292</v>
      </c>
      <c r="R137">
        <v>1.1399999856948899</v>
      </c>
      <c r="S137">
        <v>0</v>
      </c>
      <c r="T137">
        <f>dailyActivity_merged[[#This Row],[VeryActiveMinutes]]*60</f>
        <v>60</v>
      </c>
      <c r="U137">
        <v>1</v>
      </c>
      <c r="V137">
        <f>dailyActivity_merged[[#This Row],[FairlyActiveMinutes]]*60</f>
        <v>360</v>
      </c>
      <c r="W137">
        <v>6</v>
      </c>
      <c r="X137">
        <f>dailyActivity_merged[[#This Row],[LightlyActiveMinutes]]*60</f>
        <v>4500</v>
      </c>
      <c r="Y137">
        <v>75</v>
      </c>
      <c r="Z137">
        <v>1358</v>
      </c>
      <c r="AA137">
        <v>2324</v>
      </c>
    </row>
    <row r="138" spans="1:27" x14ac:dyDescent="0.3">
      <c r="A138" t="e">
        <f>VLOOKUP(dailyActivity_merged[[#Headers],[Id]],dailyActivity_merged[[Id]:[Calories]],15,0)</f>
        <v>#N/A</v>
      </c>
      <c r="B138" t="str">
        <f>LEFT(dailyActivity_merged[[#This Row],[Id]],4)</f>
        <v>1927</v>
      </c>
      <c r="C138">
        <v>1927972279</v>
      </c>
      <c r="D138" t="str">
        <f>LEFT(dailyActivity_merged[[#This Row],[ActivityDate]],1)</f>
        <v>4</v>
      </c>
      <c r="E138" s="1">
        <v>42485</v>
      </c>
      <c r="F138" s="1">
        <f ca="1">SUMIF(dailyActivity_merged[Id],dailyActivity_merged[[#Headers],[TotalSteps]],F139:F1077)</f>
        <v>0</v>
      </c>
      <c r="G138">
        <v>152</v>
      </c>
      <c r="H138">
        <v>0.109999999403954</v>
      </c>
      <c r="I138">
        <v>0.109999999403954</v>
      </c>
      <c r="J138">
        <v>0</v>
      </c>
      <c r="K138" t="b">
        <f>IF(dailyActivity_merged[[#This Row],[VeryActiveDistance]]&gt;20,"active")</f>
        <v>0</v>
      </c>
      <c r="L138">
        <v>0</v>
      </c>
      <c r="M138" t="b">
        <f>IF(dailyActivity_merged[[#This Row],[ModeratelyActiveDistance]]&gt;10&lt;20,"moderate")</f>
        <v>0</v>
      </c>
      <c r="N138">
        <v>0</v>
      </c>
      <c r="O138" t="str">
        <f>IF(dailyActivity_merged[[#This Row],[LightActiveDistance]]&lt;10,"light")</f>
        <v>light</v>
      </c>
      <c r="P138" t="b">
        <f>IF(dailyActivity_merged[[#This Row],[Mean]]="intermediate",IF(dailyActivity_merged[[#This Row],[Mean]]&gt;35,"pro","beginner"))</f>
        <v>0</v>
      </c>
      <c r="Q138">
        <f>AVERAGE(dailyActivity_merged[LightActiveDistance])</f>
        <v>3.3408191485885292</v>
      </c>
      <c r="R138">
        <v>0.109999999403954</v>
      </c>
      <c r="S138">
        <v>0</v>
      </c>
      <c r="T138">
        <f>dailyActivity_merged[[#This Row],[VeryActiveMinutes]]*60</f>
        <v>0</v>
      </c>
      <c r="U138">
        <v>0</v>
      </c>
      <c r="V138">
        <f>dailyActivity_merged[[#This Row],[FairlyActiveMinutes]]*60</f>
        <v>0</v>
      </c>
      <c r="W138">
        <v>0</v>
      </c>
      <c r="X138">
        <f>dailyActivity_merged[[#This Row],[LightlyActiveMinutes]]*60</f>
        <v>720</v>
      </c>
      <c r="Y138">
        <v>12</v>
      </c>
      <c r="Z138">
        <v>1303</v>
      </c>
      <c r="AA138">
        <v>2100</v>
      </c>
    </row>
    <row r="139" spans="1:27" x14ac:dyDescent="0.3">
      <c r="A139" t="e">
        <f>VLOOKUP(dailyActivity_merged[[#Headers],[Id]],dailyActivity_merged[[Id]:[Calories]],15,0)</f>
        <v>#N/A</v>
      </c>
      <c r="B139" t="str">
        <f>LEFT(dailyActivity_merged[[#This Row],[Id]],4)</f>
        <v>1927</v>
      </c>
      <c r="C139">
        <v>1927972279</v>
      </c>
      <c r="D139" t="str">
        <f>LEFT(dailyActivity_merged[[#This Row],[ActivityDate]],1)</f>
        <v>4</v>
      </c>
      <c r="E139" s="1">
        <v>42486</v>
      </c>
      <c r="F139" s="1">
        <f ca="1">SUMIF(dailyActivity_merged[Id],dailyActivity_merged[[#Headers],[TotalSteps]],F140:F1078)</f>
        <v>0</v>
      </c>
      <c r="G139">
        <v>3761</v>
      </c>
      <c r="H139">
        <v>2.5999999046325701</v>
      </c>
      <c r="I139">
        <v>2.5999999046325701</v>
      </c>
      <c r="J139">
        <v>0</v>
      </c>
      <c r="K139" t="b">
        <f>IF(dailyActivity_merged[[#This Row],[VeryActiveDistance]]&gt;20,"active")</f>
        <v>0</v>
      </c>
      <c r="L139">
        <v>0</v>
      </c>
      <c r="M139" t="b">
        <f>IF(dailyActivity_merged[[#This Row],[ModeratelyActiveDistance]]&gt;10&lt;20,"moderate")</f>
        <v>0</v>
      </c>
      <c r="N139">
        <v>0</v>
      </c>
      <c r="O139" t="str">
        <f>IF(dailyActivity_merged[[#This Row],[LightActiveDistance]]&lt;10,"light")</f>
        <v>light</v>
      </c>
      <c r="P139" t="b">
        <f>IF(dailyActivity_merged[[#This Row],[Mean]]="intermediate",IF(dailyActivity_merged[[#This Row],[Mean]]&gt;35,"pro","beginner"))</f>
        <v>0</v>
      </c>
      <c r="Q139">
        <f>AVERAGE(dailyActivity_merged[LightActiveDistance])</f>
        <v>3.3408191485885292</v>
      </c>
      <c r="R139">
        <v>2.5999999046325701</v>
      </c>
      <c r="S139">
        <v>0</v>
      </c>
      <c r="T139">
        <f>dailyActivity_merged[[#This Row],[VeryActiveMinutes]]*60</f>
        <v>0</v>
      </c>
      <c r="U139">
        <v>0</v>
      </c>
      <c r="V139">
        <f>dailyActivity_merged[[#This Row],[FairlyActiveMinutes]]*60</f>
        <v>0</v>
      </c>
      <c r="W139">
        <v>0</v>
      </c>
      <c r="X139">
        <f>dailyActivity_merged[[#This Row],[LightlyActiveMinutes]]*60</f>
        <v>11520</v>
      </c>
      <c r="Y139">
        <v>192</v>
      </c>
      <c r="Z139">
        <v>1058</v>
      </c>
      <c r="AA139">
        <v>2638</v>
      </c>
    </row>
    <row r="140" spans="1:27" x14ac:dyDescent="0.3">
      <c r="A140" t="e">
        <f>VLOOKUP(dailyActivity_merged[[#Headers],[Id]],dailyActivity_merged[[Id]:[Calories]],15,0)</f>
        <v>#N/A</v>
      </c>
      <c r="B140" t="str">
        <f>LEFT(dailyActivity_merged[[#This Row],[Id]],4)</f>
        <v>1927</v>
      </c>
      <c r="C140">
        <v>1927972279</v>
      </c>
      <c r="D140" t="str">
        <f>LEFT(dailyActivity_merged[[#This Row],[ActivityDate]],1)</f>
        <v>4</v>
      </c>
      <c r="E140" s="1">
        <v>42487</v>
      </c>
      <c r="F140" s="1">
        <f ca="1">SUMIF(dailyActivity_merged[Id],dailyActivity_merged[[#Headers],[TotalSteps]],F141:F1079)</f>
        <v>0</v>
      </c>
      <c r="G140">
        <v>0</v>
      </c>
      <c r="H140">
        <v>0</v>
      </c>
      <c r="I140">
        <v>0</v>
      </c>
      <c r="J140">
        <v>0</v>
      </c>
      <c r="K140" t="b">
        <f>IF(dailyActivity_merged[[#This Row],[VeryActiveDistance]]&gt;20,"active")</f>
        <v>0</v>
      </c>
      <c r="L140">
        <v>0</v>
      </c>
      <c r="M140" t="b">
        <f>IF(dailyActivity_merged[[#This Row],[ModeratelyActiveDistance]]&gt;10&lt;20,"moderate")</f>
        <v>0</v>
      </c>
      <c r="N140">
        <v>0</v>
      </c>
      <c r="O140" t="str">
        <f>IF(dailyActivity_merged[[#This Row],[LightActiveDistance]]&lt;10,"light")</f>
        <v>light</v>
      </c>
      <c r="P140" t="b">
        <f>IF(dailyActivity_merged[[#This Row],[Mean]]="intermediate",IF(dailyActivity_merged[[#This Row],[Mean]]&gt;35,"pro","beginner"))</f>
        <v>0</v>
      </c>
      <c r="Q140">
        <f>AVERAGE(dailyActivity_merged[LightActiveDistance])</f>
        <v>3.3408191485885292</v>
      </c>
      <c r="R140">
        <v>0</v>
      </c>
      <c r="S140">
        <v>0</v>
      </c>
      <c r="T140">
        <f>dailyActivity_merged[[#This Row],[VeryActiveMinutes]]*60</f>
        <v>0</v>
      </c>
      <c r="U140">
        <v>0</v>
      </c>
      <c r="V140">
        <f>dailyActivity_merged[[#This Row],[FairlyActiveMinutes]]*60</f>
        <v>0</v>
      </c>
      <c r="W140">
        <v>0</v>
      </c>
      <c r="X140">
        <f>dailyActivity_merged[[#This Row],[LightlyActiveMinutes]]*60</f>
        <v>0</v>
      </c>
      <c r="Y140">
        <v>0</v>
      </c>
      <c r="Z140">
        <v>1440</v>
      </c>
      <c r="AA140">
        <v>2063</v>
      </c>
    </row>
    <row r="141" spans="1:27" x14ac:dyDescent="0.3">
      <c r="A141" t="e">
        <f>VLOOKUP(dailyActivity_merged[[#Headers],[Id]],dailyActivity_merged[[Id]:[Calories]],15,0)</f>
        <v>#N/A</v>
      </c>
      <c r="B141" t="str">
        <f>LEFT(dailyActivity_merged[[#This Row],[Id]],4)</f>
        <v>1927</v>
      </c>
      <c r="C141">
        <v>1927972279</v>
      </c>
      <c r="D141" t="str">
        <f>LEFT(dailyActivity_merged[[#This Row],[ActivityDate]],1)</f>
        <v>4</v>
      </c>
      <c r="E141" s="1">
        <v>42488</v>
      </c>
      <c r="F141" s="1">
        <f ca="1">SUMIF(dailyActivity_merged[Id],dailyActivity_merged[[#Headers],[TotalSteps]],F142:F1080)</f>
        <v>0</v>
      </c>
      <c r="G141">
        <v>1675</v>
      </c>
      <c r="H141">
        <v>1.1599999666214</v>
      </c>
      <c r="I141">
        <v>1.1599999666214</v>
      </c>
      <c r="J141">
        <v>0</v>
      </c>
      <c r="K141" t="b">
        <f>IF(dailyActivity_merged[[#This Row],[VeryActiveDistance]]&gt;20,"active")</f>
        <v>0</v>
      </c>
      <c r="L141">
        <v>0</v>
      </c>
      <c r="M141" t="b">
        <f>IF(dailyActivity_merged[[#This Row],[ModeratelyActiveDistance]]&gt;10&lt;20,"moderate")</f>
        <v>0</v>
      </c>
      <c r="N141">
        <v>0</v>
      </c>
      <c r="O141" t="str">
        <f>IF(dailyActivity_merged[[#This Row],[LightActiveDistance]]&lt;10,"light")</f>
        <v>light</v>
      </c>
      <c r="P141" t="b">
        <f>IF(dailyActivity_merged[[#This Row],[Mean]]="intermediate",IF(dailyActivity_merged[[#This Row],[Mean]]&gt;35,"pro","beginner"))</f>
        <v>0</v>
      </c>
      <c r="Q141">
        <f>AVERAGE(dailyActivity_merged[LightActiveDistance])</f>
        <v>3.3408191485885292</v>
      </c>
      <c r="R141">
        <v>1.1599999666214</v>
      </c>
      <c r="S141">
        <v>0</v>
      </c>
      <c r="T141">
        <f>dailyActivity_merged[[#This Row],[VeryActiveMinutes]]*60</f>
        <v>0</v>
      </c>
      <c r="U141">
        <v>0</v>
      </c>
      <c r="V141">
        <f>dailyActivity_merged[[#This Row],[FairlyActiveMinutes]]*60</f>
        <v>0</v>
      </c>
      <c r="W141">
        <v>0</v>
      </c>
      <c r="X141">
        <f>dailyActivity_merged[[#This Row],[LightlyActiveMinutes]]*60</f>
        <v>5700</v>
      </c>
      <c r="Y141">
        <v>95</v>
      </c>
      <c r="Z141">
        <v>1167</v>
      </c>
      <c r="AA141">
        <v>2351</v>
      </c>
    </row>
    <row r="142" spans="1:27" x14ac:dyDescent="0.3">
      <c r="A142" t="e">
        <f>VLOOKUP(dailyActivity_merged[[#Headers],[Id]],dailyActivity_merged[[Id]:[Calories]],15,0)</f>
        <v>#N/A</v>
      </c>
      <c r="B142" t="str">
        <f>LEFT(dailyActivity_merged[[#This Row],[Id]],4)</f>
        <v>1927</v>
      </c>
      <c r="C142">
        <v>1927972279</v>
      </c>
      <c r="D142" t="str">
        <f>LEFT(dailyActivity_merged[[#This Row],[ActivityDate]],1)</f>
        <v>4</v>
      </c>
      <c r="E142" s="1">
        <v>42489</v>
      </c>
      <c r="F142" s="1">
        <f ca="1">SUMIF(dailyActivity_merged[Id],dailyActivity_merged[[#Headers],[TotalSteps]],F143:F1081)</f>
        <v>0</v>
      </c>
      <c r="G142">
        <v>0</v>
      </c>
      <c r="H142">
        <v>0</v>
      </c>
      <c r="I142">
        <v>0</v>
      </c>
      <c r="J142">
        <v>0</v>
      </c>
      <c r="K142" t="b">
        <f>IF(dailyActivity_merged[[#This Row],[VeryActiveDistance]]&gt;20,"active")</f>
        <v>0</v>
      </c>
      <c r="L142">
        <v>0</v>
      </c>
      <c r="M142" t="b">
        <f>IF(dailyActivity_merged[[#This Row],[ModeratelyActiveDistance]]&gt;10&lt;20,"moderate")</f>
        <v>0</v>
      </c>
      <c r="N142">
        <v>0</v>
      </c>
      <c r="O142" t="str">
        <f>IF(dailyActivity_merged[[#This Row],[LightActiveDistance]]&lt;10,"light")</f>
        <v>light</v>
      </c>
      <c r="P142" t="b">
        <f>IF(dailyActivity_merged[[#This Row],[Mean]]="intermediate",IF(dailyActivity_merged[[#This Row],[Mean]]&gt;35,"pro","beginner"))</f>
        <v>0</v>
      </c>
      <c r="Q142">
        <f>AVERAGE(dailyActivity_merged[LightActiveDistance])</f>
        <v>3.3408191485885292</v>
      </c>
      <c r="R142">
        <v>0</v>
      </c>
      <c r="S142">
        <v>0</v>
      </c>
      <c r="T142">
        <f>dailyActivity_merged[[#This Row],[VeryActiveMinutes]]*60</f>
        <v>0</v>
      </c>
      <c r="U142">
        <v>0</v>
      </c>
      <c r="V142">
        <f>dailyActivity_merged[[#This Row],[FairlyActiveMinutes]]*60</f>
        <v>0</v>
      </c>
      <c r="W142">
        <v>0</v>
      </c>
      <c r="X142">
        <f>dailyActivity_merged[[#This Row],[LightlyActiveMinutes]]*60</f>
        <v>0</v>
      </c>
      <c r="Y142">
        <v>0</v>
      </c>
      <c r="Z142">
        <v>1440</v>
      </c>
      <c r="AA142">
        <v>2063</v>
      </c>
    </row>
    <row r="143" spans="1:27" x14ac:dyDescent="0.3">
      <c r="A143" t="e">
        <f>VLOOKUP(dailyActivity_merged[[#Headers],[Id]],dailyActivity_merged[[Id]:[Calories]],15,0)</f>
        <v>#N/A</v>
      </c>
      <c r="B143" t="str">
        <f>LEFT(dailyActivity_merged[[#This Row],[Id]],4)</f>
        <v>1927</v>
      </c>
      <c r="C143">
        <v>1927972279</v>
      </c>
      <c r="D143" t="str">
        <f>LEFT(dailyActivity_merged[[#This Row],[ActivityDate]],1)</f>
        <v>4</v>
      </c>
      <c r="E143" s="1">
        <v>42490</v>
      </c>
      <c r="F143" s="1">
        <f ca="1">SUMIF(dailyActivity_merged[Id],dailyActivity_merged[[#Headers],[TotalSteps]],F144:F1082)</f>
        <v>0</v>
      </c>
      <c r="G143">
        <v>0</v>
      </c>
      <c r="H143">
        <v>0</v>
      </c>
      <c r="I143">
        <v>0</v>
      </c>
      <c r="J143">
        <v>0</v>
      </c>
      <c r="K143" t="b">
        <f>IF(dailyActivity_merged[[#This Row],[VeryActiveDistance]]&gt;20,"active")</f>
        <v>0</v>
      </c>
      <c r="L143">
        <v>0</v>
      </c>
      <c r="M143" t="b">
        <f>IF(dailyActivity_merged[[#This Row],[ModeratelyActiveDistance]]&gt;10&lt;20,"moderate")</f>
        <v>0</v>
      </c>
      <c r="N143">
        <v>0</v>
      </c>
      <c r="O143" t="str">
        <f>IF(dailyActivity_merged[[#This Row],[LightActiveDistance]]&lt;10,"light")</f>
        <v>light</v>
      </c>
      <c r="P143" t="b">
        <f>IF(dailyActivity_merged[[#This Row],[Mean]]="intermediate",IF(dailyActivity_merged[[#This Row],[Mean]]&gt;35,"pro","beginner"))</f>
        <v>0</v>
      </c>
      <c r="Q143">
        <f>AVERAGE(dailyActivity_merged[LightActiveDistance])</f>
        <v>3.3408191485885292</v>
      </c>
      <c r="R143">
        <v>0</v>
      </c>
      <c r="S143">
        <v>0</v>
      </c>
      <c r="T143">
        <f>dailyActivity_merged[[#This Row],[VeryActiveMinutes]]*60</f>
        <v>0</v>
      </c>
      <c r="U143">
        <v>0</v>
      </c>
      <c r="V143">
        <f>dailyActivity_merged[[#This Row],[FairlyActiveMinutes]]*60</f>
        <v>0</v>
      </c>
      <c r="W143">
        <v>0</v>
      </c>
      <c r="X143">
        <f>dailyActivity_merged[[#This Row],[LightlyActiveMinutes]]*60</f>
        <v>0</v>
      </c>
      <c r="Y143">
        <v>0</v>
      </c>
      <c r="Z143">
        <v>1440</v>
      </c>
      <c r="AA143">
        <v>2064</v>
      </c>
    </row>
    <row r="144" spans="1:27" x14ac:dyDescent="0.3">
      <c r="A144" t="e">
        <f>VLOOKUP(dailyActivity_merged[[#Headers],[Id]],dailyActivity_merged[[Id]:[Calories]],15,0)</f>
        <v>#N/A</v>
      </c>
      <c r="B144" t="str">
        <f>LEFT(dailyActivity_merged[[#This Row],[Id]],4)</f>
        <v>1927</v>
      </c>
      <c r="C144">
        <v>1927972279</v>
      </c>
      <c r="D144" t="str">
        <f>LEFT(dailyActivity_merged[[#This Row],[ActivityDate]],1)</f>
        <v>4</v>
      </c>
      <c r="E144" s="1">
        <v>42491</v>
      </c>
      <c r="F144" s="1">
        <f ca="1">SUMIF(dailyActivity_merged[Id],dailyActivity_merged[[#Headers],[TotalSteps]],F145:F1083)</f>
        <v>0</v>
      </c>
      <c r="G144">
        <v>2704</v>
      </c>
      <c r="H144">
        <v>1.87000000476837</v>
      </c>
      <c r="I144">
        <v>1.87000000476837</v>
      </c>
      <c r="J144">
        <v>0</v>
      </c>
      <c r="K144" t="b">
        <f>IF(dailyActivity_merged[[#This Row],[VeryActiveDistance]]&gt;20,"active")</f>
        <v>0</v>
      </c>
      <c r="L144">
        <v>1.0099999904632599</v>
      </c>
      <c r="M144" t="b">
        <f>IF(dailyActivity_merged[[#This Row],[ModeratelyActiveDistance]]&gt;10&lt;20,"moderate")</f>
        <v>0</v>
      </c>
      <c r="N144">
        <v>2.9999999329447701E-2</v>
      </c>
      <c r="O144" t="str">
        <f>IF(dailyActivity_merged[[#This Row],[LightActiveDistance]]&lt;10,"light")</f>
        <v>light</v>
      </c>
      <c r="P144" t="b">
        <f>IF(dailyActivity_merged[[#This Row],[Mean]]="intermediate",IF(dailyActivity_merged[[#This Row],[Mean]]&gt;35,"pro","beginner"))</f>
        <v>0</v>
      </c>
      <c r="Q144">
        <f>AVERAGE(dailyActivity_merged[LightActiveDistance])</f>
        <v>3.3408191485885292</v>
      </c>
      <c r="R144">
        <v>0.82999998331069902</v>
      </c>
      <c r="S144">
        <v>0</v>
      </c>
      <c r="T144">
        <f>dailyActivity_merged[[#This Row],[VeryActiveMinutes]]*60</f>
        <v>840</v>
      </c>
      <c r="U144">
        <v>14</v>
      </c>
      <c r="V144">
        <f>dailyActivity_merged[[#This Row],[FairlyActiveMinutes]]*60</f>
        <v>60</v>
      </c>
      <c r="W144">
        <v>1</v>
      </c>
      <c r="X144">
        <f>dailyActivity_merged[[#This Row],[LightlyActiveMinutes]]*60</f>
        <v>4200</v>
      </c>
      <c r="Y144">
        <v>70</v>
      </c>
      <c r="Z144">
        <v>1355</v>
      </c>
      <c r="AA144">
        <v>2411</v>
      </c>
    </row>
    <row r="145" spans="1:27" x14ac:dyDescent="0.3">
      <c r="A145" t="e">
        <f>VLOOKUP(dailyActivity_merged[[#Headers],[Id]],dailyActivity_merged[[Id]:[Calories]],15,0)</f>
        <v>#N/A</v>
      </c>
      <c r="B145" t="str">
        <f>LEFT(dailyActivity_merged[[#This Row],[Id]],4)</f>
        <v>1927</v>
      </c>
      <c r="C145">
        <v>1927972279</v>
      </c>
      <c r="D145" t="str">
        <f>LEFT(dailyActivity_merged[[#This Row],[ActivityDate]],1)</f>
        <v>4</v>
      </c>
      <c r="E145" s="1">
        <v>42492</v>
      </c>
      <c r="F145" s="1">
        <f ca="1">SUMIF(dailyActivity_merged[Id],dailyActivity_merged[[#Headers],[TotalSteps]],F146:F1084)</f>
        <v>0</v>
      </c>
      <c r="G145">
        <v>3790</v>
      </c>
      <c r="H145">
        <v>2.6199998855590798</v>
      </c>
      <c r="I145">
        <v>2.6199998855590798</v>
      </c>
      <c r="J145">
        <v>0</v>
      </c>
      <c r="K145" t="b">
        <f>IF(dailyActivity_merged[[#This Row],[VeryActiveDistance]]&gt;20,"active")</f>
        <v>0</v>
      </c>
      <c r="L145">
        <v>1.1599999666214</v>
      </c>
      <c r="M145" t="b">
        <f>IF(dailyActivity_merged[[#This Row],[ModeratelyActiveDistance]]&gt;10&lt;20,"moderate")</f>
        <v>0</v>
      </c>
      <c r="N145">
        <v>0.30000001192092901</v>
      </c>
      <c r="O145" t="str">
        <f>IF(dailyActivity_merged[[#This Row],[LightActiveDistance]]&lt;10,"light")</f>
        <v>light</v>
      </c>
      <c r="P145" t="b">
        <f>IF(dailyActivity_merged[[#This Row],[Mean]]="intermediate",IF(dailyActivity_merged[[#This Row],[Mean]]&gt;35,"pro","beginner"))</f>
        <v>0</v>
      </c>
      <c r="Q145">
        <f>AVERAGE(dailyActivity_merged[LightActiveDistance])</f>
        <v>3.3408191485885292</v>
      </c>
      <c r="R145">
        <v>1.1599999666214</v>
      </c>
      <c r="S145">
        <v>0</v>
      </c>
      <c r="T145">
        <f>dailyActivity_merged[[#This Row],[VeryActiveMinutes]]*60</f>
        <v>960</v>
      </c>
      <c r="U145">
        <v>16</v>
      </c>
      <c r="V145">
        <f>dailyActivity_merged[[#This Row],[FairlyActiveMinutes]]*60</f>
        <v>480</v>
      </c>
      <c r="W145">
        <v>8</v>
      </c>
      <c r="X145">
        <f>dailyActivity_merged[[#This Row],[LightlyActiveMinutes]]*60</f>
        <v>5640</v>
      </c>
      <c r="Y145">
        <v>94</v>
      </c>
      <c r="Z145">
        <v>1322</v>
      </c>
      <c r="AA145">
        <v>2505</v>
      </c>
    </row>
    <row r="146" spans="1:27" x14ac:dyDescent="0.3">
      <c r="A146" t="e">
        <f>VLOOKUP(dailyActivity_merged[[#Headers],[Id]],dailyActivity_merged[[Id]:[Calories]],15,0)</f>
        <v>#N/A</v>
      </c>
      <c r="B146" t="str">
        <f>LEFT(dailyActivity_merged[[#This Row],[Id]],4)</f>
        <v>1927</v>
      </c>
      <c r="C146">
        <v>1927972279</v>
      </c>
      <c r="D146" t="str">
        <f>LEFT(dailyActivity_merged[[#This Row],[ActivityDate]],1)</f>
        <v>4</v>
      </c>
      <c r="E146" s="1">
        <v>42493</v>
      </c>
      <c r="F146" s="1">
        <f ca="1">SUMIF(dailyActivity_merged[Id],dailyActivity_merged[[#Headers],[TotalSteps]],F147:F1085)</f>
        <v>0</v>
      </c>
      <c r="G146">
        <v>1326</v>
      </c>
      <c r="H146">
        <v>0.92000001668930098</v>
      </c>
      <c r="I146">
        <v>0.92000001668930098</v>
      </c>
      <c r="J146">
        <v>0</v>
      </c>
      <c r="K146" t="b">
        <f>IF(dailyActivity_merged[[#This Row],[VeryActiveDistance]]&gt;20,"active")</f>
        <v>0</v>
      </c>
      <c r="L146">
        <v>0.730000019073486</v>
      </c>
      <c r="M146" t="b">
        <f>IF(dailyActivity_merged[[#This Row],[ModeratelyActiveDistance]]&gt;10&lt;20,"moderate")</f>
        <v>0</v>
      </c>
      <c r="N146">
        <v>0</v>
      </c>
      <c r="O146" t="str">
        <f>IF(dailyActivity_merged[[#This Row],[LightActiveDistance]]&lt;10,"light")</f>
        <v>light</v>
      </c>
      <c r="P146" t="b">
        <f>IF(dailyActivity_merged[[#This Row],[Mean]]="intermediate",IF(dailyActivity_merged[[#This Row],[Mean]]&gt;35,"pro","beginner"))</f>
        <v>0</v>
      </c>
      <c r="Q146">
        <f>AVERAGE(dailyActivity_merged[LightActiveDistance])</f>
        <v>3.3408191485885292</v>
      </c>
      <c r="R146">
        <v>0.18000000715255701</v>
      </c>
      <c r="S146">
        <v>0</v>
      </c>
      <c r="T146">
        <f>dailyActivity_merged[[#This Row],[VeryActiveMinutes]]*60</f>
        <v>600</v>
      </c>
      <c r="U146">
        <v>10</v>
      </c>
      <c r="V146">
        <f>dailyActivity_merged[[#This Row],[FairlyActiveMinutes]]*60</f>
        <v>0</v>
      </c>
      <c r="W146">
        <v>0</v>
      </c>
      <c r="X146">
        <f>dailyActivity_merged[[#This Row],[LightlyActiveMinutes]]*60</f>
        <v>1020</v>
      </c>
      <c r="Y146">
        <v>17</v>
      </c>
      <c r="Z146">
        <v>1413</v>
      </c>
      <c r="AA146">
        <v>2195</v>
      </c>
    </row>
    <row r="147" spans="1:27" x14ac:dyDescent="0.3">
      <c r="A147" t="e">
        <f>VLOOKUP(dailyActivity_merged[[#Headers],[Id]],dailyActivity_merged[[Id]:[Calories]],15,0)</f>
        <v>#N/A</v>
      </c>
      <c r="B147" t="str">
        <f>LEFT(dailyActivity_merged[[#This Row],[Id]],4)</f>
        <v>1927</v>
      </c>
      <c r="C147">
        <v>1927972279</v>
      </c>
      <c r="D147" t="str">
        <f>LEFT(dailyActivity_merged[[#This Row],[ActivityDate]],1)</f>
        <v>4</v>
      </c>
      <c r="E147" s="1">
        <v>42494</v>
      </c>
      <c r="F147" s="1">
        <f ca="1">SUMIF(dailyActivity_merged[Id],dailyActivity_merged[[#Headers],[TotalSteps]],F148:F1086)</f>
        <v>0</v>
      </c>
      <c r="G147">
        <v>1786</v>
      </c>
      <c r="H147">
        <v>1.2400000095367401</v>
      </c>
      <c r="I147">
        <v>1.2400000095367401</v>
      </c>
      <c r="J147">
        <v>0</v>
      </c>
      <c r="K147" t="b">
        <f>IF(dailyActivity_merged[[#This Row],[VeryActiveDistance]]&gt;20,"active")</f>
        <v>0</v>
      </c>
      <c r="L147">
        <v>0</v>
      </c>
      <c r="M147" t="b">
        <f>IF(dailyActivity_merged[[#This Row],[ModeratelyActiveDistance]]&gt;10&lt;20,"moderate")</f>
        <v>0</v>
      </c>
      <c r="N147">
        <v>0</v>
      </c>
      <c r="O147" t="str">
        <f>IF(dailyActivity_merged[[#This Row],[LightActiveDistance]]&lt;10,"light")</f>
        <v>light</v>
      </c>
      <c r="P147" t="b">
        <f>IF(dailyActivity_merged[[#This Row],[Mean]]="intermediate",IF(dailyActivity_merged[[#This Row],[Mean]]&gt;35,"pro","beginner"))</f>
        <v>0</v>
      </c>
      <c r="Q147">
        <f>AVERAGE(dailyActivity_merged[LightActiveDistance])</f>
        <v>3.3408191485885292</v>
      </c>
      <c r="R147">
        <v>1.2400000095367401</v>
      </c>
      <c r="S147">
        <v>0</v>
      </c>
      <c r="T147">
        <f>dailyActivity_merged[[#This Row],[VeryActiveMinutes]]*60</f>
        <v>0</v>
      </c>
      <c r="U147">
        <v>0</v>
      </c>
      <c r="V147">
        <f>dailyActivity_merged[[#This Row],[FairlyActiveMinutes]]*60</f>
        <v>0</v>
      </c>
      <c r="W147">
        <v>0</v>
      </c>
      <c r="X147">
        <f>dailyActivity_merged[[#This Row],[LightlyActiveMinutes]]*60</f>
        <v>5220</v>
      </c>
      <c r="Y147">
        <v>87</v>
      </c>
      <c r="Z147">
        <v>1353</v>
      </c>
      <c r="AA147">
        <v>2338</v>
      </c>
    </row>
    <row r="148" spans="1:27" x14ac:dyDescent="0.3">
      <c r="A148" t="e">
        <f>VLOOKUP(dailyActivity_merged[[#Headers],[Id]],dailyActivity_merged[[Id]:[Calories]],15,0)</f>
        <v>#N/A</v>
      </c>
      <c r="B148" t="str">
        <f>LEFT(dailyActivity_merged[[#This Row],[Id]],4)</f>
        <v>1927</v>
      </c>
      <c r="C148">
        <v>1927972279</v>
      </c>
      <c r="D148" t="str">
        <f>LEFT(dailyActivity_merged[[#This Row],[ActivityDate]],1)</f>
        <v>4</v>
      </c>
      <c r="E148" s="1">
        <v>42495</v>
      </c>
      <c r="F148" s="1">
        <f ca="1">SUMIF(dailyActivity_merged[Id],dailyActivity_merged[[#Headers],[TotalSteps]],F149:F1087)</f>
        <v>0</v>
      </c>
      <c r="G148">
        <v>0</v>
      </c>
      <c r="H148">
        <v>0</v>
      </c>
      <c r="I148">
        <v>0</v>
      </c>
      <c r="J148">
        <v>0</v>
      </c>
      <c r="K148" t="b">
        <f>IF(dailyActivity_merged[[#This Row],[VeryActiveDistance]]&gt;20,"active")</f>
        <v>0</v>
      </c>
      <c r="L148">
        <v>0</v>
      </c>
      <c r="M148" t="b">
        <f>IF(dailyActivity_merged[[#This Row],[ModeratelyActiveDistance]]&gt;10&lt;20,"moderate")</f>
        <v>0</v>
      </c>
      <c r="N148">
        <v>0</v>
      </c>
      <c r="O148" t="str">
        <f>IF(dailyActivity_merged[[#This Row],[LightActiveDistance]]&lt;10,"light")</f>
        <v>light</v>
      </c>
      <c r="P148" t="b">
        <f>IF(dailyActivity_merged[[#This Row],[Mean]]="intermediate",IF(dailyActivity_merged[[#This Row],[Mean]]&gt;35,"pro","beginner"))</f>
        <v>0</v>
      </c>
      <c r="Q148">
        <f>AVERAGE(dailyActivity_merged[LightActiveDistance])</f>
        <v>3.3408191485885292</v>
      </c>
      <c r="R148">
        <v>0</v>
      </c>
      <c r="S148">
        <v>0</v>
      </c>
      <c r="T148">
        <f>dailyActivity_merged[[#This Row],[VeryActiveMinutes]]*60</f>
        <v>0</v>
      </c>
      <c r="U148">
        <v>0</v>
      </c>
      <c r="V148">
        <f>dailyActivity_merged[[#This Row],[FairlyActiveMinutes]]*60</f>
        <v>0</v>
      </c>
      <c r="W148">
        <v>0</v>
      </c>
      <c r="X148">
        <f>dailyActivity_merged[[#This Row],[LightlyActiveMinutes]]*60</f>
        <v>0</v>
      </c>
      <c r="Y148">
        <v>0</v>
      </c>
      <c r="Z148">
        <v>1440</v>
      </c>
      <c r="AA148">
        <v>2063</v>
      </c>
    </row>
    <row r="149" spans="1:27" x14ac:dyDescent="0.3">
      <c r="A149" t="e">
        <f>VLOOKUP(dailyActivity_merged[[#Headers],[Id]],dailyActivity_merged[[Id]:[Calories]],15,0)</f>
        <v>#N/A</v>
      </c>
      <c r="B149" t="str">
        <f>LEFT(dailyActivity_merged[[#This Row],[Id]],4)</f>
        <v>1927</v>
      </c>
      <c r="C149">
        <v>1927972279</v>
      </c>
      <c r="D149" t="str">
        <f>LEFT(dailyActivity_merged[[#This Row],[ActivityDate]],1)</f>
        <v>4</v>
      </c>
      <c r="E149" s="1">
        <v>42496</v>
      </c>
      <c r="F149" s="1">
        <f ca="1">SUMIF(dailyActivity_merged[Id],dailyActivity_merged[[#Headers],[TotalSteps]],F150:F1088)</f>
        <v>0</v>
      </c>
      <c r="G149">
        <v>2091</v>
      </c>
      <c r="H149">
        <v>1.45000004768372</v>
      </c>
      <c r="I149">
        <v>1.45000004768372</v>
      </c>
      <c r="J149">
        <v>0</v>
      </c>
      <c r="K149" t="b">
        <f>IF(dailyActivity_merged[[#This Row],[VeryActiveDistance]]&gt;20,"active")</f>
        <v>0</v>
      </c>
      <c r="L149">
        <v>0</v>
      </c>
      <c r="M149" t="b">
        <f>IF(dailyActivity_merged[[#This Row],[ModeratelyActiveDistance]]&gt;10&lt;20,"moderate")</f>
        <v>0</v>
      </c>
      <c r="N149">
        <v>0</v>
      </c>
      <c r="O149" t="str">
        <f>IF(dailyActivity_merged[[#This Row],[LightActiveDistance]]&lt;10,"light")</f>
        <v>light</v>
      </c>
      <c r="P149" t="b">
        <f>IF(dailyActivity_merged[[#This Row],[Mean]]="intermediate",IF(dailyActivity_merged[[#This Row],[Mean]]&gt;35,"pro","beginner"))</f>
        <v>0</v>
      </c>
      <c r="Q149">
        <f>AVERAGE(dailyActivity_merged[LightActiveDistance])</f>
        <v>3.3408191485885292</v>
      </c>
      <c r="R149">
        <v>1.45000004768372</v>
      </c>
      <c r="S149">
        <v>0</v>
      </c>
      <c r="T149">
        <f>dailyActivity_merged[[#This Row],[VeryActiveMinutes]]*60</f>
        <v>0</v>
      </c>
      <c r="U149">
        <v>0</v>
      </c>
      <c r="V149">
        <f>dailyActivity_merged[[#This Row],[FairlyActiveMinutes]]*60</f>
        <v>0</v>
      </c>
      <c r="W149">
        <v>0</v>
      </c>
      <c r="X149">
        <f>dailyActivity_merged[[#This Row],[LightlyActiveMinutes]]*60</f>
        <v>6480</v>
      </c>
      <c r="Y149">
        <v>108</v>
      </c>
      <c r="Z149">
        <v>1332</v>
      </c>
      <c r="AA149">
        <v>2383</v>
      </c>
    </row>
    <row r="150" spans="1:27" x14ac:dyDescent="0.3">
      <c r="A150" t="e">
        <f>VLOOKUP(dailyActivity_merged[[#Headers],[Id]],dailyActivity_merged[[Id]:[Calories]],15,0)</f>
        <v>#N/A</v>
      </c>
      <c r="B150" t="str">
        <f>LEFT(dailyActivity_merged[[#This Row],[Id]],4)</f>
        <v>1927</v>
      </c>
      <c r="C150">
        <v>1927972279</v>
      </c>
      <c r="D150" t="str">
        <f>LEFT(dailyActivity_merged[[#This Row],[ActivityDate]],1)</f>
        <v>4</v>
      </c>
      <c r="E150" s="1">
        <v>42497</v>
      </c>
      <c r="F150" s="1">
        <f ca="1">SUMIF(dailyActivity_merged[Id],dailyActivity_merged[[#Headers],[TotalSteps]],F151:F1089)</f>
        <v>0</v>
      </c>
      <c r="G150">
        <v>1510</v>
      </c>
      <c r="H150">
        <v>1.03999996185303</v>
      </c>
      <c r="I150">
        <v>1.03999996185303</v>
      </c>
      <c r="J150">
        <v>0</v>
      </c>
      <c r="K150" t="b">
        <f>IF(dailyActivity_merged[[#This Row],[VeryActiveDistance]]&gt;20,"active")</f>
        <v>0</v>
      </c>
      <c r="L150">
        <v>0</v>
      </c>
      <c r="M150" t="b">
        <f>IF(dailyActivity_merged[[#This Row],[ModeratelyActiveDistance]]&gt;10&lt;20,"moderate")</f>
        <v>0</v>
      </c>
      <c r="N150">
        <v>0</v>
      </c>
      <c r="O150" t="str">
        <f>IF(dailyActivity_merged[[#This Row],[LightActiveDistance]]&lt;10,"light")</f>
        <v>light</v>
      </c>
      <c r="P150" t="b">
        <f>IF(dailyActivity_merged[[#This Row],[Mean]]="intermediate",IF(dailyActivity_merged[[#This Row],[Mean]]&gt;35,"pro","beginner"))</f>
        <v>0</v>
      </c>
      <c r="Q150">
        <f>AVERAGE(dailyActivity_merged[LightActiveDistance])</f>
        <v>3.3408191485885292</v>
      </c>
      <c r="R150">
        <v>1.03999996185303</v>
      </c>
      <c r="S150">
        <v>0</v>
      </c>
      <c r="T150">
        <f>dailyActivity_merged[[#This Row],[VeryActiveMinutes]]*60</f>
        <v>0</v>
      </c>
      <c r="U150">
        <v>0</v>
      </c>
      <c r="V150">
        <f>dailyActivity_merged[[#This Row],[FairlyActiveMinutes]]*60</f>
        <v>0</v>
      </c>
      <c r="W150">
        <v>0</v>
      </c>
      <c r="X150">
        <f>dailyActivity_merged[[#This Row],[LightlyActiveMinutes]]*60</f>
        <v>2880</v>
      </c>
      <c r="Y150">
        <v>48</v>
      </c>
      <c r="Z150">
        <v>1392</v>
      </c>
      <c r="AA150">
        <v>2229</v>
      </c>
    </row>
    <row r="151" spans="1:27" x14ac:dyDescent="0.3">
      <c r="A151" t="e">
        <f>VLOOKUP(dailyActivity_merged[[#Headers],[Id]],dailyActivity_merged[[Id]:[Calories]],15,0)</f>
        <v>#N/A</v>
      </c>
      <c r="B151" t="str">
        <f>LEFT(dailyActivity_merged[[#This Row],[Id]],4)</f>
        <v>1927</v>
      </c>
      <c r="C151">
        <v>1927972279</v>
      </c>
      <c r="D151" t="str">
        <f>LEFT(dailyActivity_merged[[#This Row],[ActivityDate]],1)</f>
        <v>4</v>
      </c>
      <c r="E151" s="1">
        <v>42498</v>
      </c>
      <c r="F151" s="1">
        <f ca="1">SUMIF(dailyActivity_merged[Id],dailyActivity_merged[[#Headers],[TotalSteps]],F152:F1090)</f>
        <v>0</v>
      </c>
      <c r="G151">
        <v>0</v>
      </c>
      <c r="H151">
        <v>0</v>
      </c>
      <c r="I151">
        <v>0</v>
      </c>
      <c r="J151">
        <v>0</v>
      </c>
      <c r="K151" t="b">
        <f>IF(dailyActivity_merged[[#This Row],[VeryActiveDistance]]&gt;20,"active")</f>
        <v>0</v>
      </c>
      <c r="L151">
        <v>0</v>
      </c>
      <c r="M151" t="b">
        <f>IF(dailyActivity_merged[[#This Row],[ModeratelyActiveDistance]]&gt;10&lt;20,"moderate")</f>
        <v>0</v>
      </c>
      <c r="N151">
        <v>0</v>
      </c>
      <c r="O151" t="str">
        <f>IF(dailyActivity_merged[[#This Row],[LightActiveDistance]]&lt;10,"light")</f>
        <v>light</v>
      </c>
      <c r="P151" t="b">
        <f>IF(dailyActivity_merged[[#This Row],[Mean]]="intermediate",IF(dailyActivity_merged[[#This Row],[Mean]]&gt;35,"pro","beginner"))</f>
        <v>0</v>
      </c>
      <c r="Q151">
        <f>AVERAGE(dailyActivity_merged[LightActiveDistance])</f>
        <v>3.3408191485885292</v>
      </c>
      <c r="R151">
        <v>0</v>
      </c>
      <c r="S151">
        <v>0</v>
      </c>
      <c r="T151">
        <f>dailyActivity_merged[[#This Row],[VeryActiveMinutes]]*60</f>
        <v>0</v>
      </c>
      <c r="U151">
        <v>0</v>
      </c>
      <c r="V151">
        <f>dailyActivity_merged[[#This Row],[FairlyActiveMinutes]]*60</f>
        <v>0</v>
      </c>
      <c r="W151">
        <v>0</v>
      </c>
      <c r="X151">
        <f>dailyActivity_merged[[#This Row],[LightlyActiveMinutes]]*60</f>
        <v>0</v>
      </c>
      <c r="Y151">
        <v>0</v>
      </c>
      <c r="Z151">
        <v>1440</v>
      </c>
      <c r="AA151">
        <v>2063</v>
      </c>
    </row>
    <row r="152" spans="1:27" x14ac:dyDescent="0.3">
      <c r="A152" t="e">
        <f>VLOOKUP(dailyActivity_merged[[#Headers],[Id]],dailyActivity_merged[[Id]:[Calories]],15,0)</f>
        <v>#N/A</v>
      </c>
      <c r="B152" t="str">
        <f>LEFT(dailyActivity_merged[[#This Row],[Id]],4)</f>
        <v>1927</v>
      </c>
      <c r="C152">
        <v>1927972279</v>
      </c>
      <c r="D152" t="str">
        <f>LEFT(dailyActivity_merged[[#This Row],[ActivityDate]],1)</f>
        <v>4</v>
      </c>
      <c r="E152" s="1">
        <v>42499</v>
      </c>
      <c r="F152" s="1">
        <f ca="1">SUMIF(dailyActivity_merged[Id],dailyActivity_merged[[#Headers],[TotalSteps]],F153:F1091)</f>
        <v>0</v>
      </c>
      <c r="G152">
        <v>0</v>
      </c>
      <c r="H152">
        <v>0</v>
      </c>
      <c r="I152">
        <v>0</v>
      </c>
      <c r="J152">
        <v>0</v>
      </c>
      <c r="K152" t="b">
        <f>IF(dailyActivity_merged[[#This Row],[VeryActiveDistance]]&gt;20,"active")</f>
        <v>0</v>
      </c>
      <c r="L152">
        <v>0</v>
      </c>
      <c r="M152" t="b">
        <f>IF(dailyActivity_merged[[#This Row],[ModeratelyActiveDistance]]&gt;10&lt;20,"moderate")</f>
        <v>0</v>
      </c>
      <c r="N152">
        <v>0</v>
      </c>
      <c r="O152" t="str">
        <f>IF(dailyActivity_merged[[#This Row],[LightActiveDistance]]&lt;10,"light")</f>
        <v>light</v>
      </c>
      <c r="P152" t="b">
        <f>IF(dailyActivity_merged[[#This Row],[Mean]]="intermediate",IF(dailyActivity_merged[[#This Row],[Mean]]&gt;35,"pro","beginner"))</f>
        <v>0</v>
      </c>
      <c r="Q152">
        <f>AVERAGE(dailyActivity_merged[LightActiveDistance])</f>
        <v>3.3408191485885292</v>
      </c>
      <c r="R152">
        <v>0</v>
      </c>
      <c r="S152">
        <v>0</v>
      </c>
      <c r="T152">
        <f>dailyActivity_merged[[#This Row],[VeryActiveMinutes]]*60</f>
        <v>0</v>
      </c>
      <c r="U152">
        <v>0</v>
      </c>
      <c r="V152">
        <f>dailyActivity_merged[[#This Row],[FairlyActiveMinutes]]*60</f>
        <v>0</v>
      </c>
      <c r="W152">
        <v>0</v>
      </c>
      <c r="X152">
        <f>dailyActivity_merged[[#This Row],[LightlyActiveMinutes]]*60</f>
        <v>0</v>
      </c>
      <c r="Y152">
        <v>0</v>
      </c>
      <c r="Z152">
        <v>1440</v>
      </c>
      <c r="AA152">
        <v>2063</v>
      </c>
    </row>
    <row r="153" spans="1:27" x14ac:dyDescent="0.3">
      <c r="A153" t="e">
        <f>VLOOKUP(dailyActivity_merged[[#Headers],[Id]],dailyActivity_merged[[Id]:[Calories]],15,0)</f>
        <v>#N/A</v>
      </c>
      <c r="B153" t="str">
        <f>LEFT(dailyActivity_merged[[#This Row],[Id]],4)</f>
        <v>1927</v>
      </c>
      <c r="C153">
        <v>1927972279</v>
      </c>
      <c r="D153" t="str">
        <f>LEFT(dailyActivity_merged[[#This Row],[ActivityDate]],1)</f>
        <v>4</v>
      </c>
      <c r="E153" s="1">
        <v>42500</v>
      </c>
      <c r="F153" s="1">
        <f ca="1">SUMIF(dailyActivity_merged[Id],dailyActivity_merged[[#Headers],[TotalSteps]],F154:F1092)</f>
        <v>0</v>
      </c>
      <c r="G153">
        <v>0</v>
      </c>
      <c r="H153">
        <v>0</v>
      </c>
      <c r="I153">
        <v>0</v>
      </c>
      <c r="J153">
        <v>0</v>
      </c>
      <c r="K153" t="b">
        <f>IF(dailyActivity_merged[[#This Row],[VeryActiveDistance]]&gt;20,"active")</f>
        <v>0</v>
      </c>
      <c r="L153">
        <v>0</v>
      </c>
      <c r="M153" t="b">
        <f>IF(dailyActivity_merged[[#This Row],[ModeratelyActiveDistance]]&gt;10&lt;20,"moderate")</f>
        <v>0</v>
      </c>
      <c r="N153">
        <v>0</v>
      </c>
      <c r="O153" t="str">
        <f>IF(dailyActivity_merged[[#This Row],[LightActiveDistance]]&lt;10,"light")</f>
        <v>light</v>
      </c>
      <c r="P153" t="b">
        <f>IF(dailyActivity_merged[[#This Row],[Mean]]="intermediate",IF(dailyActivity_merged[[#This Row],[Mean]]&gt;35,"pro","beginner"))</f>
        <v>0</v>
      </c>
      <c r="Q153">
        <f>AVERAGE(dailyActivity_merged[LightActiveDistance])</f>
        <v>3.3408191485885292</v>
      </c>
      <c r="R153">
        <v>0</v>
      </c>
      <c r="S153">
        <v>0</v>
      </c>
      <c r="T153">
        <f>dailyActivity_merged[[#This Row],[VeryActiveMinutes]]*60</f>
        <v>0</v>
      </c>
      <c r="U153">
        <v>0</v>
      </c>
      <c r="V153">
        <f>dailyActivity_merged[[#This Row],[FairlyActiveMinutes]]*60</f>
        <v>0</v>
      </c>
      <c r="W153">
        <v>0</v>
      </c>
      <c r="X153">
        <f>dailyActivity_merged[[#This Row],[LightlyActiveMinutes]]*60</f>
        <v>0</v>
      </c>
      <c r="Y153">
        <v>0</v>
      </c>
      <c r="Z153">
        <v>1440</v>
      </c>
      <c r="AA153">
        <v>2063</v>
      </c>
    </row>
    <row r="154" spans="1:27" x14ac:dyDescent="0.3">
      <c r="A154" t="e">
        <f>VLOOKUP(dailyActivity_merged[[#Headers],[Id]],dailyActivity_merged[[Id]:[Calories]],15,0)</f>
        <v>#N/A</v>
      </c>
      <c r="B154" t="str">
        <f>LEFT(dailyActivity_merged[[#This Row],[Id]],4)</f>
        <v>1927</v>
      </c>
      <c r="C154">
        <v>1927972279</v>
      </c>
      <c r="D154" t="str">
        <f>LEFT(dailyActivity_merged[[#This Row],[ActivityDate]],1)</f>
        <v>4</v>
      </c>
      <c r="E154" s="1">
        <v>42501</v>
      </c>
      <c r="F154" s="1">
        <f ca="1">SUMIF(dailyActivity_merged[Id],dailyActivity_merged[[#Headers],[TotalSteps]],F155:F1093)</f>
        <v>0</v>
      </c>
      <c r="G154">
        <v>0</v>
      </c>
      <c r="H154">
        <v>0</v>
      </c>
      <c r="I154">
        <v>0</v>
      </c>
      <c r="J154">
        <v>0</v>
      </c>
      <c r="K154" t="b">
        <f>IF(dailyActivity_merged[[#This Row],[VeryActiveDistance]]&gt;20,"active")</f>
        <v>0</v>
      </c>
      <c r="L154">
        <v>0</v>
      </c>
      <c r="M154" t="b">
        <f>IF(dailyActivity_merged[[#This Row],[ModeratelyActiveDistance]]&gt;10&lt;20,"moderate")</f>
        <v>0</v>
      </c>
      <c r="N154">
        <v>0</v>
      </c>
      <c r="O154" t="str">
        <f>IF(dailyActivity_merged[[#This Row],[LightActiveDistance]]&lt;10,"light")</f>
        <v>light</v>
      </c>
      <c r="P154" t="b">
        <f>IF(dailyActivity_merged[[#This Row],[Mean]]="intermediate",IF(dailyActivity_merged[[#This Row],[Mean]]&gt;35,"pro","beginner"))</f>
        <v>0</v>
      </c>
      <c r="Q154">
        <f>AVERAGE(dailyActivity_merged[LightActiveDistance])</f>
        <v>3.3408191485885292</v>
      </c>
      <c r="R154">
        <v>0</v>
      </c>
      <c r="S154">
        <v>0</v>
      </c>
      <c r="T154">
        <f>dailyActivity_merged[[#This Row],[VeryActiveMinutes]]*60</f>
        <v>0</v>
      </c>
      <c r="U154">
        <v>0</v>
      </c>
      <c r="V154">
        <f>dailyActivity_merged[[#This Row],[FairlyActiveMinutes]]*60</f>
        <v>0</v>
      </c>
      <c r="W154">
        <v>0</v>
      </c>
      <c r="X154">
        <f>dailyActivity_merged[[#This Row],[LightlyActiveMinutes]]*60</f>
        <v>0</v>
      </c>
      <c r="Y154">
        <v>0</v>
      </c>
      <c r="Z154">
        <v>1440</v>
      </c>
      <c r="AA154">
        <v>2063</v>
      </c>
    </row>
    <row r="155" spans="1:27" x14ac:dyDescent="0.3">
      <c r="A155" t="e">
        <f>VLOOKUP(dailyActivity_merged[[#Headers],[Id]],dailyActivity_merged[[Id]:[Calories]],15,0)</f>
        <v>#N/A</v>
      </c>
      <c r="B155" t="str">
        <f>LEFT(dailyActivity_merged[[#This Row],[Id]],4)</f>
        <v>1927</v>
      </c>
      <c r="C155">
        <v>1927972279</v>
      </c>
      <c r="D155" t="str">
        <f>LEFT(dailyActivity_merged[[#This Row],[ActivityDate]],1)</f>
        <v>4</v>
      </c>
      <c r="E155" s="1">
        <v>42502</v>
      </c>
      <c r="F155" s="1">
        <f ca="1">SUMIF(dailyActivity_merged[Id],dailyActivity_merged[[#Headers],[TotalSteps]],F156:F1094)</f>
        <v>0</v>
      </c>
      <c r="G155">
        <v>0</v>
      </c>
      <c r="H155">
        <v>0</v>
      </c>
      <c r="I155">
        <v>0</v>
      </c>
      <c r="J155">
        <v>0</v>
      </c>
      <c r="K155" t="b">
        <f>IF(dailyActivity_merged[[#This Row],[VeryActiveDistance]]&gt;20,"active")</f>
        <v>0</v>
      </c>
      <c r="L155">
        <v>0</v>
      </c>
      <c r="M155" t="b">
        <f>IF(dailyActivity_merged[[#This Row],[ModeratelyActiveDistance]]&gt;10&lt;20,"moderate")</f>
        <v>0</v>
      </c>
      <c r="N155">
        <v>0</v>
      </c>
      <c r="O155" t="str">
        <f>IF(dailyActivity_merged[[#This Row],[LightActiveDistance]]&lt;10,"light")</f>
        <v>light</v>
      </c>
      <c r="P155" t="b">
        <f>IF(dailyActivity_merged[[#This Row],[Mean]]="intermediate",IF(dailyActivity_merged[[#This Row],[Mean]]&gt;35,"pro","beginner"))</f>
        <v>0</v>
      </c>
      <c r="Q155">
        <f>AVERAGE(dailyActivity_merged[LightActiveDistance])</f>
        <v>3.3408191485885292</v>
      </c>
      <c r="R155">
        <v>0</v>
      </c>
      <c r="S155">
        <v>0</v>
      </c>
      <c r="T155">
        <f>dailyActivity_merged[[#This Row],[VeryActiveMinutes]]*60</f>
        <v>0</v>
      </c>
      <c r="U155">
        <v>0</v>
      </c>
      <c r="V155">
        <f>dailyActivity_merged[[#This Row],[FairlyActiveMinutes]]*60</f>
        <v>0</v>
      </c>
      <c r="W155">
        <v>0</v>
      </c>
      <c r="X155">
        <f>dailyActivity_merged[[#This Row],[LightlyActiveMinutes]]*60</f>
        <v>0</v>
      </c>
      <c r="Y155">
        <v>0</v>
      </c>
      <c r="Z155">
        <v>966</v>
      </c>
      <c r="AA155">
        <v>1383</v>
      </c>
    </row>
    <row r="156" spans="1:27" x14ac:dyDescent="0.3">
      <c r="A156" t="e">
        <f>VLOOKUP(dailyActivity_merged[[#Headers],[Id]],dailyActivity_merged[[Id]:[Calories]],15,0)</f>
        <v>#N/A</v>
      </c>
      <c r="B156" t="str">
        <f>LEFT(dailyActivity_merged[[#This Row],[Id]],4)</f>
        <v>2022</v>
      </c>
      <c r="C156">
        <v>2022484408</v>
      </c>
      <c r="D156" t="str">
        <f>LEFT(dailyActivity_merged[[#This Row],[ActivityDate]],1)</f>
        <v>4</v>
      </c>
      <c r="E156" s="1">
        <v>42472</v>
      </c>
      <c r="F156" s="1">
        <f ca="1">SUMIF(dailyActivity_merged[Id],dailyActivity_merged[[#Headers],[TotalSteps]],F157:F1095)</f>
        <v>0</v>
      </c>
      <c r="G156">
        <v>11875</v>
      </c>
      <c r="H156">
        <v>8.3400001525878906</v>
      </c>
      <c r="I156">
        <v>8.3400001525878906</v>
      </c>
      <c r="J156">
        <v>0</v>
      </c>
      <c r="K156" t="b">
        <f>IF(dailyActivity_merged[[#This Row],[VeryActiveDistance]]&gt;20,"active")</f>
        <v>0</v>
      </c>
      <c r="L156">
        <v>3.3099999427795401</v>
      </c>
      <c r="M156" t="b">
        <f>IF(dailyActivity_merged[[#This Row],[ModeratelyActiveDistance]]&gt;10&lt;20,"moderate")</f>
        <v>0</v>
      </c>
      <c r="N156">
        <v>0.769999980926514</v>
      </c>
      <c r="O156" t="str">
        <f>IF(dailyActivity_merged[[#This Row],[LightActiveDistance]]&lt;10,"light")</f>
        <v>light</v>
      </c>
      <c r="P156" t="b">
        <f>IF(dailyActivity_merged[[#This Row],[Mean]]="intermediate",IF(dailyActivity_merged[[#This Row],[Mean]]&gt;35,"pro","beginner"))</f>
        <v>0</v>
      </c>
      <c r="Q156">
        <f>AVERAGE(dailyActivity_merged[LightActiveDistance])</f>
        <v>3.3408191485885292</v>
      </c>
      <c r="R156">
        <v>4.2600002288818404</v>
      </c>
      <c r="S156">
        <v>0</v>
      </c>
      <c r="T156">
        <f>dailyActivity_merged[[#This Row],[VeryActiveMinutes]]*60</f>
        <v>2520</v>
      </c>
      <c r="U156">
        <v>42</v>
      </c>
      <c r="V156">
        <f>dailyActivity_merged[[#This Row],[FairlyActiveMinutes]]*60</f>
        <v>840</v>
      </c>
      <c r="W156">
        <v>14</v>
      </c>
      <c r="X156">
        <f>dailyActivity_merged[[#This Row],[LightlyActiveMinutes]]*60</f>
        <v>13620</v>
      </c>
      <c r="Y156">
        <v>227</v>
      </c>
      <c r="Z156">
        <v>1157</v>
      </c>
      <c r="AA156">
        <v>2390</v>
      </c>
    </row>
    <row r="157" spans="1:27" x14ac:dyDescent="0.3">
      <c r="A157" t="e">
        <f>VLOOKUP(dailyActivity_merged[[#Headers],[Id]],dailyActivity_merged[[Id]:[Calories]],15,0)</f>
        <v>#N/A</v>
      </c>
      <c r="B157" t="str">
        <f>LEFT(dailyActivity_merged[[#This Row],[Id]],4)</f>
        <v>2022</v>
      </c>
      <c r="C157">
        <v>2022484408</v>
      </c>
      <c r="D157" t="str">
        <f>LEFT(dailyActivity_merged[[#This Row],[ActivityDate]],1)</f>
        <v>4</v>
      </c>
      <c r="E157" s="1">
        <v>42473</v>
      </c>
      <c r="F157" s="1">
        <f ca="1">SUMIF(dailyActivity_merged[Id],dailyActivity_merged[[#Headers],[TotalSteps]],F158:F1096)</f>
        <v>0</v>
      </c>
      <c r="G157">
        <v>12024</v>
      </c>
      <c r="H157">
        <v>8.5</v>
      </c>
      <c r="I157">
        <v>8.5</v>
      </c>
      <c r="J157">
        <v>0</v>
      </c>
      <c r="K157" t="b">
        <f>IF(dailyActivity_merged[[#This Row],[VeryActiveDistance]]&gt;20,"active")</f>
        <v>0</v>
      </c>
      <c r="L157">
        <v>2.9900000095367401</v>
      </c>
      <c r="M157" t="b">
        <f>IF(dailyActivity_merged[[#This Row],[ModeratelyActiveDistance]]&gt;10&lt;20,"moderate")</f>
        <v>0</v>
      </c>
      <c r="N157">
        <v>0.10000000149011599</v>
      </c>
      <c r="O157" t="str">
        <f>IF(dailyActivity_merged[[#This Row],[LightActiveDistance]]&lt;10,"light")</f>
        <v>light</v>
      </c>
      <c r="P157" t="b">
        <f>IF(dailyActivity_merged[[#This Row],[Mean]]="intermediate",IF(dailyActivity_merged[[#This Row],[Mean]]&gt;35,"pro","beginner"))</f>
        <v>0</v>
      </c>
      <c r="Q157">
        <f>AVERAGE(dailyActivity_merged[LightActiveDistance])</f>
        <v>3.3408191485885292</v>
      </c>
      <c r="R157">
        <v>5.4099998474121103</v>
      </c>
      <c r="S157">
        <v>0</v>
      </c>
      <c r="T157">
        <f>dailyActivity_merged[[#This Row],[VeryActiveMinutes]]*60</f>
        <v>2580</v>
      </c>
      <c r="U157">
        <v>43</v>
      </c>
      <c r="V157">
        <f>dailyActivity_merged[[#This Row],[FairlyActiveMinutes]]*60</f>
        <v>300</v>
      </c>
      <c r="W157">
        <v>5</v>
      </c>
      <c r="X157">
        <f>dailyActivity_merged[[#This Row],[LightlyActiveMinutes]]*60</f>
        <v>17520</v>
      </c>
      <c r="Y157">
        <v>292</v>
      </c>
      <c r="Z157">
        <v>1100</v>
      </c>
      <c r="AA157">
        <v>2601</v>
      </c>
    </row>
    <row r="158" spans="1:27" x14ac:dyDescent="0.3">
      <c r="A158" t="e">
        <f>VLOOKUP(dailyActivity_merged[[#Headers],[Id]],dailyActivity_merged[[Id]:[Calories]],15,0)</f>
        <v>#N/A</v>
      </c>
      <c r="B158" t="str">
        <f>LEFT(dailyActivity_merged[[#This Row],[Id]],4)</f>
        <v>2022</v>
      </c>
      <c r="C158">
        <v>2022484408</v>
      </c>
      <c r="D158" t="str">
        <f>LEFT(dailyActivity_merged[[#This Row],[ActivityDate]],1)</f>
        <v>4</v>
      </c>
      <c r="E158" s="1">
        <v>42474</v>
      </c>
      <c r="F158" s="1">
        <f ca="1">SUMIF(dailyActivity_merged[Id],dailyActivity_merged[[#Headers],[TotalSteps]],F159:F1097)</f>
        <v>0</v>
      </c>
      <c r="G158">
        <v>10690</v>
      </c>
      <c r="H158">
        <v>7.5</v>
      </c>
      <c r="I158">
        <v>7.5</v>
      </c>
      <c r="J158">
        <v>0</v>
      </c>
      <c r="K158" t="b">
        <f>IF(dailyActivity_merged[[#This Row],[VeryActiveDistance]]&gt;20,"active")</f>
        <v>0</v>
      </c>
      <c r="L158">
        <v>2.4800000190734899</v>
      </c>
      <c r="M158" t="b">
        <f>IF(dailyActivity_merged[[#This Row],[ModeratelyActiveDistance]]&gt;10&lt;20,"moderate")</f>
        <v>0</v>
      </c>
      <c r="N158">
        <v>0.20999999344348899</v>
      </c>
      <c r="O158" t="str">
        <f>IF(dailyActivity_merged[[#This Row],[LightActiveDistance]]&lt;10,"light")</f>
        <v>light</v>
      </c>
      <c r="P158" t="b">
        <f>IF(dailyActivity_merged[[#This Row],[Mean]]="intermediate",IF(dailyActivity_merged[[#This Row],[Mean]]&gt;35,"pro","beginner"))</f>
        <v>0</v>
      </c>
      <c r="Q158">
        <f>AVERAGE(dailyActivity_merged[LightActiveDistance])</f>
        <v>3.3408191485885292</v>
      </c>
      <c r="R158">
        <v>4.8200001716613796</v>
      </c>
      <c r="S158">
        <v>0</v>
      </c>
      <c r="T158">
        <f>dailyActivity_merged[[#This Row],[VeryActiveMinutes]]*60</f>
        <v>1920</v>
      </c>
      <c r="U158">
        <v>32</v>
      </c>
      <c r="V158">
        <f>dailyActivity_merged[[#This Row],[FairlyActiveMinutes]]*60</f>
        <v>180</v>
      </c>
      <c r="W158">
        <v>3</v>
      </c>
      <c r="X158">
        <f>dailyActivity_merged[[#This Row],[LightlyActiveMinutes]]*60</f>
        <v>15420</v>
      </c>
      <c r="Y158">
        <v>257</v>
      </c>
      <c r="Z158">
        <v>1148</v>
      </c>
      <c r="AA158">
        <v>2312</v>
      </c>
    </row>
    <row r="159" spans="1:27" x14ac:dyDescent="0.3">
      <c r="A159" t="e">
        <f>VLOOKUP(dailyActivity_merged[[#Headers],[Id]],dailyActivity_merged[[Id]:[Calories]],15,0)</f>
        <v>#N/A</v>
      </c>
      <c r="B159" t="str">
        <f>LEFT(dailyActivity_merged[[#This Row],[Id]],4)</f>
        <v>2022</v>
      </c>
      <c r="C159">
        <v>2022484408</v>
      </c>
      <c r="D159" t="str">
        <f>LEFT(dailyActivity_merged[[#This Row],[ActivityDate]],1)</f>
        <v>4</v>
      </c>
      <c r="E159" s="1">
        <v>42475</v>
      </c>
      <c r="F159" s="1">
        <f ca="1">SUMIF(dailyActivity_merged[Id],dailyActivity_merged[[#Headers],[TotalSteps]],F160:F1098)</f>
        <v>0</v>
      </c>
      <c r="G159">
        <v>11034</v>
      </c>
      <c r="H159">
        <v>8.0299997329711896</v>
      </c>
      <c r="I159">
        <v>8.0299997329711896</v>
      </c>
      <c r="J159">
        <v>0</v>
      </c>
      <c r="K159" t="b">
        <f>IF(dailyActivity_merged[[#This Row],[VeryActiveDistance]]&gt;20,"active")</f>
        <v>0</v>
      </c>
      <c r="L159">
        <v>1.9400000572204601</v>
      </c>
      <c r="M159" t="b">
        <f>IF(dailyActivity_merged[[#This Row],[ModeratelyActiveDistance]]&gt;10&lt;20,"moderate")</f>
        <v>0</v>
      </c>
      <c r="N159">
        <v>0.31000000238418601</v>
      </c>
      <c r="O159" t="str">
        <f>IF(dailyActivity_merged[[#This Row],[LightActiveDistance]]&lt;10,"light")</f>
        <v>light</v>
      </c>
      <c r="P159" t="b">
        <f>IF(dailyActivity_merged[[#This Row],[Mean]]="intermediate",IF(dailyActivity_merged[[#This Row],[Mean]]&gt;35,"pro","beginner"))</f>
        <v>0</v>
      </c>
      <c r="Q159">
        <f>AVERAGE(dailyActivity_merged[LightActiveDistance])</f>
        <v>3.3408191485885292</v>
      </c>
      <c r="R159">
        <v>5.7800002098083496</v>
      </c>
      <c r="S159">
        <v>0</v>
      </c>
      <c r="T159">
        <f>dailyActivity_merged[[#This Row],[VeryActiveMinutes]]*60</f>
        <v>1620</v>
      </c>
      <c r="U159">
        <v>27</v>
      </c>
      <c r="V159">
        <f>dailyActivity_merged[[#This Row],[FairlyActiveMinutes]]*60</f>
        <v>540</v>
      </c>
      <c r="W159">
        <v>9</v>
      </c>
      <c r="X159">
        <f>dailyActivity_merged[[#This Row],[LightlyActiveMinutes]]*60</f>
        <v>16920</v>
      </c>
      <c r="Y159">
        <v>282</v>
      </c>
      <c r="Z159">
        <v>1122</v>
      </c>
      <c r="AA159">
        <v>2525</v>
      </c>
    </row>
    <row r="160" spans="1:27" x14ac:dyDescent="0.3">
      <c r="A160" t="e">
        <f>VLOOKUP(dailyActivity_merged[[#Headers],[Id]],dailyActivity_merged[[Id]:[Calories]],15,0)</f>
        <v>#N/A</v>
      </c>
      <c r="B160" t="str">
        <f>LEFT(dailyActivity_merged[[#This Row],[Id]],4)</f>
        <v>2022</v>
      </c>
      <c r="C160">
        <v>2022484408</v>
      </c>
      <c r="D160" t="str">
        <f>LEFT(dailyActivity_merged[[#This Row],[ActivityDate]],1)</f>
        <v>4</v>
      </c>
      <c r="E160" s="1">
        <v>42476</v>
      </c>
      <c r="F160" s="1">
        <f ca="1">SUMIF(dailyActivity_merged[Id],dailyActivity_merged[[#Headers],[TotalSteps]],F161:F1099)</f>
        <v>0</v>
      </c>
      <c r="G160">
        <v>10100</v>
      </c>
      <c r="H160">
        <v>7.0900001525878897</v>
      </c>
      <c r="I160">
        <v>7.0900001525878897</v>
      </c>
      <c r="J160">
        <v>0</v>
      </c>
      <c r="K160" t="b">
        <f>IF(dailyActivity_merged[[#This Row],[VeryActiveDistance]]&gt;20,"active")</f>
        <v>0</v>
      </c>
      <c r="L160">
        <v>3.1500000953674299</v>
      </c>
      <c r="M160" t="b">
        <f>IF(dailyActivity_merged[[#This Row],[ModeratelyActiveDistance]]&gt;10&lt;20,"moderate")</f>
        <v>0</v>
      </c>
      <c r="N160">
        <v>0.55000001192092896</v>
      </c>
      <c r="O160" t="str">
        <f>IF(dailyActivity_merged[[#This Row],[LightActiveDistance]]&lt;10,"light")</f>
        <v>light</v>
      </c>
      <c r="P160" t="b">
        <f>IF(dailyActivity_merged[[#This Row],[Mean]]="intermediate",IF(dailyActivity_merged[[#This Row],[Mean]]&gt;35,"pro","beginner"))</f>
        <v>0</v>
      </c>
      <c r="Q160">
        <f>AVERAGE(dailyActivity_merged[LightActiveDistance])</f>
        <v>3.3408191485885292</v>
      </c>
      <c r="R160">
        <v>3.3900001049041699</v>
      </c>
      <c r="S160">
        <v>0</v>
      </c>
      <c r="T160">
        <f>dailyActivity_merged[[#This Row],[VeryActiveMinutes]]*60</f>
        <v>2460</v>
      </c>
      <c r="U160">
        <v>41</v>
      </c>
      <c r="V160">
        <f>dailyActivity_merged[[#This Row],[FairlyActiveMinutes]]*60</f>
        <v>660</v>
      </c>
      <c r="W160">
        <v>11</v>
      </c>
      <c r="X160">
        <f>dailyActivity_merged[[#This Row],[LightlyActiveMinutes]]*60</f>
        <v>9060</v>
      </c>
      <c r="Y160">
        <v>151</v>
      </c>
      <c r="Z160">
        <v>1237</v>
      </c>
      <c r="AA160">
        <v>2177</v>
      </c>
    </row>
    <row r="161" spans="1:27" x14ac:dyDescent="0.3">
      <c r="A161" t="e">
        <f>VLOOKUP(dailyActivity_merged[[#Headers],[Id]],dailyActivity_merged[[Id]:[Calories]],15,0)</f>
        <v>#N/A</v>
      </c>
      <c r="B161" t="str">
        <f>LEFT(dailyActivity_merged[[#This Row],[Id]],4)</f>
        <v>2022</v>
      </c>
      <c r="C161">
        <v>2022484408</v>
      </c>
      <c r="D161" t="str">
        <f>LEFT(dailyActivity_merged[[#This Row],[ActivityDate]],1)</f>
        <v>4</v>
      </c>
      <c r="E161" s="1">
        <v>42477</v>
      </c>
      <c r="F161" s="1">
        <f ca="1">SUMIF(dailyActivity_merged[Id],dailyActivity_merged[[#Headers],[TotalSteps]],F162:F1100)</f>
        <v>0</v>
      </c>
      <c r="G161">
        <v>15112</v>
      </c>
      <c r="H161">
        <v>11.3999996185303</v>
      </c>
      <c r="I161">
        <v>11.3999996185303</v>
      </c>
      <c r="J161">
        <v>0</v>
      </c>
      <c r="K161" t="b">
        <f>IF(dailyActivity_merged[[#This Row],[VeryActiveDistance]]&gt;20,"active")</f>
        <v>0</v>
      </c>
      <c r="L161">
        <v>3.8699998855590798</v>
      </c>
      <c r="M161" t="b">
        <f>IF(dailyActivity_merged[[#This Row],[ModeratelyActiveDistance]]&gt;10&lt;20,"moderate")</f>
        <v>0</v>
      </c>
      <c r="N161">
        <v>0.66000002622604403</v>
      </c>
      <c r="O161" t="str">
        <f>IF(dailyActivity_merged[[#This Row],[LightActiveDistance]]&lt;10,"light")</f>
        <v>light</v>
      </c>
      <c r="P161" t="b">
        <f>IF(dailyActivity_merged[[#This Row],[Mean]]="intermediate",IF(dailyActivity_merged[[#This Row],[Mean]]&gt;35,"pro","beginner"))</f>
        <v>0</v>
      </c>
      <c r="Q161">
        <f>AVERAGE(dailyActivity_merged[LightActiveDistance])</f>
        <v>3.3408191485885292</v>
      </c>
      <c r="R161">
        <v>6.8800001144409197</v>
      </c>
      <c r="S161">
        <v>0</v>
      </c>
      <c r="T161">
        <f>dailyActivity_merged[[#This Row],[VeryActiveMinutes]]*60</f>
        <v>1680</v>
      </c>
      <c r="U161">
        <v>28</v>
      </c>
      <c r="V161">
        <f>dailyActivity_merged[[#This Row],[FairlyActiveMinutes]]*60</f>
        <v>1740</v>
      </c>
      <c r="W161">
        <v>29</v>
      </c>
      <c r="X161">
        <f>dailyActivity_merged[[#This Row],[LightlyActiveMinutes]]*60</f>
        <v>19860</v>
      </c>
      <c r="Y161">
        <v>331</v>
      </c>
      <c r="Z161">
        <v>1052</v>
      </c>
      <c r="AA161">
        <v>2782</v>
      </c>
    </row>
    <row r="162" spans="1:27" x14ac:dyDescent="0.3">
      <c r="A162" t="e">
        <f>VLOOKUP(dailyActivity_merged[[#Headers],[Id]],dailyActivity_merged[[Id]:[Calories]],15,0)</f>
        <v>#N/A</v>
      </c>
      <c r="B162" t="str">
        <f>LEFT(dailyActivity_merged[[#This Row],[Id]],4)</f>
        <v>2022</v>
      </c>
      <c r="C162">
        <v>2022484408</v>
      </c>
      <c r="D162" t="str">
        <f>LEFT(dailyActivity_merged[[#This Row],[ActivityDate]],1)</f>
        <v>4</v>
      </c>
      <c r="E162" s="1">
        <v>42478</v>
      </c>
      <c r="F162" s="1">
        <f ca="1">SUMIF(dailyActivity_merged[Id],dailyActivity_merged[[#Headers],[TotalSteps]],F163:F1101)</f>
        <v>0</v>
      </c>
      <c r="G162">
        <v>14131</v>
      </c>
      <c r="H162">
        <v>10.069999694824199</v>
      </c>
      <c r="I162">
        <v>10.069999694824199</v>
      </c>
      <c r="J162">
        <v>0</v>
      </c>
      <c r="K162" t="b">
        <f>IF(dailyActivity_merged[[#This Row],[VeryActiveDistance]]&gt;20,"active")</f>
        <v>0</v>
      </c>
      <c r="L162">
        <v>3.6400001049041699</v>
      </c>
      <c r="M162" t="b">
        <f>IF(dailyActivity_merged[[#This Row],[ModeratelyActiveDistance]]&gt;10&lt;20,"moderate")</f>
        <v>0</v>
      </c>
      <c r="N162">
        <v>0.119999997317791</v>
      </c>
      <c r="O162" t="str">
        <f>IF(dailyActivity_merged[[#This Row],[LightActiveDistance]]&lt;10,"light")</f>
        <v>light</v>
      </c>
      <c r="P162" t="b">
        <f>IF(dailyActivity_merged[[#This Row],[Mean]]="intermediate",IF(dailyActivity_merged[[#This Row],[Mean]]&gt;35,"pro","beginner"))</f>
        <v>0</v>
      </c>
      <c r="Q162">
        <f>AVERAGE(dailyActivity_merged[LightActiveDistance])</f>
        <v>3.3408191485885292</v>
      </c>
      <c r="R162">
        <v>6.3000001907348597</v>
      </c>
      <c r="S162">
        <v>0</v>
      </c>
      <c r="T162">
        <f>dailyActivity_merged[[#This Row],[VeryActiveMinutes]]*60</f>
        <v>2880</v>
      </c>
      <c r="U162">
        <v>48</v>
      </c>
      <c r="V162">
        <f>dailyActivity_merged[[#This Row],[FairlyActiveMinutes]]*60</f>
        <v>180</v>
      </c>
      <c r="W162">
        <v>3</v>
      </c>
      <c r="X162">
        <f>dailyActivity_merged[[#This Row],[LightlyActiveMinutes]]*60</f>
        <v>18660</v>
      </c>
      <c r="Y162">
        <v>311</v>
      </c>
      <c r="Z162">
        <v>1078</v>
      </c>
      <c r="AA162">
        <v>2770</v>
      </c>
    </row>
    <row r="163" spans="1:27" x14ac:dyDescent="0.3">
      <c r="A163" t="e">
        <f>VLOOKUP(dailyActivity_merged[[#Headers],[Id]],dailyActivity_merged[[Id]:[Calories]],15,0)</f>
        <v>#N/A</v>
      </c>
      <c r="B163" t="str">
        <f>LEFT(dailyActivity_merged[[#This Row],[Id]],4)</f>
        <v>2022</v>
      </c>
      <c r="C163">
        <v>2022484408</v>
      </c>
      <c r="D163" t="str">
        <f>LEFT(dailyActivity_merged[[#This Row],[ActivityDate]],1)</f>
        <v>4</v>
      </c>
      <c r="E163" s="1">
        <v>42479</v>
      </c>
      <c r="F163" s="1">
        <f ca="1">SUMIF(dailyActivity_merged[Id],dailyActivity_merged[[#Headers],[TotalSteps]],F164:F1102)</f>
        <v>0</v>
      </c>
      <c r="G163">
        <v>11548</v>
      </c>
      <c r="H163">
        <v>8.5299997329711896</v>
      </c>
      <c r="I163">
        <v>8.5299997329711896</v>
      </c>
      <c r="J163">
        <v>0</v>
      </c>
      <c r="K163" t="b">
        <f>IF(dailyActivity_merged[[#This Row],[VeryActiveDistance]]&gt;20,"active")</f>
        <v>0</v>
      </c>
      <c r="L163">
        <v>3.28999996185303</v>
      </c>
      <c r="M163" t="b">
        <f>IF(dailyActivity_merged[[#This Row],[ModeratelyActiveDistance]]&gt;10&lt;20,"moderate")</f>
        <v>0</v>
      </c>
      <c r="N163">
        <v>0.239999994635582</v>
      </c>
      <c r="O163" t="str">
        <f>IF(dailyActivity_merged[[#This Row],[LightActiveDistance]]&lt;10,"light")</f>
        <v>light</v>
      </c>
      <c r="P163" t="b">
        <f>IF(dailyActivity_merged[[#This Row],[Mean]]="intermediate",IF(dailyActivity_merged[[#This Row],[Mean]]&gt;35,"pro","beginner"))</f>
        <v>0</v>
      </c>
      <c r="Q163">
        <f>AVERAGE(dailyActivity_merged[LightActiveDistance])</f>
        <v>3.3408191485885292</v>
      </c>
      <c r="R163">
        <v>5</v>
      </c>
      <c r="S163">
        <v>0</v>
      </c>
      <c r="T163">
        <f>dailyActivity_merged[[#This Row],[VeryActiveMinutes]]*60</f>
        <v>1860</v>
      </c>
      <c r="U163">
        <v>31</v>
      </c>
      <c r="V163">
        <f>dailyActivity_merged[[#This Row],[FairlyActiveMinutes]]*60</f>
        <v>420</v>
      </c>
      <c r="W163">
        <v>7</v>
      </c>
      <c r="X163">
        <f>dailyActivity_merged[[#This Row],[LightlyActiveMinutes]]*60</f>
        <v>15000</v>
      </c>
      <c r="Y163">
        <v>250</v>
      </c>
      <c r="Z163">
        <v>1152</v>
      </c>
      <c r="AA163">
        <v>2489</v>
      </c>
    </row>
    <row r="164" spans="1:27" x14ac:dyDescent="0.3">
      <c r="A164" t="e">
        <f>VLOOKUP(dailyActivity_merged[[#Headers],[Id]],dailyActivity_merged[[Id]:[Calories]],15,0)</f>
        <v>#N/A</v>
      </c>
      <c r="B164" t="str">
        <f>LEFT(dailyActivity_merged[[#This Row],[Id]],4)</f>
        <v>2022</v>
      </c>
      <c r="C164">
        <v>2022484408</v>
      </c>
      <c r="D164" t="str">
        <f>LEFT(dailyActivity_merged[[#This Row],[ActivityDate]],1)</f>
        <v>4</v>
      </c>
      <c r="E164" s="1">
        <v>42480</v>
      </c>
      <c r="F164" s="1">
        <f ca="1">SUMIF(dailyActivity_merged[Id],dailyActivity_merged[[#Headers],[TotalSteps]],F165:F1103)</f>
        <v>0</v>
      </c>
      <c r="G164">
        <v>15112</v>
      </c>
      <c r="H164">
        <v>10.670000076293899</v>
      </c>
      <c r="I164">
        <v>10.670000076293899</v>
      </c>
      <c r="J164">
        <v>0</v>
      </c>
      <c r="K164" t="b">
        <f>IF(dailyActivity_merged[[#This Row],[VeryActiveDistance]]&gt;20,"active")</f>
        <v>0</v>
      </c>
      <c r="L164">
        <v>3.3399999141693102</v>
      </c>
      <c r="M164" t="b">
        <f>IF(dailyActivity_merged[[#This Row],[ModeratelyActiveDistance]]&gt;10&lt;20,"moderate")</f>
        <v>0</v>
      </c>
      <c r="N164">
        <v>1.9299999475479099</v>
      </c>
      <c r="O164" t="str">
        <f>IF(dailyActivity_merged[[#This Row],[LightActiveDistance]]&lt;10,"light")</f>
        <v>light</v>
      </c>
      <c r="P164" t="b">
        <f>IF(dailyActivity_merged[[#This Row],[Mean]]="intermediate",IF(dailyActivity_merged[[#This Row],[Mean]]&gt;35,"pro","beginner"))</f>
        <v>0</v>
      </c>
      <c r="Q164">
        <f>AVERAGE(dailyActivity_merged[LightActiveDistance])</f>
        <v>3.3408191485885292</v>
      </c>
      <c r="R164">
        <v>5.4000000953674299</v>
      </c>
      <c r="S164">
        <v>0</v>
      </c>
      <c r="T164">
        <f>dailyActivity_merged[[#This Row],[VeryActiveMinutes]]*60</f>
        <v>2880</v>
      </c>
      <c r="U164">
        <v>48</v>
      </c>
      <c r="V164">
        <f>dailyActivity_merged[[#This Row],[FairlyActiveMinutes]]*60</f>
        <v>3780</v>
      </c>
      <c r="W164">
        <v>63</v>
      </c>
      <c r="X164">
        <f>dailyActivity_merged[[#This Row],[LightlyActiveMinutes]]*60</f>
        <v>16560</v>
      </c>
      <c r="Y164">
        <v>276</v>
      </c>
      <c r="Z164">
        <v>1053</v>
      </c>
      <c r="AA164">
        <v>2897</v>
      </c>
    </row>
    <row r="165" spans="1:27" x14ac:dyDescent="0.3">
      <c r="A165" t="e">
        <f>VLOOKUP(dailyActivity_merged[[#Headers],[Id]],dailyActivity_merged[[Id]:[Calories]],15,0)</f>
        <v>#N/A</v>
      </c>
      <c r="B165" t="str">
        <f>LEFT(dailyActivity_merged[[#This Row],[Id]],4)</f>
        <v>2022</v>
      </c>
      <c r="C165">
        <v>2022484408</v>
      </c>
      <c r="D165" t="str">
        <f>LEFT(dailyActivity_merged[[#This Row],[ActivityDate]],1)</f>
        <v>4</v>
      </c>
      <c r="E165" s="1">
        <v>42481</v>
      </c>
      <c r="F165" s="1">
        <f ca="1">SUMIF(dailyActivity_merged[Id],dailyActivity_merged[[#Headers],[TotalSteps]],F166:F1104)</f>
        <v>0</v>
      </c>
      <c r="G165">
        <v>12453</v>
      </c>
      <c r="H165">
        <v>8.7399997711181605</v>
      </c>
      <c r="I165">
        <v>8.7399997711181605</v>
      </c>
      <c r="J165">
        <v>0</v>
      </c>
      <c r="K165" t="b">
        <f>IF(dailyActivity_merged[[#This Row],[VeryActiveDistance]]&gt;20,"active")</f>
        <v>0</v>
      </c>
      <c r="L165">
        <v>3.3299999237060498</v>
      </c>
      <c r="M165" t="b">
        <f>IF(dailyActivity_merged[[#This Row],[ModeratelyActiveDistance]]&gt;10&lt;20,"moderate")</f>
        <v>0</v>
      </c>
      <c r="N165">
        <v>1.1100000143051101</v>
      </c>
      <c r="O165" t="str">
        <f>IF(dailyActivity_merged[[#This Row],[LightActiveDistance]]&lt;10,"light")</f>
        <v>light</v>
      </c>
      <c r="P165" t="b">
        <f>IF(dailyActivity_merged[[#This Row],[Mean]]="intermediate",IF(dailyActivity_merged[[#This Row],[Mean]]&gt;35,"pro","beginner"))</f>
        <v>0</v>
      </c>
      <c r="Q165">
        <f>AVERAGE(dailyActivity_merged[LightActiveDistance])</f>
        <v>3.3408191485885292</v>
      </c>
      <c r="R165">
        <v>4.3099999427795401</v>
      </c>
      <c r="S165">
        <v>0</v>
      </c>
      <c r="T165">
        <f>dailyActivity_merged[[#This Row],[VeryActiveMinutes]]*60</f>
        <v>6240</v>
      </c>
      <c r="U165">
        <v>104</v>
      </c>
      <c r="V165">
        <f>dailyActivity_merged[[#This Row],[FairlyActiveMinutes]]*60</f>
        <v>3180</v>
      </c>
      <c r="W165">
        <v>53</v>
      </c>
      <c r="X165">
        <f>dailyActivity_merged[[#This Row],[LightlyActiveMinutes]]*60</f>
        <v>15300</v>
      </c>
      <c r="Y165">
        <v>255</v>
      </c>
      <c r="Z165">
        <v>1028</v>
      </c>
      <c r="AA165">
        <v>3158</v>
      </c>
    </row>
    <row r="166" spans="1:27" x14ac:dyDescent="0.3">
      <c r="A166" t="e">
        <f>VLOOKUP(dailyActivity_merged[[#Headers],[Id]],dailyActivity_merged[[Id]:[Calories]],15,0)</f>
        <v>#N/A</v>
      </c>
      <c r="B166" t="str">
        <f>LEFT(dailyActivity_merged[[#This Row],[Id]],4)</f>
        <v>2022</v>
      </c>
      <c r="C166">
        <v>2022484408</v>
      </c>
      <c r="D166" t="str">
        <f>LEFT(dailyActivity_merged[[#This Row],[ActivityDate]],1)</f>
        <v>4</v>
      </c>
      <c r="E166" s="1">
        <v>42482</v>
      </c>
      <c r="F166" s="1">
        <f ca="1">SUMIF(dailyActivity_merged[Id],dailyActivity_merged[[#Headers],[TotalSteps]],F167:F1105)</f>
        <v>0</v>
      </c>
      <c r="G166">
        <v>12954</v>
      </c>
      <c r="H166">
        <v>9.3299999237060494</v>
      </c>
      <c r="I166">
        <v>9.3299999237060494</v>
      </c>
      <c r="J166">
        <v>0</v>
      </c>
      <c r="K166" t="b">
        <f>IF(dailyActivity_merged[[#This Row],[VeryActiveDistance]]&gt;20,"active")</f>
        <v>0</v>
      </c>
      <c r="L166">
        <v>4.4299998283386204</v>
      </c>
      <c r="M166" t="b">
        <f>IF(dailyActivity_merged[[#This Row],[ModeratelyActiveDistance]]&gt;10&lt;20,"moderate")</f>
        <v>0</v>
      </c>
      <c r="N166">
        <v>0.41999998688697798</v>
      </c>
      <c r="O166" t="str">
        <f>IF(dailyActivity_merged[[#This Row],[LightActiveDistance]]&lt;10,"light")</f>
        <v>light</v>
      </c>
      <c r="P166" t="b">
        <f>IF(dailyActivity_merged[[#This Row],[Mean]]="intermediate",IF(dailyActivity_merged[[#This Row],[Mean]]&gt;35,"pro","beginner"))</f>
        <v>0</v>
      </c>
      <c r="Q166">
        <f>AVERAGE(dailyActivity_merged[LightActiveDistance])</f>
        <v>3.3408191485885292</v>
      </c>
      <c r="R166">
        <v>4.4699997901916504</v>
      </c>
      <c r="S166">
        <v>0</v>
      </c>
      <c r="T166">
        <f>dailyActivity_merged[[#This Row],[VeryActiveMinutes]]*60</f>
        <v>3120</v>
      </c>
      <c r="U166">
        <v>52</v>
      </c>
      <c r="V166">
        <f>dailyActivity_merged[[#This Row],[FairlyActiveMinutes]]*60</f>
        <v>600</v>
      </c>
      <c r="W166">
        <v>10</v>
      </c>
      <c r="X166">
        <f>dailyActivity_merged[[#This Row],[LightlyActiveMinutes]]*60</f>
        <v>16380</v>
      </c>
      <c r="Y166">
        <v>273</v>
      </c>
      <c r="Z166">
        <v>1105</v>
      </c>
      <c r="AA166">
        <v>2638</v>
      </c>
    </row>
    <row r="167" spans="1:27" x14ac:dyDescent="0.3">
      <c r="A167" t="e">
        <f>VLOOKUP(dailyActivity_merged[[#Headers],[Id]],dailyActivity_merged[[Id]:[Calories]],15,0)</f>
        <v>#N/A</v>
      </c>
      <c r="B167" t="str">
        <f>LEFT(dailyActivity_merged[[#This Row],[Id]],4)</f>
        <v>2022</v>
      </c>
      <c r="C167">
        <v>2022484408</v>
      </c>
      <c r="D167" t="str">
        <f>LEFT(dailyActivity_merged[[#This Row],[ActivityDate]],1)</f>
        <v>4</v>
      </c>
      <c r="E167" s="1">
        <v>42483</v>
      </c>
      <c r="F167" s="1">
        <f ca="1">SUMIF(dailyActivity_merged[Id],dailyActivity_merged[[#Headers],[TotalSteps]],F168:F1106)</f>
        <v>0</v>
      </c>
      <c r="G167">
        <v>6001</v>
      </c>
      <c r="H167">
        <v>4.21000003814697</v>
      </c>
      <c r="I167">
        <v>4.21000003814697</v>
      </c>
      <c r="J167">
        <v>0</v>
      </c>
      <c r="K167" t="b">
        <f>IF(dailyActivity_merged[[#This Row],[VeryActiveDistance]]&gt;20,"active")</f>
        <v>0</v>
      </c>
      <c r="L167">
        <v>0</v>
      </c>
      <c r="M167" t="b">
        <f>IF(dailyActivity_merged[[#This Row],[ModeratelyActiveDistance]]&gt;10&lt;20,"moderate")</f>
        <v>0</v>
      </c>
      <c r="N167">
        <v>0</v>
      </c>
      <c r="O167" t="str">
        <f>IF(dailyActivity_merged[[#This Row],[LightActiveDistance]]&lt;10,"light")</f>
        <v>light</v>
      </c>
      <c r="P167" t="b">
        <f>IF(dailyActivity_merged[[#This Row],[Mean]]="intermediate",IF(dailyActivity_merged[[#This Row],[Mean]]&gt;35,"pro","beginner"))</f>
        <v>0</v>
      </c>
      <c r="Q167">
        <f>AVERAGE(dailyActivity_merged[LightActiveDistance])</f>
        <v>3.3408191485885292</v>
      </c>
      <c r="R167">
        <v>4.21000003814697</v>
      </c>
      <c r="S167">
        <v>0</v>
      </c>
      <c r="T167">
        <f>dailyActivity_merged[[#This Row],[VeryActiveMinutes]]*60</f>
        <v>0</v>
      </c>
      <c r="U167">
        <v>0</v>
      </c>
      <c r="V167">
        <f>dailyActivity_merged[[#This Row],[FairlyActiveMinutes]]*60</f>
        <v>0</v>
      </c>
      <c r="W167">
        <v>0</v>
      </c>
      <c r="X167">
        <f>dailyActivity_merged[[#This Row],[LightlyActiveMinutes]]*60</f>
        <v>14940</v>
      </c>
      <c r="Y167">
        <v>249</v>
      </c>
      <c r="Z167">
        <v>1191</v>
      </c>
      <c r="AA167">
        <v>2069</v>
      </c>
    </row>
    <row r="168" spans="1:27" x14ac:dyDescent="0.3">
      <c r="A168" t="e">
        <f>VLOOKUP(dailyActivity_merged[[#Headers],[Id]],dailyActivity_merged[[Id]:[Calories]],15,0)</f>
        <v>#N/A</v>
      </c>
      <c r="B168" t="str">
        <f>LEFT(dailyActivity_merged[[#This Row],[Id]],4)</f>
        <v>2022</v>
      </c>
      <c r="C168">
        <v>2022484408</v>
      </c>
      <c r="D168" t="str">
        <f>LEFT(dailyActivity_merged[[#This Row],[ActivityDate]],1)</f>
        <v>4</v>
      </c>
      <c r="E168" s="1">
        <v>42484</v>
      </c>
      <c r="F168" s="1">
        <f ca="1">SUMIF(dailyActivity_merged[Id],dailyActivity_merged[[#Headers],[TotalSteps]],F169:F1107)</f>
        <v>0</v>
      </c>
      <c r="G168">
        <v>13481</v>
      </c>
      <c r="H168">
        <v>10.2799997329712</v>
      </c>
      <c r="I168">
        <v>10.2799997329712</v>
      </c>
      <c r="J168">
        <v>0</v>
      </c>
      <c r="K168" t="b">
        <f>IF(dailyActivity_merged[[#This Row],[VeryActiveDistance]]&gt;20,"active")</f>
        <v>0</v>
      </c>
      <c r="L168">
        <v>4.5500001907348597</v>
      </c>
      <c r="M168" t="b">
        <f>IF(dailyActivity_merged[[#This Row],[ModeratelyActiveDistance]]&gt;10&lt;20,"moderate")</f>
        <v>0</v>
      </c>
      <c r="N168">
        <v>1.1499999761581401</v>
      </c>
      <c r="O168" t="str">
        <f>IF(dailyActivity_merged[[#This Row],[LightActiveDistance]]&lt;10,"light")</f>
        <v>light</v>
      </c>
      <c r="P168" t="b">
        <f>IF(dailyActivity_merged[[#This Row],[Mean]]="intermediate",IF(dailyActivity_merged[[#This Row],[Mean]]&gt;35,"pro","beginner"))</f>
        <v>0</v>
      </c>
      <c r="Q168">
        <f>AVERAGE(dailyActivity_merged[LightActiveDistance])</f>
        <v>3.3408191485885292</v>
      </c>
      <c r="R168">
        <v>4.5799999237060502</v>
      </c>
      <c r="S168">
        <v>0</v>
      </c>
      <c r="T168">
        <f>dailyActivity_merged[[#This Row],[VeryActiveMinutes]]*60</f>
        <v>2220</v>
      </c>
      <c r="U168">
        <v>37</v>
      </c>
      <c r="V168">
        <f>dailyActivity_merged[[#This Row],[FairlyActiveMinutes]]*60</f>
        <v>1560</v>
      </c>
      <c r="W168">
        <v>26</v>
      </c>
      <c r="X168">
        <f>dailyActivity_merged[[#This Row],[LightlyActiveMinutes]]*60</f>
        <v>12960</v>
      </c>
      <c r="Y168">
        <v>216</v>
      </c>
      <c r="Z168">
        <v>1161</v>
      </c>
      <c r="AA168">
        <v>2529</v>
      </c>
    </row>
    <row r="169" spans="1:27" x14ac:dyDescent="0.3">
      <c r="A169" t="e">
        <f>VLOOKUP(dailyActivity_merged[[#Headers],[Id]],dailyActivity_merged[[Id]:[Calories]],15,0)</f>
        <v>#N/A</v>
      </c>
      <c r="B169" t="str">
        <f>LEFT(dailyActivity_merged[[#This Row],[Id]],4)</f>
        <v>2022</v>
      </c>
      <c r="C169">
        <v>2022484408</v>
      </c>
      <c r="D169" t="str">
        <f>LEFT(dailyActivity_merged[[#This Row],[ActivityDate]],1)</f>
        <v>4</v>
      </c>
      <c r="E169" s="1">
        <v>42485</v>
      </c>
      <c r="F169" s="1">
        <f ca="1">SUMIF(dailyActivity_merged[Id],dailyActivity_merged[[#Headers],[TotalSteps]],F170:F1108)</f>
        <v>0</v>
      </c>
      <c r="G169">
        <v>11369</v>
      </c>
      <c r="H169">
        <v>8.0100002288818395</v>
      </c>
      <c r="I169">
        <v>8.0100002288818395</v>
      </c>
      <c r="J169">
        <v>0</v>
      </c>
      <c r="K169" t="b">
        <f>IF(dailyActivity_merged[[#This Row],[VeryActiveDistance]]&gt;20,"active")</f>
        <v>0</v>
      </c>
      <c r="L169">
        <v>3.3299999237060498</v>
      </c>
      <c r="M169" t="b">
        <f>IF(dailyActivity_merged[[#This Row],[ModeratelyActiveDistance]]&gt;10&lt;20,"moderate")</f>
        <v>0</v>
      </c>
      <c r="N169">
        <v>0.21999999880790699</v>
      </c>
      <c r="O169" t="str">
        <f>IF(dailyActivity_merged[[#This Row],[LightActiveDistance]]&lt;10,"light")</f>
        <v>light</v>
      </c>
      <c r="P169" t="b">
        <f>IF(dailyActivity_merged[[#This Row],[Mean]]="intermediate",IF(dailyActivity_merged[[#This Row],[Mean]]&gt;35,"pro","beginner"))</f>
        <v>0</v>
      </c>
      <c r="Q169">
        <f>AVERAGE(dailyActivity_merged[LightActiveDistance])</f>
        <v>3.3408191485885292</v>
      </c>
      <c r="R169">
        <v>4.46000003814697</v>
      </c>
      <c r="S169">
        <v>0</v>
      </c>
      <c r="T169">
        <f>dailyActivity_merged[[#This Row],[VeryActiveMinutes]]*60</f>
        <v>2640</v>
      </c>
      <c r="U169">
        <v>44</v>
      </c>
      <c r="V169">
        <f>dailyActivity_merged[[#This Row],[FairlyActiveMinutes]]*60</f>
        <v>480</v>
      </c>
      <c r="W169">
        <v>8</v>
      </c>
      <c r="X169">
        <f>dailyActivity_merged[[#This Row],[LightlyActiveMinutes]]*60</f>
        <v>13020</v>
      </c>
      <c r="Y169">
        <v>217</v>
      </c>
      <c r="Z169">
        <v>1171</v>
      </c>
      <c r="AA169">
        <v>2470</v>
      </c>
    </row>
    <row r="170" spans="1:27" x14ac:dyDescent="0.3">
      <c r="A170" t="e">
        <f>VLOOKUP(dailyActivity_merged[[#Headers],[Id]],dailyActivity_merged[[Id]:[Calories]],15,0)</f>
        <v>#N/A</v>
      </c>
      <c r="B170" t="str">
        <f>LEFT(dailyActivity_merged[[#This Row],[Id]],4)</f>
        <v>2022</v>
      </c>
      <c r="C170">
        <v>2022484408</v>
      </c>
      <c r="D170" t="str">
        <f>LEFT(dailyActivity_merged[[#This Row],[ActivityDate]],1)</f>
        <v>4</v>
      </c>
      <c r="E170" s="1">
        <v>42486</v>
      </c>
      <c r="F170" s="1">
        <f ca="1">SUMIF(dailyActivity_merged[Id],dailyActivity_merged[[#Headers],[TotalSteps]],F171:F1109)</f>
        <v>0</v>
      </c>
      <c r="G170">
        <v>10119</v>
      </c>
      <c r="H170">
        <v>7.1900000572204599</v>
      </c>
      <c r="I170">
        <v>7.1900000572204599</v>
      </c>
      <c r="J170">
        <v>0</v>
      </c>
      <c r="K170" t="b">
        <f>IF(dailyActivity_merged[[#This Row],[VeryActiveDistance]]&gt;20,"active")</f>
        <v>0</v>
      </c>
      <c r="L170">
        <v>1.4299999475479099</v>
      </c>
      <c r="M170" t="b">
        <f>IF(dailyActivity_merged[[#This Row],[ModeratelyActiveDistance]]&gt;10&lt;20,"moderate")</f>
        <v>0</v>
      </c>
      <c r="N170">
        <v>0.66000002622604403</v>
      </c>
      <c r="O170" t="str">
        <f>IF(dailyActivity_merged[[#This Row],[LightActiveDistance]]&lt;10,"light")</f>
        <v>light</v>
      </c>
      <c r="P170" t="b">
        <f>IF(dailyActivity_merged[[#This Row],[Mean]]="intermediate",IF(dailyActivity_merged[[#This Row],[Mean]]&gt;35,"pro","beginner"))</f>
        <v>0</v>
      </c>
      <c r="Q170">
        <f>AVERAGE(dailyActivity_merged[LightActiveDistance])</f>
        <v>3.3408191485885292</v>
      </c>
      <c r="R170">
        <v>5.1100001335143999</v>
      </c>
      <c r="S170">
        <v>0</v>
      </c>
      <c r="T170">
        <f>dailyActivity_merged[[#This Row],[VeryActiveMinutes]]*60</f>
        <v>3300</v>
      </c>
      <c r="U170">
        <v>55</v>
      </c>
      <c r="V170">
        <f>dailyActivity_merged[[#This Row],[FairlyActiveMinutes]]*60</f>
        <v>1440</v>
      </c>
      <c r="W170">
        <v>24</v>
      </c>
      <c r="X170">
        <f>dailyActivity_merged[[#This Row],[LightlyActiveMinutes]]*60</f>
        <v>16500</v>
      </c>
      <c r="Y170">
        <v>275</v>
      </c>
      <c r="Z170">
        <v>1086</v>
      </c>
      <c r="AA170">
        <v>2793</v>
      </c>
    </row>
    <row r="171" spans="1:27" x14ac:dyDescent="0.3">
      <c r="A171" t="e">
        <f>VLOOKUP(dailyActivity_merged[[#Headers],[Id]],dailyActivity_merged[[Id]:[Calories]],15,0)</f>
        <v>#N/A</v>
      </c>
      <c r="B171" t="str">
        <f>LEFT(dailyActivity_merged[[#This Row],[Id]],4)</f>
        <v>2022</v>
      </c>
      <c r="C171">
        <v>2022484408</v>
      </c>
      <c r="D171" t="str">
        <f>LEFT(dailyActivity_merged[[#This Row],[ActivityDate]],1)</f>
        <v>4</v>
      </c>
      <c r="E171" s="1">
        <v>42487</v>
      </c>
      <c r="F171" s="1">
        <f ca="1">SUMIF(dailyActivity_merged[Id],dailyActivity_merged[[#Headers],[TotalSteps]],F172:F1110)</f>
        <v>0</v>
      </c>
      <c r="G171">
        <v>10159</v>
      </c>
      <c r="H171">
        <v>7.1300001144409197</v>
      </c>
      <c r="I171">
        <v>7.1300001144409197</v>
      </c>
      <c r="J171">
        <v>0</v>
      </c>
      <c r="K171" t="b">
        <f>IF(dailyActivity_merged[[#This Row],[VeryActiveDistance]]&gt;20,"active")</f>
        <v>0</v>
      </c>
      <c r="L171">
        <v>1.03999996185303</v>
      </c>
      <c r="M171" t="b">
        <f>IF(dailyActivity_merged[[#This Row],[ModeratelyActiveDistance]]&gt;10&lt;20,"moderate")</f>
        <v>0</v>
      </c>
      <c r="N171">
        <v>0.97000002861022905</v>
      </c>
      <c r="O171" t="str">
        <f>IF(dailyActivity_merged[[#This Row],[LightActiveDistance]]&lt;10,"light")</f>
        <v>light</v>
      </c>
      <c r="P171" t="b">
        <f>IF(dailyActivity_merged[[#This Row],[Mean]]="intermediate",IF(dailyActivity_merged[[#This Row],[Mean]]&gt;35,"pro","beginner"))</f>
        <v>0</v>
      </c>
      <c r="Q171">
        <f>AVERAGE(dailyActivity_merged[LightActiveDistance])</f>
        <v>3.3408191485885292</v>
      </c>
      <c r="R171">
        <v>5.1199998855590803</v>
      </c>
      <c r="S171">
        <v>0</v>
      </c>
      <c r="T171">
        <f>dailyActivity_merged[[#This Row],[VeryActiveMinutes]]*60</f>
        <v>1140</v>
      </c>
      <c r="U171">
        <v>19</v>
      </c>
      <c r="V171">
        <f>dailyActivity_merged[[#This Row],[FairlyActiveMinutes]]*60</f>
        <v>1200</v>
      </c>
      <c r="W171">
        <v>20</v>
      </c>
      <c r="X171">
        <f>dailyActivity_merged[[#This Row],[LightlyActiveMinutes]]*60</f>
        <v>16920</v>
      </c>
      <c r="Y171">
        <v>282</v>
      </c>
      <c r="Z171">
        <v>1119</v>
      </c>
      <c r="AA171">
        <v>2463</v>
      </c>
    </row>
    <row r="172" spans="1:27" x14ac:dyDescent="0.3">
      <c r="A172" t="e">
        <f>VLOOKUP(dailyActivity_merged[[#Headers],[Id]],dailyActivity_merged[[Id]:[Calories]],15,0)</f>
        <v>#N/A</v>
      </c>
      <c r="B172" t="str">
        <f>LEFT(dailyActivity_merged[[#This Row],[Id]],4)</f>
        <v>2022</v>
      </c>
      <c r="C172">
        <v>2022484408</v>
      </c>
      <c r="D172" t="str">
        <f>LEFT(dailyActivity_merged[[#This Row],[ActivityDate]],1)</f>
        <v>4</v>
      </c>
      <c r="E172" s="1">
        <v>42488</v>
      </c>
      <c r="F172" s="1">
        <f ca="1">SUMIF(dailyActivity_merged[Id],dailyActivity_merged[[#Headers],[TotalSteps]],F173:F1111)</f>
        <v>0</v>
      </c>
      <c r="G172">
        <v>10140</v>
      </c>
      <c r="H172">
        <v>7.1199998855590803</v>
      </c>
      <c r="I172">
        <v>7.1199998855590803</v>
      </c>
      <c r="J172">
        <v>0</v>
      </c>
      <c r="K172" t="b">
        <f>IF(dailyActivity_merged[[#This Row],[VeryActiveDistance]]&gt;20,"active")</f>
        <v>0</v>
      </c>
      <c r="L172">
        <v>0.40999999642372098</v>
      </c>
      <c r="M172" t="b">
        <f>IF(dailyActivity_merged[[#This Row],[ModeratelyActiveDistance]]&gt;10&lt;20,"moderate")</f>
        <v>0</v>
      </c>
      <c r="N172">
        <v>1.33000004291534</v>
      </c>
      <c r="O172" t="str">
        <f>IF(dailyActivity_merged[[#This Row],[LightActiveDistance]]&lt;10,"light")</f>
        <v>light</v>
      </c>
      <c r="P172" t="b">
        <f>IF(dailyActivity_merged[[#This Row],[Mean]]="intermediate",IF(dailyActivity_merged[[#This Row],[Mean]]&gt;35,"pro","beginner"))</f>
        <v>0</v>
      </c>
      <c r="Q172">
        <f>AVERAGE(dailyActivity_merged[LightActiveDistance])</f>
        <v>3.3408191485885292</v>
      </c>
      <c r="R172">
        <v>5.3899998664856001</v>
      </c>
      <c r="S172">
        <v>0</v>
      </c>
      <c r="T172">
        <f>dailyActivity_merged[[#This Row],[VeryActiveMinutes]]*60</f>
        <v>360</v>
      </c>
      <c r="U172">
        <v>6</v>
      </c>
      <c r="V172">
        <f>dailyActivity_merged[[#This Row],[FairlyActiveMinutes]]*60</f>
        <v>1200</v>
      </c>
      <c r="W172">
        <v>20</v>
      </c>
      <c r="X172">
        <f>dailyActivity_merged[[#This Row],[LightlyActiveMinutes]]*60</f>
        <v>17460</v>
      </c>
      <c r="Y172">
        <v>291</v>
      </c>
      <c r="Z172">
        <v>1123</v>
      </c>
      <c r="AA172">
        <v>2296</v>
      </c>
    </row>
    <row r="173" spans="1:27" x14ac:dyDescent="0.3">
      <c r="A173" t="e">
        <f>VLOOKUP(dailyActivity_merged[[#Headers],[Id]],dailyActivity_merged[[Id]:[Calories]],15,0)</f>
        <v>#N/A</v>
      </c>
      <c r="B173" t="str">
        <f>LEFT(dailyActivity_merged[[#This Row],[Id]],4)</f>
        <v>2022</v>
      </c>
      <c r="C173">
        <v>2022484408</v>
      </c>
      <c r="D173" t="str">
        <f>LEFT(dailyActivity_merged[[#This Row],[ActivityDate]],1)</f>
        <v>4</v>
      </c>
      <c r="E173" s="1">
        <v>42489</v>
      </c>
      <c r="F173" s="1">
        <f ca="1">SUMIF(dailyActivity_merged[Id],dailyActivity_merged[[#Headers],[TotalSteps]],F174:F1112)</f>
        <v>0</v>
      </c>
      <c r="G173">
        <v>10245</v>
      </c>
      <c r="H173">
        <v>7.1900000572204599</v>
      </c>
      <c r="I173">
        <v>7.1900000572204599</v>
      </c>
      <c r="J173">
        <v>0</v>
      </c>
      <c r="K173" t="b">
        <f>IF(dailyActivity_merged[[#This Row],[VeryActiveDistance]]&gt;20,"active")</f>
        <v>0</v>
      </c>
      <c r="L173">
        <v>0.479999989271164</v>
      </c>
      <c r="M173" t="b">
        <f>IF(dailyActivity_merged[[#This Row],[ModeratelyActiveDistance]]&gt;10&lt;20,"moderate")</f>
        <v>0</v>
      </c>
      <c r="N173">
        <v>1.21000003814697</v>
      </c>
      <c r="O173" t="str">
        <f>IF(dailyActivity_merged[[#This Row],[LightActiveDistance]]&lt;10,"light")</f>
        <v>light</v>
      </c>
      <c r="P173" t="b">
        <f>IF(dailyActivity_merged[[#This Row],[Mean]]="intermediate",IF(dailyActivity_merged[[#This Row],[Mean]]&gt;35,"pro","beginner"))</f>
        <v>0</v>
      </c>
      <c r="Q173">
        <f>AVERAGE(dailyActivity_merged[LightActiveDistance])</f>
        <v>3.3408191485885292</v>
      </c>
      <c r="R173">
        <v>5.5</v>
      </c>
      <c r="S173">
        <v>0</v>
      </c>
      <c r="T173">
        <f>dailyActivity_merged[[#This Row],[VeryActiveMinutes]]*60</f>
        <v>1260</v>
      </c>
      <c r="U173">
        <v>21</v>
      </c>
      <c r="V173">
        <f>dailyActivity_merged[[#This Row],[FairlyActiveMinutes]]*60</f>
        <v>2400</v>
      </c>
      <c r="W173">
        <v>40</v>
      </c>
      <c r="X173">
        <f>dailyActivity_merged[[#This Row],[LightlyActiveMinutes]]*60</f>
        <v>16860</v>
      </c>
      <c r="Y173">
        <v>281</v>
      </c>
      <c r="Z173">
        <v>1098</v>
      </c>
      <c r="AA173">
        <v>2611</v>
      </c>
    </row>
    <row r="174" spans="1:27" x14ac:dyDescent="0.3">
      <c r="A174" t="e">
        <f>VLOOKUP(dailyActivity_merged[[#Headers],[Id]],dailyActivity_merged[[Id]:[Calories]],15,0)</f>
        <v>#N/A</v>
      </c>
      <c r="B174" t="str">
        <f>LEFT(dailyActivity_merged[[#This Row],[Id]],4)</f>
        <v>2022</v>
      </c>
      <c r="C174">
        <v>2022484408</v>
      </c>
      <c r="D174" t="str">
        <f>LEFT(dailyActivity_merged[[#This Row],[ActivityDate]],1)</f>
        <v>4</v>
      </c>
      <c r="E174" s="1">
        <v>42490</v>
      </c>
      <c r="F174" s="1">
        <f ca="1">SUMIF(dailyActivity_merged[Id],dailyActivity_merged[[#Headers],[TotalSteps]],F175:F1113)</f>
        <v>0</v>
      </c>
      <c r="G174">
        <v>18387</v>
      </c>
      <c r="H174">
        <v>12.9099998474121</v>
      </c>
      <c r="I174">
        <v>12.9099998474121</v>
      </c>
      <c r="J174">
        <v>0</v>
      </c>
      <c r="K174" t="b">
        <f>IF(dailyActivity_merged[[#This Row],[VeryActiveDistance]]&gt;20,"active")</f>
        <v>0</v>
      </c>
      <c r="L174">
        <v>0.93999999761581399</v>
      </c>
      <c r="M174" t="b">
        <f>IF(dailyActivity_merged[[#This Row],[ModeratelyActiveDistance]]&gt;10&lt;20,"moderate")</f>
        <v>0</v>
      </c>
      <c r="N174">
        <v>1.3999999761581401</v>
      </c>
      <c r="O174" t="b">
        <f>IF(dailyActivity_merged[[#This Row],[LightActiveDistance]]&lt;10,"light")</f>
        <v>0</v>
      </c>
      <c r="P174" t="b">
        <f>IF(dailyActivity_merged[[#This Row],[Mean]]="intermediate",IF(dailyActivity_merged[[#This Row],[Mean]]&gt;35,"pro","beginner"))</f>
        <v>0</v>
      </c>
      <c r="Q174">
        <f>AVERAGE(dailyActivity_merged[LightActiveDistance])</f>
        <v>3.3408191485885292</v>
      </c>
      <c r="R174">
        <v>10.569999694824199</v>
      </c>
      <c r="S174">
        <v>0</v>
      </c>
      <c r="T174">
        <f>dailyActivity_merged[[#This Row],[VeryActiveMinutes]]*60</f>
        <v>780</v>
      </c>
      <c r="U174">
        <v>13</v>
      </c>
      <c r="V174">
        <f>dailyActivity_merged[[#This Row],[FairlyActiveMinutes]]*60</f>
        <v>1380</v>
      </c>
      <c r="W174">
        <v>23</v>
      </c>
      <c r="X174">
        <f>dailyActivity_merged[[#This Row],[LightlyActiveMinutes]]*60</f>
        <v>21660</v>
      </c>
      <c r="Y174">
        <v>361</v>
      </c>
      <c r="Z174">
        <v>1043</v>
      </c>
      <c r="AA174">
        <v>2732</v>
      </c>
    </row>
    <row r="175" spans="1:27" x14ac:dyDescent="0.3">
      <c r="A175" t="e">
        <f>VLOOKUP(dailyActivity_merged[[#Headers],[Id]],dailyActivity_merged[[Id]:[Calories]],15,0)</f>
        <v>#N/A</v>
      </c>
      <c r="B175" t="str">
        <f>LEFT(dailyActivity_merged[[#This Row],[Id]],4)</f>
        <v>2022</v>
      </c>
      <c r="C175">
        <v>2022484408</v>
      </c>
      <c r="D175" t="str">
        <f>LEFT(dailyActivity_merged[[#This Row],[ActivityDate]],1)</f>
        <v>4</v>
      </c>
      <c r="E175" s="1">
        <v>42491</v>
      </c>
      <c r="F175" s="1">
        <f ca="1">SUMIF(dailyActivity_merged[Id],dailyActivity_merged[[#Headers],[TotalSteps]],F176:F1114)</f>
        <v>0</v>
      </c>
      <c r="G175">
        <v>10538</v>
      </c>
      <c r="H175">
        <v>7.4000000953674299</v>
      </c>
      <c r="I175">
        <v>7.4000000953674299</v>
      </c>
      <c r="J175">
        <v>0</v>
      </c>
      <c r="K175" t="b">
        <f>IF(dailyActivity_merged[[#This Row],[VeryActiveDistance]]&gt;20,"active")</f>
        <v>0</v>
      </c>
      <c r="L175">
        <v>1.9400000572204601</v>
      </c>
      <c r="M175" t="b">
        <f>IF(dailyActivity_merged[[#This Row],[ModeratelyActiveDistance]]&gt;10&lt;20,"moderate")</f>
        <v>0</v>
      </c>
      <c r="N175">
        <v>0.95999997854232799</v>
      </c>
      <c r="O175" t="str">
        <f>IF(dailyActivity_merged[[#This Row],[LightActiveDistance]]&lt;10,"light")</f>
        <v>light</v>
      </c>
      <c r="P175" t="b">
        <f>IF(dailyActivity_merged[[#This Row],[Mean]]="intermediate",IF(dailyActivity_merged[[#This Row],[Mean]]&gt;35,"pro","beginner"))</f>
        <v>0</v>
      </c>
      <c r="Q175">
        <f>AVERAGE(dailyActivity_merged[LightActiveDistance])</f>
        <v>3.3408191485885292</v>
      </c>
      <c r="R175">
        <v>4.5</v>
      </c>
      <c r="S175">
        <v>0</v>
      </c>
      <c r="T175">
        <f>dailyActivity_merged[[#This Row],[VeryActiveMinutes]]*60</f>
        <v>1500</v>
      </c>
      <c r="U175">
        <v>25</v>
      </c>
      <c r="V175">
        <f>dailyActivity_merged[[#This Row],[FairlyActiveMinutes]]*60</f>
        <v>1680</v>
      </c>
      <c r="W175">
        <v>28</v>
      </c>
      <c r="X175">
        <f>dailyActivity_merged[[#This Row],[LightlyActiveMinutes]]*60</f>
        <v>14700</v>
      </c>
      <c r="Y175">
        <v>245</v>
      </c>
      <c r="Z175">
        <v>1142</v>
      </c>
      <c r="AA175">
        <v>2380</v>
      </c>
    </row>
    <row r="176" spans="1:27" x14ac:dyDescent="0.3">
      <c r="A176" t="e">
        <f>VLOOKUP(dailyActivity_merged[[#Headers],[Id]],dailyActivity_merged[[Id]:[Calories]],15,0)</f>
        <v>#N/A</v>
      </c>
      <c r="B176" t="str">
        <f>LEFT(dailyActivity_merged[[#This Row],[Id]],4)</f>
        <v>2022</v>
      </c>
      <c r="C176">
        <v>2022484408</v>
      </c>
      <c r="D176" t="str">
        <f>LEFT(dailyActivity_merged[[#This Row],[ActivityDate]],1)</f>
        <v>4</v>
      </c>
      <c r="E176" s="1">
        <v>42492</v>
      </c>
      <c r="F176" s="1">
        <f ca="1">SUMIF(dailyActivity_merged[Id],dailyActivity_merged[[#Headers],[TotalSteps]],F177:F1115)</f>
        <v>0</v>
      </c>
      <c r="G176">
        <v>10379</v>
      </c>
      <c r="H176">
        <v>7.28999996185303</v>
      </c>
      <c r="I176">
        <v>7.28999996185303</v>
      </c>
      <c r="J176">
        <v>0</v>
      </c>
      <c r="K176" t="b">
        <f>IF(dailyActivity_merged[[#This Row],[VeryActiveDistance]]&gt;20,"active")</f>
        <v>0</v>
      </c>
      <c r="L176">
        <v>2.6099998950958301</v>
      </c>
      <c r="M176" t="b">
        <f>IF(dailyActivity_merged[[#This Row],[ModeratelyActiveDistance]]&gt;10&lt;20,"moderate")</f>
        <v>0</v>
      </c>
      <c r="N176">
        <v>0.34000000357627902</v>
      </c>
      <c r="O176" t="str">
        <f>IF(dailyActivity_merged[[#This Row],[LightActiveDistance]]&lt;10,"light")</f>
        <v>light</v>
      </c>
      <c r="P176" t="b">
        <f>IF(dailyActivity_merged[[#This Row],[Mean]]="intermediate",IF(dailyActivity_merged[[#This Row],[Mean]]&gt;35,"pro","beginner"))</f>
        <v>0</v>
      </c>
      <c r="Q176">
        <f>AVERAGE(dailyActivity_merged[LightActiveDistance])</f>
        <v>3.3408191485885292</v>
      </c>
      <c r="R176">
        <v>4.3299999237060502</v>
      </c>
      <c r="S176">
        <v>0</v>
      </c>
      <c r="T176">
        <f>dailyActivity_merged[[#This Row],[VeryActiveMinutes]]*60</f>
        <v>2160</v>
      </c>
      <c r="U176">
        <v>36</v>
      </c>
      <c r="V176">
        <f>dailyActivity_merged[[#This Row],[FairlyActiveMinutes]]*60</f>
        <v>480</v>
      </c>
      <c r="W176">
        <v>8</v>
      </c>
      <c r="X176">
        <f>dailyActivity_merged[[#This Row],[LightlyActiveMinutes]]*60</f>
        <v>16620</v>
      </c>
      <c r="Y176">
        <v>277</v>
      </c>
      <c r="Z176">
        <v>1119</v>
      </c>
      <c r="AA176">
        <v>2473</v>
      </c>
    </row>
    <row r="177" spans="1:27" x14ac:dyDescent="0.3">
      <c r="A177" t="e">
        <f>VLOOKUP(dailyActivity_merged[[#Headers],[Id]],dailyActivity_merged[[Id]:[Calories]],15,0)</f>
        <v>#N/A</v>
      </c>
      <c r="B177" t="str">
        <f>LEFT(dailyActivity_merged[[#This Row],[Id]],4)</f>
        <v>2022</v>
      </c>
      <c r="C177">
        <v>2022484408</v>
      </c>
      <c r="D177" t="str">
        <f>LEFT(dailyActivity_merged[[#This Row],[ActivityDate]],1)</f>
        <v>4</v>
      </c>
      <c r="E177" s="1">
        <v>42493</v>
      </c>
      <c r="F177" s="1">
        <f ca="1">SUMIF(dailyActivity_merged[Id],dailyActivity_merged[[#Headers],[TotalSteps]],F178:F1116)</f>
        <v>0</v>
      </c>
      <c r="G177">
        <v>12183</v>
      </c>
      <c r="H177">
        <v>8.7399997711181605</v>
      </c>
      <c r="I177">
        <v>8.7399997711181605</v>
      </c>
      <c r="J177">
        <v>0</v>
      </c>
      <c r="K177" t="b">
        <f>IF(dailyActivity_merged[[#This Row],[VeryActiveDistance]]&gt;20,"active")</f>
        <v>0</v>
      </c>
      <c r="L177">
        <v>3.9900000095367401</v>
      </c>
      <c r="M177" t="b">
        <f>IF(dailyActivity_merged[[#This Row],[ModeratelyActiveDistance]]&gt;10&lt;20,"moderate")</f>
        <v>0</v>
      </c>
      <c r="N177">
        <v>0.46000000834464999</v>
      </c>
      <c r="O177" t="str">
        <f>IF(dailyActivity_merged[[#This Row],[LightActiveDistance]]&lt;10,"light")</f>
        <v>light</v>
      </c>
      <c r="P177" t="b">
        <f>IF(dailyActivity_merged[[#This Row],[Mean]]="intermediate",IF(dailyActivity_merged[[#This Row],[Mean]]&gt;35,"pro","beginner"))</f>
        <v>0</v>
      </c>
      <c r="Q177">
        <f>AVERAGE(dailyActivity_merged[LightActiveDistance])</f>
        <v>3.3408191485885292</v>
      </c>
      <c r="R177">
        <v>4.2800002098083496</v>
      </c>
      <c r="S177">
        <v>0</v>
      </c>
      <c r="T177">
        <f>dailyActivity_merged[[#This Row],[VeryActiveMinutes]]*60</f>
        <v>4320</v>
      </c>
      <c r="U177">
        <v>72</v>
      </c>
      <c r="V177">
        <f>dailyActivity_merged[[#This Row],[FairlyActiveMinutes]]*60</f>
        <v>840</v>
      </c>
      <c r="W177">
        <v>14</v>
      </c>
      <c r="X177">
        <f>dailyActivity_merged[[#This Row],[LightlyActiveMinutes]]*60</f>
        <v>15000</v>
      </c>
      <c r="Y177">
        <v>250</v>
      </c>
      <c r="Z177">
        <v>1104</v>
      </c>
      <c r="AA177">
        <v>2752</v>
      </c>
    </row>
    <row r="178" spans="1:27" x14ac:dyDescent="0.3">
      <c r="A178" t="e">
        <f>VLOOKUP(dailyActivity_merged[[#Headers],[Id]],dailyActivity_merged[[Id]:[Calories]],15,0)</f>
        <v>#N/A</v>
      </c>
      <c r="B178" t="str">
        <f>LEFT(dailyActivity_merged[[#This Row],[Id]],4)</f>
        <v>2022</v>
      </c>
      <c r="C178">
        <v>2022484408</v>
      </c>
      <c r="D178" t="str">
        <f>LEFT(dailyActivity_merged[[#This Row],[ActivityDate]],1)</f>
        <v>4</v>
      </c>
      <c r="E178" s="1">
        <v>42494</v>
      </c>
      <c r="F178" s="1">
        <f ca="1">SUMIF(dailyActivity_merged[Id],dailyActivity_merged[[#Headers],[TotalSteps]],F179:F1117)</f>
        <v>0</v>
      </c>
      <c r="G178">
        <v>11768</v>
      </c>
      <c r="H178">
        <v>8.2899999618530291</v>
      </c>
      <c r="I178">
        <v>8.2899999618530291</v>
      </c>
      <c r="J178">
        <v>0</v>
      </c>
      <c r="K178" t="b">
        <f>IF(dailyActivity_merged[[#This Row],[VeryActiveDistance]]&gt;20,"active")</f>
        <v>0</v>
      </c>
      <c r="L178">
        <v>2.5099999904632599</v>
      </c>
      <c r="M178" t="b">
        <f>IF(dailyActivity_merged[[#This Row],[ModeratelyActiveDistance]]&gt;10&lt;20,"moderate")</f>
        <v>0</v>
      </c>
      <c r="N178">
        <v>0.93000000715255704</v>
      </c>
      <c r="O178" t="str">
        <f>IF(dailyActivity_merged[[#This Row],[LightActiveDistance]]&lt;10,"light")</f>
        <v>light</v>
      </c>
      <c r="P178" t="b">
        <f>IF(dailyActivity_merged[[#This Row],[Mean]]="intermediate",IF(dailyActivity_merged[[#This Row],[Mean]]&gt;35,"pro","beginner"))</f>
        <v>0</v>
      </c>
      <c r="Q178">
        <f>AVERAGE(dailyActivity_merged[LightActiveDistance])</f>
        <v>3.3408191485885292</v>
      </c>
      <c r="R178">
        <v>4.8499999046325701</v>
      </c>
      <c r="S178">
        <v>0</v>
      </c>
      <c r="T178">
        <f>dailyActivity_merged[[#This Row],[VeryActiveMinutes]]*60</f>
        <v>2160</v>
      </c>
      <c r="U178">
        <v>36</v>
      </c>
      <c r="V178">
        <f>dailyActivity_merged[[#This Row],[FairlyActiveMinutes]]*60</f>
        <v>1620</v>
      </c>
      <c r="W178">
        <v>27</v>
      </c>
      <c r="X178">
        <f>dailyActivity_merged[[#This Row],[LightlyActiveMinutes]]*60</f>
        <v>16320</v>
      </c>
      <c r="Y178">
        <v>272</v>
      </c>
      <c r="Z178">
        <v>1105</v>
      </c>
      <c r="AA178">
        <v>2649</v>
      </c>
    </row>
    <row r="179" spans="1:27" x14ac:dyDescent="0.3">
      <c r="A179" t="e">
        <f>VLOOKUP(dailyActivity_merged[[#Headers],[Id]],dailyActivity_merged[[Id]:[Calories]],15,0)</f>
        <v>#N/A</v>
      </c>
      <c r="B179" t="str">
        <f>LEFT(dailyActivity_merged[[#This Row],[Id]],4)</f>
        <v>2022</v>
      </c>
      <c r="C179">
        <v>2022484408</v>
      </c>
      <c r="D179" t="str">
        <f>LEFT(dailyActivity_merged[[#This Row],[ActivityDate]],1)</f>
        <v>4</v>
      </c>
      <c r="E179" s="1">
        <v>42495</v>
      </c>
      <c r="F179" s="1">
        <f ca="1">SUMIF(dailyActivity_merged[Id],dailyActivity_merged[[#Headers],[TotalSteps]],F180:F1118)</f>
        <v>0</v>
      </c>
      <c r="G179">
        <v>11895</v>
      </c>
      <c r="H179">
        <v>8.3500003814697301</v>
      </c>
      <c r="I179">
        <v>8.3500003814697301</v>
      </c>
      <c r="J179">
        <v>0</v>
      </c>
      <c r="K179" t="b">
        <f>IF(dailyActivity_merged[[#This Row],[VeryActiveDistance]]&gt;20,"active")</f>
        <v>0</v>
      </c>
      <c r="L179">
        <v>2.78999996185303</v>
      </c>
      <c r="M179" t="b">
        <f>IF(dailyActivity_merged[[#This Row],[ModeratelyActiveDistance]]&gt;10&lt;20,"moderate")</f>
        <v>0</v>
      </c>
      <c r="N179">
        <v>0.86000001430511497</v>
      </c>
      <c r="O179" t="str">
        <f>IF(dailyActivity_merged[[#This Row],[LightActiveDistance]]&lt;10,"light")</f>
        <v>light</v>
      </c>
      <c r="P179" t="b">
        <f>IF(dailyActivity_merged[[#This Row],[Mean]]="intermediate",IF(dailyActivity_merged[[#This Row],[Mean]]&gt;35,"pro","beginner"))</f>
        <v>0</v>
      </c>
      <c r="Q179">
        <f>AVERAGE(dailyActivity_merged[LightActiveDistance])</f>
        <v>3.3408191485885292</v>
      </c>
      <c r="R179">
        <v>4.6999998092651403</v>
      </c>
      <c r="S179">
        <v>0</v>
      </c>
      <c r="T179">
        <f>dailyActivity_merged[[#This Row],[VeryActiveMinutes]]*60</f>
        <v>3300</v>
      </c>
      <c r="U179">
        <v>55</v>
      </c>
      <c r="V179">
        <f>dailyActivity_merged[[#This Row],[FairlyActiveMinutes]]*60</f>
        <v>1200</v>
      </c>
      <c r="W179">
        <v>20</v>
      </c>
      <c r="X179">
        <f>dailyActivity_merged[[#This Row],[LightlyActiveMinutes]]*60</f>
        <v>15180</v>
      </c>
      <c r="Y179">
        <v>253</v>
      </c>
      <c r="Z179">
        <v>1112</v>
      </c>
      <c r="AA179">
        <v>2609</v>
      </c>
    </row>
    <row r="180" spans="1:27" x14ac:dyDescent="0.3">
      <c r="A180" t="e">
        <f>VLOOKUP(dailyActivity_merged[[#Headers],[Id]],dailyActivity_merged[[Id]:[Calories]],15,0)</f>
        <v>#N/A</v>
      </c>
      <c r="B180" t="str">
        <f>LEFT(dailyActivity_merged[[#This Row],[Id]],4)</f>
        <v>2022</v>
      </c>
      <c r="C180">
        <v>2022484408</v>
      </c>
      <c r="D180" t="str">
        <f>LEFT(dailyActivity_merged[[#This Row],[ActivityDate]],1)</f>
        <v>4</v>
      </c>
      <c r="E180" s="1">
        <v>42496</v>
      </c>
      <c r="F180" s="1">
        <f ca="1">SUMIF(dailyActivity_merged[Id],dailyActivity_merged[[#Headers],[TotalSteps]],F181:F1119)</f>
        <v>0</v>
      </c>
      <c r="G180">
        <v>10227</v>
      </c>
      <c r="H180">
        <v>7.1799998283386204</v>
      </c>
      <c r="I180">
        <v>7.1799998283386204</v>
      </c>
      <c r="J180">
        <v>0</v>
      </c>
      <c r="K180" t="b">
        <f>IF(dailyActivity_merged[[#This Row],[VeryActiveDistance]]&gt;20,"active")</f>
        <v>0</v>
      </c>
      <c r="L180">
        <v>1.87000000476837</v>
      </c>
      <c r="M180" t="b">
        <f>IF(dailyActivity_merged[[#This Row],[ModeratelyActiveDistance]]&gt;10&lt;20,"moderate")</f>
        <v>0</v>
      </c>
      <c r="N180">
        <v>0.67000001668930098</v>
      </c>
      <c r="O180" t="str">
        <f>IF(dailyActivity_merged[[#This Row],[LightActiveDistance]]&lt;10,"light")</f>
        <v>light</v>
      </c>
      <c r="P180" t="b">
        <f>IF(dailyActivity_merged[[#This Row],[Mean]]="intermediate",IF(dailyActivity_merged[[#This Row],[Mean]]&gt;35,"pro","beginner"))</f>
        <v>0</v>
      </c>
      <c r="Q180">
        <f>AVERAGE(dailyActivity_merged[LightActiveDistance])</f>
        <v>3.3408191485885292</v>
      </c>
      <c r="R180">
        <v>4.6399998664856001</v>
      </c>
      <c r="S180">
        <v>0</v>
      </c>
      <c r="T180">
        <f>dailyActivity_merged[[#This Row],[VeryActiveMinutes]]*60</f>
        <v>1440</v>
      </c>
      <c r="U180">
        <v>24</v>
      </c>
      <c r="V180">
        <f>dailyActivity_merged[[#This Row],[FairlyActiveMinutes]]*60</f>
        <v>1020</v>
      </c>
      <c r="W180">
        <v>17</v>
      </c>
      <c r="X180">
        <f>dailyActivity_merged[[#This Row],[LightlyActiveMinutes]]*60</f>
        <v>17700</v>
      </c>
      <c r="Y180">
        <v>295</v>
      </c>
      <c r="Z180">
        <v>1104</v>
      </c>
      <c r="AA180">
        <v>2498</v>
      </c>
    </row>
    <row r="181" spans="1:27" x14ac:dyDescent="0.3">
      <c r="A181" t="e">
        <f>VLOOKUP(dailyActivity_merged[[#Headers],[Id]],dailyActivity_merged[[Id]:[Calories]],15,0)</f>
        <v>#N/A</v>
      </c>
      <c r="B181" t="str">
        <f>LEFT(dailyActivity_merged[[#This Row],[Id]],4)</f>
        <v>2022</v>
      </c>
      <c r="C181">
        <v>2022484408</v>
      </c>
      <c r="D181" t="str">
        <f>LEFT(dailyActivity_merged[[#This Row],[ActivityDate]],1)</f>
        <v>4</v>
      </c>
      <c r="E181" s="1">
        <v>42497</v>
      </c>
      <c r="F181" s="1">
        <f ca="1">SUMIF(dailyActivity_merged[Id],dailyActivity_merged[[#Headers],[TotalSteps]],F182:F1120)</f>
        <v>0</v>
      </c>
      <c r="G181">
        <v>6708</v>
      </c>
      <c r="H181">
        <v>4.71000003814697</v>
      </c>
      <c r="I181">
        <v>4.71000003814697</v>
      </c>
      <c r="J181">
        <v>0</v>
      </c>
      <c r="K181" t="b">
        <f>IF(dailyActivity_merged[[#This Row],[VeryActiveDistance]]&gt;20,"active")</f>
        <v>0</v>
      </c>
      <c r="L181">
        <v>1.6100000143051101</v>
      </c>
      <c r="M181" t="b">
        <f>IF(dailyActivity_merged[[#This Row],[ModeratelyActiveDistance]]&gt;10&lt;20,"moderate")</f>
        <v>0</v>
      </c>
      <c r="N181">
        <v>7.9999998211860698E-2</v>
      </c>
      <c r="O181" t="str">
        <f>IF(dailyActivity_merged[[#This Row],[LightActiveDistance]]&lt;10,"light")</f>
        <v>light</v>
      </c>
      <c r="P181" t="b">
        <f>IF(dailyActivity_merged[[#This Row],[Mean]]="intermediate",IF(dailyActivity_merged[[#This Row],[Mean]]&gt;35,"pro","beginner"))</f>
        <v>0</v>
      </c>
      <c r="Q181">
        <f>AVERAGE(dailyActivity_merged[LightActiveDistance])</f>
        <v>3.3408191485885292</v>
      </c>
      <c r="R181">
        <v>3.0199999809265101</v>
      </c>
      <c r="S181">
        <v>0</v>
      </c>
      <c r="T181">
        <f>dailyActivity_merged[[#This Row],[VeryActiveMinutes]]*60</f>
        <v>1200</v>
      </c>
      <c r="U181">
        <v>20</v>
      </c>
      <c r="V181">
        <f>dailyActivity_merged[[#This Row],[FairlyActiveMinutes]]*60</f>
        <v>120</v>
      </c>
      <c r="W181">
        <v>2</v>
      </c>
      <c r="X181">
        <f>dailyActivity_merged[[#This Row],[LightlyActiveMinutes]]*60</f>
        <v>8940</v>
      </c>
      <c r="Y181">
        <v>149</v>
      </c>
      <c r="Z181">
        <v>1269</v>
      </c>
      <c r="AA181">
        <v>1995</v>
      </c>
    </row>
    <row r="182" spans="1:27" x14ac:dyDescent="0.3">
      <c r="A182" t="e">
        <f>VLOOKUP(dailyActivity_merged[[#Headers],[Id]],dailyActivity_merged[[Id]:[Calories]],15,0)</f>
        <v>#N/A</v>
      </c>
      <c r="B182" t="str">
        <f>LEFT(dailyActivity_merged[[#This Row],[Id]],4)</f>
        <v>2022</v>
      </c>
      <c r="C182">
        <v>2022484408</v>
      </c>
      <c r="D182" t="str">
        <f>LEFT(dailyActivity_merged[[#This Row],[ActivityDate]],1)</f>
        <v>4</v>
      </c>
      <c r="E182" s="1">
        <v>42498</v>
      </c>
      <c r="F182" s="1">
        <f ca="1">SUMIF(dailyActivity_merged[Id],dailyActivity_merged[[#Headers],[TotalSteps]],F183:F1121)</f>
        <v>0</v>
      </c>
      <c r="G182">
        <v>3292</v>
      </c>
      <c r="H182">
        <v>2.3099999427795401</v>
      </c>
      <c r="I182">
        <v>2.3099999427795401</v>
      </c>
      <c r="J182">
        <v>0</v>
      </c>
      <c r="K182" t="b">
        <f>IF(dailyActivity_merged[[#This Row],[VeryActiveDistance]]&gt;20,"active")</f>
        <v>0</v>
      </c>
      <c r="L182">
        <v>0</v>
      </c>
      <c r="M182" t="b">
        <f>IF(dailyActivity_merged[[#This Row],[ModeratelyActiveDistance]]&gt;10&lt;20,"moderate")</f>
        <v>0</v>
      </c>
      <c r="N182">
        <v>0</v>
      </c>
      <c r="O182" t="str">
        <f>IF(dailyActivity_merged[[#This Row],[LightActiveDistance]]&lt;10,"light")</f>
        <v>light</v>
      </c>
      <c r="P182" t="b">
        <f>IF(dailyActivity_merged[[#This Row],[Mean]]="intermediate",IF(dailyActivity_merged[[#This Row],[Mean]]&gt;35,"pro","beginner"))</f>
        <v>0</v>
      </c>
      <c r="Q182">
        <f>AVERAGE(dailyActivity_merged[LightActiveDistance])</f>
        <v>3.3408191485885292</v>
      </c>
      <c r="R182">
        <v>2.3099999427795401</v>
      </c>
      <c r="S182">
        <v>0</v>
      </c>
      <c r="T182">
        <f>dailyActivity_merged[[#This Row],[VeryActiveMinutes]]*60</f>
        <v>0</v>
      </c>
      <c r="U182">
        <v>0</v>
      </c>
      <c r="V182">
        <f>dailyActivity_merged[[#This Row],[FairlyActiveMinutes]]*60</f>
        <v>0</v>
      </c>
      <c r="W182">
        <v>0</v>
      </c>
      <c r="X182">
        <f>dailyActivity_merged[[#This Row],[LightlyActiveMinutes]]*60</f>
        <v>8100</v>
      </c>
      <c r="Y182">
        <v>135</v>
      </c>
      <c r="Z182">
        <v>1305</v>
      </c>
      <c r="AA182">
        <v>1848</v>
      </c>
    </row>
    <row r="183" spans="1:27" x14ac:dyDescent="0.3">
      <c r="A183" t="e">
        <f>VLOOKUP(dailyActivity_merged[[#Headers],[Id]],dailyActivity_merged[[Id]:[Calories]],15,0)</f>
        <v>#N/A</v>
      </c>
      <c r="B183" t="str">
        <f>LEFT(dailyActivity_merged[[#This Row],[Id]],4)</f>
        <v>2022</v>
      </c>
      <c r="C183">
        <v>2022484408</v>
      </c>
      <c r="D183" t="str">
        <f>LEFT(dailyActivity_merged[[#This Row],[ActivityDate]],1)</f>
        <v>4</v>
      </c>
      <c r="E183" s="1">
        <v>42499</v>
      </c>
      <c r="F183" s="1">
        <f ca="1">SUMIF(dailyActivity_merged[Id],dailyActivity_merged[[#Headers],[TotalSteps]],F184:F1122)</f>
        <v>0</v>
      </c>
      <c r="G183">
        <v>13379</v>
      </c>
      <c r="H183">
        <v>9.3900003433227504</v>
      </c>
      <c r="I183">
        <v>9.3900003433227504</v>
      </c>
      <c r="J183">
        <v>0</v>
      </c>
      <c r="K183" t="b">
        <f>IF(dailyActivity_merged[[#This Row],[VeryActiveDistance]]&gt;20,"active")</f>
        <v>0</v>
      </c>
      <c r="L183">
        <v>2.1199998855590798</v>
      </c>
      <c r="M183" t="b">
        <f>IF(dailyActivity_merged[[#This Row],[ModeratelyActiveDistance]]&gt;10&lt;20,"moderate")</f>
        <v>0</v>
      </c>
      <c r="N183">
        <v>1.62999999523163</v>
      </c>
      <c r="O183" t="str">
        <f>IF(dailyActivity_merged[[#This Row],[LightActiveDistance]]&lt;10,"light")</f>
        <v>light</v>
      </c>
      <c r="P183" t="b">
        <f>IF(dailyActivity_merged[[#This Row],[Mean]]="intermediate",IF(dailyActivity_merged[[#This Row],[Mean]]&gt;35,"pro","beginner"))</f>
        <v>0</v>
      </c>
      <c r="Q183">
        <f>AVERAGE(dailyActivity_merged[LightActiveDistance])</f>
        <v>3.3408191485885292</v>
      </c>
      <c r="R183">
        <v>5.6399998664856001</v>
      </c>
      <c r="S183">
        <v>0</v>
      </c>
      <c r="T183">
        <f>dailyActivity_merged[[#This Row],[VeryActiveMinutes]]*60</f>
        <v>2100</v>
      </c>
      <c r="U183">
        <v>35</v>
      </c>
      <c r="V183">
        <f>dailyActivity_merged[[#This Row],[FairlyActiveMinutes]]*60</f>
        <v>2820</v>
      </c>
      <c r="W183">
        <v>47</v>
      </c>
      <c r="X183">
        <f>dailyActivity_merged[[#This Row],[LightlyActiveMinutes]]*60</f>
        <v>17820</v>
      </c>
      <c r="Y183">
        <v>297</v>
      </c>
      <c r="Z183">
        <v>1061</v>
      </c>
      <c r="AA183">
        <v>2709</v>
      </c>
    </row>
    <row r="184" spans="1:27" x14ac:dyDescent="0.3">
      <c r="A184" t="e">
        <f>VLOOKUP(dailyActivity_merged[[#Headers],[Id]],dailyActivity_merged[[Id]:[Calories]],15,0)</f>
        <v>#N/A</v>
      </c>
      <c r="B184" t="str">
        <f>LEFT(dailyActivity_merged[[#This Row],[Id]],4)</f>
        <v>2022</v>
      </c>
      <c r="C184">
        <v>2022484408</v>
      </c>
      <c r="D184" t="str">
        <f>LEFT(dailyActivity_merged[[#This Row],[ActivityDate]],1)</f>
        <v>4</v>
      </c>
      <c r="E184" s="1">
        <v>42500</v>
      </c>
      <c r="F184" s="1">
        <f ca="1">SUMIF(dailyActivity_merged[Id],dailyActivity_merged[[#Headers],[TotalSteps]],F185:F1123)</f>
        <v>0</v>
      </c>
      <c r="G184">
        <v>12798</v>
      </c>
      <c r="H184">
        <v>8.9799995422363299</v>
      </c>
      <c r="I184">
        <v>8.9799995422363299</v>
      </c>
      <c r="J184">
        <v>0</v>
      </c>
      <c r="K184" t="b">
        <f>IF(dailyActivity_merged[[#This Row],[VeryActiveDistance]]&gt;20,"active")</f>
        <v>0</v>
      </c>
      <c r="L184">
        <v>2.2200000286102299</v>
      </c>
      <c r="M184" t="b">
        <f>IF(dailyActivity_merged[[#This Row],[ModeratelyActiveDistance]]&gt;10&lt;20,"moderate")</f>
        <v>0</v>
      </c>
      <c r="N184">
        <v>1.21000003814697</v>
      </c>
      <c r="O184" t="str">
        <f>IF(dailyActivity_merged[[#This Row],[LightActiveDistance]]&lt;10,"light")</f>
        <v>light</v>
      </c>
      <c r="P184" t="b">
        <f>IF(dailyActivity_merged[[#This Row],[Mean]]="intermediate",IF(dailyActivity_merged[[#This Row],[Mean]]&gt;35,"pro","beginner"))</f>
        <v>0</v>
      </c>
      <c r="Q184">
        <f>AVERAGE(dailyActivity_merged[LightActiveDistance])</f>
        <v>3.3408191485885292</v>
      </c>
      <c r="R184">
        <v>5.5599999427795401</v>
      </c>
      <c r="S184">
        <v>0</v>
      </c>
      <c r="T184">
        <f>dailyActivity_merged[[#This Row],[VeryActiveMinutes]]*60</f>
        <v>3420</v>
      </c>
      <c r="U184">
        <v>57</v>
      </c>
      <c r="V184">
        <f>dailyActivity_merged[[#This Row],[FairlyActiveMinutes]]*60</f>
        <v>1680</v>
      </c>
      <c r="W184">
        <v>28</v>
      </c>
      <c r="X184">
        <f>dailyActivity_merged[[#This Row],[LightlyActiveMinutes]]*60</f>
        <v>16260</v>
      </c>
      <c r="Y184">
        <v>271</v>
      </c>
      <c r="Z184">
        <v>1084</v>
      </c>
      <c r="AA184">
        <v>2797</v>
      </c>
    </row>
    <row r="185" spans="1:27" x14ac:dyDescent="0.3">
      <c r="A185" t="e">
        <f>VLOOKUP(dailyActivity_merged[[#Headers],[Id]],dailyActivity_merged[[Id]:[Calories]],15,0)</f>
        <v>#N/A</v>
      </c>
      <c r="B185" t="str">
        <f>LEFT(dailyActivity_merged[[#This Row],[Id]],4)</f>
        <v>2022</v>
      </c>
      <c r="C185">
        <v>2022484408</v>
      </c>
      <c r="D185" t="str">
        <f>LEFT(dailyActivity_merged[[#This Row],[ActivityDate]],1)</f>
        <v>4</v>
      </c>
      <c r="E185" s="1">
        <v>42501</v>
      </c>
      <c r="F185" s="1">
        <f ca="1">SUMIF(dailyActivity_merged[Id],dailyActivity_merged[[#Headers],[TotalSteps]],F186:F1124)</f>
        <v>0</v>
      </c>
      <c r="G185">
        <v>13272</v>
      </c>
      <c r="H185">
        <v>9.3199996948242205</v>
      </c>
      <c r="I185">
        <v>9.3199996948242205</v>
      </c>
      <c r="J185">
        <v>0</v>
      </c>
      <c r="K185" t="b">
        <f>IF(dailyActivity_merged[[#This Row],[VeryActiveDistance]]&gt;20,"active")</f>
        <v>0</v>
      </c>
      <c r="L185">
        <v>4.1799998283386204</v>
      </c>
      <c r="M185" t="b">
        <f>IF(dailyActivity_merged[[#This Row],[ModeratelyActiveDistance]]&gt;10&lt;20,"moderate")</f>
        <v>0</v>
      </c>
      <c r="N185">
        <v>1.1499999761581401</v>
      </c>
      <c r="O185" t="str">
        <f>IF(dailyActivity_merged[[#This Row],[LightActiveDistance]]&lt;10,"light")</f>
        <v>light</v>
      </c>
      <c r="P185" t="b">
        <f>IF(dailyActivity_merged[[#This Row],[Mean]]="intermediate",IF(dailyActivity_merged[[#This Row],[Mean]]&gt;35,"pro","beginner"))</f>
        <v>0</v>
      </c>
      <c r="Q185">
        <f>AVERAGE(dailyActivity_merged[LightActiveDistance])</f>
        <v>3.3408191485885292</v>
      </c>
      <c r="R185">
        <v>3.9900000095367401</v>
      </c>
      <c r="S185">
        <v>0</v>
      </c>
      <c r="T185">
        <f>dailyActivity_merged[[#This Row],[VeryActiveMinutes]]*60</f>
        <v>3480</v>
      </c>
      <c r="U185">
        <v>58</v>
      </c>
      <c r="V185">
        <f>dailyActivity_merged[[#This Row],[FairlyActiveMinutes]]*60</f>
        <v>1500</v>
      </c>
      <c r="W185">
        <v>25</v>
      </c>
      <c r="X185">
        <f>dailyActivity_merged[[#This Row],[LightlyActiveMinutes]]*60</f>
        <v>13440</v>
      </c>
      <c r="Y185">
        <v>224</v>
      </c>
      <c r="Z185">
        <v>1133</v>
      </c>
      <c r="AA185">
        <v>2544</v>
      </c>
    </row>
    <row r="186" spans="1:27" x14ac:dyDescent="0.3">
      <c r="A186" t="e">
        <f>VLOOKUP(dailyActivity_merged[[#Headers],[Id]],dailyActivity_merged[[Id]:[Calories]],15,0)</f>
        <v>#N/A</v>
      </c>
      <c r="B186" t="str">
        <f>LEFT(dailyActivity_merged[[#This Row],[Id]],4)</f>
        <v>2022</v>
      </c>
      <c r="C186">
        <v>2022484408</v>
      </c>
      <c r="D186" t="str">
        <f>LEFT(dailyActivity_merged[[#This Row],[ActivityDate]],1)</f>
        <v>4</v>
      </c>
      <c r="E186" s="1">
        <v>42502</v>
      </c>
      <c r="F186" s="1">
        <f ca="1">SUMIF(dailyActivity_merged[Id],dailyActivity_merged[[#Headers],[TotalSteps]],F187:F1125)</f>
        <v>0</v>
      </c>
      <c r="G186">
        <v>9117</v>
      </c>
      <c r="H186">
        <v>6.4099998474121103</v>
      </c>
      <c r="I186">
        <v>6.4099998474121103</v>
      </c>
      <c r="J186">
        <v>0</v>
      </c>
      <c r="K186" t="b">
        <f>IF(dailyActivity_merged[[#This Row],[VeryActiveDistance]]&gt;20,"active")</f>
        <v>0</v>
      </c>
      <c r="L186">
        <v>1.2799999713897701</v>
      </c>
      <c r="M186" t="b">
        <f>IF(dailyActivity_merged[[#This Row],[ModeratelyActiveDistance]]&gt;10&lt;20,"moderate")</f>
        <v>0</v>
      </c>
      <c r="N186">
        <v>0.67000001668930098</v>
      </c>
      <c r="O186" t="str">
        <f>IF(dailyActivity_merged[[#This Row],[LightActiveDistance]]&lt;10,"light")</f>
        <v>light</v>
      </c>
      <c r="P186" t="b">
        <f>IF(dailyActivity_merged[[#This Row],[Mean]]="intermediate",IF(dailyActivity_merged[[#This Row],[Mean]]&gt;35,"pro","beginner"))</f>
        <v>0</v>
      </c>
      <c r="Q186">
        <f>AVERAGE(dailyActivity_merged[LightActiveDistance])</f>
        <v>3.3408191485885292</v>
      </c>
      <c r="R186">
        <v>4.4400000572204599</v>
      </c>
      <c r="S186">
        <v>0</v>
      </c>
      <c r="T186">
        <f>dailyActivity_merged[[#This Row],[VeryActiveMinutes]]*60</f>
        <v>960</v>
      </c>
      <c r="U186">
        <v>16</v>
      </c>
      <c r="V186">
        <f>dailyActivity_merged[[#This Row],[FairlyActiveMinutes]]*60</f>
        <v>960</v>
      </c>
      <c r="W186">
        <v>16</v>
      </c>
      <c r="X186">
        <f>dailyActivity_merged[[#This Row],[LightlyActiveMinutes]]*60</f>
        <v>14160</v>
      </c>
      <c r="Y186">
        <v>236</v>
      </c>
      <c r="Z186">
        <v>728</v>
      </c>
      <c r="AA186">
        <v>1853</v>
      </c>
    </row>
    <row r="187" spans="1:27" x14ac:dyDescent="0.3">
      <c r="A187" t="e">
        <f>VLOOKUP(dailyActivity_merged[[#Headers],[Id]],dailyActivity_merged[[Id]:[Calories]],15,0)</f>
        <v>#N/A</v>
      </c>
      <c r="B187" t="str">
        <f>LEFT(dailyActivity_merged[[#This Row],[Id]],4)</f>
        <v>2026</v>
      </c>
      <c r="C187">
        <v>2026352035</v>
      </c>
      <c r="D187" t="str">
        <f>LEFT(dailyActivity_merged[[#This Row],[ActivityDate]],1)</f>
        <v>4</v>
      </c>
      <c r="E187" s="1">
        <v>42472</v>
      </c>
      <c r="F187" s="1">
        <f ca="1">SUMIF(dailyActivity_merged[Id],dailyActivity_merged[[#Headers],[TotalSteps]],F188:F1126)</f>
        <v>0</v>
      </c>
      <c r="G187">
        <v>4414</v>
      </c>
      <c r="H187">
        <v>2.7400000095367401</v>
      </c>
      <c r="I187">
        <v>2.7400000095367401</v>
      </c>
      <c r="J187">
        <v>0</v>
      </c>
      <c r="K187" t="b">
        <f>IF(dailyActivity_merged[[#This Row],[VeryActiveDistance]]&gt;20,"active")</f>
        <v>0</v>
      </c>
      <c r="L187">
        <v>0.18999999761581399</v>
      </c>
      <c r="M187" t="b">
        <f>IF(dailyActivity_merged[[#This Row],[ModeratelyActiveDistance]]&gt;10&lt;20,"moderate")</f>
        <v>0</v>
      </c>
      <c r="N187">
        <v>0.34999999403953602</v>
      </c>
      <c r="O187" t="str">
        <f>IF(dailyActivity_merged[[#This Row],[LightActiveDistance]]&lt;10,"light")</f>
        <v>light</v>
      </c>
      <c r="P187" t="b">
        <f>IF(dailyActivity_merged[[#This Row],[Mean]]="intermediate",IF(dailyActivity_merged[[#This Row],[Mean]]&gt;35,"pro","beginner"))</f>
        <v>0</v>
      </c>
      <c r="Q187">
        <f>AVERAGE(dailyActivity_merged[LightActiveDistance])</f>
        <v>3.3408191485885292</v>
      </c>
      <c r="R187">
        <v>2.2000000476837198</v>
      </c>
      <c r="S187">
        <v>0</v>
      </c>
      <c r="T187">
        <f>dailyActivity_merged[[#This Row],[VeryActiveMinutes]]*60</f>
        <v>180</v>
      </c>
      <c r="U187">
        <v>3</v>
      </c>
      <c r="V187">
        <f>dailyActivity_merged[[#This Row],[FairlyActiveMinutes]]*60</f>
        <v>480</v>
      </c>
      <c r="W187">
        <v>8</v>
      </c>
      <c r="X187">
        <f>dailyActivity_merged[[#This Row],[LightlyActiveMinutes]]*60</f>
        <v>10860</v>
      </c>
      <c r="Y187">
        <v>181</v>
      </c>
      <c r="Z187">
        <v>706</v>
      </c>
      <c r="AA187">
        <v>1459</v>
      </c>
    </row>
    <row r="188" spans="1:27" x14ac:dyDescent="0.3">
      <c r="A188" t="e">
        <f>VLOOKUP(dailyActivity_merged[[#Headers],[Id]],dailyActivity_merged[[Id]:[Calories]],15,0)</f>
        <v>#N/A</v>
      </c>
      <c r="B188" t="str">
        <f>LEFT(dailyActivity_merged[[#This Row],[Id]],4)</f>
        <v>2026</v>
      </c>
      <c r="C188">
        <v>2026352035</v>
      </c>
      <c r="D188" t="str">
        <f>LEFT(dailyActivity_merged[[#This Row],[ActivityDate]],1)</f>
        <v>4</v>
      </c>
      <c r="E188" s="1">
        <v>42473</v>
      </c>
      <c r="F188" s="1">
        <f ca="1">SUMIF(dailyActivity_merged[Id],dailyActivity_merged[[#Headers],[TotalSteps]],F189:F1127)</f>
        <v>0</v>
      </c>
      <c r="G188">
        <v>4993</v>
      </c>
      <c r="H188">
        <v>3.0999999046325701</v>
      </c>
      <c r="I188">
        <v>3.0999999046325701</v>
      </c>
      <c r="J188">
        <v>0</v>
      </c>
      <c r="K188" t="b">
        <f>IF(dailyActivity_merged[[#This Row],[VeryActiveDistance]]&gt;20,"active")</f>
        <v>0</v>
      </c>
      <c r="L188">
        <v>0</v>
      </c>
      <c r="M188" t="b">
        <f>IF(dailyActivity_merged[[#This Row],[ModeratelyActiveDistance]]&gt;10&lt;20,"moderate")</f>
        <v>0</v>
      </c>
      <c r="N188">
        <v>0</v>
      </c>
      <c r="O188" t="str">
        <f>IF(dailyActivity_merged[[#This Row],[LightActiveDistance]]&lt;10,"light")</f>
        <v>light</v>
      </c>
      <c r="P188" t="b">
        <f>IF(dailyActivity_merged[[#This Row],[Mean]]="intermediate",IF(dailyActivity_merged[[#This Row],[Mean]]&gt;35,"pro","beginner"))</f>
        <v>0</v>
      </c>
      <c r="Q188">
        <f>AVERAGE(dailyActivity_merged[LightActiveDistance])</f>
        <v>3.3408191485885292</v>
      </c>
      <c r="R188">
        <v>3.0999999046325701</v>
      </c>
      <c r="S188">
        <v>0</v>
      </c>
      <c r="T188">
        <f>dailyActivity_merged[[#This Row],[VeryActiveMinutes]]*60</f>
        <v>0</v>
      </c>
      <c r="U188">
        <v>0</v>
      </c>
      <c r="V188">
        <f>dailyActivity_merged[[#This Row],[FairlyActiveMinutes]]*60</f>
        <v>0</v>
      </c>
      <c r="W188">
        <v>0</v>
      </c>
      <c r="X188">
        <f>dailyActivity_merged[[#This Row],[LightlyActiveMinutes]]*60</f>
        <v>14280</v>
      </c>
      <c r="Y188">
        <v>238</v>
      </c>
      <c r="Z188">
        <v>663</v>
      </c>
      <c r="AA188">
        <v>1521</v>
      </c>
    </row>
    <row r="189" spans="1:27" x14ac:dyDescent="0.3">
      <c r="A189" t="e">
        <f>VLOOKUP(dailyActivity_merged[[#Headers],[Id]],dailyActivity_merged[[Id]:[Calories]],15,0)</f>
        <v>#N/A</v>
      </c>
      <c r="B189" t="str">
        <f>LEFT(dailyActivity_merged[[#This Row],[Id]],4)</f>
        <v>2026</v>
      </c>
      <c r="C189">
        <v>2026352035</v>
      </c>
      <c r="D189" t="str">
        <f>LEFT(dailyActivity_merged[[#This Row],[ActivityDate]],1)</f>
        <v>4</v>
      </c>
      <c r="E189" s="1">
        <v>42474</v>
      </c>
      <c r="F189" s="1">
        <f ca="1">SUMIF(dailyActivity_merged[Id],dailyActivity_merged[[#Headers],[TotalSteps]],F190:F1128)</f>
        <v>0</v>
      </c>
      <c r="G189">
        <v>3335</v>
      </c>
      <c r="H189">
        <v>2.0699999332428001</v>
      </c>
      <c r="I189">
        <v>2.0699999332428001</v>
      </c>
      <c r="J189">
        <v>0</v>
      </c>
      <c r="K189" t="b">
        <f>IF(dailyActivity_merged[[#This Row],[VeryActiveDistance]]&gt;20,"active")</f>
        <v>0</v>
      </c>
      <c r="L189">
        <v>0</v>
      </c>
      <c r="M189" t="b">
        <f>IF(dailyActivity_merged[[#This Row],[ModeratelyActiveDistance]]&gt;10&lt;20,"moderate")</f>
        <v>0</v>
      </c>
      <c r="N189">
        <v>0</v>
      </c>
      <c r="O189" t="str">
        <f>IF(dailyActivity_merged[[#This Row],[LightActiveDistance]]&lt;10,"light")</f>
        <v>light</v>
      </c>
      <c r="P189" t="b">
        <f>IF(dailyActivity_merged[[#This Row],[Mean]]="intermediate",IF(dailyActivity_merged[[#This Row],[Mean]]&gt;35,"pro","beginner"))</f>
        <v>0</v>
      </c>
      <c r="Q189">
        <f>AVERAGE(dailyActivity_merged[LightActiveDistance])</f>
        <v>3.3408191485885292</v>
      </c>
      <c r="R189">
        <v>2.0499999523162802</v>
      </c>
      <c r="S189">
        <v>0</v>
      </c>
      <c r="T189">
        <f>dailyActivity_merged[[#This Row],[VeryActiveMinutes]]*60</f>
        <v>0</v>
      </c>
      <c r="U189">
        <v>0</v>
      </c>
      <c r="V189">
        <f>dailyActivity_merged[[#This Row],[FairlyActiveMinutes]]*60</f>
        <v>0</v>
      </c>
      <c r="W189">
        <v>0</v>
      </c>
      <c r="X189">
        <f>dailyActivity_merged[[#This Row],[LightlyActiveMinutes]]*60</f>
        <v>11820</v>
      </c>
      <c r="Y189">
        <v>197</v>
      </c>
      <c r="Z189">
        <v>653</v>
      </c>
      <c r="AA189">
        <v>1431</v>
      </c>
    </row>
    <row r="190" spans="1:27" x14ac:dyDescent="0.3">
      <c r="A190" t="e">
        <f>VLOOKUP(dailyActivity_merged[[#Headers],[Id]],dailyActivity_merged[[Id]:[Calories]],15,0)</f>
        <v>#N/A</v>
      </c>
      <c r="B190" t="str">
        <f>LEFT(dailyActivity_merged[[#This Row],[Id]],4)</f>
        <v>2026</v>
      </c>
      <c r="C190">
        <v>2026352035</v>
      </c>
      <c r="D190" t="str">
        <f>LEFT(dailyActivity_merged[[#This Row],[ActivityDate]],1)</f>
        <v>4</v>
      </c>
      <c r="E190" s="1">
        <v>42475</v>
      </c>
      <c r="F190" s="1">
        <f ca="1">SUMIF(dailyActivity_merged[Id],dailyActivity_merged[[#Headers],[TotalSteps]],F191:F1129)</f>
        <v>0</v>
      </c>
      <c r="G190">
        <v>3821</v>
      </c>
      <c r="H190">
        <v>2.3699998855590798</v>
      </c>
      <c r="I190">
        <v>2.3699998855590798</v>
      </c>
      <c r="J190">
        <v>0</v>
      </c>
      <c r="K190" t="b">
        <f>IF(dailyActivity_merged[[#This Row],[VeryActiveDistance]]&gt;20,"active")</f>
        <v>0</v>
      </c>
      <c r="L190">
        <v>0</v>
      </c>
      <c r="M190" t="b">
        <f>IF(dailyActivity_merged[[#This Row],[ModeratelyActiveDistance]]&gt;10&lt;20,"moderate")</f>
        <v>0</v>
      </c>
      <c r="N190">
        <v>0</v>
      </c>
      <c r="O190" t="str">
        <f>IF(dailyActivity_merged[[#This Row],[LightActiveDistance]]&lt;10,"light")</f>
        <v>light</v>
      </c>
      <c r="P190" t="b">
        <f>IF(dailyActivity_merged[[#This Row],[Mean]]="intermediate",IF(dailyActivity_merged[[#This Row],[Mean]]&gt;35,"pro","beginner"))</f>
        <v>0</v>
      </c>
      <c r="Q190">
        <f>AVERAGE(dailyActivity_merged[LightActiveDistance])</f>
        <v>3.3408191485885292</v>
      </c>
      <c r="R190">
        <v>2.3699998855590798</v>
      </c>
      <c r="S190">
        <v>0</v>
      </c>
      <c r="T190">
        <f>dailyActivity_merged[[#This Row],[VeryActiveMinutes]]*60</f>
        <v>0</v>
      </c>
      <c r="U190">
        <v>0</v>
      </c>
      <c r="V190">
        <f>dailyActivity_merged[[#This Row],[FairlyActiveMinutes]]*60</f>
        <v>0</v>
      </c>
      <c r="W190">
        <v>0</v>
      </c>
      <c r="X190">
        <f>dailyActivity_merged[[#This Row],[LightlyActiveMinutes]]*60</f>
        <v>11280</v>
      </c>
      <c r="Y190">
        <v>188</v>
      </c>
      <c r="Z190">
        <v>687</v>
      </c>
      <c r="AA190">
        <v>1444</v>
      </c>
    </row>
    <row r="191" spans="1:27" x14ac:dyDescent="0.3">
      <c r="A191" t="e">
        <f>VLOOKUP(dailyActivity_merged[[#Headers],[Id]],dailyActivity_merged[[Id]:[Calories]],15,0)</f>
        <v>#N/A</v>
      </c>
      <c r="B191" t="str">
        <f>LEFT(dailyActivity_merged[[#This Row],[Id]],4)</f>
        <v>2026</v>
      </c>
      <c r="C191">
        <v>2026352035</v>
      </c>
      <c r="D191" t="str">
        <f>LEFT(dailyActivity_merged[[#This Row],[ActivityDate]],1)</f>
        <v>4</v>
      </c>
      <c r="E191" s="1">
        <v>42476</v>
      </c>
      <c r="F191" s="1">
        <f ca="1">SUMIF(dailyActivity_merged[Id],dailyActivity_merged[[#Headers],[TotalSteps]],F192:F1130)</f>
        <v>0</v>
      </c>
      <c r="G191">
        <v>2547</v>
      </c>
      <c r="H191">
        <v>1.58000004291534</v>
      </c>
      <c r="I191">
        <v>1.58000004291534</v>
      </c>
      <c r="J191">
        <v>0</v>
      </c>
      <c r="K191" t="b">
        <f>IF(dailyActivity_merged[[#This Row],[VeryActiveDistance]]&gt;20,"active")</f>
        <v>0</v>
      </c>
      <c r="L191">
        <v>0</v>
      </c>
      <c r="M191" t="b">
        <f>IF(dailyActivity_merged[[#This Row],[ModeratelyActiveDistance]]&gt;10&lt;20,"moderate")</f>
        <v>0</v>
      </c>
      <c r="N191">
        <v>0</v>
      </c>
      <c r="O191" t="str">
        <f>IF(dailyActivity_merged[[#This Row],[LightActiveDistance]]&lt;10,"light")</f>
        <v>light</v>
      </c>
      <c r="P191" t="b">
        <f>IF(dailyActivity_merged[[#This Row],[Mean]]="intermediate",IF(dailyActivity_merged[[#This Row],[Mean]]&gt;35,"pro","beginner"))</f>
        <v>0</v>
      </c>
      <c r="Q191">
        <f>AVERAGE(dailyActivity_merged[LightActiveDistance])</f>
        <v>3.3408191485885292</v>
      </c>
      <c r="R191">
        <v>1.58000004291534</v>
      </c>
      <c r="S191">
        <v>0</v>
      </c>
      <c r="T191">
        <f>dailyActivity_merged[[#This Row],[VeryActiveMinutes]]*60</f>
        <v>0</v>
      </c>
      <c r="U191">
        <v>0</v>
      </c>
      <c r="V191">
        <f>dailyActivity_merged[[#This Row],[FairlyActiveMinutes]]*60</f>
        <v>0</v>
      </c>
      <c r="W191">
        <v>0</v>
      </c>
      <c r="X191">
        <f>dailyActivity_merged[[#This Row],[LightlyActiveMinutes]]*60</f>
        <v>9000</v>
      </c>
      <c r="Y191">
        <v>150</v>
      </c>
      <c r="Z191">
        <v>728</v>
      </c>
      <c r="AA191">
        <v>1373</v>
      </c>
    </row>
    <row r="192" spans="1:27" x14ac:dyDescent="0.3">
      <c r="A192" t="e">
        <f>VLOOKUP(dailyActivity_merged[[#Headers],[Id]],dailyActivity_merged[[Id]:[Calories]],15,0)</f>
        <v>#N/A</v>
      </c>
      <c r="B192" t="str">
        <f>LEFT(dailyActivity_merged[[#This Row],[Id]],4)</f>
        <v>2026</v>
      </c>
      <c r="C192">
        <v>2026352035</v>
      </c>
      <c r="D192" t="str">
        <f>LEFT(dailyActivity_merged[[#This Row],[ActivityDate]],1)</f>
        <v>4</v>
      </c>
      <c r="E192" s="1">
        <v>42477</v>
      </c>
      <c r="F192" s="1">
        <f ca="1">SUMIF(dailyActivity_merged[Id],dailyActivity_merged[[#Headers],[TotalSteps]],F193:F1131)</f>
        <v>0</v>
      </c>
      <c r="G192">
        <v>838</v>
      </c>
      <c r="H192">
        <v>0.519999980926514</v>
      </c>
      <c r="I192">
        <v>0.519999980926514</v>
      </c>
      <c r="J192">
        <v>0</v>
      </c>
      <c r="K192" t="b">
        <f>IF(dailyActivity_merged[[#This Row],[VeryActiveDistance]]&gt;20,"active")</f>
        <v>0</v>
      </c>
      <c r="L192">
        <v>0</v>
      </c>
      <c r="M192" t="b">
        <f>IF(dailyActivity_merged[[#This Row],[ModeratelyActiveDistance]]&gt;10&lt;20,"moderate")</f>
        <v>0</v>
      </c>
      <c r="N192">
        <v>0</v>
      </c>
      <c r="O192" t="str">
        <f>IF(dailyActivity_merged[[#This Row],[LightActiveDistance]]&lt;10,"light")</f>
        <v>light</v>
      </c>
      <c r="P192" t="b">
        <f>IF(dailyActivity_merged[[#This Row],[Mean]]="intermediate",IF(dailyActivity_merged[[#This Row],[Mean]]&gt;35,"pro","beginner"))</f>
        <v>0</v>
      </c>
      <c r="Q192">
        <f>AVERAGE(dailyActivity_merged[LightActiveDistance])</f>
        <v>3.3408191485885292</v>
      </c>
      <c r="R192">
        <v>0.519999980926514</v>
      </c>
      <c r="S192">
        <v>0</v>
      </c>
      <c r="T192">
        <f>dailyActivity_merged[[#This Row],[VeryActiveMinutes]]*60</f>
        <v>0</v>
      </c>
      <c r="U192">
        <v>0</v>
      </c>
      <c r="V192">
        <f>dailyActivity_merged[[#This Row],[FairlyActiveMinutes]]*60</f>
        <v>0</v>
      </c>
      <c r="W192">
        <v>0</v>
      </c>
      <c r="X192">
        <f>dailyActivity_merged[[#This Row],[LightlyActiveMinutes]]*60</f>
        <v>3600</v>
      </c>
      <c r="Y192">
        <v>60</v>
      </c>
      <c r="Z192">
        <v>1053</v>
      </c>
      <c r="AA192">
        <v>1214</v>
      </c>
    </row>
    <row r="193" spans="1:27" x14ac:dyDescent="0.3">
      <c r="A193" t="e">
        <f>VLOOKUP(dailyActivity_merged[[#Headers],[Id]],dailyActivity_merged[[Id]:[Calories]],15,0)</f>
        <v>#N/A</v>
      </c>
      <c r="B193" t="str">
        <f>LEFT(dailyActivity_merged[[#This Row],[Id]],4)</f>
        <v>2026</v>
      </c>
      <c r="C193">
        <v>2026352035</v>
      </c>
      <c r="D193" t="str">
        <f>LEFT(dailyActivity_merged[[#This Row],[ActivityDate]],1)</f>
        <v>4</v>
      </c>
      <c r="E193" s="1">
        <v>42478</v>
      </c>
      <c r="F193" s="1">
        <f ca="1">SUMIF(dailyActivity_merged[Id],dailyActivity_merged[[#Headers],[TotalSteps]],F194:F1132)</f>
        <v>0</v>
      </c>
      <c r="G193">
        <v>3325</v>
      </c>
      <c r="H193">
        <v>2.0599999427795401</v>
      </c>
      <c r="I193">
        <v>2.0599999427795401</v>
      </c>
      <c r="J193">
        <v>0</v>
      </c>
      <c r="K193" t="b">
        <f>IF(dailyActivity_merged[[#This Row],[VeryActiveDistance]]&gt;20,"active")</f>
        <v>0</v>
      </c>
      <c r="L193">
        <v>0</v>
      </c>
      <c r="M193" t="b">
        <f>IF(dailyActivity_merged[[#This Row],[ModeratelyActiveDistance]]&gt;10&lt;20,"moderate")</f>
        <v>0</v>
      </c>
      <c r="N193">
        <v>0</v>
      </c>
      <c r="O193" t="str">
        <f>IF(dailyActivity_merged[[#This Row],[LightActiveDistance]]&lt;10,"light")</f>
        <v>light</v>
      </c>
      <c r="P193" t="b">
        <f>IF(dailyActivity_merged[[#This Row],[Mean]]="intermediate",IF(dailyActivity_merged[[#This Row],[Mean]]&gt;35,"pro","beginner"))</f>
        <v>0</v>
      </c>
      <c r="Q193">
        <f>AVERAGE(dailyActivity_merged[LightActiveDistance])</f>
        <v>3.3408191485885292</v>
      </c>
      <c r="R193">
        <v>2.0599999427795401</v>
      </c>
      <c r="S193">
        <v>0</v>
      </c>
      <c r="T193">
        <f>dailyActivity_merged[[#This Row],[VeryActiveMinutes]]*60</f>
        <v>0</v>
      </c>
      <c r="U193">
        <v>0</v>
      </c>
      <c r="V193">
        <f>dailyActivity_merged[[#This Row],[FairlyActiveMinutes]]*60</f>
        <v>0</v>
      </c>
      <c r="W193">
        <v>0</v>
      </c>
      <c r="X193">
        <f>dailyActivity_merged[[#This Row],[LightlyActiveMinutes]]*60</f>
        <v>10920</v>
      </c>
      <c r="Y193">
        <v>182</v>
      </c>
      <c r="Z193">
        <v>1062</v>
      </c>
      <c r="AA193">
        <v>1419</v>
      </c>
    </row>
    <row r="194" spans="1:27" x14ac:dyDescent="0.3">
      <c r="A194" t="e">
        <f>VLOOKUP(dailyActivity_merged[[#Headers],[Id]],dailyActivity_merged[[Id]:[Calories]],15,0)</f>
        <v>#N/A</v>
      </c>
      <c r="B194" t="str">
        <f>LEFT(dailyActivity_merged[[#This Row],[Id]],4)</f>
        <v>2026</v>
      </c>
      <c r="C194">
        <v>2026352035</v>
      </c>
      <c r="D194" t="str">
        <f>LEFT(dailyActivity_merged[[#This Row],[ActivityDate]],1)</f>
        <v>4</v>
      </c>
      <c r="E194" s="1">
        <v>42479</v>
      </c>
      <c r="F194" s="1">
        <f ca="1">SUMIF(dailyActivity_merged[Id],dailyActivity_merged[[#Headers],[TotalSteps]],F195:F1133)</f>
        <v>0</v>
      </c>
      <c r="G194">
        <v>2424</v>
      </c>
      <c r="H194">
        <v>1.5</v>
      </c>
      <c r="I194">
        <v>1.5</v>
      </c>
      <c r="J194">
        <v>0</v>
      </c>
      <c r="K194" t="b">
        <f>IF(dailyActivity_merged[[#This Row],[VeryActiveDistance]]&gt;20,"active")</f>
        <v>0</v>
      </c>
      <c r="L194">
        <v>0</v>
      </c>
      <c r="M194" t="b">
        <f>IF(dailyActivity_merged[[#This Row],[ModeratelyActiveDistance]]&gt;10&lt;20,"moderate")</f>
        <v>0</v>
      </c>
      <c r="N194">
        <v>0</v>
      </c>
      <c r="O194" t="str">
        <f>IF(dailyActivity_merged[[#This Row],[LightActiveDistance]]&lt;10,"light")</f>
        <v>light</v>
      </c>
      <c r="P194" t="b">
        <f>IF(dailyActivity_merged[[#This Row],[Mean]]="intermediate",IF(dailyActivity_merged[[#This Row],[Mean]]&gt;35,"pro","beginner"))</f>
        <v>0</v>
      </c>
      <c r="Q194">
        <f>AVERAGE(dailyActivity_merged[LightActiveDistance])</f>
        <v>3.3408191485885292</v>
      </c>
      <c r="R194">
        <v>1.5</v>
      </c>
      <c r="S194">
        <v>0</v>
      </c>
      <c r="T194">
        <f>dailyActivity_merged[[#This Row],[VeryActiveMinutes]]*60</f>
        <v>0</v>
      </c>
      <c r="U194">
        <v>0</v>
      </c>
      <c r="V194">
        <f>dailyActivity_merged[[#This Row],[FairlyActiveMinutes]]*60</f>
        <v>0</v>
      </c>
      <c r="W194">
        <v>0</v>
      </c>
      <c r="X194">
        <f>dailyActivity_merged[[#This Row],[LightlyActiveMinutes]]*60</f>
        <v>8460</v>
      </c>
      <c r="Y194">
        <v>141</v>
      </c>
      <c r="Z194">
        <v>785</v>
      </c>
      <c r="AA194">
        <v>1356</v>
      </c>
    </row>
    <row r="195" spans="1:27" x14ac:dyDescent="0.3">
      <c r="A195" t="e">
        <f>VLOOKUP(dailyActivity_merged[[#Headers],[Id]],dailyActivity_merged[[Id]:[Calories]],15,0)</f>
        <v>#N/A</v>
      </c>
      <c r="B195" t="str">
        <f>LEFT(dailyActivity_merged[[#This Row],[Id]],4)</f>
        <v>2026</v>
      </c>
      <c r="C195">
        <v>2026352035</v>
      </c>
      <c r="D195" t="str">
        <f>LEFT(dailyActivity_merged[[#This Row],[ActivityDate]],1)</f>
        <v>4</v>
      </c>
      <c r="E195" s="1">
        <v>42480</v>
      </c>
      <c r="F195" s="1">
        <f ca="1">SUMIF(dailyActivity_merged[Id],dailyActivity_merged[[#Headers],[TotalSteps]],F196:F1134)</f>
        <v>0</v>
      </c>
      <c r="G195">
        <v>7222</v>
      </c>
      <c r="H195">
        <v>4.4800000190734899</v>
      </c>
      <c r="I195">
        <v>4.4800000190734899</v>
      </c>
      <c r="J195">
        <v>0</v>
      </c>
      <c r="K195" t="b">
        <f>IF(dailyActivity_merged[[#This Row],[VeryActiveDistance]]&gt;20,"active")</f>
        <v>0</v>
      </c>
      <c r="L195">
        <v>0</v>
      </c>
      <c r="M195" t="b">
        <f>IF(dailyActivity_merged[[#This Row],[ModeratelyActiveDistance]]&gt;10&lt;20,"moderate")</f>
        <v>0</v>
      </c>
      <c r="N195">
        <v>0</v>
      </c>
      <c r="O195" t="str">
        <f>IF(dailyActivity_merged[[#This Row],[LightActiveDistance]]&lt;10,"light")</f>
        <v>light</v>
      </c>
      <c r="P195" t="b">
        <f>IF(dailyActivity_merged[[#This Row],[Mean]]="intermediate",IF(dailyActivity_merged[[#This Row],[Mean]]&gt;35,"pro","beginner"))</f>
        <v>0</v>
      </c>
      <c r="Q195">
        <f>AVERAGE(dailyActivity_merged[LightActiveDistance])</f>
        <v>3.3408191485885292</v>
      </c>
      <c r="R195">
        <v>4.4800000190734899</v>
      </c>
      <c r="S195">
        <v>0</v>
      </c>
      <c r="T195">
        <f>dailyActivity_merged[[#This Row],[VeryActiveMinutes]]*60</f>
        <v>0</v>
      </c>
      <c r="U195">
        <v>0</v>
      </c>
      <c r="V195">
        <f>dailyActivity_merged[[#This Row],[FairlyActiveMinutes]]*60</f>
        <v>0</v>
      </c>
      <c r="W195">
        <v>0</v>
      </c>
      <c r="X195">
        <f>dailyActivity_merged[[#This Row],[LightlyActiveMinutes]]*60</f>
        <v>19620</v>
      </c>
      <c r="Y195">
        <v>327</v>
      </c>
      <c r="Z195">
        <v>623</v>
      </c>
      <c r="AA195">
        <v>1667</v>
      </c>
    </row>
    <row r="196" spans="1:27" x14ac:dyDescent="0.3">
      <c r="A196" t="e">
        <f>VLOOKUP(dailyActivity_merged[[#Headers],[Id]],dailyActivity_merged[[Id]:[Calories]],15,0)</f>
        <v>#N/A</v>
      </c>
      <c r="B196" t="str">
        <f>LEFT(dailyActivity_merged[[#This Row],[Id]],4)</f>
        <v>2026</v>
      </c>
      <c r="C196">
        <v>2026352035</v>
      </c>
      <c r="D196" t="str">
        <f>LEFT(dailyActivity_merged[[#This Row],[ActivityDate]],1)</f>
        <v>4</v>
      </c>
      <c r="E196" s="1">
        <v>42481</v>
      </c>
      <c r="F196" s="1">
        <f ca="1">SUMIF(dailyActivity_merged[Id],dailyActivity_merged[[#Headers],[TotalSteps]],F197:F1135)</f>
        <v>0</v>
      </c>
      <c r="G196">
        <v>2467</v>
      </c>
      <c r="H196">
        <v>1.5299999713897701</v>
      </c>
      <c r="I196">
        <v>1.5299999713897701</v>
      </c>
      <c r="J196">
        <v>0</v>
      </c>
      <c r="K196" t="b">
        <f>IF(dailyActivity_merged[[#This Row],[VeryActiveDistance]]&gt;20,"active")</f>
        <v>0</v>
      </c>
      <c r="L196">
        <v>0</v>
      </c>
      <c r="M196" t="b">
        <f>IF(dailyActivity_merged[[#This Row],[ModeratelyActiveDistance]]&gt;10&lt;20,"moderate")</f>
        <v>0</v>
      </c>
      <c r="N196">
        <v>0</v>
      </c>
      <c r="O196" t="str">
        <f>IF(dailyActivity_merged[[#This Row],[LightActiveDistance]]&lt;10,"light")</f>
        <v>light</v>
      </c>
      <c r="P196" t="b">
        <f>IF(dailyActivity_merged[[#This Row],[Mean]]="intermediate",IF(dailyActivity_merged[[#This Row],[Mean]]&gt;35,"pro","beginner"))</f>
        <v>0</v>
      </c>
      <c r="Q196">
        <f>AVERAGE(dailyActivity_merged[LightActiveDistance])</f>
        <v>3.3408191485885292</v>
      </c>
      <c r="R196">
        <v>1.5299999713897701</v>
      </c>
      <c r="S196">
        <v>0</v>
      </c>
      <c r="T196">
        <f>dailyActivity_merged[[#This Row],[VeryActiveMinutes]]*60</f>
        <v>0</v>
      </c>
      <c r="U196">
        <v>0</v>
      </c>
      <c r="V196">
        <f>dailyActivity_merged[[#This Row],[FairlyActiveMinutes]]*60</f>
        <v>0</v>
      </c>
      <c r="W196">
        <v>0</v>
      </c>
      <c r="X196">
        <f>dailyActivity_merged[[#This Row],[LightlyActiveMinutes]]*60</f>
        <v>9180</v>
      </c>
      <c r="Y196">
        <v>153</v>
      </c>
      <c r="Z196">
        <v>749</v>
      </c>
      <c r="AA196">
        <v>1370</v>
      </c>
    </row>
    <row r="197" spans="1:27" x14ac:dyDescent="0.3">
      <c r="A197" t="e">
        <f>VLOOKUP(dailyActivity_merged[[#Headers],[Id]],dailyActivity_merged[[Id]:[Calories]],15,0)</f>
        <v>#N/A</v>
      </c>
      <c r="B197" t="str">
        <f>LEFT(dailyActivity_merged[[#This Row],[Id]],4)</f>
        <v>2026</v>
      </c>
      <c r="C197">
        <v>2026352035</v>
      </c>
      <c r="D197" t="str">
        <f>LEFT(dailyActivity_merged[[#This Row],[ActivityDate]],1)</f>
        <v>4</v>
      </c>
      <c r="E197" s="1">
        <v>42482</v>
      </c>
      <c r="F197" s="1">
        <f ca="1">SUMIF(dailyActivity_merged[Id],dailyActivity_merged[[#Headers],[TotalSteps]],F198:F1136)</f>
        <v>0</v>
      </c>
      <c r="G197">
        <v>2915</v>
      </c>
      <c r="H197">
        <v>1.8099999427795399</v>
      </c>
      <c r="I197">
        <v>1.8099999427795399</v>
      </c>
      <c r="J197">
        <v>0</v>
      </c>
      <c r="K197" t="b">
        <f>IF(dailyActivity_merged[[#This Row],[VeryActiveDistance]]&gt;20,"active")</f>
        <v>0</v>
      </c>
      <c r="L197">
        <v>0</v>
      </c>
      <c r="M197" t="b">
        <f>IF(dailyActivity_merged[[#This Row],[ModeratelyActiveDistance]]&gt;10&lt;20,"moderate")</f>
        <v>0</v>
      </c>
      <c r="N197">
        <v>0</v>
      </c>
      <c r="O197" t="str">
        <f>IF(dailyActivity_merged[[#This Row],[LightActiveDistance]]&lt;10,"light")</f>
        <v>light</v>
      </c>
      <c r="P197" t="b">
        <f>IF(dailyActivity_merged[[#This Row],[Mean]]="intermediate",IF(dailyActivity_merged[[#This Row],[Mean]]&gt;35,"pro","beginner"))</f>
        <v>0</v>
      </c>
      <c r="Q197">
        <f>AVERAGE(dailyActivity_merged[LightActiveDistance])</f>
        <v>3.3408191485885292</v>
      </c>
      <c r="R197">
        <v>1.8099999427795399</v>
      </c>
      <c r="S197">
        <v>0</v>
      </c>
      <c r="T197">
        <f>dailyActivity_merged[[#This Row],[VeryActiveMinutes]]*60</f>
        <v>0</v>
      </c>
      <c r="U197">
        <v>0</v>
      </c>
      <c r="V197">
        <f>dailyActivity_merged[[#This Row],[FairlyActiveMinutes]]*60</f>
        <v>0</v>
      </c>
      <c r="W197">
        <v>0</v>
      </c>
      <c r="X197">
        <f>dailyActivity_merged[[#This Row],[LightlyActiveMinutes]]*60</f>
        <v>9720</v>
      </c>
      <c r="Y197">
        <v>162</v>
      </c>
      <c r="Z197">
        <v>712</v>
      </c>
      <c r="AA197">
        <v>1399</v>
      </c>
    </row>
    <row r="198" spans="1:27" x14ac:dyDescent="0.3">
      <c r="A198" t="e">
        <f>VLOOKUP(dailyActivity_merged[[#Headers],[Id]],dailyActivity_merged[[Id]:[Calories]],15,0)</f>
        <v>#N/A</v>
      </c>
      <c r="B198" t="str">
        <f>LEFT(dailyActivity_merged[[#This Row],[Id]],4)</f>
        <v>2026</v>
      </c>
      <c r="C198">
        <v>2026352035</v>
      </c>
      <c r="D198" t="str">
        <f>LEFT(dailyActivity_merged[[#This Row],[ActivityDate]],1)</f>
        <v>4</v>
      </c>
      <c r="E198" s="1">
        <v>42483</v>
      </c>
      <c r="F198" s="1">
        <f ca="1">SUMIF(dailyActivity_merged[Id],dailyActivity_merged[[#Headers],[TotalSteps]],F199:F1137)</f>
        <v>0</v>
      </c>
      <c r="G198">
        <v>12357</v>
      </c>
      <c r="H198">
        <v>7.71000003814697</v>
      </c>
      <c r="I198">
        <v>7.71000003814697</v>
      </c>
      <c r="J198">
        <v>0</v>
      </c>
      <c r="K198" t="b">
        <f>IF(dailyActivity_merged[[#This Row],[VeryActiveDistance]]&gt;20,"active")</f>
        <v>0</v>
      </c>
      <c r="L198">
        <v>0</v>
      </c>
      <c r="M198" t="b">
        <f>IF(dailyActivity_merged[[#This Row],[ModeratelyActiveDistance]]&gt;10&lt;20,"moderate")</f>
        <v>0</v>
      </c>
      <c r="N198">
        <v>0</v>
      </c>
      <c r="O198" t="str">
        <f>IF(dailyActivity_merged[[#This Row],[LightActiveDistance]]&lt;10,"light")</f>
        <v>light</v>
      </c>
      <c r="P198" t="b">
        <f>IF(dailyActivity_merged[[#This Row],[Mean]]="intermediate",IF(dailyActivity_merged[[#This Row],[Mean]]&gt;35,"pro","beginner"))</f>
        <v>0</v>
      </c>
      <c r="Q198">
        <f>AVERAGE(dailyActivity_merged[LightActiveDistance])</f>
        <v>3.3408191485885292</v>
      </c>
      <c r="R198">
        <v>7.71000003814697</v>
      </c>
      <c r="S198">
        <v>0</v>
      </c>
      <c r="T198">
        <f>dailyActivity_merged[[#This Row],[VeryActiveMinutes]]*60</f>
        <v>0</v>
      </c>
      <c r="U198">
        <v>0</v>
      </c>
      <c r="V198">
        <f>dailyActivity_merged[[#This Row],[FairlyActiveMinutes]]*60</f>
        <v>0</v>
      </c>
      <c r="W198">
        <v>0</v>
      </c>
      <c r="X198">
        <f>dailyActivity_merged[[#This Row],[LightlyActiveMinutes]]*60</f>
        <v>25920</v>
      </c>
      <c r="Y198">
        <v>432</v>
      </c>
      <c r="Z198">
        <v>458</v>
      </c>
      <c r="AA198">
        <v>1916</v>
      </c>
    </row>
    <row r="199" spans="1:27" x14ac:dyDescent="0.3">
      <c r="A199" t="e">
        <f>VLOOKUP(dailyActivity_merged[[#Headers],[Id]],dailyActivity_merged[[Id]:[Calories]],15,0)</f>
        <v>#N/A</v>
      </c>
      <c r="B199" t="str">
        <f>LEFT(dailyActivity_merged[[#This Row],[Id]],4)</f>
        <v>2026</v>
      </c>
      <c r="C199">
        <v>2026352035</v>
      </c>
      <c r="D199" t="str">
        <f>LEFT(dailyActivity_merged[[#This Row],[ActivityDate]],1)</f>
        <v>4</v>
      </c>
      <c r="E199" s="1">
        <v>42484</v>
      </c>
      <c r="F199" s="1">
        <f ca="1">SUMIF(dailyActivity_merged[Id],dailyActivity_merged[[#Headers],[TotalSteps]],F200:F1138)</f>
        <v>0</v>
      </c>
      <c r="G199">
        <v>3490</v>
      </c>
      <c r="H199">
        <v>2.1600000858306898</v>
      </c>
      <c r="I199">
        <v>2.1600000858306898</v>
      </c>
      <c r="J199">
        <v>0</v>
      </c>
      <c r="K199" t="b">
        <f>IF(dailyActivity_merged[[#This Row],[VeryActiveDistance]]&gt;20,"active")</f>
        <v>0</v>
      </c>
      <c r="L199">
        <v>0</v>
      </c>
      <c r="M199" t="b">
        <f>IF(dailyActivity_merged[[#This Row],[ModeratelyActiveDistance]]&gt;10&lt;20,"moderate")</f>
        <v>0</v>
      </c>
      <c r="N199">
        <v>0</v>
      </c>
      <c r="O199" t="str">
        <f>IF(dailyActivity_merged[[#This Row],[LightActiveDistance]]&lt;10,"light")</f>
        <v>light</v>
      </c>
      <c r="P199" t="b">
        <f>IF(dailyActivity_merged[[#This Row],[Mean]]="intermediate",IF(dailyActivity_merged[[#This Row],[Mean]]&gt;35,"pro","beginner"))</f>
        <v>0</v>
      </c>
      <c r="Q199">
        <f>AVERAGE(dailyActivity_merged[LightActiveDistance])</f>
        <v>3.3408191485885292</v>
      </c>
      <c r="R199">
        <v>2.1600000858306898</v>
      </c>
      <c r="S199">
        <v>0</v>
      </c>
      <c r="T199">
        <f>dailyActivity_merged[[#This Row],[VeryActiveMinutes]]*60</f>
        <v>0</v>
      </c>
      <c r="U199">
        <v>0</v>
      </c>
      <c r="V199">
        <f>dailyActivity_merged[[#This Row],[FairlyActiveMinutes]]*60</f>
        <v>0</v>
      </c>
      <c r="W199">
        <v>0</v>
      </c>
      <c r="X199">
        <f>dailyActivity_merged[[#This Row],[LightlyActiveMinutes]]*60</f>
        <v>9840</v>
      </c>
      <c r="Y199">
        <v>164</v>
      </c>
      <c r="Z199">
        <v>704</v>
      </c>
      <c r="AA199">
        <v>1401</v>
      </c>
    </row>
    <row r="200" spans="1:27" x14ac:dyDescent="0.3">
      <c r="A200" t="e">
        <f>VLOOKUP(dailyActivity_merged[[#Headers],[Id]],dailyActivity_merged[[Id]:[Calories]],15,0)</f>
        <v>#N/A</v>
      </c>
      <c r="B200" t="str">
        <f>LEFT(dailyActivity_merged[[#This Row],[Id]],4)</f>
        <v>2026</v>
      </c>
      <c r="C200">
        <v>2026352035</v>
      </c>
      <c r="D200" t="str">
        <f>LEFT(dailyActivity_merged[[#This Row],[ActivityDate]],1)</f>
        <v>4</v>
      </c>
      <c r="E200" s="1">
        <v>42485</v>
      </c>
      <c r="F200" s="1">
        <f ca="1">SUMIF(dailyActivity_merged[Id],dailyActivity_merged[[#Headers],[TotalSteps]],F201:F1139)</f>
        <v>0</v>
      </c>
      <c r="G200">
        <v>6017</v>
      </c>
      <c r="H200">
        <v>3.7300000190734899</v>
      </c>
      <c r="I200">
        <v>3.7300000190734899</v>
      </c>
      <c r="J200">
        <v>0</v>
      </c>
      <c r="K200" t="b">
        <f>IF(dailyActivity_merged[[#This Row],[VeryActiveDistance]]&gt;20,"active")</f>
        <v>0</v>
      </c>
      <c r="L200">
        <v>0</v>
      </c>
      <c r="M200" t="b">
        <f>IF(dailyActivity_merged[[#This Row],[ModeratelyActiveDistance]]&gt;10&lt;20,"moderate")</f>
        <v>0</v>
      </c>
      <c r="N200">
        <v>0</v>
      </c>
      <c r="O200" t="str">
        <f>IF(dailyActivity_merged[[#This Row],[LightActiveDistance]]&lt;10,"light")</f>
        <v>light</v>
      </c>
      <c r="P200" t="b">
        <f>IF(dailyActivity_merged[[#This Row],[Mean]]="intermediate",IF(dailyActivity_merged[[#This Row],[Mean]]&gt;35,"pro","beginner"))</f>
        <v>0</v>
      </c>
      <c r="Q200">
        <f>AVERAGE(dailyActivity_merged[LightActiveDistance])</f>
        <v>3.3408191485885292</v>
      </c>
      <c r="R200">
        <v>3.7300000190734899</v>
      </c>
      <c r="S200">
        <v>0</v>
      </c>
      <c r="T200">
        <f>dailyActivity_merged[[#This Row],[VeryActiveMinutes]]*60</f>
        <v>0</v>
      </c>
      <c r="U200">
        <v>0</v>
      </c>
      <c r="V200">
        <f>dailyActivity_merged[[#This Row],[FairlyActiveMinutes]]*60</f>
        <v>0</v>
      </c>
      <c r="W200">
        <v>0</v>
      </c>
      <c r="X200">
        <f>dailyActivity_merged[[#This Row],[LightlyActiveMinutes]]*60</f>
        <v>15600</v>
      </c>
      <c r="Y200">
        <v>260</v>
      </c>
      <c r="Z200">
        <v>821</v>
      </c>
      <c r="AA200">
        <v>1576</v>
      </c>
    </row>
    <row r="201" spans="1:27" x14ac:dyDescent="0.3">
      <c r="A201" t="e">
        <f>VLOOKUP(dailyActivity_merged[[#Headers],[Id]],dailyActivity_merged[[Id]:[Calories]],15,0)</f>
        <v>#N/A</v>
      </c>
      <c r="B201" t="str">
        <f>LEFT(dailyActivity_merged[[#This Row],[Id]],4)</f>
        <v>2026</v>
      </c>
      <c r="C201">
        <v>2026352035</v>
      </c>
      <c r="D201" t="str">
        <f>LEFT(dailyActivity_merged[[#This Row],[ActivityDate]],1)</f>
        <v>4</v>
      </c>
      <c r="E201" s="1">
        <v>42486</v>
      </c>
      <c r="F201" s="1">
        <f ca="1">SUMIF(dailyActivity_merged[Id],dailyActivity_merged[[#Headers],[TotalSteps]],F202:F1140)</f>
        <v>0</v>
      </c>
      <c r="G201">
        <v>5933</v>
      </c>
      <c r="H201">
        <v>3.6800000667571999</v>
      </c>
      <c r="I201">
        <v>3.6800000667571999</v>
      </c>
      <c r="J201">
        <v>0</v>
      </c>
      <c r="K201" t="b">
        <f>IF(dailyActivity_merged[[#This Row],[VeryActiveDistance]]&gt;20,"active")</f>
        <v>0</v>
      </c>
      <c r="L201">
        <v>0</v>
      </c>
      <c r="M201" t="b">
        <f>IF(dailyActivity_merged[[#This Row],[ModeratelyActiveDistance]]&gt;10&lt;20,"moderate")</f>
        <v>0</v>
      </c>
      <c r="N201">
        <v>0</v>
      </c>
      <c r="O201" t="str">
        <f>IF(dailyActivity_merged[[#This Row],[LightActiveDistance]]&lt;10,"light")</f>
        <v>light</v>
      </c>
      <c r="P201" t="b">
        <f>IF(dailyActivity_merged[[#This Row],[Mean]]="intermediate",IF(dailyActivity_merged[[#This Row],[Mean]]&gt;35,"pro","beginner"))</f>
        <v>0</v>
      </c>
      <c r="Q201">
        <f>AVERAGE(dailyActivity_merged[LightActiveDistance])</f>
        <v>3.3408191485885292</v>
      </c>
      <c r="R201">
        <v>3.6800000667571999</v>
      </c>
      <c r="S201">
        <v>0</v>
      </c>
      <c r="T201">
        <f>dailyActivity_merged[[#This Row],[VeryActiveMinutes]]*60</f>
        <v>0</v>
      </c>
      <c r="U201">
        <v>0</v>
      </c>
      <c r="V201">
        <f>dailyActivity_merged[[#This Row],[FairlyActiveMinutes]]*60</f>
        <v>0</v>
      </c>
      <c r="W201">
        <v>0</v>
      </c>
      <c r="X201">
        <f>dailyActivity_merged[[#This Row],[LightlyActiveMinutes]]*60</f>
        <v>17280</v>
      </c>
      <c r="Y201">
        <v>288</v>
      </c>
      <c r="Z201">
        <v>1018</v>
      </c>
      <c r="AA201">
        <v>1595</v>
      </c>
    </row>
    <row r="202" spans="1:27" x14ac:dyDescent="0.3">
      <c r="A202" t="e">
        <f>VLOOKUP(dailyActivity_merged[[#Headers],[Id]],dailyActivity_merged[[Id]:[Calories]],15,0)</f>
        <v>#N/A</v>
      </c>
      <c r="B202" t="str">
        <f>LEFT(dailyActivity_merged[[#This Row],[Id]],4)</f>
        <v>2026</v>
      </c>
      <c r="C202">
        <v>2026352035</v>
      </c>
      <c r="D202" t="str">
        <f>LEFT(dailyActivity_merged[[#This Row],[ActivityDate]],1)</f>
        <v>4</v>
      </c>
      <c r="E202" s="1">
        <v>42487</v>
      </c>
      <c r="F202" s="1">
        <f ca="1">SUMIF(dailyActivity_merged[Id],dailyActivity_merged[[#Headers],[TotalSteps]],F203:F1141)</f>
        <v>0</v>
      </c>
      <c r="G202">
        <v>6088</v>
      </c>
      <c r="H202">
        <v>3.7699999809265101</v>
      </c>
      <c r="I202">
        <v>3.7699999809265101</v>
      </c>
      <c r="J202">
        <v>0</v>
      </c>
      <c r="K202" t="b">
        <f>IF(dailyActivity_merged[[#This Row],[VeryActiveDistance]]&gt;20,"active")</f>
        <v>0</v>
      </c>
      <c r="L202">
        <v>0</v>
      </c>
      <c r="M202" t="b">
        <f>IF(dailyActivity_merged[[#This Row],[ModeratelyActiveDistance]]&gt;10&lt;20,"moderate")</f>
        <v>0</v>
      </c>
      <c r="N202">
        <v>0</v>
      </c>
      <c r="O202" t="str">
        <f>IF(dailyActivity_merged[[#This Row],[LightActiveDistance]]&lt;10,"light")</f>
        <v>light</v>
      </c>
      <c r="P202" t="b">
        <f>IF(dailyActivity_merged[[#This Row],[Mean]]="intermediate",IF(dailyActivity_merged[[#This Row],[Mean]]&gt;35,"pro","beginner"))</f>
        <v>0</v>
      </c>
      <c r="Q202">
        <f>AVERAGE(dailyActivity_merged[LightActiveDistance])</f>
        <v>3.3408191485885292</v>
      </c>
      <c r="R202">
        <v>3.7699999809265101</v>
      </c>
      <c r="S202">
        <v>0</v>
      </c>
      <c r="T202">
        <f>dailyActivity_merged[[#This Row],[VeryActiveMinutes]]*60</f>
        <v>0</v>
      </c>
      <c r="U202">
        <v>0</v>
      </c>
      <c r="V202">
        <f>dailyActivity_merged[[#This Row],[FairlyActiveMinutes]]*60</f>
        <v>0</v>
      </c>
      <c r="W202">
        <v>0</v>
      </c>
      <c r="X202">
        <f>dailyActivity_merged[[#This Row],[LightlyActiveMinutes]]*60</f>
        <v>17160</v>
      </c>
      <c r="Y202">
        <v>286</v>
      </c>
      <c r="Z202">
        <v>586</v>
      </c>
      <c r="AA202">
        <v>1593</v>
      </c>
    </row>
    <row r="203" spans="1:27" x14ac:dyDescent="0.3">
      <c r="A203" t="e">
        <f>VLOOKUP(dailyActivity_merged[[#Headers],[Id]],dailyActivity_merged[[Id]:[Calories]],15,0)</f>
        <v>#N/A</v>
      </c>
      <c r="B203" t="str">
        <f>LEFT(dailyActivity_merged[[#This Row],[Id]],4)</f>
        <v>2026</v>
      </c>
      <c r="C203">
        <v>2026352035</v>
      </c>
      <c r="D203" t="str">
        <f>LEFT(dailyActivity_merged[[#This Row],[ActivityDate]],1)</f>
        <v>4</v>
      </c>
      <c r="E203" s="1">
        <v>42488</v>
      </c>
      <c r="F203" s="1">
        <f ca="1">SUMIF(dailyActivity_merged[Id],dailyActivity_merged[[#Headers],[TotalSteps]],F204:F1142)</f>
        <v>0</v>
      </c>
      <c r="G203">
        <v>6375</v>
      </c>
      <c r="H203">
        <v>3.9500000476837198</v>
      </c>
      <c r="I203">
        <v>3.9500000476837198</v>
      </c>
      <c r="J203">
        <v>0</v>
      </c>
      <c r="K203" t="b">
        <f>IF(dailyActivity_merged[[#This Row],[VeryActiveDistance]]&gt;20,"active")</f>
        <v>0</v>
      </c>
      <c r="L203">
        <v>0</v>
      </c>
      <c r="M203" t="b">
        <f>IF(dailyActivity_merged[[#This Row],[ModeratelyActiveDistance]]&gt;10&lt;20,"moderate")</f>
        <v>0</v>
      </c>
      <c r="N203">
        <v>0</v>
      </c>
      <c r="O203" t="str">
        <f>IF(dailyActivity_merged[[#This Row],[LightActiveDistance]]&lt;10,"light")</f>
        <v>light</v>
      </c>
      <c r="P203" t="b">
        <f>IF(dailyActivity_merged[[#This Row],[Mean]]="intermediate",IF(dailyActivity_merged[[#This Row],[Mean]]&gt;35,"pro","beginner"))</f>
        <v>0</v>
      </c>
      <c r="Q203">
        <f>AVERAGE(dailyActivity_merged[LightActiveDistance])</f>
        <v>3.3408191485885292</v>
      </c>
      <c r="R203">
        <v>3.9500000476837198</v>
      </c>
      <c r="S203">
        <v>0</v>
      </c>
      <c r="T203">
        <f>dailyActivity_merged[[#This Row],[VeryActiveMinutes]]*60</f>
        <v>0</v>
      </c>
      <c r="U203">
        <v>0</v>
      </c>
      <c r="V203">
        <f>dailyActivity_merged[[#This Row],[FairlyActiveMinutes]]*60</f>
        <v>0</v>
      </c>
      <c r="W203">
        <v>0</v>
      </c>
      <c r="X203">
        <f>dailyActivity_merged[[#This Row],[LightlyActiveMinutes]]*60</f>
        <v>19860</v>
      </c>
      <c r="Y203">
        <v>331</v>
      </c>
      <c r="Z203">
        <v>626</v>
      </c>
      <c r="AA203">
        <v>1649</v>
      </c>
    </row>
    <row r="204" spans="1:27" x14ac:dyDescent="0.3">
      <c r="A204" t="e">
        <f>VLOOKUP(dailyActivity_merged[[#Headers],[Id]],dailyActivity_merged[[Id]:[Calories]],15,0)</f>
        <v>#N/A</v>
      </c>
      <c r="B204" t="str">
        <f>LEFT(dailyActivity_merged[[#This Row],[Id]],4)</f>
        <v>2026</v>
      </c>
      <c r="C204">
        <v>2026352035</v>
      </c>
      <c r="D204" t="str">
        <f>LEFT(dailyActivity_merged[[#This Row],[ActivityDate]],1)</f>
        <v>4</v>
      </c>
      <c r="E204" s="1">
        <v>42489</v>
      </c>
      <c r="F204" s="1">
        <f ca="1">SUMIF(dailyActivity_merged[Id],dailyActivity_merged[[#Headers],[TotalSteps]],F205:F1143)</f>
        <v>0</v>
      </c>
      <c r="G204">
        <v>7604</v>
      </c>
      <c r="H204">
        <v>4.71000003814697</v>
      </c>
      <c r="I204">
        <v>4.71000003814697</v>
      </c>
      <c r="J204">
        <v>0</v>
      </c>
      <c r="K204" t="b">
        <f>IF(dailyActivity_merged[[#This Row],[VeryActiveDistance]]&gt;20,"active")</f>
        <v>0</v>
      </c>
      <c r="L204">
        <v>0</v>
      </c>
      <c r="M204" t="b">
        <f>IF(dailyActivity_merged[[#This Row],[ModeratelyActiveDistance]]&gt;10&lt;20,"moderate")</f>
        <v>0</v>
      </c>
      <c r="N204">
        <v>0</v>
      </c>
      <c r="O204" t="str">
        <f>IF(dailyActivity_merged[[#This Row],[LightActiveDistance]]&lt;10,"light")</f>
        <v>light</v>
      </c>
      <c r="P204" t="b">
        <f>IF(dailyActivity_merged[[#This Row],[Mean]]="intermediate",IF(dailyActivity_merged[[#This Row],[Mean]]&gt;35,"pro","beginner"))</f>
        <v>0</v>
      </c>
      <c r="Q204">
        <f>AVERAGE(dailyActivity_merged[LightActiveDistance])</f>
        <v>3.3408191485885292</v>
      </c>
      <c r="R204">
        <v>4.71000003814697</v>
      </c>
      <c r="S204">
        <v>0</v>
      </c>
      <c r="T204">
        <f>dailyActivity_merged[[#This Row],[VeryActiveMinutes]]*60</f>
        <v>0</v>
      </c>
      <c r="U204">
        <v>0</v>
      </c>
      <c r="V204">
        <f>dailyActivity_merged[[#This Row],[FairlyActiveMinutes]]*60</f>
        <v>0</v>
      </c>
      <c r="W204">
        <v>0</v>
      </c>
      <c r="X204">
        <f>dailyActivity_merged[[#This Row],[LightlyActiveMinutes]]*60</f>
        <v>21120</v>
      </c>
      <c r="Y204">
        <v>352</v>
      </c>
      <c r="Z204">
        <v>492</v>
      </c>
      <c r="AA204">
        <v>1692</v>
      </c>
    </row>
    <row r="205" spans="1:27" x14ac:dyDescent="0.3">
      <c r="A205" t="e">
        <f>VLOOKUP(dailyActivity_merged[[#Headers],[Id]],dailyActivity_merged[[Id]:[Calories]],15,0)</f>
        <v>#N/A</v>
      </c>
      <c r="B205" t="str">
        <f>LEFT(dailyActivity_merged[[#This Row],[Id]],4)</f>
        <v>2026</v>
      </c>
      <c r="C205">
        <v>2026352035</v>
      </c>
      <c r="D205" t="str">
        <f>LEFT(dailyActivity_merged[[#This Row],[ActivityDate]],1)</f>
        <v>4</v>
      </c>
      <c r="E205" s="1">
        <v>42490</v>
      </c>
      <c r="F205" s="1">
        <f ca="1">SUMIF(dailyActivity_merged[Id],dailyActivity_merged[[#Headers],[TotalSteps]],F206:F1144)</f>
        <v>0</v>
      </c>
      <c r="G205">
        <v>4729</v>
      </c>
      <c r="H205">
        <v>2.9300000667571999</v>
      </c>
      <c r="I205">
        <v>2.9300000667571999</v>
      </c>
      <c r="J205">
        <v>0</v>
      </c>
      <c r="K205" t="b">
        <f>IF(dailyActivity_merged[[#This Row],[VeryActiveDistance]]&gt;20,"active")</f>
        <v>0</v>
      </c>
      <c r="L205">
        <v>0</v>
      </c>
      <c r="M205" t="b">
        <f>IF(dailyActivity_merged[[#This Row],[ModeratelyActiveDistance]]&gt;10&lt;20,"moderate")</f>
        <v>0</v>
      </c>
      <c r="N205">
        <v>0</v>
      </c>
      <c r="O205" t="str">
        <f>IF(dailyActivity_merged[[#This Row],[LightActiveDistance]]&lt;10,"light")</f>
        <v>light</v>
      </c>
      <c r="P205" t="b">
        <f>IF(dailyActivity_merged[[#This Row],[Mean]]="intermediate",IF(dailyActivity_merged[[#This Row],[Mean]]&gt;35,"pro","beginner"))</f>
        <v>0</v>
      </c>
      <c r="Q205">
        <f>AVERAGE(dailyActivity_merged[LightActiveDistance])</f>
        <v>3.3408191485885292</v>
      </c>
      <c r="R205">
        <v>2.9300000667571999</v>
      </c>
      <c r="S205">
        <v>0</v>
      </c>
      <c r="T205">
        <f>dailyActivity_merged[[#This Row],[VeryActiveMinutes]]*60</f>
        <v>0</v>
      </c>
      <c r="U205">
        <v>0</v>
      </c>
      <c r="V205">
        <f>dailyActivity_merged[[#This Row],[FairlyActiveMinutes]]*60</f>
        <v>0</v>
      </c>
      <c r="W205">
        <v>0</v>
      </c>
      <c r="X205">
        <f>dailyActivity_merged[[#This Row],[LightlyActiveMinutes]]*60</f>
        <v>13980</v>
      </c>
      <c r="Y205">
        <v>233</v>
      </c>
      <c r="Z205">
        <v>594</v>
      </c>
      <c r="AA205">
        <v>1506</v>
      </c>
    </row>
    <row r="206" spans="1:27" x14ac:dyDescent="0.3">
      <c r="A206" t="e">
        <f>VLOOKUP(dailyActivity_merged[[#Headers],[Id]],dailyActivity_merged[[Id]:[Calories]],15,0)</f>
        <v>#N/A</v>
      </c>
      <c r="B206" t="str">
        <f>LEFT(dailyActivity_merged[[#This Row],[Id]],4)</f>
        <v>2026</v>
      </c>
      <c r="C206">
        <v>2026352035</v>
      </c>
      <c r="D206" t="str">
        <f>LEFT(dailyActivity_merged[[#This Row],[ActivityDate]],1)</f>
        <v>4</v>
      </c>
      <c r="E206" s="1">
        <v>42491</v>
      </c>
      <c r="F206" s="1">
        <f ca="1">SUMIF(dailyActivity_merged[Id],dailyActivity_merged[[#Headers],[TotalSteps]],F207:F1145)</f>
        <v>0</v>
      </c>
      <c r="G206">
        <v>3609</v>
      </c>
      <c r="H206">
        <v>2.2799999713897701</v>
      </c>
      <c r="I206">
        <v>2.2799999713897701</v>
      </c>
      <c r="J206">
        <v>0</v>
      </c>
      <c r="K206" t="b">
        <f>IF(dailyActivity_merged[[#This Row],[VeryActiveDistance]]&gt;20,"active")</f>
        <v>0</v>
      </c>
      <c r="L206">
        <v>0</v>
      </c>
      <c r="M206" t="b">
        <f>IF(dailyActivity_merged[[#This Row],[ModeratelyActiveDistance]]&gt;10&lt;20,"moderate")</f>
        <v>0</v>
      </c>
      <c r="N206">
        <v>0</v>
      </c>
      <c r="O206" t="str">
        <f>IF(dailyActivity_merged[[#This Row],[LightActiveDistance]]&lt;10,"light")</f>
        <v>light</v>
      </c>
      <c r="P206" t="b">
        <f>IF(dailyActivity_merged[[#This Row],[Mean]]="intermediate",IF(dailyActivity_merged[[#This Row],[Mean]]&gt;35,"pro","beginner"))</f>
        <v>0</v>
      </c>
      <c r="Q206">
        <f>AVERAGE(dailyActivity_merged[LightActiveDistance])</f>
        <v>3.3408191485885292</v>
      </c>
      <c r="R206">
        <v>2.2799999713897701</v>
      </c>
      <c r="S206">
        <v>0</v>
      </c>
      <c r="T206">
        <f>dailyActivity_merged[[#This Row],[VeryActiveMinutes]]*60</f>
        <v>0</v>
      </c>
      <c r="U206">
        <v>0</v>
      </c>
      <c r="V206">
        <f>dailyActivity_merged[[#This Row],[FairlyActiveMinutes]]*60</f>
        <v>0</v>
      </c>
      <c r="W206">
        <v>0</v>
      </c>
      <c r="X206">
        <f>dailyActivity_merged[[#This Row],[LightlyActiveMinutes]]*60</f>
        <v>11460</v>
      </c>
      <c r="Y206">
        <v>191</v>
      </c>
      <c r="Z206">
        <v>716</v>
      </c>
      <c r="AA206">
        <v>1447</v>
      </c>
    </row>
    <row r="207" spans="1:27" x14ac:dyDescent="0.3">
      <c r="A207" t="e">
        <f>VLOOKUP(dailyActivity_merged[[#Headers],[Id]],dailyActivity_merged[[Id]:[Calories]],15,0)</f>
        <v>#N/A</v>
      </c>
      <c r="B207" t="str">
        <f>LEFT(dailyActivity_merged[[#This Row],[Id]],4)</f>
        <v>2026</v>
      </c>
      <c r="C207">
        <v>2026352035</v>
      </c>
      <c r="D207" t="str">
        <f>LEFT(dailyActivity_merged[[#This Row],[ActivityDate]],1)</f>
        <v>4</v>
      </c>
      <c r="E207" s="1">
        <v>42492</v>
      </c>
      <c r="F207" s="1">
        <f ca="1">SUMIF(dailyActivity_merged[Id],dailyActivity_merged[[#Headers],[TotalSteps]],F208:F1146)</f>
        <v>0</v>
      </c>
      <c r="G207">
        <v>7018</v>
      </c>
      <c r="H207">
        <v>4.3499999046325701</v>
      </c>
      <c r="I207">
        <v>4.3499999046325701</v>
      </c>
      <c r="J207">
        <v>0</v>
      </c>
      <c r="K207" t="b">
        <f>IF(dailyActivity_merged[[#This Row],[VeryActiveDistance]]&gt;20,"active")</f>
        <v>0</v>
      </c>
      <c r="L207">
        <v>0</v>
      </c>
      <c r="M207" t="b">
        <f>IF(dailyActivity_merged[[#This Row],[ModeratelyActiveDistance]]&gt;10&lt;20,"moderate")</f>
        <v>0</v>
      </c>
      <c r="N207">
        <v>0</v>
      </c>
      <c r="O207" t="str">
        <f>IF(dailyActivity_merged[[#This Row],[LightActiveDistance]]&lt;10,"light")</f>
        <v>light</v>
      </c>
      <c r="P207" t="b">
        <f>IF(dailyActivity_merged[[#This Row],[Mean]]="intermediate",IF(dailyActivity_merged[[#This Row],[Mean]]&gt;35,"pro","beginner"))</f>
        <v>0</v>
      </c>
      <c r="Q207">
        <f>AVERAGE(dailyActivity_merged[LightActiveDistance])</f>
        <v>3.3408191485885292</v>
      </c>
      <c r="R207">
        <v>4.3499999046325701</v>
      </c>
      <c r="S207">
        <v>0</v>
      </c>
      <c r="T207">
        <f>dailyActivity_merged[[#This Row],[VeryActiveMinutes]]*60</f>
        <v>0</v>
      </c>
      <c r="U207">
        <v>0</v>
      </c>
      <c r="V207">
        <f>dailyActivity_merged[[#This Row],[FairlyActiveMinutes]]*60</f>
        <v>0</v>
      </c>
      <c r="W207">
        <v>0</v>
      </c>
      <c r="X207">
        <f>dailyActivity_merged[[#This Row],[LightlyActiveMinutes]]*60</f>
        <v>21300</v>
      </c>
      <c r="Y207">
        <v>355</v>
      </c>
      <c r="Z207">
        <v>716</v>
      </c>
      <c r="AA207">
        <v>1690</v>
      </c>
    </row>
    <row r="208" spans="1:27" x14ac:dyDescent="0.3">
      <c r="A208" t="e">
        <f>VLOOKUP(dailyActivity_merged[[#Headers],[Id]],dailyActivity_merged[[Id]:[Calories]],15,0)</f>
        <v>#N/A</v>
      </c>
      <c r="B208" t="str">
        <f>LEFT(dailyActivity_merged[[#This Row],[Id]],4)</f>
        <v>2026</v>
      </c>
      <c r="C208">
        <v>2026352035</v>
      </c>
      <c r="D208" t="str">
        <f>LEFT(dailyActivity_merged[[#This Row],[ActivityDate]],1)</f>
        <v>4</v>
      </c>
      <c r="E208" s="1">
        <v>42493</v>
      </c>
      <c r="F208" s="1">
        <f ca="1">SUMIF(dailyActivity_merged[Id],dailyActivity_merged[[#Headers],[TotalSteps]],F209:F1147)</f>
        <v>0</v>
      </c>
      <c r="G208">
        <v>5992</v>
      </c>
      <c r="H208">
        <v>3.7200000286102299</v>
      </c>
      <c r="I208">
        <v>3.7200000286102299</v>
      </c>
      <c r="J208">
        <v>0</v>
      </c>
      <c r="K208" t="b">
        <f>IF(dailyActivity_merged[[#This Row],[VeryActiveDistance]]&gt;20,"active")</f>
        <v>0</v>
      </c>
      <c r="L208">
        <v>0</v>
      </c>
      <c r="M208" t="b">
        <f>IF(dailyActivity_merged[[#This Row],[ModeratelyActiveDistance]]&gt;10&lt;20,"moderate")</f>
        <v>0</v>
      </c>
      <c r="N208">
        <v>0</v>
      </c>
      <c r="O208" t="str">
        <f>IF(dailyActivity_merged[[#This Row],[LightActiveDistance]]&lt;10,"light")</f>
        <v>light</v>
      </c>
      <c r="P208" t="b">
        <f>IF(dailyActivity_merged[[#This Row],[Mean]]="intermediate",IF(dailyActivity_merged[[#This Row],[Mean]]&gt;35,"pro","beginner"))</f>
        <v>0</v>
      </c>
      <c r="Q208">
        <f>AVERAGE(dailyActivity_merged[LightActiveDistance])</f>
        <v>3.3408191485885292</v>
      </c>
      <c r="R208">
        <v>3.7200000286102299</v>
      </c>
      <c r="S208">
        <v>0</v>
      </c>
      <c r="T208">
        <f>dailyActivity_merged[[#This Row],[VeryActiveMinutes]]*60</f>
        <v>0</v>
      </c>
      <c r="U208">
        <v>0</v>
      </c>
      <c r="V208">
        <f>dailyActivity_merged[[#This Row],[FairlyActiveMinutes]]*60</f>
        <v>0</v>
      </c>
      <c r="W208">
        <v>0</v>
      </c>
      <c r="X208">
        <f>dailyActivity_merged[[#This Row],[LightlyActiveMinutes]]*60</f>
        <v>18240</v>
      </c>
      <c r="Y208">
        <v>304</v>
      </c>
      <c r="Z208">
        <v>981</v>
      </c>
      <c r="AA208">
        <v>1604</v>
      </c>
    </row>
    <row r="209" spans="1:27" x14ac:dyDescent="0.3">
      <c r="A209" t="e">
        <f>VLOOKUP(dailyActivity_merged[[#Headers],[Id]],dailyActivity_merged[[Id]:[Calories]],15,0)</f>
        <v>#N/A</v>
      </c>
      <c r="B209" t="str">
        <f>LEFT(dailyActivity_merged[[#This Row],[Id]],4)</f>
        <v>2026</v>
      </c>
      <c r="C209">
        <v>2026352035</v>
      </c>
      <c r="D209" t="str">
        <f>LEFT(dailyActivity_merged[[#This Row],[ActivityDate]],1)</f>
        <v>4</v>
      </c>
      <c r="E209" s="1">
        <v>42494</v>
      </c>
      <c r="F209" s="1">
        <f ca="1">SUMIF(dailyActivity_merged[Id],dailyActivity_merged[[#Headers],[TotalSteps]],F210:F1148)</f>
        <v>0</v>
      </c>
      <c r="G209">
        <v>6564</v>
      </c>
      <c r="H209">
        <v>4.0700001716613796</v>
      </c>
      <c r="I209">
        <v>4.0700001716613796</v>
      </c>
      <c r="J209">
        <v>0</v>
      </c>
      <c r="K209" t="b">
        <f>IF(dailyActivity_merged[[#This Row],[VeryActiveDistance]]&gt;20,"active")</f>
        <v>0</v>
      </c>
      <c r="L209">
        <v>0</v>
      </c>
      <c r="M209" t="b">
        <f>IF(dailyActivity_merged[[#This Row],[ModeratelyActiveDistance]]&gt;10&lt;20,"moderate")</f>
        <v>0</v>
      </c>
      <c r="N209">
        <v>0</v>
      </c>
      <c r="O209" t="str">
        <f>IF(dailyActivity_merged[[#This Row],[LightActiveDistance]]&lt;10,"light")</f>
        <v>light</v>
      </c>
      <c r="P209" t="b">
        <f>IF(dailyActivity_merged[[#This Row],[Mean]]="intermediate",IF(dailyActivity_merged[[#This Row],[Mean]]&gt;35,"pro","beginner"))</f>
        <v>0</v>
      </c>
      <c r="Q209">
        <f>AVERAGE(dailyActivity_merged[LightActiveDistance])</f>
        <v>3.3408191485885292</v>
      </c>
      <c r="R209">
        <v>4.0700001716613796</v>
      </c>
      <c r="S209">
        <v>0</v>
      </c>
      <c r="T209">
        <f>dailyActivity_merged[[#This Row],[VeryActiveMinutes]]*60</f>
        <v>0</v>
      </c>
      <c r="U209">
        <v>0</v>
      </c>
      <c r="V209">
        <f>dailyActivity_merged[[#This Row],[FairlyActiveMinutes]]*60</f>
        <v>0</v>
      </c>
      <c r="W209">
        <v>0</v>
      </c>
      <c r="X209">
        <f>dailyActivity_merged[[#This Row],[LightlyActiveMinutes]]*60</f>
        <v>20700</v>
      </c>
      <c r="Y209">
        <v>345</v>
      </c>
      <c r="Z209">
        <v>530</v>
      </c>
      <c r="AA209">
        <v>1658</v>
      </c>
    </row>
    <row r="210" spans="1:27" x14ac:dyDescent="0.3">
      <c r="A210" t="e">
        <f>VLOOKUP(dailyActivity_merged[[#Headers],[Id]],dailyActivity_merged[[Id]:[Calories]],15,0)</f>
        <v>#N/A</v>
      </c>
      <c r="B210" t="str">
        <f>LEFT(dailyActivity_merged[[#This Row],[Id]],4)</f>
        <v>2026</v>
      </c>
      <c r="C210">
        <v>2026352035</v>
      </c>
      <c r="D210" t="str">
        <f>LEFT(dailyActivity_merged[[#This Row],[ActivityDate]],1)</f>
        <v>4</v>
      </c>
      <c r="E210" s="1">
        <v>42495</v>
      </c>
      <c r="F210" s="1">
        <f ca="1">SUMIF(dailyActivity_merged[Id],dailyActivity_merged[[#Headers],[TotalSteps]],F211:F1149)</f>
        <v>0</v>
      </c>
      <c r="G210">
        <v>12167</v>
      </c>
      <c r="H210">
        <v>7.53999996185303</v>
      </c>
      <c r="I210">
        <v>7.53999996185303</v>
      </c>
      <c r="J210">
        <v>0</v>
      </c>
      <c r="K210" t="b">
        <f>IF(dailyActivity_merged[[#This Row],[VeryActiveDistance]]&gt;20,"active")</f>
        <v>0</v>
      </c>
      <c r="L210">
        <v>0</v>
      </c>
      <c r="M210" t="b">
        <f>IF(dailyActivity_merged[[#This Row],[ModeratelyActiveDistance]]&gt;10&lt;20,"moderate")</f>
        <v>0</v>
      </c>
      <c r="N210">
        <v>0</v>
      </c>
      <c r="O210" t="str">
        <f>IF(dailyActivity_merged[[#This Row],[LightActiveDistance]]&lt;10,"light")</f>
        <v>light</v>
      </c>
      <c r="P210" t="b">
        <f>IF(dailyActivity_merged[[#This Row],[Mean]]="intermediate",IF(dailyActivity_merged[[#This Row],[Mean]]&gt;35,"pro","beginner"))</f>
        <v>0</v>
      </c>
      <c r="Q210">
        <f>AVERAGE(dailyActivity_merged[LightActiveDistance])</f>
        <v>3.3408191485885292</v>
      </c>
      <c r="R210">
        <v>7.53999996185303</v>
      </c>
      <c r="S210">
        <v>0</v>
      </c>
      <c r="T210">
        <f>dailyActivity_merged[[#This Row],[VeryActiveMinutes]]*60</f>
        <v>0</v>
      </c>
      <c r="U210">
        <v>0</v>
      </c>
      <c r="V210">
        <f>dailyActivity_merged[[#This Row],[FairlyActiveMinutes]]*60</f>
        <v>0</v>
      </c>
      <c r="W210">
        <v>0</v>
      </c>
      <c r="X210">
        <f>dailyActivity_merged[[#This Row],[LightlyActiveMinutes]]*60</f>
        <v>28500</v>
      </c>
      <c r="Y210">
        <v>475</v>
      </c>
      <c r="Z210">
        <v>479</v>
      </c>
      <c r="AA210">
        <v>1926</v>
      </c>
    </row>
    <row r="211" spans="1:27" x14ac:dyDescent="0.3">
      <c r="A211" t="e">
        <f>VLOOKUP(dailyActivity_merged[[#Headers],[Id]],dailyActivity_merged[[Id]:[Calories]],15,0)</f>
        <v>#N/A</v>
      </c>
      <c r="B211" t="str">
        <f>LEFT(dailyActivity_merged[[#This Row],[Id]],4)</f>
        <v>2026</v>
      </c>
      <c r="C211">
        <v>2026352035</v>
      </c>
      <c r="D211" t="str">
        <f>LEFT(dailyActivity_merged[[#This Row],[ActivityDate]],1)</f>
        <v>4</v>
      </c>
      <c r="E211" s="1">
        <v>42496</v>
      </c>
      <c r="F211" s="1">
        <f ca="1">SUMIF(dailyActivity_merged[Id],dailyActivity_merged[[#Headers],[TotalSteps]],F212:F1150)</f>
        <v>0</v>
      </c>
      <c r="G211">
        <v>8198</v>
      </c>
      <c r="H211">
        <v>5.0799999237060502</v>
      </c>
      <c r="I211">
        <v>5.0799999237060502</v>
      </c>
      <c r="J211">
        <v>0</v>
      </c>
      <c r="K211" t="b">
        <f>IF(dailyActivity_merged[[#This Row],[VeryActiveDistance]]&gt;20,"active")</f>
        <v>0</v>
      </c>
      <c r="L211">
        <v>0</v>
      </c>
      <c r="M211" t="b">
        <f>IF(dailyActivity_merged[[#This Row],[ModeratelyActiveDistance]]&gt;10&lt;20,"moderate")</f>
        <v>0</v>
      </c>
      <c r="N211">
        <v>0</v>
      </c>
      <c r="O211" t="str">
        <f>IF(dailyActivity_merged[[#This Row],[LightActiveDistance]]&lt;10,"light")</f>
        <v>light</v>
      </c>
      <c r="P211" t="b">
        <f>IF(dailyActivity_merged[[#This Row],[Mean]]="intermediate",IF(dailyActivity_merged[[#This Row],[Mean]]&gt;35,"pro","beginner"))</f>
        <v>0</v>
      </c>
      <c r="Q211">
        <f>AVERAGE(dailyActivity_merged[LightActiveDistance])</f>
        <v>3.3408191485885292</v>
      </c>
      <c r="R211">
        <v>5.0799999237060502</v>
      </c>
      <c r="S211">
        <v>0</v>
      </c>
      <c r="T211">
        <f>dailyActivity_merged[[#This Row],[VeryActiveMinutes]]*60</f>
        <v>0</v>
      </c>
      <c r="U211">
        <v>0</v>
      </c>
      <c r="V211">
        <f>dailyActivity_merged[[#This Row],[FairlyActiveMinutes]]*60</f>
        <v>0</v>
      </c>
      <c r="W211">
        <v>0</v>
      </c>
      <c r="X211">
        <f>dailyActivity_merged[[#This Row],[LightlyActiveMinutes]]*60</f>
        <v>22980</v>
      </c>
      <c r="Y211">
        <v>383</v>
      </c>
      <c r="Z211">
        <v>511</v>
      </c>
      <c r="AA211">
        <v>1736</v>
      </c>
    </row>
    <row r="212" spans="1:27" x14ac:dyDescent="0.3">
      <c r="A212" t="e">
        <f>VLOOKUP(dailyActivity_merged[[#Headers],[Id]],dailyActivity_merged[[Id]:[Calories]],15,0)</f>
        <v>#N/A</v>
      </c>
      <c r="B212" t="str">
        <f>LEFT(dailyActivity_merged[[#This Row],[Id]],4)</f>
        <v>2026</v>
      </c>
      <c r="C212">
        <v>2026352035</v>
      </c>
      <c r="D212" t="str">
        <f>LEFT(dailyActivity_merged[[#This Row],[ActivityDate]],1)</f>
        <v>4</v>
      </c>
      <c r="E212" s="1">
        <v>42497</v>
      </c>
      <c r="F212" s="1">
        <f ca="1">SUMIF(dailyActivity_merged[Id],dailyActivity_merged[[#Headers],[TotalSteps]],F213:F1151)</f>
        <v>0</v>
      </c>
      <c r="G212">
        <v>4193</v>
      </c>
      <c r="H212">
        <v>2.5999999046325701</v>
      </c>
      <c r="I212">
        <v>2.5999999046325701</v>
      </c>
      <c r="J212">
        <v>0</v>
      </c>
      <c r="K212" t="b">
        <f>IF(dailyActivity_merged[[#This Row],[VeryActiveDistance]]&gt;20,"active")</f>
        <v>0</v>
      </c>
      <c r="L212">
        <v>0</v>
      </c>
      <c r="M212" t="b">
        <f>IF(dailyActivity_merged[[#This Row],[ModeratelyActiveDistance]]&gt;10&lt;20,"moderate")</f>
        <v>0</v>
      </c>
      <c r="N212">
        <v>0</v>
      </c>
      <c r="O212" t="str">
        <f>IF(dailyActivity_merged[[#This Row],[LightActiveDistance]]&lt;10,"light")</f>
        <v>light</v>
      </c>
      <c r="P212" t="b">
        <f>IF(dailyActivity_merged[[#This Row],[Mean]]="intermediate",IF(dailyActivity_merged[[#This Row],[Mean]]&gt;35,"pro","beginner"))</f>
        <v>0</v>
      </c>
      <c r="Q212">
        <f>AVERAGE(dailyActivity_merged[LightActiveDistance])</f>
        <v>3.3408191485885292</v>
      </c>
      <c r="R212">
        <v>2.5999999046325701</v>
      </c>
      <c r="S212">
        <v>0</v>
      </c>
      <c r="T212">
        <f>dailyActivity_merged[[#This Row],[VeryActiveMinutes]]*60</f>
        <v>0</v>
      </c>
      <c r="U212">
        <v>0</v>
      </c>
      <c r="V212">
        <f>dailyActivity_merged[[#This Row],[FairlyActiveMinutes]]*60</f>
        <v>0</v>
      </c>
      <c r="W212">
        <v>0</v>
      </c>
      <c r="X212">
        <f>dailyActivity_merged[[#This Row],[LightlyActiveMinutes]]*60</f>
        <v>13740</v>
      </c>
      <c r="Y212">
        <v>229</v>
      </c>
      <c r="Z212">
        <v>665</v>
      </c>
      <c r="AA212">
        <v>1491</v>
      </c>
    </row>
    <row r="213" spans="1:27" x14ac:dyDescent="0.3">
      <c r="A213" t="e">
        <f>VLOOKUP(dailyActivity_merged[[#Headers],[Id]],dailyActivity_merged[[Id]:[Calories]],15,0)</f>
        <v>#N/A</v>
      </c>
      <c r="B213" t="str">
        <f>LEFT(dailyActivity_merged[[#This Row],[Id]],4)</f>
        <v>2026</v>
      </c>
      <c r="C213">
        <v>2026352035</v>
      </c>
      <c r="D213" t="str">
        <f>LEFT(dailyActivity_merged[[#This Row],[ActivityDate]],1)</f>
        <v>4</v>
      </c>
      <c r="E213" s="1">
        <v>42498</v>
      </c>
      <c r="F213" s="1">
        <f ca="1">SUMIF(dailyActivity_merged[Id],dailyActivity_merged[[#Headers],[TotalSteps]],F214:F1152)</f>
        <v>0</v>
      </c>
      <c r="G213">
        <v>5528</v>
      </c>
      <c r="H213">
        <v>3.4500000476837198</v>
      </c>
      <c r="I213">
        <v>3.4500000476837198</v>
      </c>
      <c r="J213">
        <v>0</v>
      </c>
      <c r="K213" t="b">
        <f>IF(dailyActivity_merged[[#This Row],[VeryActiveDistance]]&gt;20,"active")</f>
        <v>0</v>
      </c>
      <c r="L213">
        <v>0</v>
      </c>
      <c r="M213" t="b">
        <f>IF(dailyActivity_merged[[#This Row],[ModeratelyActiveDistance]]&gt;10&lt;20,"moderate")</f>
        <v>0</v>
      </c>
      <c r="N213">
        <v>0</v>
      </c>
      <c r="O213" t="str">
        <f>IF(dailyActivity_merged[[#This Row],[LightActiveDistance]]&lt;10,"light")</f>
        <v>light</v>
      </c>
      <c r="P213" t="b">
        <f>IF(dailyActivity_merged[[#This Row],[Mean]]="intermediate",IF(dailyActivity_merged[[#This Row],[Mean]]&gt;35,"pro","beginner"))</f>
        <v>0</v>
      </c>
      <c r="Q213">
        <f>AVERAGE(dailyActivity_merged[LightActiveDistance])</f>
        <v>3.3408191485885292</v>
      </c>
      <c r="R213">
        <v>3.4500000476837198</v>
      </c>
      <c r="S213">
        <v>0</v>
      </c>
      <c r="T213">
        <f>dailyActivity_merged[[#This Row],[VeryActiveMinutes]]*60</f>
        <v>0</v>
      </c>
      <c r="U213">
        <v>0</v>
      </c>
      <c r="V213">
        <f>dailyActivity_merged[[#This Row],[FairlyActiveMinutes]]*60</f>
        <v>0</v>
      </c>
      <c r="W213">
        <v>0</v>
      </c>
      <c r="X213">
        <f>dailyActivity_merged[[#This Row],[LightlyActiveMinutes]]*60</f>
        <v>15480</v>
      </c>
      <c r="Y213">
        <v>258</v>
      </c>
      <c r="Z213">
        <v>610</v>
      </c>
      <c r="AA213">
        <v>1555</v>
      </c>
    </row>
    <row r="214" spans="1:27" x14ac:dyDescent="0.3">
      <c r="A214" t="e">
        <f>VLOOKUP(dailyActivity_merged[[#Headers],[Id]],dailyActivity_merged[[Id]:[Calories]],15,0)</f>
        <v>#N/A</v>
      </c>
      <c r="B214" t="str">
        <f>LEFT(dailyActivity_merged[[#This Row],[Id]],4)</f>
        <v>2026</v>
      </c>
      <c r="C214">
        <v>2026352035</v>
      </c>
      <c r="D214" t="str">
        <f>LEFT(dailyActivity_merged[[#This Row],[ActivityDate]],1)</f>
        <v>4</v>
      </c>
      <c r="E214" s="1">
        <v>42499</v>
      </c>
      <c r="F214" s="1">
        <f ca="1">SUMIF(dailyActivity_merged[Id],dailyActivity_merged[[#Headers],[TotalSteps]],F215:F1153)</f>
        <v>0</v>
      </c>
      <c r="G214">
        <v>10685</v>
      </c>
      <c r="H214">
        <v>6.6199998855590803</v>
      </c>
      <c r="I214">
        <v>6.6199998855590803</v>
      </c>
      <c r="J214">
        <v>0</v>
      </c>
      <c r="K214" t="b">
        <f>IF(dailyActivity_merged[[#This Row],[VeryActiveDistance]]&gt;20,"active")</f>
        <v>0</v>
      </c>
      <c r="L214">
        <v>0</v>
      </c>
      <c r="M214" t="b">
        <f>IF(dailyActivity_merged[[#This Row],[ModeratelyActiveDistance]]&gt;10&lt;20,"moderate")</f>
        <v>0</v>
      </c>
      <c r="N214">
        <v>0</v>
      </c>
      <c r="O214" t="str">
        <f>IF(dailyActivity_merged[[#This Row],[LightActiveDistance]]&lt;10,"light")</f>
        <v>light</v>
      </c>
      <c r="P214" t="b">
        <f>IF(dailyActivity_merged[[#This Row],[Mean]]="intermediate",IF(dailyActivity_merged[[#This Row],[Mean]]&gt;35,"pro","beginner"))</f>
        <v>0</v>
      </c>
      <c r="Q214">
        <f>AVERAGE(dailyActivity_merged[LightActiveDistance])</f>
        <v>3.3408191485885292</v>
      </c>
      <c r="R214">
        <v>6.5999999046325701</v>
      </c>
      <c r="S214">
        <v>0</v>
      </c>
      <c r="T214">
        <f>dailyActivity_merged[[#This Row],[VeryActiveMinutes]]*60</f>
        <v>0</v>
      </c>
      <c r="U214">
        <v>0</v>
      </c>
      <c r="V214">
        <f>dailyActivity_merged[[#This Row],[FairlyActiveMinutes]]*60</f>
        <v>0</v>
      </c>
      <c r="W214">
        <v>0</v>
      </c>
      <c r="X214">
        <f>dailyActivity_merged[[#This Row],[LightlyActiveMinutes]]*60</f>
        <v>24060</v>
      </c>
      <c r="Y214">
        <v>401</v>
      </c>
      <c r="Z214">
        <v>543</v>
      </c>
      <c r="AA214">
        <v>1869</v>
      </c>
    </row>
    <row r="215" spans="1:27" x14ac:dyDescent="0.3">
      <c r="A215" t="e">
        <f>VLOOKUP(dailyActivity_merged[[#Headers],[Id]],dailyActivity_merged[[Id]:[Calories]],15,0)</f>
        <v>#N/A</v>
      </c>
      <c r="B215" t="str">
        <f>LEFT(dailyActivity_merged[[#This Row],[Id]],4)</f>
        <v>2026</v>
      </c>
      <c r="C215">
        <v>2026352035</v>
      </c>
      <c r="D215" t="str">
        <f>LEFT(dailyActivity_merged[[#This Row],[ActivityDate]],1)</f>
        <v>4</v>
      </c>
      <c r="E215" s="1">
        <v>42500</v>
      </c>
      <c r="F215" s="1">
        <f ca="1">SUMIF(dailyActivity_merged[Id],dailyActivity_merged[[#Headers],[TotalSteps]],F216:F1154)</f>
        <v>0</v>
      </c>
      <c r="G215">
        <v>254</v>
      </c>
      <c r="H215">
        <v>0.15999999642372101</v>
      </c>
      <c r="I215">
        <v>0.15999999642372101</v>
      </c>
      <c r="J215">
        <v>0</v>
      </c>
      <c r="K215" t="b">
        <f>IF(dailyActivity_merged[[#This Row],[VeryActiveDistance]]&gt;20,"active")</f>
        <v>0</v>
      </c>
      <c r="L215">
        <v>0</v>
      </c>
      <c r="M215" t="b">
        <f>IF(dailyActivity_merged[[#This Row],[ModeratelyActiveDistance]]&gt;10&lt;20,"moderate")</f>
        <v>0</v>
      </c>
      <c r="N215">
        <v>0</v>
      </c>
      <c r="O215" t="str">
        <f>IF(dailyActivity_merged[[#This Row],[LightActiveDistance]]&lt;10,"light")</f>
        <v>light</v>
      </c>
      <c r="P215" t="b">
        <f>IF(dailyActivity_merged[[#This Row],[Mean]]="intermediate",IF(dailyActivity_merged[[#This Row],[Mean]]&gt;35,"pro","beginner"))</f>
        <v>0</v>
      </c>
      <c r="Q215">
        <f>AVERAGE(dailyActivity_merged[LightActiveDistance])</f>
        <v>3.3408191485885292</v>
      </c>
      <c r="R215">
        <v>0.15999999642372101</v>
      </c>
      <c r="S215">
        <v>0</v>
      </c>
      <c r="T215">
        <f>dailyActivity_merged[[#This Row],[VeryActiveMinutes]]*60</f>
        <v>0</v>
      </c>
      <c r="U215">
        <v>0</v>
      </c>
      <c r="V215">
        <f>dailyActivity_merged[[#This Row],[FairlyActiveMinutes]]*60</f>
        <v>0</v>
      </c>
      <c r="W215">
        <v>0</v>
      </c>
      <c r="X215">
        <f>dailyActivity_merged[[#This Row],[LightlyActiveMinutes]]*60</f>
        <v>1020</v>
      </c>
      <c r="Y215">
        <v>17</v>
      </c>
      <c r="Z215">
        <v>1002</v>
      </c>
      <c r="AA215">
        <v>1141</v>
      </c>
    </row>
    <row r="216" spans="1:27" x14ac:dyDescent="0.3">
      <c r="A216" t="e">
        <f>VLOOKUP(dailyActivity_merged[[#Headers],[Id]],dailyActivity_merged[[Id]:[Calories]],15,0)</f>
        <v>#N/A</v>
      </c>
      <c r="B216" t="str">
        <f>LEFT(dailyActivity_merged[[#This Row],[Id]],4)</f>
        <v>2026</v>
      </c>
      <c r="C216">
        <v>2026352035</v>
      </c>
      <c r="D216" t="str">
        <f>LEFT(dailyActivity_merged[[#This Row],[ActivityDate]],1)</f>
        <v>4</v>
      </c>
      <c r="E216" s="1">
        <v>42501</v>
      </c>
      <c r="F216" s="1">
        <f ca="1">SUMIF(dailyActivity_merged[Id],dailyActivity_merged[[#Headers],[TotalSteps]],F217:F1155)</f>
        <v>0</v>
      </c>
      <c r="G216">
        <v>8580</v>
      </c>
      <c r="H216">
        <v>5.3200001716613796</v>
      </c>
      <c r="I216">
        <v>5.3200001716613796</v>
      </c>
      <c r="J216">
        <v>0</v>
      </c>
      <c r="K216" t="b">
        <f>IF(dailyActivity_merged[[#This Row],[VeryActiveDistance]]&gt;20,"active")</f>
        <v>0</v>
      </c>
      <c r="L216">
        <v>0</v>
      </c>
      <c r="M216" t="b">
        <f>IF(dailyActivity_merged[[#This Row],[ModeratelyActiveDistance]]&gt;10&lt;20,"moderate")</f>
        <v>0</v>
      </c>
      <c r="N216">
        <v>0</v>
      </c>
      <c r="O216" t="str">
        <f>IF(dailyActivity_merged[[#This Row],[LightActiveDistance]]&lt;10,"light")</f>
        <v>light</v>
      </c>
      <c r="P216" t="b">
        <f>IF(dailyActivity_merged[[#This Row],[Mean]]="intermediate",IF(dailyActivity_merged[[#This Row],[Mean]]&gt;35,"pro","beginner"))</f>
        <v>0</v>
      </c>
      <c r="Q216">
        <f>AVERAGE(dailyActivity_merged[LightActiveDistance])</f>
        <v>3.3408191485885292</v>
      </c>
      <c r="R216">
        <v>5.3200001716613796</v>
      </c>
      <c r="S216">
        <v>0</v>
      </c>
      <c r="T216">
        <f>dailyActivity_merged[[#This Row],[VeryActiveMinutes]]*60</f>
        <v>0</v>
      </c>
      <c r="U216">
        <v>0</v>
      </c>
      <c r="V216">
        <f>dailyActivity_merged[[#This Row],[FairlyActiveMinutes]]*60</f>
        <v>0</v>
      </c>
      <c r="W216">
        <v>0</v>
      </c>
      <c r="X216">
        <f>dailyActivity_merged[[#This Row],[LightlyActiveMinutes]]*60</f>
        <v>19800</v>
      </c>
      <c r="Y216">
        <v>330</v>
      </c>
      <c r="Z216">
        <v>569</v>
      </c>
      <c r="AA216">
        <v>1698</v>
      </c>
    </row>
    <row r="217" spans="1:27" x14ac:dyDescent="0.3">
      <c r="A217" t="e">
        <f>VLOOKUP(dailyActivity_merged[[#Headers],[Id]],dailyActivity_merged[[Id]:[Calories]],15,0)</f>
        <v>#N/A</v>
      </c>
      <c r="B217" t="str">
        <f>LEFT(dailyActivity_merged[[#This Row],[Id]],4)</f>
        <v>2026</v>
      </c>
      <c r="C217">
        <v>2026352035</v>
      </c>
      <c r="D217" t="str">
        <f>LEFT(dailyActivity_merged[[#This Row],[ActivityDate]],1)</f>
        <v>4</v>
      </c>
      <c r="E217" s="1">
        <v>42502</v>
      </c>
      <c r="F217" s="1">
        <f ca="1">SUMIF(dailyActivity_merged[Id],dailyActivity_merged[[#Headers],[TotalSteps]],F218:F1156)</f>
        <v>0</v>
      </c>
      <c r="G217">
        <v>8891</v>
      </c>
      <c r="H217">
        <v>5.5100002288818404</v>
      </c>
      <c r="I217">
        <v>5.5100002288818404</v>
      </c>
      <c r="J217">
        <v>0</v>
      </c>
      <c r="K217" t="b">
        <f>IF(dailyActivity_merged[[#This Row],[VeryActiveDistance]]&gt;20,"active")</f>
        <v>0</v>
      </c>
      <c r="L217">
        <v>0</v>
      </c>
      <c r="M217" t="b">
        <f>IF(dailyActivity_merged[[#This Row],[ModeratelyActiveDistance]]&gt;10&lt;20,"moderate")</f>
        <v>0</v>
      </c>
      <c r="N217">
        <v>0</v>
      </c>
      <c r="O217" t="str">
        <f>IF(dailyActivity_merged[[#This Row],[LightActiveDistance]]&lt;10,"light")</f>
        <v>light</v>
      </c>
      <c r="P217" t="b">
        <f>IF(dailyActivity_merged[[#This Row],[Mean]]="intermediate",IF(dailyActivity_merged[[#This Row],[Mean]]&gt;35,"pro","beginner"))</f>
        <v>0</v>
      </c>
      <c r="Q217">
        <f>AVERAGE(dailyActivity_merged[LightActiveDistance])</f>
        <v>3.3408191485885292</v>
      </c>
      <c r="R217">
        <v>5.5100002288818404</v>
      </c>
      <c r="S217">
        <v>0</v>
      </c>
      <c r="T217">
        <f>dailyActivity_merged[[#This Row],[VeryActiveMinutes]]*60</f>
        <v>0</v>
      </c>
      <c r="U217">
        <v>0</v>
      </c>
      <c r="V217">
        <f>dailyActivity_merged[[#This Row],[FairlyActiveMinutes]]*60</f>
        <v>0</v>
      </c>
      <c r="W217">
        <v>0</v>
      </c>
      <c r="X217">
        <f>dailyActivity_merged[[#This Row],[LightlyActiveMinutes]]*60</f>
        <v>20580</v>
      </c>
      <c r="Y217">
        <v>343</v>
      </c>
      <c r="Z217">
        <v>330</v>
      </c>
      <c r="AA217">
        <v>1364</v>
      </c>
    </row>
    <row r="218" spans="1:27" x14ac:dyDescent="0.3">
      <c r="A218" t="e">
        <f>VLOOKUP(dailyActivity_merged[[#Headers],[Id]],dailyActivity_merged[[Id]:[Calories]],15,0)</f>
        <v>#N/A</v>
      </c>
      <c r="B218" t="str">
        <f>LEFT(dailyActivity_merged[[#This Row],[Id]],4)</f>
        <v>2320</v>
      </c>
      <c r="C218">
        <v>2320127002</v>
      </c>
      <c r="D218" t="str">
        <f>LEFT(dailyActivity_merged[[#This Row],[ActivityDate]],1)</f>
        <v>4</v>
      </c>
      <c r="E218" s="1">
        <v>42472</v>
      </c>
      <c r="F218" s="1">
        <f ca="1">SUMIF(dailyActivity_merged[Id],dailyActivity_merged[[#Headers],[TotalSteps]],F219:F1157)</f>
        <v>0</v>
      </c>
      <c r="G218">
        <v>10725</v>
      </c>
      <c r="H218">
        <v>7.4899997711181596</v>
      </c>
      <c r="I218">
        <v>7.4899997711181596</v>
      </c>
      <c r="J218">
        <v>0</v>
      </c>
      <c r="K218" t="b">
        <f>IF(dailyActivity_merged[[#This Row],[VeryActiveDistance]]&gt;20,"active")</f>
        <v>0</v>
      </c>
      <c r="L218">
        <v>1.16999995708466</v>
      </c>
      <c r="M218" t="b">
        <f>IF(dailyActivity_merged[[#This Row],[ModeratelyActiveDistance]]&gt;10&lt;20,"moderate")</f>
        <v>0</v>
      </c>
      <c r="N218">
        <v>0.31000000238418601</v>
      </c>
      <c r="O218" t="str">
        <f>IF(dailyActivity_merged[[#This Row],[LightActiveDistance]]&lt;10,"light")</f>
        <v>light</v>
      </c>
      <c r="P218" t="b">
        <f>IF(dailyActivity_merged[[#This Row],[Mean]]="intermediate",IF(dailyActivity_merged[[#This Row],[Mean]]&gt;35,"pro","beginner"))</f>
        <v>0</v>
      </c>
      <c r="Q218">
        <f>AVERAGE(dailyActivity_merged[LightActiveDistance])</f>
        <v>3.3408191485885292</v>
      </c>
      <c r="R218">
        <v>6.0100002288818404</v>
      </c>
      <c r="S218">
        <v>0</v>
      </c>
      <c r="T218">
        <f>dailyActivity_merged[[#This Row],[VeryActiveMinutes]]*60</f>
        <v>780</v>
      </c>
      <c r="U218">
        <v>13</v>
      </c>
      <c r="V218">
        <f>dailyActivity_merged[[#This Row],[FairlyActiveMinutes]]*60</f>
        <v>540</v>
      </c>
      <c r="W218">
        <v>9</v>
      </c>
      <c r="X218">
        <f>dailyActivity_merged[[#This Row],[LightlyActiveMinutes]]*60</f>
        <v>18360</v>
      </c>
      <c r="Y218">
        <v>306</v>
      </c>
      <c r="Z218">
        <v>1112</v>
      </c>
      <c r="AA218">
        <v>2124</v>
      </c>
    </row>
    <row r="219" spans="1:27" x14ac:dyDescent="0.3">
      <c r="A219" t="e">
        <f>VLOOKUP(dailyActivity_merged[[#Headers],[Id]],dailyActivity_merged[[Id]:[Calories]],15,0)</f>
        <v>#N/A</v>
      </c>
      <c r="B219" t="str">
        <f>LEFT(dailyActivity_merged[[#This Row],[Id]],4)</f>
        <v>2320</v>
      </c>
      <c r="C219">
        <v>2320127002</v>
      </c>
      <c r="D219" t="str">
        <f>LEFT(dailyActivity_merged[[#This Row],[ActivityDate]],1)</f>
        <v>4</v>
      </c>
      <c r="E219" s="1">
        <v>42473</v>
      </c>
      <c r="F219" s="1">
        <f ca="1">SUMIF(dailyActivity_merged[Id],dailyActivity_merged[[#Headers],[TotalSteps]],F220:F1158)</f>
        <v>0</v>
      </c>
      <c r="G219">
        <v>7275</v>
      </c>
      <c r="H219">
        <v>4.9000000953674299</v>
      </c>
      <c r="I219">
        <v>4.9000000953674299</v>
      </c>
      <c r="J219">
        <v>0</v>
      </c>
      <c r="K219" t="b">
        <f>IF(dailyActivity_merged[[#This Row],[VeryActiveDistance]]&gt;20,"active")</f>
        <v>0</v>
      </c>
      <c r="L219">
        <v>0</v>
      </c>
      <c r="M219" t="b">
        <f>IF(dailyActivity_merged[[#This Row],[ModeratelyActiveDistance]]&gt;10&lt;20,"moderate")</f>
        <v>0</v>
      </c>
      <c r="N219">
        <v>0</v>
      </c>
      <c r="O219" t="str">
        <f>IF(dailyActivity_merged[[#This Row],[LightActiveDistance]]&lt;10,"light")</f>
        <v>light</v>
      </c>
      <c r="P219" t="b">
        <f>IF(dailyActivity_merged[[#This Row],[Mean]]="intermediate",IF(dailyActivity_merged[[#This Row],[Mean]]&gt;35,"pro","beginner"))</f>
        <v>0</v>
      </c>
      <c r="Q219">
        <f>AVERAGE(dailyActivity_merged[LightActiveDistance])</f>
        <v>3.3408191485885292</v>
      </c>
      <c r="R219">
        <v>4.9000000953674299</v>
      </c>
      <c r="S219">
        <v>0</v>
      </c>
      <c r="T219">
        <f>dailyActivity_merged[[#This Row],[VeryActiveMinutes]]*60</f>
        <v>0</v>
      </c>
      <c r="U219">
        <v>0</v>
      </c>
      <c r="V219">
        <f>dailyActivity_merged[[#This Row],[FairlyActiveMinutes]]*60</f>
        <v>0</v>
      </c>
      <c r="W219">
        <v>0</v>
      </c>
      <c r="X219">
        <f>dailyActivity_merged[[#This Row],[LightlyActiveMinutes]]*60</f>
        <v>20100</v>
      </c>
      <c r="Y219">
        <v>335</v>
      </c>
      <c r="Z219">
        <v>1105</v>
      </c>
      <c r="AA219">
        <v>2003</v>
      </c>
    </row>
    <row r="220" spans="1:27" x14ac:dyDescent="0.3">
      <c r="A220" t="e">
        <f>VLOOKUP(dailyActivity_merged[[#Headers],[Id]],dailyActivity_merged[[Id]:[Calories]],15,0)</f>
        <v>#N/A</v>
      </c>
      <c r="B220" t="str">
        <f>LEFT(dailyActivity_merged[[#This Row],[Id]],4)</f>
        <v>2320</v>
      </c>
      <c r="C220">
        <v>2320127002</v>
      </c>
      <c r="D220" t="str">
        <f>LEFT(dailyActivity_merged[[#This Row],[ActivityDate]],1)</f>
        <v>4</v>
      </c>
      <c r="E220" s="1">
        <v>42474</v>
      </c>
      <c r="F220" s="1">
        <f ca="1">SUMIF(dailyActivity_merged[Id],dailyActivity_merged[[#Headers],[TotalSteps]],F221:F1159)</f>
        <v>0</v>
      </c>
      <c r="G220">
        <v>3973</v>
      </c>
      <c r="H220">
        <v>2.6800000667571999</v>
      </c>
      <c r="I220">
        <v>2.6800000667571999</v>
      </c>
      <c r="J220">
        <v>0</v>
      </c>
      <c r="K220" t="b">
        <f>IF(dailyActivity_merged[[#This Row],[VeryActiveDistance]]&gt;20,"active")</f>
        <v>0</v>
      </c>
      <c r="L220">
        <v>0</v>
      </c>
      <c r="M220" t="b">
        <f>IF(dailyActivity_merged[[#This Row],[ModeratelyActiveDistance]]&gt;10&lt;20,"moderate")</f>
        <v>0</v>
      </c>
      <c r="N220">
        <v>0</v>
      </c>
      <c r="O220" t="str">
        <f>IF(dailyActivity_merged[[#This Row],[LightActiveDistance]]&lt;10,"light")</f>
        <v>light</v>
      </c>
      <c r="P220" t="b">
        <f>IF(dailyActivity_merged[[#This Row],[Mean]]="intermediate",IF(dailyActivity_merged[[#This Row],[Mean]]&gt;35,"pro","beginner"))</f>
        <v>0</v>
      </c>
      <c r="Q220">
        <f>AVERAGE(dailyActivity_merged[LightActiveDistance])</f>
        <v>3.3408191485885292</v>
      </c>
      <c r="R220">
        <v>2.6800000667571999</v>
      </c>
      <c r="S220">
        <v>0</v>
      </c>
      <c r="T220">
        <f>dailyActivity_merged[[#This Row],[VeryActiveMinutes]]*60</f>
        <v>0</v>
      </c>
      <c r="U220">
        <v>0</v>
      </c>
      <c r="V220">
        <f>dailyActivity_merged[[#This Row],[FairlyActiveMinutes]]*60</f>
        <v>0</v>
      </c>
      <c r="W220">
        <v>0</v>
      </c>
      <c r="X220">
        <f>dailyActivity_merged[[#This Row],[LightlyActiveMinutes]]*60</f>
        <v>11460</v>
      </c>
      <c r="Y220">
        <v>191</v>
      </c>
      <c r="Z220">
        <v>1249</v>
      </c>
      <c r="AA220">
        <v>1696</v>
      </c>
    </row>
    <row r="221" spans="1:27" x14ac:dyDescent="0.3">
      <c r="A221" t="e">
        <f>VLOOKUP(dailyActivity_merged[[#Headers],[Id]],dailyActivity_merged[[Id]:[Calories]],15,0)</f>
        <v>#N/A</v>
      </c>
      <c r="B221" t="str">
        <f>LEFT(dailyActivity_merged[[#This Row],[Id]],4)</f>
        <v>2320</v>
      </c>
      <c r="C221">
        <v>2320127002</v>
      </c>
      <c r="D221" t="str">
        <f>LEFT(dailyActivity_merged[[#This Row],[ActivityDate]],1)</f>
        <v>4</v>
      </c>
      <c r="E221" s="1">
        <v>42475</v>
      </c>
      <c r="F221" s="1">
        <f ca="1">SUMIF(dailyActivity_merged[Id],dailyActivity_merged[[#Headers],[TotalSteps]],F222:F1160)</f>
        <v>0</v>
      </c>
      <c r="G221">
        <v>5205</v>
      </c>
      <c r="H221">
        <v>3.5099999904632599</v>
      </c>
      <c r="I221">
        <v>3.5099999904632599</v>
      </c>
      <c r="J221">
        <v>0</v>
      </c>
      <c r="K221" t="b">
        <f>IF(dailyActivity_merged[[#This Row],[VeryActiveDistance]]&gt;20,"active")</f>
        <v>0</v>
      </c>
      <c r="L221">
        <v>0</v>
      </c>
      <c r="M221" t="b">
        <f>IF(dailyActivity_merged[[#This Row],[ModeratelyActiveDistance]]&gt;10&lt;20,"moderate")</f>
        <v>0</v>
      </c>
      <c r="N221">
        <v>0</v>
      </c>
      <c r="O221" t="str">
        <f>IF(dailyActivity_merged[[#This Row],[LightActiveDistance]]&lt;10,"light")</f>
        <v>light</v>
      </c>
      <c r="P221" t="b">
        <f>IF(dailyActivity_merged[[#This Row],[Mean]]="intermediate",IF(dailyActivity_merged[[#This Row],[Mean]]&gt;35,"pro","beginner"))</f>
        <v>0</v>
      </c>
      <c r="Q221">
        <f>AVERAGE(dailyActivity_merged[LightActiveDistance])</f>
        <v>3.3408191485885292</v>
      </c>
      <c r="R221">
        <v>3.5099999904632599</v>
      </c>
      <c r="S221">
        <v>0</v>
      </c>
      <c r="T221">
        <f>dailyActivity_merged[[#This Row],[VeryActiveMinutes]]*60</f>
        <v>0</v>
      </c>
      <c r="U221">
        <v>0</v>
      </c>
      <c r="V221">
        <f>dailyActivity_merged[[#This Row],[FairlyActiveMinutes]]*60</f>
        <v>0</v>
      </c>
      <c r="W221">
        <v>0</v>
      </c>
      <c r="X221">
        <f>dailyActivity_merged[[#This Row],[LightlyActiveMinutes]]*60</f>
        <v>14700</v>
      </c>
      <c r="Y221">
        <v>245</v>
      </c>
      <c r="Z221">
        <v>1195</v>
      </c>
      <c r="AA221">
        <v>1801</v>
      </c>
    </row>
    <row r="222" spans="1:27" x14ac:dyDescent="0.3">
      <c r="A222" t="e">
        <f>VLOOKUP(dailyActivity_merged[[#Headers],[Id]],dailyActivity_merged[[Id]:[Calories]],15,0)</f>
        <v>#N/A</v>
      </c>
      <c r="B222" t="str">
        <f>LEFT(dailyActivity_merged[[#This Row],[Id]],4)</f>
        <v>2320</v>
      </c>
      <c r="C222">
        <v>2320127002</v>
      </c>
      <c r="D222" t="str">
        <f>LEFT(dailyActivity_merged[[#This Row],[ActivityDate]],1)</f>
        <v>4</v>
      </c>
      <c r="E222" s="1">
        <v>42476</v>
      </c>
      <c r="F222" s="1">
        <f ca="1">SUMIF(dailyActivity_merged[Id],dailyActivity_merged[[#Headers],[TotalSteps]],F223:F1161)</f>
        <v>0</v>
      </c>
      <c r="G222">
        <v>5057</v>
      </c>
      <c r="H222">
        <v>3.4100000858306898</v>
      </c>
      <c r="I222">
        <v>3.4100000858306898</v>
      </c>
      <c r="J222">
        <v>0</v>
      </c>
      <c r="K222" t="b">
        <f>IF(dailyActivity_merged[[#This Row],[VeryActiveDistance]]&gt;20,"active")</f>
        <v>0</v>
      </c>
      <c r="L222">
        <v>0</v>
      </c>
      <c r="M222" t="b">
        <f>IF(dailyActivity_merged[[#This Row],[ModeratelyActiveDistance]]&gt;10&lt;20,"moderate")</f>
        <v>0</v>
      </c>
      <c r="N222">
        <v>0</v>
      </c>
      <c r="O222" t="str">
        <f>IF(dailyActivity_merged[[#This Row],[LightActiveDistance]]&lt;10,"light")</f>
        <v>light</v>
      </c>
      <c r="P222" t="b">
        <f>IF(dailyActivity_merged[[#This Row],[Mean]]="intermediate",IF(dailyActivity_merged[[#This Row],[Mean]]&gt;35,"pro","beginner"))</f>
        <v>0</v>
      </c>
      <c r="Q222">
        <f>AVERAGE(dailyActivity_merged[LightActiveDistance])</f>
        <v>3.3408191485885292</v>
      </c>
      <c r="R222">
        <v>3.4000000953674299</v>
      </c>
      <c r="S222">
        <v>0</v>
      </c>
      <c r="T222">
        <f>dailyActivity_merged[[#This Row],[VeryActiveMinutes]]*60</f>
        <v>0</v>
      </c>
      <c r="U222">
        <v>0</v>
      </c>
      <c r="V222">
        <f>dailyActivity_merged[[#This Row],[FairlyActiveMinutes]]*60</f>
        <v>0</v>
      </c>
      <c r="W222">
        <v>0</v>
      </c>
      <c r="X222">
        <f>dailyActivity_merged[[#This Row],[LightlyActiveMinutes]]*60</f>
        <v>11700</v>
      </c>
      <c r="Y222">
        <v>195</v>
      </c>
      <c r="Z222">
        <v>1245</v>
      </c>
      <c r="AA222">
        <v>1724</v>
      </c>
    </row>
    <row r="223" spans="1:27" x14ac:dyDescent="0.3">
      <c r="A223" t="e">
        <f>VLOOKUP(dailyActivity_merged[[#Headers],[Id]],dailyActivity_merged[[Id]:[Calories]],15,0)</f>
        <v>#N/A</v>
      </c>
      <c r="B223" t="str">
        <f>LEFT(dailyActivity_merged[[#This Row],[Id]],4)</f>
        <v>2320</v>
      </c>
      <c r="C223">
        <v>2320127002</v>
      </c>
      <c r="D223" t="str">
        <f>LEFT(dailyActivity_merged[[#This Row],[ActivityDate]],1)</f>
        <v>4</v>
      </c>
      <c r="E223" s="1">
        <v>42477</v>
      </c>
      <c r="F223" s="1">
        <f ca="1">SUMIF(dailyActivity_merged[Id],dailyActivity_merged[[#Headers],[TotalSteps]],F224:F1162)</f>
        <v>0</v>
      </c>
      <c r="G223">
        <v>6198</v>
      </c>
      <c r="H223">
        <v>4.1799998283386204</v>
      </c>
      <c r="I223">
        <v>4.1799998283386204</v>
      </c>
      <c r="J223">
        <v>0</v>
      </c>
      <c r="K223" t="b">
        <f>IF(dailyActivity_merged[[#This Row],[VeryActiveDistance]]&gt;20,"active")</f>
        <v>0</v>
      </c>
      <c r="L223">
        <v>0</v>
      </c>
      <c r="M223" t="b">
        <f>IF(dailyActivity_merged[[#This Row],[ModeratelyActiveDistance]]&gt;10&lt;20,"moderate")</f>
        <v>0</v>
      </c>
      <c r="N223">
        <v>0</v>
      </c>
      <c r="O223" t="str">
        <f>IF(dailyActivity_merged[[#This Row],[LightActiveDistance]]&lt;10,"light")</f>
        <v>light</v>
      </c>
      <c r="P223" t="b">
        <f>IF(dailyActivity_merged[[#This Row],[Mean]]="intermediate",IF(dailyActivity_merged[[#This Row],[Mean]]&gt;35,"pro","beginner"))</f>
        <v>0</v>
      </c>
      <c r="Q223">
        <f>AVERAGE(dailyActivity_merged[LightActiveDistance])</f>
        <v>3.3408191485885292</v>
      </c>
      <c r="R223">
        <v>4.1799998283386204</v>
      </c>
      <c r="S223">
        <v>0</v>
      </c>
      <c r="T223">
        <f>dailyActivity_merged[[#This Row],[VeryActiveMinutes]]*60</f>
        <v>0</v>
      </c>
      <c r="U223">
        <v>0</v>
      </c>
      <c r="V223">
        <f>dailyActivity_merged[[#This Row],[FairlyActiveMinutes]]*60</f>
        <v>0</v>
      </c>
      <c r="W223">
        <v>0</v>
      </c>
      <c r="X223">
        <f>dailyActivity_merged[[#This Row],[LightlyActiveMinutes]]*60</f>
        <v>14940</v>
      </c>
      <c r="Y223">
        <v>249</v>
      </c>
      <c r="Z223">
        <v>1191</v>
      </c>
      <c r="AA223">
        <v>1852</v>
      </c>
    </row>
    <row r="224" spans="1:27" x14ac:dyDescent="0.3">
      <c r="A224" t="e">
        <f>VLOOKUP(dailyActivity_merged[[#Headers],[Id]],dailyActivity_merged[[Id]:[Calories]],15,0)</f>
        <v>#N/A</v>
      </c>
      <c r="B224" t="str">
        <f>LEFT(dailyActivity_merged[[#This Row],[Id]],4)</f>
        <v>2320</v>
      </c>
      <c r="C224">
        <v>2320127002</v>
      </c>
      <c r="D224" t="str">
        <f>LEFT(dailyActivity_merged[[#This Row],[ActivityDate]],1)</f>
        <v>4</v>
      </c>
      <c r="E224" s="1">
        <v>42478</v>
      </c>
      <c r="F224" s="1">
        <f ca="1">SUMIF(dailyActivity_merged[Id],dailyActivity_merged[[#Headers],[TotalSteps]],F225:F1163)</f>
        <v>0</v>
      </c>
      <c r="G224">
        <v>6559</v>
      </c>
      <c r="H224">
        <v>4.4200000762939498</v>
      </c>
      <c r="I224">
        <v>4.4200000762939498</v>
      </c>
      <c r="J224">
        <v>0</v>
      </c>
      <c r="K224" t="b">
        <f>IF(dailyActivity_merged[[#This Row],[VeryActiveDistance]]&gt;20,"active")</f>
        <v>0</v>
      </c>
      <c r="L224">
        <v>0</v>
      </c>
      <c r="M224" t="b">
        <f>IF(dailyActivity_merged[[#This Row],[ModeratelyActiveDistance]]&gt;10&lt;20,"moderate")</f>
        <v>0</v>
      </c>
      <c r="N224">
        <v>0.259999990463257</v>
      </c>
      <c r="O224" t="str">
        <f>IF(dailyActivity_merged[[#This Row],[LightActiveDistance]]&lt;10,"light")</f>
        <v>light</v>
      </c>
      <c r="P224" t="b">
        <f>IF(dailyActivity_merged[[#This Row],[Mean]]="intermediate",IF(dailyActivity_merged[[#This Row],[Mean]]&gt;35,"pro","beginner"))</f>
        <v>0</v>
      </c>
      <c r="Q224">
        <f>AVERAGE(dailyActivity_merged[LightActiveDistance])</f>
        <v>3.3408191485885292</v>
      </c>
      <c r="R224">
        <v>4.1399998664856001</v>
      </c>
      <c r="S224">
        <v>0</v>
      </c>
      <c r="T224">
        <f>dailyActivity_merged[[#This Row],[VeryActiveMinutes]]*60</f>
        <v>0</v>
      </c>
      <c r="U224">
        <v>0</v>
      </c>
      <c r="V224">
        <f>dailyActivity_merged[[#This Row],[FairlyActiveMinutes]]*60</f>
        <v>420</v>
      </c>
      <c r="W224">
        <v>7</v>
      </c>
      <c r="X224">
        <f>dailyActivity_merged[[#This Row],[LightlyActiveMinutes]]*60</f>
        <v>15600</v>
      </c>
      <c r="Y224">
        <v>260</v>
      </c>
      <c r="Z224">
        <v>1173</v>
      </c>
      <c r="AA224">
        <v>1905</v>
      </c>
    </row>
    <row r="225" spans="1:27" x14ac:dyDescent="0.3">
      <c r="A225" t="e">
        <f>VLOOKUP(dailyActivity_merged[[#Headers],[Id]],dailyActivity_merged[[Id]:[Calories]],15,0)</f>
        <v>#N/A</v>
      </c>
      <c r="B225" t="str">
        <f>LEFT(dailyActivity_merged[[#This Row],[Id]],4)</f>
        <v>2320</v>
      </c>
      <c r="C225">
        <v>2320127002</v>
      </c>
      <c r="D225" t="str">
        <f>LEFT(dailyActivity_merged[[#This Row],[ActivityDate]],1)</f>
        <v>4</v>
      </c>
      <c r="E225" s="1">
        <v>42479</v>
      </c>
      <c r="F225" s="1">
        <f ca="1">SUMIF(dailyActivity_merged[Id],dailyActivity_merged[[#Headers],[TotalSteps]],F226:F1164)</f>
        <v>0</v>
      </c>
      <c r="G225">
        <v>5997</v>
      </c>
      <c r="H225">
        <v>4.03999996185303</v>
      </c>
      <c r="I225">
        <v>4.03999996185303</v>
      </c>
      <c r="J225">
        <v>0</v>
      </c>
      <c r="K225" t="b">
        <f>IF(dailyActivity_merged[[#This Row],[VeryActiveDistance]]&gt;20,"active")</f>
        <v>0</v>
      </c>
      <c r="L225">
        <v>0</v>
      </c>
      <c r="M225" t="b">
        <f>IF(dailyActivity_merged[[#This Row],[ModeratelyActiveDistance]]&gt;10&lt;20,"moderate")</f>
        <v>0</v>
      </c>
      <c r="N225">
        <v>0.37999999523162797</v>
      </c>
      <c r="O225" t="str">
        <f>IF(dailyActivity_merged[[#This Row],[LightActiveDistance]]&lt;10,"light")</f>
        <v>light</v>
      </c>
      <c r="P225" t="b">
        <f>IF(dailyActivity_merged[[#This Row],[Mean]]="intermediate",IF(dailyActivity_merged[[#This Row],[Mean]]&gt;35,"pro","beginner"))</f>
        <v>0</v>
      </c>
      <c r="Q225">
        <f>AVERAGE(dailyActivity_merged[LightActiveDistance])</f>
        <v>3.3408191485885292</v>
      </c>
      <c r="R225">
        <v>3.6600000858306898</v>
      </c>
      <c r="S225">
        <v>0</v>
      </c>
      <c r="T225">
        <f>dailyActivity_merged[[#This Row],[VeryActiveMinutes]]*60</f>
        <v>0</v>
      </c>
      <c r="U225">
        <v>0</v>
      </c>
      <c r="V225">
        <f>dailyActivity_merged[[#This Row],[FairlyActiveMinutes]]*60</f>
        <v>660</v>
      </c>
      <c r="W225">
        <v>11</v>
      </c>
      <c r="X225">
        <f>dailyActivity_merged[[#This Row],[LightlyActiveMinutes]]*60</f>
        <v>13680</v>
      </c>
      <c r="Y225">
        <v>228</v>
      </c>
      <c r="Z225">
        <v>1201</v>
      </c>
      <c r="AA225">
        <v>1811</v>
      </c>
    </row>
    <row r="226" spans="1:27" x14ac:dyDescent="0.3">
      <c r="A226" t="e">
        <f>VLOOKUP(dailyActivity_merged[[#Headers],[Id]],dailyActivity_merged[[Id]:[Calories]],15,0)</f>
        <v>#N/A</v>
      </c>
      <c r="B226" t="str">
        <f>LEFT(dailyActivity_merged[[#This Row],[Id]],4)</f>
        <v>2320</v>
      </c>
      <c r="C226">
        <v>2320127002</v>
      </c>
      <c r="D226" t="str">
        <f>LEFT(dailyActivity_merged[[#This Row],[ActivityDate]],1)</f>
        <v>4</v>
      </c>
      <c r="E226" s="1">
        <v>42480</v>
      </c>
      <c r="F226" s="1">
        <f ca="1">SUMIF(dailyActivity_merged[Id],dailyActivity_merged[[#Headers],[TotalSteps]],F227:F1165)</f>
        <v>0</v>
      </c>
      <c r="G226">
        <v>7192</v>
      </c>
      <c r="H226">
        <v>4.8499999046325701</v>
      </c>
      <c r="I226">
        <v>4.8499999046325701</v>
      </c>
      <c r="J226">
        <v>0</v>
      </c>
      <c r="K226" t="b">
        <f>IF(dailyActivity_merged[[#This Row],[VeryActiveDistance]]&gt;20,"active")</f>
        <v>0</v>
      </c>
      <c r="L226">
        <v>0</v>
      </c>
      <c r="M226" t="b">
        <f>IF(dailyActivity_merged[[#This Row],[ModeratelyActiveDistance]]&gt;10&lt;20,"moderate")</f>
        <v>0</v>
      </c>
      <c r="N226">
        <v>0.490000009536743</v>
      </c>
      <c r="O226" t="str">
        <f>IF(dailyActivity_merged[[#This Row],[LightActiveDistance]]&lt;10,"light")</f>
        <v>light</v>
      </c>
      <c r="P226" t="b">
        <f>IF(dailyActivity_merged[[#This Row],[Mean]]="intermediate",IF(dailyActivity_merged[[#This Row],[Mean]]&gt;35,"pro","beginner"))</f>
        <v>0</v>
      </c>
      <c r="Q226">
        <f>AVERAGE(dailyActivity_merged[LightActiveDistance])</f>
        <v>3.3408191485885292</v>
      </c>
      <c r="R226">
        <v>4.3400001525878897</v>
      </c>
      <c r="S226">
        <v>0</v>
      </c>
      <c r="T226">
        <f>dailyActivity_merged[[#This Row],[VeryActiveMinutes]]*60</f>
        <v>0</v>
      </c>
      <c r="U226">
        <v>0</v>
      </c>
      <c r="V226">
        <f>dailyActivity_merged[[#This Row],[FairlyActiveMinutes]]*60</f>
        <v>660</v>
      </c>
      <c r="W226">
        <v>11</v>
      </c>
      <c r="X226">
        <f>dailyActivity_merged[[#This Row],[LightlyActiveMinutes]]*60</f>
        <v>16980</v>
      </c>
      <c r="Y226">
        <v>283</v>
      </c>
      <c r="Z226">
        <v>1146</v>
      </c>
      <c r="AA226">
        <v>1922</v>
      </c>
    </row>
    <row r="227" spans="1:27" x14ac:dyDescent="0.3">
      <c r="A227" t="e">
        <f>VLOOKUP(dailyActivity_merged[[#Headers],[Id]],dailyActivity_merged[[Id]:[Calories]],15,0)</f>
        <v>#N/A</v>
      </c>
      <c r="B227" t="str">
        <f>LEFT(dailyActivity_merged[[#This Row],[Id]],4)</f>
        <v>2320</v>
      </c>
      <c r="C227">
        <v>2320127002</v>
      </c>
      <c r="D227" t="str">
        <f>LEFT(dailyActivity_merged[[#This Row],[ActivityDate]],1)</f>
        <v>4</v>
      </c>
      <c r="E227" s="1">
        <v>42481</v>
      </c>
      <c r="F227" s="1">
        <f ca="1">SUMIF(dailyActivity_merged[Id],dailyActivity_merged[[#Headers],[TotalSteps]],F228:F1166)</f>
        <v>0</v>
      </c>
      <c r="G227">
        <v>3404</v>
      </c>
      <c r="H227">
        <v>2.28999996185303</v>
      </c>
      <c r="I227">
        <v>2.28999996185303</v>
      </c>
      <c r="J227">
        <v>0</v>
      </c>
      <c r="K227" t="b">
        <f>IF(dailyActivity_merged[[#This Row],[VeryActiveDistance]]&gt;20,"active")</f>
        <v>0</v>
      </c>
      <c r="L227">
        <v>5.9999998658895499E-2</v>
      </c>
      <c r="M227" t="b">
        <f>IF(dailyActivity_merged[[#This Row],[ModeratelyActiveDistance]]&gt;10&lt;20,"moderate")</f>
        <v>0</v>
      </c>
      <c r="N227">
        <v>0.41999998688697798</v>
      </c>
      <c r="O227" t="str">
        <f>IF(dailyActivity_merged[[#This Row],[LightActiveDistance]]&lt;10,"light")</f>
        <v>light</v>
      </c>
      <c r="P227" t="b">
        <f>IF(dailyActivity_merged[[#This Row],[Mean]]="intermediate",IF(dailyActivity_merged[[#This Row],[Mean]]&gt;35,"pro","beginner"))</f>
        <v>0</v>
      </c>
      <c r="Q227">
        <f>AVERAGE(dailyActivity_merged[LightActiveDistance])</f>
        <v>3.3408191485885292</v>
      </c>
      <c r="R227">
        <v>1.8099999427795399</v>
      </c>
      <c r="S227">
        <v>0</v>
      </c>
      <c r="T227">
        <f>dailyActivity_merged[[#This Row],[VeryActiveMinutes]]*60</f>
        <v>60</v>
      </c>
      <c r="U227">
        <v>1</v>
      </c>
      <c r="V227">
        <f>dailyActivity_merged[[#This Row],[FairlyActiveMinutes]]*60</f>
        <v>600</v>
      </c>
      <c r="W227">
        <v>10</v>
      </c>
      <c r="X227">
        <f>dailyActivity_merged[[#This Row],[LightlyActiveMinutes]]*60</f>
        <v>7620</v>
      </c>
      <c r="Y227">
        <v>127</v>
      </c>
      <c r="Z227">
        <v>1302</v>
      </c>
      <c r="AA227">
        <v>1610</v>
      </c>
    </row>
    <row r="228" spans="1:27" x14ac:dyDescent="0.3">
      <c r="A228" t="e">
        <f>VLOOKUP(dailyActivity_merged[[#Headers],[Id]],dailyActivity_merged[[Id]:[Calories]],15,0)</f>
        <v>#N/A</v>
      </c>
      <c r="B228" t="str">
        <f>LEFT(dailyActivity_merged[[#This Row],[Id]],4)</f>
        <v>2320</v>
      </c>
      <c r="C228">
        <v>2320127002</v>
      </c>
      <c r="D228" t="str">
        <f>LEFT(dailyActivity_merged[[#This Row],[ActivityDate]],1)</f>
        <v>4</v>
      </c>
      <c r="E228" s="1">
        <v>42482</v>
      </c>
      <c r="F228" s="1">
        <f ca="1">SUMIF(dailyActivity_merged[Id],dailyActivity_merged[[#Headers],[TotalSteps]],F229:F1167)</f>
        <v>0</v>
      </c>
      <c r="G228">
        <v>5583</v>
      </c>
      <c r="H228">
        <v>3.7599999904632599</v>
      </c>
      <c r="I228">
        <v>3.7599999904632599</v>
      </c>
      <c r="J228">
        <v>0</v>
      </c>
      <c r="K228" t="b">
        <f>IF(dailyActivity_merged[[#This Row],[VeryActiveDistance]]&gt;20,"active")</f>
        <v>0</v>
      </c>
      <c r="L228">
        <v>0</v>
      </c>
      <c r="M228" t="b">
        <f>IF(dailyActivity_merged[[#This Row],[ModeratelyActiveDistance]]&gt;10&lt;20,"moderate")</f>
        <v>0</v>
      </c>
      <c r="N228">
        <v>0</v>
      </c>
      <c r="O228" t="str">
        <f>IF(dailyActivity_merged[[#This Row],[LightActiveDistance]]&lt;10,"light")</f>
        <v>light</v>
      </c>
      <c r="P228" t="b">
        <f>IF(dailyActivity_merged[[#This Row],[Mean]]="intermediate",IF(dailyActivity_merged[[#This Row],[Mean]]&gt;35,"pro","beginner"))</f>
        <v>0</v>
      </c>
      <c r="Q228">
        <f>AVERAGE(dailyActivity_merged[LightActiveDistance])</f>
        <v>3.3408191485885292</v>
      </c>
      <c r="R228">
        <v>3.7599999904632599</v>
      </c>
      <c r="S228">
        <v>0</v>
      </c>
      <c r="T228">
        <f>dailyActivity_merged[[#This Row],[VeryActiveMinutes]]*60</f>
        <v>0</v>
      </c>
      <c r="U228">
        <v>0</v>
      </c>
      <c r="V228">
        <f>dailyActivity_merged[[#This Row],[FairlyActiveMinutes]]*60</f>
        <v>0</v>
      </c>
      <c r="W228">
        <v>0</v>
      </c>
      <c r="X228">
        <f>dailyActivity_merged[[#This Row],[LightlyActiveMinutes]]*60</f>
        <v>15960</v>
      </c>
      <c r="Y228">
        <v>266</v>
      </c>
      <c r="Z228">
        <v>1174</v>
      </c>
      <c r="AA228">
        <v>1851</v>
      </c>
    </row>
    <row r="229" spans="1:27" x14ac:dyDescent="0.3">
      <c r="A229" t="e">
        <f>VLOOKUP(dailyActivity_merged[[#Headers],[Id]],dailyActivity_merged[[Id]:[Calories]],15,0)</f>
        <v>#N/A</v>
      </c>
      <c r="B229" t="str">
        <f>LEFT(dailyActivity_merged[[#This Row],[Id]],4)</f>
        <v>2320</v>
      </c>
      <c r="C229">
        <v>2320127002</v>
      </c>
      <c r="D229" t="str">
        <f>LEFT(dailyActivity_merged[[#This Row],[ActivityDate]],1)</f>
        <v>4</v>
      </c>
      <c r="E229" s="1">
        <v>42483</v>
      </c>
      <c r="F229" s="1">
        <f ca="1">SUMIF(dailyActivity_merged[Id],dailyActivity_merged[[#Headers],[TotalSteps]],F230:F1168)</f>
        <v>0</v>
      </c>
      <c r="G229">
        <v>5079</v>
      </c>
      <c r="H229">
        <v>3.4200000762939502</v>
      </c>
      <c r="I229">
        <v>3.4200000762939502</v>
      </c>
      <c r="J229">
        <v>0</v>
      </c>
      <c r="K229" t="b">
        <f>IF(dailyActivity_merged[[#This Row],[VeryActiveDistance]]&gt;20,"active")</f>
        <v>0</v>
      </c>
      <c r="L229">
        <v>0</v>
      </c>
      <c r="M229" t="b">
        <f>IF(dailyActivity_merged[[#This Row],[ModeratelyActiveDistance]]&gt;10&lt;20,"moderate")</f>
        <v>0</v>
      </c>
      <c r="N229">
        <v>0</v>
      </c>
      <c r="O229" t="str">
        <f>IF(dailyActivity_merged[[#This Row],[LightActiveDistance]]&lt;10,"light")</f>
        <v>light</v>
      </c>
      <c r="P229" t="b">
        <f>IF(dailyActivity_merged[[#This Row],[Mean]]="intermediate",IF(dailyActivity_merged[[#This Row],[Mean]]&gt;35,"pro","beginner"))</f>
        <v>0</v>
      </c>
      <c r="Q229">
        <f>AVERAGE(dailyActivity_merged[LightActiveDistance])</f>
        <v>3.3408191485885292</v>
      </c>
      <c r="R229">
        <v>3.4200000762939502</v>
      </c>
      <c r="S229">
        <v>0</v>
      </c>
      <c r="T229">
        <f>dailyActivity_merged[[#This Row],[VeryActiveMinutes]]*60</f>
        <v>0</v>
      </c>
      <c r="U229">
        <v>0</v>
      </c>
      <c r="V229">
        <f>dailyActivity_merged[[#This Row],[FairlyActiveMinutes]]*60</f>
        <v>0</v>
      </c>
      <c r="W229">
        <v>0</v>
      </c>
      <c r="X229">
        <f>dailyActivity_merged[[#This Row],[LightlyActiveMinutes]]*60</f>
        <v>14520</v>
      </c>
      <c r="Y229">
        <v>242</v>
      </c>
      <c r="Z229">
        <v>1129</v>
      </c>
      <c r="AA229">
        <v>1804</v>
      </c>
    </row>
    <row r="230" spans="1:27" x14ac:dyDescent="0.3">
      <c r="A230" t="e">
        <f>VLOOKUP(dailyActivity_merged[[#Headers],[Id]],dailyActivity_merged[[Id]:[Calories]],15,0)</f>
        <v>#N/A</v>
      </c>
      <c r="B230" t="str">
        <f>LEFT(dailyActivity_merged[[#This Row],[Id]],4)</f>
        <v>2320</v>
      </c>
      <c r="C230">
        <v>2320127002</v>
      </c>
      <c r="D230" t="str">
        <f>LEFT(dailyActivity_merged[[#This Row],[ActivityDate]],1)</f>
        <v>4</v>
      </c>
      <c r="E230" s="1">
        <v>42484</v>
      </c>
      <c r="F230" s="1">
        <f ca="1">SUMIF(dailyActivity_merged[Id],dailyActivity_merged[[#Headers],[TotalSteps]],F231:F1169)</f>
        <v>0</v>
      </c>
      <c r="G230">
        <v>4165</v>
      </c>
      <c r="H230">
        <v>2.8099999427795401</v>
      </c>
      <c r="I230">
        <v>2.8099999427795401</v>
      </c>
      <c r="J230">
        <v>0</v>
      </c>
      <c r="K230" t="b">
        <f>IF(dailyActivity_merged[[#This Row],[VeryActiveDistance]]&gt;20,"active")</f>
        <v>0</v>
      </c>
      <c r="L230">
        <v>0</v>
      </c>
      <c r="M230" t="b">
        <f>IF(dailyActivity_merged[[#This Row],[ModeratelyActiveDistance]]&gt;10&lt;20,"moderate")</f>
        <v>0</v>
      </c>
      <c r="N230">
        <v>0</v>
      </c>
      <c r="O230" t="str">
        <f>IF(dailyActivity_merged[[#This Row],[LightActiveDistance]]&lt;10,"light")</f>
        <v>light</v>
      </c>
      <c r="P230" t="b">
        <f>IF(dailyActivity_merged[[#This Row],[Mean]]="intermediate",IF(dailyActivity_merged[[#This Row],[Mean]]&gt;35,"pro","beginner"))</f>
        <v>0</v>
      </c>
      <c r="Q230">
        <f>AVERAGE(dailyActivity_merged[LightActiveDistance])</f>
        <v>3.3408191485885292</v>
      </c>
      <c r="R230">
        <v>2.7999999523162802</v>
      </c>
      <c r="S230">
        <v>0</v>
      </c>
      <c r="T230">
        <f>dailyActivity_merged[[#This Row],[VeryActiveMinutes]]*60</f>
        <v>0</v>
      </c>
      <c r="U230">
        <v>0</v>
      </c>
      <c r="V230">
        <f>dailyActivity_merged[[#This Row],[FairlyActiveMinutes]]*60</f>
        <v>0</v>
      </c>
      <c r="W230">
        <v>0</v>
      </c>
      <c r="X230">
        <f>dailyActivity_merged[[#This Row],[LightlyActiveMinutes]]*60</f>
        <v>12240</v>
      </c>
      <c r="Y230">
        <v>204</v>
      </c>
      <c r="Z230">
        <v>1236</v>
      </c>
      <c r="AA230">
        <v>1725</v>
      </c>
    </row>
    <row r="231" spans="1:27" x14ac:dyDescent="0.3">
      <c r="A231" t="e">
        <f>VLOOKUP(dailyActivity_merged[[#Headers],[Id]],dailyActivity_merged[[Id]:[Calories]],15,0)</f>
        <v>#N/A</v>
      </c>
      <c r="B231" t="str">
        <f>LEFT(dailyActivity_merged[[#This Row],[Id]],4)</f>
        <v>2320</v>
      </c>
      <c r="C231">
        <v>2320127002</v>
      </c>
      <c r="D231" t="str">
        <f>LEFT(dailyActivity_merged[[#This Row],[ActivityDate]],1)</f>
        <v>4</v>
      </c>
      <c r="E231" s="1">
        <v>42485</v>
      </c>
      <c r="F231" s="1">
        <f ca="1">SUMIF(dailyActivity_merged[Id],dailyActivity_merged[[#Headers],[TotalSteps]],F232:F1170)</f>
        <v>0</v>
      </c>
      <c r="G231">
        <v>3588</v>
      </c>
      <c r="H231">
        <v>2.4200000762939502</v>
      </c>
      <c r="I231">
        <v>2.4200000762939502</v>
      </c>
      <c r="J231">
        <v>0</v>
      </c>
      <c r="K231" t="b">
        <f>IF(dailyActivity_merged[[#This Row],[VeryActiveDistance]]&gt;20,"active")</f>
        <v>0</v>
      </c>
      <c r="L231">
        <v>0.230000004172325</v>
      </c>
      <c r="M231" t="b">
        <f>IF(dailyActivity_merged[[#This Row],[ModeratelyActiveDistance]]&gt;10&lt;20,"moderate")</f>
        <v>0</v>
      </c>
      <c r="N231">
        <v>0.20000000298023199</v>
      </c>
      <c r="O231" t="str">
        <f>IF(dailyActivity_merged[[#This Row],[LightActiveDistance]]&lt;10,"light")</f>
        <v>light</v>
      </c>
      <c r="P231" t="b">
        <f>IF(dailyActivity_merged[[#This Row],[Mean]]="intermediate",IF(dailyActivity_merged[[#This Row],[Mean]]&gt;35,"pro","beginner"))</f>
        <v>0</v>
      </c>
      <c r="Q231">
        <f>AVERAGE(dailyActivity_merged[LightActiveDistance])</f>
        <v>3.3408191485885292</v>
      </c>
      <c r="R231">
        <v>1.9900000095367401</v>
      </c>
      <c r="S231">
        <v>0</v>
      </c>
      <c r="T231">
        <f>dailyActivity_merged[[#This Row],[VeryActiveMinutes]]*60</f>
        <v>180</v>
      </c>
      <c r="U231">
        <v>3</v>
      </c>
      <c r="V231">
        <f>dailyActivity_merged[[#This Row],[FairlyActiveMinutes]]*60</f>
        <v>300</v>
      </c>
      <c r="W231">
        <v>5</v>
      </c>
      <c r="X231">
        <f>dailyActivity_merged[[#This Row],[LightlyActiveMinutes]]*60</f>
        <v>9120</v>
      </c>
      <c r="Y231">
        <v>152</v>
      </c>
      <c r="Z231">
        <v>1280</v>
      </c>
      <c r="AA231">
        <v>1654</v>
      </c>
    </row>
    <row r="232" spans="1:27" x14ac:dyDescent="0.3">
      <c r="A232" t="e">
        <f>VLOOKUP(dailyActivity_merged[[#Headers],[Id]],dailyActivity_merged[[Id]:[Calories]],15,0)</f>
        <v>#N/A</v>
      </c>
      <c r="B232" t="str">
        <f>LEFT(dailyActivity_merged[[#This Row],[Id]],4)</f>
        <v>2320</v>
      </c>
      <c r="C232">
        <v>2320127002</v>
      </c>
      <c r="D232" t="str">
        <f>LEFT(dailyActivity_merged[[#This Row],[ActivityDate]],1)</f>
        <v>4</v>
      </c>
      <c r="E232" s="1">
        <v>42486</v>
      </c>
      <c r="F232" s="1">
        <f ca="1">SUMIF(dailyActivity_merged[Id],dailyActivity_merged[[#Headers],[TotalSteps]],F233:F1171)</f>
        <v>0</v>
      </c>
      <c r="G232">
        <v>3409</v>
      </c>
      <c r="H232">
        <v>2.2999999523162802</v>
      </c>
      <c r="I232">
        <v>2.2999999523162802</v>
      </c>
      <c r="J232">
        <v>0</v>
      </c>
      <c r="K232" t="b">
        <f>IF(dailyActivity_merged[[#This Row],[VeryActiveDistance]]&gt;20,"active")</f>
        <v>0</v>
      </c>
      <c r="L232">
        <v>0</v>
      </c>
      <c r="M232" t="b">
        <f>IF(dailyActivity_merged[[#This Row],[ModeratelyActiveDistance]]&gt;10&lt;20,"moderate")</f>
        <v>0</v>
      </c>
      <c r="N232">
        <v>0</v>
      </c>
      <c r="O232" t="str">
        <f>IF(dailyActivity_merged[[#This Row],[LightActiveDistance]]&lt;10,"light")</f>
        <v>light</v>
      </c>
      <c r="P232" t="b">
        <f>IF(dailyActivity_merged[[#This Row],[Mean]]="intermediate",IF(dailyActivity_merged[[#This Row],[Mean]]&gt;35,"pro","beginner"))</f>
        <v>0</v>
      </c>
      <c r="Q232">
        <f>AVERAGE(dailyActivity_merged[LightActiveDistance])</f>
        <v>3.3408191485885292</v>
      </c>
      <c r="R232">
        <v>2.2999999523162802</v>
      </c>
      <c r="S232">
        <v>0</v>
      </c>
      <c r="T232">
        <f>dailyActivity_merged[[#This Row],[VeryActiveMinutes]]*60</f>
        <v>0</v>
      </c>
      <c r="U232">
        <v>0</v>
      </c>
      <c r="V232">
        <f>dailyActivity_merged[[#This Row],[FairlyActiveMinutes]]*60</f>
        <v>0</v>
      </c>
      <c r="W232">
        <v>0</v>
      </c>
      <c r="X232">
        <f>dailyActivity_merged[[#This Row],[LightlyActiveMinutes]]*60</f>
        <v>8820</v>
      </c>
      <c r="Y232">
        <v>147</v>
      </c>
      <c r="Z232">
        <v>1293</v>
      </c>
      <c r="AA232">
        <v>1632</v>
      </c>
    </row>
    <row r="233" spans="1:27" x14ac:dyDescent="0.3">
      <c r="A233" t="e">
        <f>VLOOKUP(dailyActivity_merged[[#Headers],[Id]],dailyActivity_merged[[Id]:[Calories]],15,0)</f>
        <v>#N/A</v>
      </c>
      <c r="B233" t="str">
        <f>LEFT(dailyActivity_merged[[#This Row],[Id]],4)</f>
        <v>2320</v>
      </c>
      <c r="C233">
        <v>2320127002</v>
      </c>
      <c r="D233" t="str">
        <f>LEFT(dailyActivity_merged[[#This Row],[ActivityDate]],1)</f>
        <v>4</v>
      </c>
      <c r="E233" s="1">
        <v>42487</v>
      </c>
      <c r="F233" s="1">
        <f ca="1">SUMIF(dailyActivity_merged[Id],dailyActivity_merged[[#Headers],[TotalSteps]],F234:F1172)</f>
        <v>0</v>
      </c>
      <c r="G233">
        <v>1715</v>
      </c>
      <c r="H233">
        <v>1.1599999666214</v>
      </c>
      <c r="I233">
        <v>1.1599999666214</v>
      </c>
      <c r="J233">
        <v>0</v>
      </c>
      <c r="K233" t="b">
        <f>IF(dailyActivity_merged[[#This Row],[VeryActiveDistance]]&gt;20,"active")</f>
        <v>0</v>
      </c>
      <c r="L233">
        <v>0</v>
      </c>
      <c r="M233" t="b">
        <f>IF(dailyActivity_merged[[#This Row],[ModeratelyActiveDistance]]&gt;10&lt;20,"moderate")</f>
        <v>0</v>
      </c>
      <c r="N233">
        <v>0</v>
      </c>
      <c r="O233" t="str">
        <f>IF(dailyActivity_merged[[#This Row],[LightActiveDistance]]&lt;10,"light")</f>
        <v>light</v>
      </c>
      <c r="P233" t="b">
        <f>IF(dailyActivity_merged[[#This Row],[Mean]]="intermediate",IF(dailyActivity_merged[[#This Row],[Mean]]&gt;35,"pro","beginner"))</f>
        <v>0</v>
      </c>
      <c r="Q233">
        <f>AVERAGE(dailyActivity_merged[LightActiveDistance])</f>
        <v>3.3408191485885292</v>
      </c>
      <c r="R233">
        <v>1.1599999666214</v>
      </c>
      <c r="S233">
        <v>0</v>
      </c>
      <c r="T233">
        <f>dailyActivity_merged[[#This Row],[VeryActiveMinutes]]*60</f>
        <v>0</v>
      </c>
      <c r="U233">
        <v>0</v>
      </c>
      <c r="V233">
        <f>dailyActivity_merged[[#This Row],[FairlyActiveMinutes]]*60</f>
        <v>0</v>
      </c>
      <c r="W233">
        <v>0</v>
      </c>
      <c r="X233">
        <f>dailyActivity_merged[[#This Row],[LightlyActiveMinutes]]*60</f>
        <v>4920</v>
      </c>
      <c r="Y233">
        <v>82</v>
      </c>
      <c r="Z233">
        <v>1358</v>
      </c>
      <c r="AA233">
        <v>1481</v>
      </c>
    </row>
    <row r="234" spans="1:27" x14ac:dyDescent="0.3">
      <c r="A234" t="e">
        <f>VLOOKUP(dailyActivity_merged[[#Headers],[Id]],dailyActivity_merged[[Id]:[Calories]],15,0)</f>
        <v>#N/A</v>
      </c>
      <c r="B234" t="str">
        <f>LEFT(dailyActivity_merged[[#This Row],[Id]],4)</f>
        <v>2320</v>
      </c>
      <c r="C234">
        <v>2320127002</v>
      </c>
      <c r="D234" t="str">
        <f>LEFT(dailyActivity_merged[[#This Row],[ActivityDate]],1)</f>
        <v>4</v>
      </c>
      <c r="E234" s="1">
        <v>42488</v>
      </c>
      <c r="F234" s="1">
        <f ca="1">SUMIF(dailyActivity_merged[Id],dailyActivity_merged[[#Headers],[TotalSteps]],F235:F1173)</f>
        <v>0</v>
      </c>
      <c r="G234">
        <v>1532</v>
      </c>
      <c r="H234">
        <v>1.0299999713897701</v>
      </c>
      <c r="I234">
        <v>1.0299999713897701</v>
      </c>
      <c r="J234">
        <v>0</v>
      </c>
      <c r="K234" t="b">
        <f>IF(dailyActivity_merged[[#This Row],[VeryActiveDistance]]&gt;20,"active")</f>
        <v>0</v>
      </c>
      <c r="L234">
        <v>0</v>
      </c>
      <c r="M234" t="b">
        <f>IF(dailyActivity_merged[[#This Row],[ModeratelyActiveDistance]]&gt;10&lt;20,"moderate")</f>
        <v>0</v>
      </c>
      <c r="N234">
        <v>0</v>
      </c>
      <c r="O234" t="str">
        <f>IF(dailyActivity_merged[[#This Row],[LightActiveDistance]]&lt;10,"light")</f>
        <v>light</v>
      </c>
      <c r="P234" t="b">
        <f>IF(dailyActivity_merged[[#This Row],[Mean]]="intermediate",IF(dailyActivity_merged[[#This Row],[Mean]]&gt;35,"pro","beginner"))</f>
        <v>0</v>
      </c>
      <c r="Q234">
        <f>AVERAGE(dailyActivity_merged[LightActiveDistance])</f>
        <v>3.3408191485885292</v>
      </c>
      <c r="R234">
        <v>1.0299999713897701</v>
      </c>
      <c r="S234">
        <v>0</v>
      </c>
      <c r="T234">
        <f>dailyActivity_merged[[#This Row],[VeryActiveMinutes]]*60</f>
        <v>0</v>
      </c>
      <c r="U234">
        <v>0</v>
      </c>
      <c r="V234">
        <f>dailyActivity_merged[[#This Row],[FairlyActiveMinutes]]*60</f>
        <v>0</v>
      </c>
      <c r="W234">
        <v>0</v>
      </c>
      <c r="X234">
        <f>dailyActivity_merged[[#This Row],[LightlyActiveMinutes]]*60</f>
        <v>4560</v>
      </c>
      <c r="Y234">
        <v>76</v>
      </c>
      <c r="Z234">
        <v>1364</v>
      </c>
      <c r="AA234">
        <v>1473</v>
      </c>
    </row>
    <row r="235" spans="1:27" x14ac:dyDescent="0.3">
      <c r="A235" t="e">
        <f>VLOOKUP(dailyActivity_merged[[#Headers],[Id]],dailyActivity_merged[[Id]:[Calories]],15,0)</f>
        <v>#N/A</v>
      </c>
      <c r="B235" t="str">
        <f>LEFT(dailyActivity_merged[[#This Row],[Id]],4)</f>
        <v>2320</v>
      </c>
      <c r="C235">
        <v>2320127002</v>
      </c>
      <c r="D235" t="str">
        <f>LEFT(dailyActivity_merged[[#This Row],[ActivityDate]],1)</f>
        <v>4</v>
      </c>
      <c r="E235" s="1">
        <v>42489</v>
      </c>
      <c r="F235" s="1">
        <f ca="1">SUMIF(dailyActivity_merged[Id],dailyActivity_merged[[#Headers],[TotalSteps]],F236:F1174)</f>
        <v>0</v>
      </c>
      <c r="G235">
        <v>924</v>
      </c>
      <c r="H235">
        <v>0.62000000476837203</v>
      </c>
      <c r="I235">
        <v>0.62000000476837203</v>
      </c>
      <c r="J235">
        <v>0</v>
      </c>
      <c r="K235" t="b">
        <f>IF(dailyActivity_merged[[#This Row],[VeryActiveDistance]]&gt;20,"active")</f>
        <v>0</v>
      </c>
      <c r="L235">
        <v>0</v>
      </c>
      <c r="M235" t="b">
        <f>IF(dailyActivity_merged[[#This Row],[ModeratelyActiveDistance]]&gt;10&lt;20,"moderate")</f>
        <v>0</v>
      </c>
      <c r="N235">
        <v>0</v>
      </c>
      <c r="O235" t="str">
        <f>IF(dailyActivity_merged[[#This Row],[LightActiveDistance]]&lt;10,"light")</f>
        <v>light</v>
      </c>
      <c r="P235" t="b">
        <f>IF(dailyActivity_merged[[#This Row],[Mean]]="intermediate",IF(dailyActivity_merged[[#This Row],[Mean]]&gt;35,"pro","beginner"))</f>
        <v>0</v>
      </c>
      <c r="Q235">
        <f>AVERAGE(dailyActivity_merged[LightActiveDistance])</f>
        <v>3.3408191485885292</v>
      </c>
      <c r="R235">
        <v>0.62000000476837203</v>
      </c>
      <c r="S235">
        <v>0</v>
      </c>
      <c r="T235">
        <f>dailyActivity_merged[[#This Row],[VeryActiveMinutes]]*60</f>
        <v>0</v>
      </c>
      <c r="U235">
        <v>0</v>
      </c>
      <c r="V235">
        <f>dailyActivity_merged[[#This Row],[FairlyActiveMinutes]]*60</f>
        <v>0</v>
      </c>
      <c r="W235">
        <v>0</v>
      </c>
      <c r="X235">
        <f>dailyActivity_merged[[#This Row],[LightlyActiveMinutes]]*60</f>
        <v>2700</v>
      </c>
      <c r="Y235">
        <v>45</v>
      </c>
      <c r="Z235">
        <v>1395</v>
      </c>
      <c r="AA235">
        <v>1410</v>
      </c>
    </row>
    <row r="236" spans="1:27" x14ac:dyDescent="0.3">
      <c r="A236" t="e">
        <f>VLOOKUP(dailyActivity_merged[[#Headers],[Id]],dailyActivity_merged[[Id]:[Calories]],15,0)</f>
        <v>#N/A</v>
      </c>
      <c r="B236" t="str">
        <f>LEFT(dailyActivity_merged[[#This Row],[Id]],4)</f>
        <v>2320</v>
      </c>
      <c r="C236">
        <v>2320127002</v>
      </c>
      <c r="D236" t="str">
        <f>LEFT(dailyActivity_merged[[#This Row],[ActivityDate]],1)</f>
        <v>4</v>
      </c>
      <c r="E236" s="1">
        <v>42490</v>
      </c>
      <c r="F236" s="1">
        <f ca="1">SUMIF(dailyActivity_merged[Id],dailyActivity_merged[[#Headers],[TotalSteps]],F237:F1175)</f>
        <v>0</v>
      </c>
      <c r="G236">
        <v>4571</v>
      </c>
      <c r="H236">
        <v>3.0799999237060498</v>
      </c>
      <c r="I236">
        <v>3.0799999237060498</v>
      </c>
      <c r="J236">
        <v>0</v>
      </c>
      <c r="K236" t="b">
        <f>IF(dailyActivity_merged[[#This Row],[VeryActiveDistance]]&gt;20,"active")</f>
        <v>0</v>
      </c>
      <c r="L236">
        <v>0</v>
      </c>
      <c r="M236" t="b">
        <f>IF(dailyActivity_merged[[#This Row],[ModeratelyActiveDistance]]&gt;10&lt;20,"moderate")</f>
        <v>0</v>
      </c>
      <c r="N236">
        <v>0</v>
      </c>
      <c r="O236" t="str">
        <f>IF(dailyActivity_merged[[#This Row],[LightActiveDistance]]&lt;10,"light")</f>
        <v>light</v>
      </c>
      <c r="P236" t="b">
        <f>IF(dailyActivity_merged[[#This Row],[Mean]]="intermediate",IF(dailyActivity_merged[[#This Row],[Mean]]&gt;35,"pro","beginner"))</f>
        <v>0</v>
      </c>
      <c r="Q236">
        <f>AVERAGE(dailyActivity_merged[LightActiveDistance])</f>
        <v>3.3408191485885292</v>
      </c>
      <c r="R236">
        <v>3.0699999332428001</v>
      </c>
      <c r="S236">
        <v>0</v>
      </c>
      <c r="T236">
        <f>dailyActivity_merged[[#This Row],[VeryActiveMinutes]]*60</f>
        <v>0</v>
      </c>
      <c r="U236">
        <v>0</v>
      </c>
      <c r="V236">
        <f>dailyActivity_merged[[#This Row],[FairlyActiveMinutes]]*60</f>
        <v>0</v>
      </c>
      <c r="W236">
        <v>0</v>
      </c>
      <c r="X236">
        <f>dailyActivity_merged[[#This Row],[LightlyActiveMinutes]]*60</f>
        <v>14040</v>
      </c>
      <c r="Y236">
        <v>234</v>
      </c>
      <c r="Z236">
        <v>1206</v>
      </c>
      <c r="AA236">
        <v>1779</v>
      </c>
    </row>
    <row r="237" spans="1:27" x14ac:dyDescent="0.3">
      <c r="A237" t="e">
        <f>VLOOKUP(dailyActivity_merged[[#Headers],[Id]],dailyActivity_merged[[Id]:[Calories]],15,0)</f>
        <v>#N/A</v>
      </c>
      <c r="B237" t="str">
        <f>LEFT(dailyActivity_merged[[#This Row],[Id]],4)</f>
        <v>2320</v>
      </c>
      <c r="C237">
        <v>2320127002</v>
      </c>
      <c r="D237" t="str">
        <f>LEFT(dailyActivity_merged[[#This Row],[ActivityDate]],1)</f>
        <v>4</v>
      </c>
      <c r="E237" s="1">
        <v>42491</v>
      </c>
      <c r="F237" s="1">
        <f ca="1">SUMIF(dailyActivity_merged[Id],dailyActivity_merged[[#Headers],[TotalSteps]],F238:F1176)</f>
        <v>0</v>
      </c>
      <c r="G237">
        <v>772</v>
      </c>
      <c r="H237">
        <v>0.519999980926514</v>
      </c>
      <c r="I237">
        <v>0.519999980926514</v>
      </c>
      <c r="J237">
        <v>0</v>
      </c>
      <c r="K237" t="b">
        <f>IF(dailyActivity_merged[[#This Row],[VeryActiveDistance]]&gt;20,"active")</f>
        <v>0</v>
      </c>
      <c r="L237">
        <v>0</v>
      </c>
      <c r="M237" t="b">
        <f>IF(dailyActivity_merged[[#This Row],[ModeratelyActiveDistance]]&gt;10&lt;20,"moderate")</f>
        <v>0</v>
      </c>
      <c r="N237">
        <v>0</v>
      </c>
      <c r="O237" t="str">
        <f>IF(dailyActivity_merged[[#This Row],[LightActiveDistance]]&lt;10,"light")</f>
        <v>light</v>
      </c>
      <c r="P237" t="b">
        <f>IF(dailyActivity_merged[[#This Row],[Mean]]="intermediate",IF(dailyActivity_merged[[#This Row],[Mean]]&gt;35,"pro","beginner"))</f>
        <v>0</v>
      </c>
      <c r="Q237">
        <f>AVERAGE(dailyActivity_merged[LightActiveDistance])</f>
        <v>3.3408191485885292</v>
      </c>
      <c r="R237">
        <v>0.519999980926514</v>
      </c>
      <c r="S237">
        <v>0</v>
      </c>
      <c r="T237">
        <f>dailyActivity_merged[[#This Row],[VeryActiveMinutes]]*60</f>
        <v>0</v>
      </c>
      <c r="U237">
        <v>0</v>
      </c>
      <c r="V237">
        <f>dailyActivity_merged[[#This Row],[FairlyActiveMinutes]]*60</f>
        <v>0</v>
      </c>
      <c r="W237">
        <v>0</v>
      </c>
      <c r="X237">
        <f>dailyActivity_merged[[#This Row],[LightlyActiveMinutes]]*60</f>
        <v>2400</v>
      </c>
      <c r="Y237">
        <v>40</v>
      </c>
      <c r="Z237">
        <v>1400</v>
      </c>
      <c r="AA237">
        <v>1403</v>
      </c>
    </row>
    <row r="238" spans="1:27" x14ac:dyDescent="0.3">
      <c r="A238" t="e">
        <f>VLOOKUP(dailyActivity_merged[[#Headers],[Id]],dailyActivity_merged[[Id]:[Calories]],15,0)</f>
        <v>#N/A</v>
      </c>
      <c r="B238" t="str">
        <f>LEFT(dailyActivity_merged[[#This Row],[Id]],4)</f>
        <v>2320</v>
      </c>
      <c r="C238">
        <v>2320127002</v>
      </c>
      <c r="D238" t="str">
        <f>LEFT(dailyActivity_merged[[#This Row],[ActivityDate]],1)</f>
        <v>4</v>
      </c>
      <c r="E238" s="1">
        <v>42492</v>
      </c>
      <c r="F238" s="1">
        <f ca="1">SUMIF(dailyActivity_merged[Id],dailyActivity_merged[[#Headers],[TotalSteps]],F239:F1177)</f>
        <v>0</v>
      </c>
      <c r="G238">
        <v>3634</v>
      </c>
      <c r="H238">
        <v>2.4500000476837198</v>
      </c>
      <c r="I238">
        <v>2.4500000476837198</v>
      </c>
      <c r="J238">
        <v>0</v>
      </c>
      <c r="K238" t="b">
        <f>IF(dailyActivity_merged[[#This Row],[VeryActiveDistance]]&gt;20,"active")</f>
        <v>0</v>
      </c>
      <c r="L238">
        <v>0.36000001430511502</v>
      </c>
      <c r="M238" t="b">
        <f>IF(dailyActivity_merged[[#This Row],[ModeratelyActiveDistance]]&gt;10&lt;20,"moderate")</f>
        <v>0</v>
      </c>
      <c r="N238">
        <v>0.20999999344348899</v>
      </c>
      <c r="O238" t="str">
        <f>IF(dailyActivity_merged[[#This Row],[LightActiveDistance]]&lt;10,"light")</f>
        <v>light</v>
      </c>
      <c r="P238" t="b">
        <f>IF(dailyActivity_merged[[#This Row],[Mean]]="intermediate",IF(dailyActivity_merged[[#This Row],[Mean]]&gt;35,"pro","beginner"))</f>
        <v>0</v>
      </c>
      <c r="Q238">
        <f>AVERAGE(dailyActivity_merged[LightActiveDistance])</f>
        <v>3.3408191485885292</v>
      </c>
      <c r="R238">
        <v>1.87999999523163</v>
      </c>
      <c r="S238">
        <v>0</v>
      </c>
      <c r="T238">
        <f>dailyActivity_merged[[#This Row],[VeryActiveMinutes]]*60</f>
        <v>300</v>
      </c>
      <c r="U238">
        <v>5</v>
      </c>
      <c r="V238">
        <f>dailyActivity_merged[[#This Row],[FairlyActiveMinutes]]*60</f>
        <v>360</v>
      </c>
      <c r="W238">
        <v>6</v>
      </c>
      <c r="X238">
        <f>dailyActivity_merged[[#This Row],[LightlyActiveMinutes]]*60</f>
        <v>7380</v>
      </c>
      <c r="Y238">
        <v>123</v>
      </c>
      <c r="Z238">
        <v>1306</v>
      </c>
      <c r="AA238">
        <v>1613</v>
      </c>
    </row>
    <row r="239" spans="1:27" x14ac:dyDescent="0.3">
      <c r="A239" t="e">
        <f>VLOOKUP(dailyActivity_merged[[#Headers],[Id]],dailyActivity_merged[[Id]:[Calories]],15,0)</f>
        <v>#N/A</v>
      </c>
      <c r="B239" t="str">
        <f>LEFT(dailyActivity_merged[[#This Row],[Id]],4)</f>
        <v>2320</v>
      </c>
      <c r="C239">
        <v>2320127002</v>
      </c>
      <c r="D239" t="str">
        <f>LEFT(dailyActivity_merged[[#This Row],[ActivityDate]],1)</f>
        <v>4</v>
      </c>
      <c r="E239" s="1">
        <v>42493</v>
      </c>
      <c r="F239" s="1">
        <f ca="1">SUMIF(dailyActivity_merged[Id],dailyActivity_merged[[#Headers],[TotalSteps]],F240:F1178)</f>
        <v>0</v>
      </c>
      <c r="G239">
        <v>7443</v>
      </c>
      <c r="H239">
        <v>5.0199999809265101</v>
      </c>
      <c r="I239">
        <v>5.0199999809265101</v>
      </c>
      <c r="J239">
        <v>0</v>
      </c>
      <c r="K239" t="b">
        <f>IF(dailyActivity_merged[[#This Row],[VeryActiveDistance]]&gt;20,"active")</f>
        <v>0</v>
      </c>
      <c r="L239">
        <v>1.4900000095367401</v>
      </c>
      <c r="M239" t="b">
        <f>IF(dailyActivity_merged[[#This Row],[ModeratelyActiveDistance]]&gt;10&lt;20,"moderate")</f>
        <v>0</v>
      </c>
      <c r="N239">
        <v>0.37000000476837203</v>
      </c>
      <c r="O239" t="str">
        <f>IF(dailyActivity_merged[[#This Row],[LightActiveDistance]]&lt;10,"light")</f>
        <v>light</v>
      </c>
      <c r="P239" t="b">
        <f>IF(dailyActivity_merged[[#This Row],[Mean]]="intermediate",IF(dailyActivity_merged[[#This Row],[Mean]]&gt;35,"pro","beginner"))</f>
        <v>0</v>
      </c>
      <c r="Q239">
        <f>AVERAGE(dailyActivity_merged[LightActiveDistance])</f>
        <v>3.3408191485885292</v>
      </c>
      <c r="R239">
        <v>3.1600000858306898</v>
      </c>
      <c r="S239">
        <v>0</v>
      </c>
      <c r="T239">
        <f>dailyActivity_merged[[#This Row],[VeryActiveMinutes]]*60</f>
        <v>1200</v>
      </c>
      <c r="U239">
        <v>20</v>
      </c>
      <c r="V239">
        <f>dailyActivity_merged[[#This Row],[FairlyActiveMinutes]]*60</f>
        <v>600</v>
      </c>
      <c r="W239">
        <v>10</v>
      </c>
      <c r="X239">
        <f>dailyActivity_merged[[#This Row],[LightlyActiveMinutes]]*60</f>
        <v>12360</v>
      </c>
      <c r="Y239">
        <v>206</v>
      </c>
      <c r="Z239">
        <v>1204</v>
      </c>
      <c r="AA239">
        <v>1878</v>
      </c>
    </row>
    <row r="240" spans="1:27" x14ac:dyDescent="0.3">
      <c r="A240" t="e">
        <f>VLOOKUP(dailyActivity_merged[[#Headers],[Id]],dailyActivity_merged[[Id]:[Calories]],15,0)</f>
        <v>#N/A</v>
      </c>
      <c r="B240" t="str">
        <f>LEFT(dailyActivity_merged[[#This Row],[Id]],4)</f>
        <v>2320</v>
      </c>
      <c r="C240">
        <v>2320127002</v>
      </c>
      <c r="D240" t="str">
        <f>LEFT(dailyActivity_merged[[#This Row],[ActivityDate]],1)</f>
        <v>4</v>
      </c>
      <c r="E240" s="1">
        <v>42494</v>
      </c>
      <c r="F240" s="1">
        <f ca="1">SUMIF(dailyActivity_merged[Id],dailyActivity_merged[[#Headers],[TotalSteps]],F241:F1179)</f>
        <v>0</v>
      </c>
      <c r="G240">
        <v>1201</v>
      </c>
      <c r="H240">
        <v>0.81000000238418601</v>
      </c>
      <c r="I240">
        <v>0.81000000238418601</v>
      </c>
      <c r="J240">
        <v>0</v>
      </c>
      <c r="K240" t="b">
        <f>IF(dailyActivity_merged[[#This Row],[VeryActiveDistance]]&gt;20,"active")</f>
        <v>0</v>
      </c>
      <c r="L240">
        <v>0</v>
      </c>
      <c r="M240" t="b">
        <f>IF(dailyActivity_merged[[#This Row],[ModeratelyActiveDistance]]&gt;10&lt;20,"moderate")</f>
        <v>0</v>
      </c>
      <c r="N240">
        <v>0</v>
      </c>
      <c r="O240" t="str">
        <f>IF(dailyActivity_merged[[#This Row],[LightActiveDistance]]&lt;10,"light")</f>
        <v>light</v>
      </c>
      <c r="P240" t="b">
        <f>IF(dailyActivity_merged[[#This Row],[Mean]]="intermediate",IF(dailyActivity_merged[[#This Row],[Mean]]&gt;35,"pro","beginner"))</f>
        <v>0</v>
      </c>
      <c r="Q240">
        <f>AVERAGE(dailyActivity_merged[LightActiveDistance])</f>
        <v>3.3408191485885292</v>
      </c>
      <c r="R240">
        <v>0.81000000238418601</v>
      </c>
      <c r="S240">
        <v>0</v>
      </c>
      <c r="T240">
        <f>dailyActivity_merged[[#This Row],[VeryActiveMinutes]]*60</f>
        <v>0</v>
      </c>
      <c r="U240">
        <v>0</v>
      </c>
      <c r="V240">
        <f>dailyActivity_merged[[#This Row],[FairlyActiveMinutes]]*60</f>
        <v>0</v>
      </c>
      <c r="W240">
        <v>0</v>
      </c>
      <c r="X240">
        <f>dailyActivity_merged[[#This Row],[LightlyActiveMinutes]]*60</f>
        <v>3120</v>
      </c>
      <c r="Y240">
        <v>52</v>
      </c>
      <c r="Z240">
        <v>1388</v>
      </c>
      <c r="AA240">
        <v>1426</v>
      </c>
    </row>
    <row r="241" spans="1:27" x14ac:dyDescent="0.3">
      <c r="A241" t="e">
        <f>VLOOKUP(dailyActivity_merged[[#Headers],[Id]],dailyActivity_merged[[Id]:[Calories]],15,0)</f>
        <v>#N/A</v>
      </c>
      <c r="B241" t="str">
        <f>LEFT(dailyActivity_merged[[#This Row],[Id]],4)</f>
        <v>2320</v>
      </c>
      <c r="C241">
        <v>2320127002</v>
      </c>
      <c r="D241" t="str">
        <f>LEFT(dailyActivity_merged[[#This Row],[ActivityDate]],1)</f>
        <v>4</v>
      </c>
      <c r="E241" s="1">
        <v>42495</v>
      </c>
      <c r="F241" s="1">
        <f ca="1">SUMIF(dailyActivity_merged[Id],dailyActivity_merged[[#Headers],[TotalSteps]],F242:F1180)</f>
        <v>0</v>
      </c>
      <c r="G241">
        <v>5202</v>
      </c>
      <c r="H241">
        <v>3.5099999904632599</v>
      </c>
      <c r="I241">
        <v>3.5099999904632599</v>
      </c>
      <c r="J241">
        <v>0</v>
      </c>
      <c r="K241" t="b">
        <f>IF(dailyActivity_merged[[#This Row],[VeryActiveDistance]]&gt;20,"active")</f>
        <v>0</v>
      </c>
      <c r="L241">
        <v>0</v>
      </c>
      <c r="M241" t="b">
        <f>IF(dailyActivity_merged[[#This Row],[ModeratelyActiveDistance]]&gt;10&lt;20,"moderate")</f>
        <v>0</v>
      </c>
      <c r="N241">
        <v>0.38999998569488498</v>
      </c>
      <c r="O241" t="str">
        <f>IF(dailyActivity_merged[[#This Row],[LightActiveDistance]]&lt;10,"light")</f>
        <v>light</v>
      </c>
      <c r="P241" t="b">
        <f>IF(dailyActivity_merged[[#This Row],[Mean]]="intermediate",IF(dailyActivity_merged[[#This Row],[Mean]]&gt;35,"pro","beginner"))</f>
        <v>0</v>
      </c>
      <c r="Q241">
        <f>AVERAGE(dailyActivity_merged[LightActiveDistance])</f>
        <v>3.3408191485885292</v>
      </c>
      <c r="R241">
        <v>3.1099998950958301</v>
      </c>
      <c r="S241">
        <v>0</v>
      </c>
      <c r="T241">
        <f>dailyActivity_merged[[#This Row],[VeryActiveMinutes]]*60</f>
        <v>0</v>
      </c>
      <c r="U241">
        <v>0</v>
      </c>
      <c r="V241">
        <f>dailyActivity_merged[[#This Row],[FairlyActiveMinutes]]*60</f>
        <v>660</v>
      </c>
      <c r="W241">
        <v>11</v>
      </c>
      <c r="X241">
        <f>dailyActivity_merged[[#This Row],[LightlyActiveMinutes]]*60</f>
        <v>13380</v>
      </c>
      <c r="Y241">
        <v>223</v>
      </c>
      <c r="Z241">
        <v>1206</v>
      </c>
      <c r="AA241">
        <v>1780</v>
      </c>
    </row>
    <row r="242" spans="1:27" x14ac:dyDescent="0.3">
      <c r="A242" t="e">
        <f>VLOOKUP(dailyActivity_merged[[#Headers],[Id]],dailyActivity_merged[[Id]:[Calories]],15,0)</f>
        <v>#N/A</v>
      </c>
      <c r="B242" t="str">
        <f>LEFT(dailyActivity_merged[[#This Row],[Id]],4)</f>
        <v>2320</v>
      </c>
      <c r="C242">
        <v>2320127002</v>
      </c>
      <c r="D242" t="str">
        <f>LEFT(dailyActivity_merged[[#This Row],[ActivityDate]],1)</f>
        <v>4</v>
      </c>
      <c r="E242" s="1">
        <v>42496</v>
      </c>
      <c r="F242" s="1">
        <f ca="1">SUMIF(dailyActivity_merged[Id],dailyActivity_merged[[#Headers],[TotalSteps]],F243:F1181)</f>
        <v>0</v>
      </c>
      <c r="G242">
        <v>4878</v>
      </c>
      <c r="H242">
        <v>3.28999996185303</v>
      </c>
      <c r="I242">
        <v>3.28999996185303</v>
      </c>
      <c r="J242">
        <v>0</v>
      </c>
      <c r="K242" t="b">
        <f>IF(dailyActivity_merged[[#This Row],[VeryActiveDistance]]&gt;20,"active")</f>
        <v>0</v>
      </c>
      <c r="L242">
        <v>0</v>
      </c>
      <c r="M242" t="b">
        <f>IF(dailyActivity_merged[[#This Row],[ModeratelyActiveDistance]]&gt;10&lt;20,"moderate")</f>
        <v>0</v>
      </c>
      <c r="N242">
        <v>0</v>
      </c>
      <c r="O242" t="str">
        <f>IF(dailyActivity_merged[[#This Row],[LightActiveDistance]]&lt;10,"light")</f>
        <v>light</v>
      </c>
      <c r="P242" t="b">
        <f>IF(dailyActivity_merged[[#This Row],[Mean]]="intermediate",IF(dailyActivity_merged[[#This Row],[Mean]]&gt;35,"pro","beginner"))</f>
        <v>0</v>
      </c>
      <c r="Q242">
        <f>AVERAGE(dailyActivity_merged[LightActiveDistance])</f>
        <v>3.3408191485885292</v>
      </c>
      <c r="R242">
        <v>3.28999996185303</v>
      </c>
      <c r="S242">
        <v>0</v>
      </c>
      <c r="T242">
        <f>dailyActivity_merged[[#This Row],[VeryActiveMinutes]]*60</f>
        <v>0</v>
      </c>
      <c r="U242">
        <v>0</v>
      </c>
      <c r="V242">
        <f>dailyActivity_merged[[#This Row],[FairlyActiveMinutes]]*60</f>
        <v>0</v>
      </c>
      <c r="W242">
        <v>0</v>
      </c>
      <c r="X242">
        <f>dailyActivity_merged[[#This Row],[LightlyActiveMinutes]]*60</f>
        <v>12240</v>
      </c>
      <c r="Y242">
        <v>204</v>
      </c>
      <c r="Z242">
        <v>1236</v>
      </c>
      <c r="AA242">
        <v>1742</v>
      </c>
    </row>
    <row r="243" spans="1:27" x14ac:dyDescent="0.3">
      <c r="A243" t="e">
        <f>VLOOKUP(dailyActivity_merged[[#Headers],[Id]],dailyActivity_merged[[Id]:[Calories]],15,0)</f>
        <v>#N/A</v>
      </c>
      <c r="B243" t="str">
        <f>LEFT(dailyActivity_merged[[#This Row],[Id]],4)</f>
        <v>2320</v>
      </c>
      <c r="C243">
        <v>2320127002</v>
      </c>
      <c r="D243" t="str">
        <f>LEFT(dailyActivity_merged[[#This Row],[ActivityDate]],1)</f>
        <v>4</v>
      </c>
      <c r="E243" s="1">
        <v>42497</v>
      </c>
      <c r="F243" s="1">
        <f ca="1">SUMIF(dailyActivity_merged[Id],dailyActivity_merged[[#Headers],[TotalSteps]],F244:F1182)</f>
        <v>0</v>
      </c>
      <c r="G243">
        <v>7379</v>
      </c>
      <c r="H243">
        <v>4.9699997901916504</v>
      </c>
      <c r="I243">
        <v>4.9699997901916504</v>
      </c>
      <c r="J243">
        <v>0</v>
      </c>
      <c r="K243" t="b">
        <f>IF(dailyActivity_merged[[#This Row],[VeryActiveDistance]]&gt;20,"active")</f>
        <v>0</v>
      </c>
      <c r="L243">
        <v>0</v>
      </c>
      <c r="M243" t="b">
        <f>IF(dailyActivity_merged[[#This Row],[ModeratelyActiveDistance]]&gt;10&lt;20,"moderate")</f>
        <v>0</v>
      </c>
      <c r="N243">
        <v>0</v>
      </c>
      <c r="O243" t="str">
        <f>IF(dailyActivity_merged[[#This Row],[LightActiveDistance]]&lt;10,"light")</f>
        <v>light</v>
      </c>
      <c r="P243" t="b">
        <f>IF(dailyActivity_merged[[#This Row],[Mean]]="intermediate",IF(dailyActivity_merged[[#This Row],[Mean]]&gt;35,"pro","beginner"))</f>
        <v>0</v>
      </c>
      <c r="Q243">
        <f>AVERAGE(dailyActivity_merged[LightActiveDistance])</f>
        <v>3.3408191485885292</v>
      </c>
      <c r="R243">
        <v>4.9699997901916504</v>
      </c>
      <c r="S243">
        <v>0</v>
      </c>
      <c r="T243">
        <f>dailyActivity_merged[[#This Row],[VeryActiveMinutes]]*60</f>
        <v>0</v>
      </c>
      <c r="U243">
        <v>0</v>
      </c>
      <c r="V243">
        <f>dailyActivity_merged[[#This Row],[FairlyActiveMinutes]]*60</f>
        <v>0</v>
      </c>
      <c r="W243">
        <v>0</v>
      </c>
      <c r="X243">
        <f>dailyActivity_merged[[#This Row],[LightlyActiveMinutes]]*60</f>
        <v>19140</v>
      </c>
      <c r="Y243">
        <v>319</v>
      </c>
      <c r="Z243">
        <v>1121</v>
      </c>
      <c r="AA243">
        <v>1972</v>
      </c>
    </row>
    <row r="244" spans="1:27" x14ac:dyDescent="0.3">
      <c r="A244" t="e">
        <f>VLOOKUP(dailyActivity_merged[[#Headers],[Id]],dailyActivity_merged[[Id]:[Calories]],15,0)</f>
        <v>#N/A</v>
      </c>
      <c r="B244" t="str">
        <f>LEFT(dailyActivity_merged[[#This Row],[Id]],4)</f>
        <v>2320</v>
      </c>
      <c r="C244">
        <v>2320127002</v>
      </c>
      <c r="D244" t="str">
        <f>LEFT(dailyActivity_merged[[#This Row],[ActivityDate]],1)</f>
        <v>4</v>
      </c>
      <c r="E244" s="1">
        <v>42498</v>
      </c>
      <c r="F244" s="1">
        <f ca="1">SUMIF(dailyActivity_merged[Id],dailyActivity_merged[[#Headers],[TotalSteps]],F245:F1183)</f>
        <v>0</v>
      </c>
      <c r="G244">
        <v>5161</v>
      </c>
      <c r="H244">
        <v>3.4800000190734899</v>
      </c>
      <c r="I244">
        <v>3.4800000190734899</v>
      </c>
      <c r="J244">
        <v>0</v>
      </c>
      <c r="K244" t="b">
        <f>IF(dailyActivity_merged[[#This Row],[VeryActiveDistance]]&gt;20,"active")</f>
        <v>0</v>
      </c>
      <c r="L244">
        <v>0</v>
      </c>
      <c r="M244" t="b">
        <f>IF(dailyActivity_merged[[#This Row],[ModeratelyActiveDistance]]&gt;10&lt;20,"moderate")</f>
        <v>0</v>
      </c>
      <c r="N244">
        <v>0</v>
      </c>
      <c r="O244" t="str">
        <f>IF(dailyActivity_merged[[#This Row],[LightActiveDistance]]&lt;10,"light")</f>
        <v>light</v>
      </c>
      <c r="P244" t="b">
        <f>IF(dailyActivity_merged[[#This Row],[Mean]]="intermediate",IF(dailyActivity_merged[[#This Row],[Mean]]&gt;35,"pro","beginner"))</f>
        <v>0</v>
      </c>
      <c r="Q244">
        <f>AVERAGE(dailyActivity_merged[LightActiveDistance])</f>
        <v>3.3408191485885292</v>
      </c>
      <c r="R244">
        <v>3.4700000286102299</v>
      </c>
      <c r="S244">
        <v>0</v>
      </c>
      <c r="T244">
        <f>dailyActivity_merged[[#This Row],[VeryActiveMinutes]]*60</f>
        <v>0</v>
      </c>
      <c r="U244">
        <v>0</v>
      </c>
      <c r="V244">
        <f>dailyActivity_merged[[#This Row],[FairlyActiveMinutes]]*60</f>
        <v>0</v>
      </c>
      <c r="W244">
        <v>0</v>
      </c>
      <c r="X244">
        <f>dailyActivity_merged[[#This Row],[LightlyActiveMinutes]]*60</f>
        <v>14820</v>
      </c>
      <c r="Y244">
        <v>247</v>
      </c>
      <c r="Z244">
        <v>1193</v>
      </c>
      <c r="AA244">
        <v>1821</v>
      </c>
    </row>
    <row r="245" spans="1:27" x14ac:dyDescent="0.3">
      <c r="A245" t="e">
        <f>VLOOKUP(dailyActivity_merged[[#Headers],[Id]],dailyActivity_merged[[Id]:[Calories]],15,0)</f>
        <v>#N/A</v>
      </c>
      <c r="B245" t="str">
        <f>LEFT(dailyActivity_merged[[#This Row],[Id]],4)</f>
        <v>2320</v>
      </c>
      <c r="C245">
        <v>2320127002</v>
      </c>
      <c r="D245" t="str">
        <f>LEFT(dailyActivity_merged[[#This Row],[ActivityDate]],1)</f>
        <v>4</v>
      </c>
      <c r="E245" s="1">
        <v>42499</v>
      </c>
      <c r="F245" s="1">
        <f ca="1">SUMIF(dailyActivity_merged[Id],dailyActivity_merged[[#Headers],[TotalSteps]],F246:F1184)</f>
        <v>0</v>
      </c>
      <c r="G245">
        <v>3090</v>
      </c>
      <c r="H245">
        <v>2.0799999237060498</v>
      </c>
      <c r="I245">
        <v>2.0799999237060498</v>
      </c>
      <c r="J245">
        <v>0</v>
      </c>
      <c r="K245" t="b">
        <f>IF(dailyActivity_merged[[#This Row],[VeryActiveDistance]]&gt;20,"active")</f>
        <v>0</v>
      </c>
      <c r="L245">
        <v>0</v>
      </c>
      <c r="M245" t="b">
        <f>IF(dailyActivity_merged[[#This Row],[ModeratelyActiveDistance]]&gt;10&lt;20,"moderate")</f>
        <v>0</v>
      </c>
      <c r="N245">
        <v>0</v>
      </c>
      <c r="O245" t="str">
        <f>IF(dailyActivity_merged[[#This Row],[LightActiveDistance]]&lt;10,"light")</f>
        <v>light</v>
      </c>
      <c r="P245" t="b">
        <f>IF(dailyActivity_merged[[#This Row],[Mean]]="intermediate",IF(dailyActivity_merged[[#This Row],[Mean]]&gt;35,"pro","beginner"))</f>
        <v>0</v>
      </c>
      <c r="Q245">
        <f>AVERAGE(dailyActivity_merged[LightActiveDistance])</f>
        <v>3.3408191485885292</v>
      </c>
      <c r="R245">
        <v>2.0799999237060498</v>
      </c>
      <c r="S245">
        <v>0</v>
      </c>
      <c r="T245">
        <f>dailyActivity_merged[[#This Row],[VeryActiveMinutes]]*60</f>
        <v>0</v>
      </c>
      <c r="U245">
        <v>0</v>
      </c>
      <c r="V245">
        <f>dailyActivity_merged[[#This Row],[FairlyActiveMinutes]]*60</f>
        <v>0</v>
      </c>
      <c r="W245">
        <v>0</v>
      </c>
      <c r="X245">
        <f>dailyActivity_merged[[#This Row],[LightlyActiveMinutes]]*60</f>
        <v>8700</v>
      </c>
      <c r="Y245">
        <v>145</v>
      </c>
      <c r="Z245">
        <v>1295</v>
      </c>
      <c r="AA245">
        <v>1630</v>
      </c>
    </row>
    <row r="246" spans="1:27" x14ac:dyDescent="0.3">
      <c r="A246" t="e">
        <f>VLOOKUP(dailyActivity_merged[[#Headers],[Id]],dailyActivity_merged[[Id]:[Calories]],15,0)</f>
        <v>#N/A</v>
      </c>
      <c r="B246" t="str">
        <f>LEFT(dailyActivity_merged[[#This Row],[Id]],4)</f>
        <v>2320</v>
      </c>
      <c r="C246">
        <v>2320127002</v>
      </c>
      <c r="D246" t="str">
        <f>LEFT(dailyActivity_merged[[#This Row],[ActivityDate]],1)</f>
        <v>4</v>
      </c>
      <c r="E246" s="1">
        <v>42500</v>
      </c>
      <c r="F246" s="1">
        <f ca="1">SUMIF(dailyActivity_merged[Id],dailyActivity_merged[[#Headers],[TotalSteps]],F247:F1185)</f>
        <v>0</v>
      </c>
      <c r="G246">
        <v>6227</v>
      </c>
      <c r="H246">
        <v>4.1999998092651403</v>
      </c>
      <c r="I246">
        <v>4.1999998092651403</v>
      </c>
      <c r="J246">
        <v>0</v>
      </c>
      <c r="K246" t="b">
        <f>IF(dailyActivity_merged[[#This Row],[VeryActiveDistance]]&gt;20,"active")</f>
        <v>0</v>
      </c>
      <c r="L246">
        <v>0</v>
      </c>
      <c r="M246" t="b">
        <f>IF(dailyActivity_merged[[#This Row],[ModeratelyActiveDistance]]&gt;10&lt;20,"moderate")</f>
        <v>0</v>
      </c>
      <c r="N246">
        <v>0</v>
      </c>
      <c r="O246" t="str">
        <f>IF(dailyActivity_merged[[#This Row],[LightActiveDistance]]&lt;10,"light")</f>
        <v>light</v>
      </c>
      <c r="P246" t="b">
        <f>IF(dailyActivity_merged[[#This Row],[Mean]]="intermediate",IF(dailyActivity_merged[[#This Row],[Mean]]&gt;35,"pro","beginner"))</f>
        <v>0</v>
      </c>
      <c r="Q246">
        <f>AVERAGE(dailyActivity_merged[LightActiveDistance])</f>
        <v>3.3408191485885292</v>
      </c>
      <c r="R246">
        <v>4.1999998092651403</v>
      </c>
      <c r="S246">
        <v>0</v>
      </c>
      <c r="T246">
        <f>dailyActivity_merged[[#This Row],[VeryActiveMinutes]]*60</f>
        <v>0</v>
      </c>
      <c r="U246">
        <v>0</v>
      </c>
      <c r="V246">
        <f>dailyActivity_merged[[#This Row],[FairlyActiveMinutes]]*60</f>
        <v>0</v>
      </c>
      <c r="W246">
        <v>0</v>
      </c>
      <c r="X246">
        <f>dailyActivity_merged[[#This Row],[LightlyActiveMinutes]]*60</f>
        <v>17400</v>
      </c>
      <c r="Y246">
        <v>290</v>
      </c>
      <c r="Z246">
        <v>1150</v>
      </c>
      <c r="AA246">
        <v>1899</v>
      </c>
    </row>
    <row r="247" spans="1:27" x14ac:dyDescent="0.3">
      <c r="A247" t="e">
        <f>VLOOKUP(dailyActivity_merged[[#Headers],[Id]],dailyActivity_merged[[Id]:[Calories]],15,0)</f>
        <v>#N/A</v>
      </c>
      <c r="B247" t="str">
        <f>LEFT(dailyActivity_merged[[#This Row],[Id]],4)</f>
        <v>2320</v>
      </c>
      <c r="C247">
        <v>2320127002</v>
      </c>
      <c r="D247" t="str">
        <f>LEFT(dailyActivity_merged[[#This Row],[ActivityDate]],1)</f>
        <v>4</v>
      </c>
      <c r="E247" s="1">
        <v>42501</v>
      </c>
      <c r="F247" s="1">
        <f ca="1">SUMIF(dailyActivity_merged[Id],dailyActivity_merged[[#Headers],[TotalSteps]],F248:F1186)</f>
        <v>0</v>
      </c>
      <c r="G247">
        <v>6424</v>
      </c>
      <c r="H247">
        <v>4.3299999237060502</v>
      </c>
      <c r="I247">
        <v>4.3299999237060502</v>
      </c>
      <c r="J247">
        <v>0</v>
      </c>
      <c r="K247" t="b">
        <f>IF(dailyActivity_merged[[#This Row],[VeryActiveDistance]]&gt;20,"active")</f>
        <v>0</v>
      </c>
      <c r="L247">
        <v>0</v>
      </c>
      <c r="M247" t="b">
        <f>IF(dailyActivity_merged[[#This Row],[ModeratelyActiveDistance]]&gt;10&lt;20,"moderate")</f>
        <v>0</v>
      </c>
      <c r="N247">
        <v>0</v>
      </c>
      <c r="O247" t="str">
        <f>IF(dailyActivity_merged[[#This Row],[LightActiveDistance]]&lt;10,"light")</f>
        <v>light</v>
      </c>
      <c r="P247" t="b">
        <f>IF(dailyActivity_merged[[#This Row],[Mean]]="intermediate",IF(dailyActivity_merged[[#This Row],[Mean]]&gt;35,"pro","beginner"))</f>
        <v>0</v>
      </c>
      <c r="Q247">
        <f>AVERAGE(dailyActivity_merged[LightActiveDistance])</f>
        <v>3.3408191485885292</v>
      </c>
      <c r="R247">
        <v>4.3299999237060502</v>
      </c>
      <c r="S247">
        <v>0</v>
      </c>
      <c r="T247">
        <f>dailyActivity_merged[[#This Row],[VeryActiveMinutes]]*60</f>
        <v>0</v>
      </c>
      <c r="U247">
        <v>0</v>
      </c>
      <c r="V247">
        <f>dailyActivity_merged[[#This Row],[FairlyActiveMinutes]]*60</f>
        <v>0</v>
      </c>
      <c r="W247">
        <v>0</v>
      </c>
      <c r="X247">
        <f>dailyActivity_merged[[#This Row],[LightlyActiveMinutes]]*60</f>
        <v>18000</v>
      </c>
      <c r="Y247">
        <v>300</v>
      </c>
      <c r="Z247">
        <v>1140</v>
      </c>
      <c r="AA247">
        <v>1903</v>
      </c>
    </row>
    <row r="248" spans="1:27" x14ac:dyDescent="0.3">
      <c r="A248" t="e">
        <f>VLOOKUP(dailyActivity_merged[[#Headers],[Id]],dailyActivity_merged[[Id]:[Calories]],15,0)</f>
        <v>#N/A</v>
      </c>
      <c r="B248" t="str">
        <f>LEFT(dailyActivity_merged[[#This Row],[Id]],4)</f>
        <v>2320</v>
      </c>
      <c r="C248">
        <v>2320127002</v>
      </c>
      <c r="D248" t="str">
        <f>LEFT(dailyActivity_merged[[#This Row],[ActivityDate]],1)</f>
        <v>4</v>
      </c>
      <c r="E248" s="1">
        <v>42502</v>
      </c>
      <c r="F248" s="1">
        <f ca="1">SUMIF(dailyActivity_merged[Id],dailyActivity_merged[[#Headers],[TotalSteps]],F249:F1187)</f>
        <v>0</v>
      </c>
      <c r="G248">
        <v>2661</v>
      </c>
      <c r="H248">
        <v>1.78999996185303</v>
      </c>
      <c r="I248">
        <v>1.78999996185303</v>
      </c>
      <c r="J248">
        <v>0</v>
      </c>
      <c r="K248" t="b">
        <f>IF(dailyActivity_merged[[#This Row],[VeryActiveDistance]]&gt;20,"active")</f>
        <v>0</v>
      </c>
      <c r="L248">
        <v>0</v>
      </c>
      <c r="M248" t="b">
        <f>IF(dailyActivity_merged[[#This Row],[ModeratelyActiveDistance]]&gt;10&lt;20,"moderate")</f>
        <v>0</v>
      </c>
      <c r="N248">
        <v>0</v>
      </c>
      <c r="O248" t="str">
        <f>IF(dailyActivity_merged[[#This Row],[LightActiveDistance]]&lt;10,"light")</f>
        <v>light</v>
      </c>
      <c r="P248" t="b">
        <f>IF(dailyActivity_merged[[#This Row],[Mean]]="intermediate",IF(dailyActivity_merged[[#This Row],[Mean]]&gt;35,"pro","beginner"))</f>
        <v>0</v>
      </c>
      <c r="Q248">
        <f>AVERAGE(dailyActivity_merged[LightActiveDistance])</f>
        <v>3.3408191485885292</v>
      </c>
      <c r="R248">
        <v>1.78999996185303</v>
      </c>
      <c r="S248">
        <v>0</v>
      </c>
      <c r="T248">
        <f>dailyActivity_merged[[#This Row],[VeryActiveMinutes]]*60</f>
        <v>0</v>
      </c>
      <c r="U248">
        <v>0</v>
      </c>
      <c r="V248">
        <f>dailyActivity_merged[[#This Row],[FairlyActiveMinutes]]*60</f>
        <v>0</v>
      </c>
      <c r="W248">
        <v>0</v>
      </c>
      <c r="X248">
        <f>dailyActivity_merged[[#This Row],[LightlyActiveMinutes]]*60</f>
        <v>7680</v>
      </c>
      <c r="Y248">
        <v>128</v>
      </c>
      <c r="Z248">
        <v>830</v>
      </c>
      <c r="AA248">
        <v>1125</v>
      </c>
    </row>
    <row r="249" spans="1:27" x14ac:dyDescent="0.3">
      <c r="A249" t="e">
        <f>VLOOKUP(dailyActivity_merged[[#Headers],[Id]],dailyActivity_merged[[Id]:[Calories]],15,0)</f>
        <v>#N/A</v>
      </c>
      <c r="B249" t="str">
        <f>LEFT(dailyActivity_merged[[#This Row],[Id]],4)</f>
        <v>2347</v>
      </c>
      <c r="C249">
        <v>2347167796</v>
      </c>
      <c r="D249" t="str">
        <f>LEFT(dailyActivity_merged[[#This Row],[ActivityDate]],1)</f>
        <v>4</v>
      </c>
      <c r="E249" s="1">
        <v>42472</v>
      </c>
      <c r="F249" s="1">
        <f ca="1">SUMIF(dailyActivity_merged[Id],dailyActivity_merged[[#Headers],[TotalSteps]],F250:F1188)</f>
        <v>0</v>
      </c>
      <c r="G249">
        <v>10113</v>
      </c>
      <c r="H249">
        <v>6.8299999237060502</v>
      </c>
      <c r="I249">
        <v>6.8299999237060502</v>
      </c>
      <c r="J249">
        <v>0</v>
      </c>
      <c r="K249" t="b">
        <f>IF(dailyActivity_merged[[#This Row],[VeryActiveDistance]]&gt;20,"active")</f>
        <v>0</v>
      </c>
      <c r="L249">
        <v>2</v>
      </c>
      <c r="M249" t="b">
        <f>IF(dailyActivity_merged[[#This Row],[ModeratelyActiveDistance]]&gt;10&lt;20,"moderate")</f>
        <v>0</v>
      </c>
      <c r="N249">
        <v>0.62000000476837203</v>
      </c>
      <c r="O249" t="str">
        <f>IF(dailyActivity_merged[[#This Row],[LightActiveDistance]]&lt;10,"light")</f>
        <v>light</v>
      </c>
      <c r="P249" t="b">
        <f>IF(dailyActivity_merged[[#This Row],[Mean]]="intermediate",IF(dailyActivity_merged[[#This Row],[Mean]]&gt;35,"pro","beginner"))</f>
        <v>0</v>
      </c>
      <c r="Q249">
        <f>AVERAGE(dailyActivity_merged[LightActiveDistance])</f>
        <v>3.3408191485885292</v>
      </c>
      <c r="R249">
        <v>4.1999998092651403</v>
      </c>
      <c r="S249">
        <v>0</v>
      </c>
      <c r="T249">
        <f>dailyActivity_merged[[#This Row],[VeryActiveMinutes]]*60</f>
        <v>1680</v>
      </c>
      <c r="U249">
        <v>28</v>
      </c>
      <c r="V249">
        <f>dailyActivity_merged[[#This Row],[FairlyActiveMinutes]]*60</f>
        <v>780</v>
      </c>
      <c r="W249">
        <v>13</v>
      </c>
      <c r="X249">
        <f>dailyActivity_merged[[#This Row],[LightlyActiveMinutes]]*60</f>
        <v>19200</v>
      </c>
      <c r="Y249">
        <v>320</v>
      </c>
      <c r="Z249">
        <v>964</v>
      </c>
      <c r="AA249">
        <v>2344</v>
      </c>
    </row>
    <row r="250" spans="1:27" x14ac:dyDescent="0.3">
      <c r="A250" t="e">
        <f>VLOOKUP(dailyActivity_merged[[#Headers],[Id]],dailyActivity_merged[[Id]:[Calories]],15,0)</f>
        <v>#N/A</v>
      </c>
      <c r="B250" t="str">
        <f>LEFT(dailyActivity_merged[[#This Row],[Id]],4)</f>
        <v>2347</v>
      </c>
      <c r="C250">
        <v>2347167796</v>
      </c>
      <c r="D250" t="str">
        <f>LEFT(dailyActivity_merged[[#This Row],[ActivityDate]],1)</f>
        <v>4</v>
      </c>
      <c r="E250" s="1">
        <v>42473</v>
      </c>
      <c r="F250" s="1">
        <f ca="1">SUMIF(dailyActivity_merged[Id],dailyActivity_merged[[#Headers],[TotalSteps]],F251:F1189)</f>
        <v>0</v>
      </c>
      <c r="G250">
        <v>10352</v>
      </c>
      <c r="H250">
        <v>7.0100002288818404</v>
      </c>
      <c r="I250">
        <v>7.0100002288818404</v>
      </c>
      <c r="J250">
        <v>0</v>
      </c>
      <c r="K250" t="b">
        <f>IF(dailyActivity_merged[[#This Row],[VeryActiveDistance]]&gt;20,"active")</f>
        <v>0</v>
      </c>
      <c r="L250">
        <v>1.6599999666214</v>
      </c>
      <c r="M250" t="b">
        <f>IF(dailyActivity_merged[[#This Row],[ModeratelyActiveDistance]]&gt;10&lt;20,"moderate")</f>
        <v>0</v>
      </c>
      <c r="N250">
        <v>1.9400000572204601</v>
      </c>
      <c r="O250" t="str">
        <f>IF(dailyActivity_merged[[#This Row],[LightActiveDistance]]&lt;10,"light")</f>
        <v>light</v>
      </c>
      <c r="P250" t="b">
        <f>IF(dailyActivity_merged[[#This Row],[Mean]]="intermediate",IF(dailyActivity_merged[[#This Row],[Mean]]&gt;35,"pro","beginner"))</f>
        <v>0</v>
      </c>
      <c r="Q250">
        <f>AVERAGE(dailyActivity_merged[LightActiveDistance])</f>
        <v>3.3408191485885292</v>
      </c>
      <c r="R250">
        <v>3.4100000858306898</v>
      </c>
      <c r="S250">
        <v>0</v>
      </c>
      <c r="T250">
        <f>dailyActivity_merged[[#This Row],[VeryActiveMinutes]]*60</f>
        <v>1140</v>
      </c>
      <c r="U250">
        <v>19</v>
      </c>
      <c r="V250">
        <f>dailyActivity_merged[[#This Row],[FairlyActiveMinutes]]*60</f>
        <v>1920</v>
      </c>
      <c r="W250">
        <v>32</v>
      </c>
      <c r="X250">
        <f>dailyActivity_merged[[#This Row],[LightlyActiveMinutes]]*60</f>
        <v>11700</v>
      </c>
      <c r="Y250">
        <v>195</v>
      </c>
      <c r="Z250">
        <v>676</v>
      </c>
      <c r="AA250">
        <v>2038</v>
      </c>
    </row>
    <row r="251" spans="1:27" x14ac:dyDescent="0.3">
      <c r="A251" t="e">
        <f>VLOOKUP(dailyActivity_merged[[#Headers],[Id]],dailyActivity_merged[[Id]:[Calories]],15,0)</f>
        <v>#N/A</v>
      </c>
      <c r="B251" t="str">
        <f>LEFT(dailyActivity_merged[[#This Row],[Id]],4)</f>
        <v>2347</v>
      </c>
      <c r="C251">
        <v>2347167796</v>
      </c>
      <c r="D251" t="str">
        <f>LEFT(dailyActivity_merged[[#This Row],[ActivityDate]],1)</f>
        <v>4</v>
      </c>
      <c r="E251" s="1">
        <v>42474</v>
      </c>
      <c r="F251" s="1">
        <f ca="1">SUMIF(dailyActivity_merged[Id],dailyActivity_merged[[#Headers],[TotalSteps]],F252:F1190)</f>
        <v>0</v>
      </c>
      <c r="G251">
        <v>10129</v>
      </c>
      <c r="H251">
        <v>6.6999998092651403</v>
      </c>
      <c r="I251">
        <v>6.6999998092651403</v>
      </c>
      <c r="J251">
        <v>0</v>
      </c>
      <c r="K251" t="b">
        <f>IF(dailyActivity_merged[[#This Row],[VeryActiveDistance]]&gt;20,"active")</f>
        <v>0</v>
      </c>
      <c r="L251">
        <v>1.9999999552965199E-2</v>
      </c>
      <c r="M251" t="b">
        <f>IF(dailyActivity_merged[[#This Row],[ModeratelyActiveDistance]]&gt;10&lt;20,"moderate")</f>
        <v>0</v>
      </c>
      <c r="N251">
        <v>2.7400000095367401</v>
      </c>
      <c r="O251" t="str">
        <f>IF(dailyActivity_merged[[#This Row],[LightActiveDistance]]&lt;10,"light")</f>
        <v>light</v>
      </c>
      <c r="P251" t="b">
        <f>IF(dailyActivity_merged[[#This Row],[Mean]]="intermediate",IF(dailyActivity_merged[[#This Row],[Mean]]&gt;35,"pro","beginner"))</f>
        <v>0</v>
      </c>
      <c r="Q251">
        <f>AVERAGE(dailyActivity_merged[LightActiveDistance])</f>
        <v>3.3408191485885292</v>
      </c>
      <c r="R251">
        <v>3.9400000572204599</v>
      </c>
      <c r="S251">
        <v>0</v>
      </c>
      <c r="T251">
        <f>dailyActivity_merged[[#This Row],[VeryActiveMinutes]]*60</f>
        <v>60</v>
      </c>
      <c r="U251">
        <v>1</v>
      </c>
      <c r="V251">
        <f>dailyActivity_merged[[#This Row],[FairlyActiveMinutes]]*60</f>
        <v>2880</v>
      </c>
      <c r="W251">
        <v>48</v>
      </c>
      <c r="X251">
        <f>dailyActivity_merged[[#This Row],[LightlyActiveMinutes]]*60</f>
        <v>12360</v>
      </c>
      <c r="Y251">
        <v>206</v>
      </c>
      <c r="Z251">
        <v>705</v>
      </c>
      <c r="AA251">
        <v>2010</v>
      </c>
    </row>
    <row r="252" spans="1:27" x14ac:dyDescent="0.3">
      <c r="A252" t="e">
        <f>VLOOKUP(dailyActivity_merged[[#Headers],[Id]],dailyActivity_merged[[Id]:[Calories]],15,0)</f>
        <v>#N/A</v>
      </c>
      <c r="B252" t="str">
        <f>LEFT(dailyActivity_merged[[#This Row],[Id]],4)</f>
        <v>2347</v>
      </c>
      <c r="C252">
        <v>2347167796</v>
      </c>
      <c r="D252" t="str">
        <f>LEFT(dailyActivity_merged[[#This Row],[ActivityDate]],1)</f>
        <v>4</v>
      </c>
      <c r="E252" s="1">
        <v>42475</v>
      </c>
      <c r="F252" s="1">
        <f ca="1">SUMIF(dailyActivity_merged[Id],dailyActivity_merged[[#Headers],[TotalSteps]],F253:F1191)</f>
        <v>0</v>
      </c>
      <c r="G252">
        <v>10465</v>
      </c>
      <c r="H252">
        <v>6.9200000762939498</v>
      </c>
      <c r="I252">
        <v>6.9200000762939498</v>
      </c>
      <c r="J252">
        <v>0</v>
      </c>
      <c r="K252" t="b">
        <f>IF(dailyActivity_merged[[#This Row],[VeryActiveDistance]]&gt;20,"active")</f>
        <v>0</v>
      </c>
      <c r="L252">
        <v>7.0000000298023196E-2</v>
      </c>
      <c r="M252" t="b">
        <f>IF(dailyActivity_merged[[#This Row],[ModeratelyActiveDistance]]&gt;10&lt;20,"moderate")</f>
        <v>0</v>
      </c>
      <c r="N252">
        <v>1.41999995708466</v>
      </c>
      <c r="O252" t="str">
        <f>IF(dailyActivity_merged[[#This Row],[LightActiveDistance]]&lt;10,"light")</f>
        <v>light</v>
      </c>
      <c r="P252" t="b">
        <f>IF(dailyActivity_merged[[#This Row],[Mean]]="intermediate",IF(dailyActivity_merged[[#This Row],[Mean]]&gt;35,"pro","beginner"))</f>
        <v>0</v>
      </c>
      <c r="Q252">
        <f>AVERAGE(dailyActivity_merged[LightActiveDistance])</f>
        <v>3.3408191485885292</v>
      </c>
      <c r="R252">
        <v>5.4299998283386204</v>
      </c>
      <c r="S252">
        <v>0</v>
      </c>
      <c r="T252">
        <f>dailyActivity_merged[[#This Row],[VeryActiveMinutes]]*60</f>
        <v>60</v>
      </c>
      <c r="U252">
        <v>1</v>
      </c>
      <c r="V252">
        <f>dailyActivity_merged[[#This Row],[FairlyActiveMinutes]]*60</f>
        <v>1440</v>
      </c>
      <c r="W252">
        <v>24</v>
      </c>
      <c r="X252">
        <f>dailyActivity_merged[[#This Row],[LightlyActiveMinutes]]*60</f>
        <v>17040</v>
      </c>
      <c r="Y252">
        <v>284</v>
      </c>
      <c r="Z252">
        <v>720</v>
      </c>
      <c r="AA252">
        <v>2133</v>
      </c>
    </row>
    <row r="253" spans="1:27" x14ac:dyDescent="0.3">
      <c r="A253" t="e">
        <f>VLOOKUP(dailyActivity_merged[[#Headers],[Id]],dailyActivity_merged[[Id]:[Calories]],15,0)</f>
        <v>#N/A</v>
      </c>
      <c r="B253" t="str">
        <f>LEFT(dailyActivity_merged[[#This Row],[Id]],4)</f>
        <v>2347</v>
      </c>
      <c r="C253">
        <v>2347167796</v>
      </c>
      <c r="D253" t="str">
        <f>LEFT(dailyActivity_merged[[#This Row],[ActivityDate]],1)</f>
        <v>4</v>
      </c>
      <c r="E253" s="1">
        <v>42476</v>
      </c>
      <c r="F253" s="1">
        <f ca="1">SUMIF(dailyActivity_merged[Id],dailyActivity_merged[[#Headers],[TotalSteps]],F254:F1192)</f>
        <v>0</v>
      </c>
      <c r="G253">
        <v>22244</v>
      </c>
      <c r="H253">
        <v>15.079999923706101</v>
      </c>
      <c r="I253">
        <v>15.079999923706101</v>
      </c>
      <c r="J253">
        <v>0</v>
      </c>
      <c r="K253" t="b">
        <f>IF(dailyActivity_merged[[#This Row],[VeryActiveDistance]]&gt;20,"active")</f>
        <v>0</v>
      </c>
      <c r="L253">
        <v>5.4499998092651403</v>
      </c>
      <c r="M253" t="b">
        <f>IF(dailyActivity_merged[[#This Row],[ModeratelyActiveDistance]]&gt;10&lt;20,"moderate")</f>
        <v>0</v>
      </c>
      <c r="N253">
        <v>4.0999999046325701</v>
      </c>
      <c r="O253" t="str">
        <f>IF(dailyActivity_merged[[#This Row],[LightActiveDistance]]&lt;10,"light")</f>
        <v>light</v>
      </c>
      <c r="P253" t="b">
        <f>IF(dailyActivity_merged[[#This Row],[Mean]]="intermediate",IF(dailyActivity_merged[[#This Row],[Mean]]&gt;35,"pro","beginner"))</f>
        <v>0</v>
      </c>
      <c r="Q253">
        <f>AVERAGE(dailyActivity_merged[LightActiveDistance])</f>
        <v>3.3408191485885292</v>
      </c>
      <c r="R253">
        <v>5.5300002098083496</v>
      </c>
      <c r="S253">
        <v>0</v>
      </c>
      <c r="T253">
        <f>dailyActivity_merged[[#This Row],[VeryActiveMinutes]]*60</f>
        <v>3960</v>
      </c>
      <c r="U253">
        <v>66</v>
      </c>
      <c r="V253">
        <f>dailyActivity_merged[[#This Row],[FairlyActiveMinutes]]*60</f>
        <v>4320</v>
      </c>
      <c r="W253">
        <v>72</v>
      </c>
      <c r="X253">
        <f>dailyActivity_merged[[#This Row],[LightlyActiveMinutes]]*60</f>
        <v>16080</v>
      </c>
      <c r="Y253">
        <v>268</v>
      </c>
      <c r="Z253">
        <v>968</v>
      </c>
      <c r="AA253">
        <v>2670</v>
      </c>
    </row>
    <row r="254" spans="1:27" x14ac:dyDescent="0.3">
      <c r="A254" t="e">
        <f>VLOOKUP(dailyActivity_merged[[#Headers],[Id]],dailyActivity_merged[[Id]:[Calories]],15,0)</f>
        <v>#N/A</v>
      </c>
      <c r="B254" t="str">
        <f>LEFT(dailyActivity_merged[[#This Row],[Id]],4)</f>
        <v>2347</v>
      </c>
      <c r="C254">
        <v>2347167796</v>
      </c>
      <c r="D254" t="str">
        <f>LEFT(dailyActivity_merged[[#This Row],[ActivityDate]],1)</f>
        <v>4</v>
      </c>
      <c r="E254" s="1">
        <v>42477</v>
      </c>
      <c r="F254" s="1">
        <f ca="1">SUMIF(dailyActivity_merged[Id],dailyActivity_merged[[#Headers],[TotalSteps]],F255:F1193)</f>
        <v>0</v>
      </c>
      <c r="G254">
        <v>5472</v>
      </c>
      <c r="H254">
        <v>3.6199998855590798</v>
      </c>
      <c r="I254">
        <v>3.6199998855590798</v>
      </c>
      <c r="J254">
        <v>0</v>
      </c>
      <c r="K254" t="b">
        <f>IF(dailyActivity_merged[[#This Row],[VeryActiveDistance]]&gt;20,"active")</f>
        <v>0</v>
      </c>
      <c r="L254">
        <v>7.9999998211860698E-2</v>
      </c>
      <c r="M254" t="b">
        <f>IF(dailyActivity_merged[[#This Row],[ModeratelyActiveDistance]]&gt;10&lt;20,"moderate")</f>
        <v>0</v>
      </c>
      <c r="N254">
        <v>0.28000000119209301</v>
      </c>
      <c r="O254" t="str">
        <f>IF(dailyActivity_merged[[#This Row],[LightActiveDistance]]&lt;10,"light")</f>
        <v>light</v>
      </c>
      <c r="P254" t="b">
        <f>IF(dailyActivity_merged[[#This Row],[Mean]]="intermediate",IF(dailyActivity_merged[[#This Row],[Mean]]&gt;35,"pro","beginner"))</f>
        <v>0</v>
      </c>
      <c r="Q254">
        <f>AVERAGE(dailyActivity_merged[LightActiveDistance])</f>
        <v>3.3408191485885292</v>
      </c>
      <c r="R254">
        <v>3.2599999904632599</v>
      </c>
      <c r="S254">
        <v>0</v>
      </c>
      <c r="T254">
        <f>dailyActivity_merged[[#This Row],[VeryActiveMinutes]]*60</f>
        <v>60</v>
      </c>
      <c r="U254">
        <v>1</v>
      </c>
      <c r="V254">
        <f>dailyActivity_merged[[#This Row],[FairlyActiveMinutes]]*60</f>
        <v>420</v>
      </c>
      <c r="W254">
        <v>7</v>
      </c>
      <c r="X254">
        <f>dailyActivity_merged[[#This Row],[LightlyActiveMinutes]]*60</f>
        <v>14940</v>
      </c>
      <c r="Y254">
        <v>249</v>
      </c>
      <c r="Z254">
        <v>508</v>
      </c>
      <c r="AA254">
        <v>1882</v>
      </c>
    </row>
    <row r="255" spans="1:27" x14ac:dyDescent="0.3">
      <c r="A255" t="e">
        <f>VLOOKUP(dailyActivity_merged[[#Headers],[Id]],dailyActivity_merged[[Id]:[Calories]],15,0)</f>
        <v>#N/A</v>
      </c>
      <c r="B255" t="str">
        <f>LEFT(dailyActivity_merged[[#This Row],[Id]],4)</f>
        <v>2347</v>
      </c>
      <c r="C255">
        <v>2347167796</v>
      </c>
      <c r="D255" t="str">
        <f>LEFT(dailyActivity_merged[[#This Row],[ActivityDate]],1)</f>
        <v>4</v>
      </c>
      <c r="E255" s="1">
        <v>42478</v>
      </c>
      <c r="F255" s="1">
        <f ca="1">SUMIF(dailyActivity_merged[Id],dailyActivity_merged[[#Headers],[TotalSteps]],F256:F1194)</f>
        <v>0</v>
      </c>
      <c r="G255">
        <v>8247</v>
      </c>
      <c r="H255">
        <v>5.4499998092651403</v>
      </c>
      <c r="I255">
        <v>5.4499998092651403</v>
      </c>
      <c r="J255">
        <v>0</v>
      </c>
      <c r="K255" t="b">
        <f>IF(dailyActivity_merged[[#This Row],[VeryActiveDistance]]&gt;20,"active")</f>
        <v>0</v>
      </c>
      <c r="L255">
        <v>0.79000002145767201</v>
      </c>
      <c r="M255" t="b">
        <f>IF(dailyActivity_merged[[#This Row],[ModeratelyActiveDistance]]&gt;10&lt;20,"moderate")</f>
        <v>0</v>
      </c>
      <c r="N255">
        <v>0.86000001430511497</v>
      </c>
      <c r="O255" t="str">
        <f>IF(dailyActivity_merged[[#This Row],[LightActiveDistance]]&lt;10,"light")</f>
        <v>light</v>
      </c>
      <c r="P255" t="b">
        <f>IF(dailyActivity_merged[[#This Row],[Mean]]="intermediate",IF(dailyActivity_merged[[#This Row],[Mean]]&gt;35,"pro","beginner"))</f>
        <v>0</v>
      </c>
      <c r="Q255">
        <f>AVERAGE(dailyActivity_merged[LightActiveDistance])</f>
        <v>3.3408191485885292</v>
      </c>
      <c r="R255">
        <v>3.78999996185303</v>
      </c>
      <c r="S255">
        <v>0</v>
      </c>
      <c r="T255">
        <f>dailyActivity_merged[[#This Row],[VeryActiveMinutes]]*60</f>
        <v>660</v>
      </c>
      <c r="U255">
        <v>11</v>
      </c>
      <c r="V255">
        <f>dailyActivity_merged[[#This Row],[FairlyActiveMinutes]]*60</f>
        <v>960</v>
      </c>
      <c r="W255">
        <v>16</v>
      </c>
      <c r="X255">
        <f>dailyActivity_merged[[#This Row],[LightlyActiveMinutes]]*60</f>
        <v>12360</v>
      </c>
      <c r="Y255">
        <v>206</v>
      </c>
      <c r="Z255">
        <v>678</v>
      </c>
      <c r="AA255">
        <v>1944</v>
      </c>
    </row>
    <row r="256" spans="1:27" x14ac:dyDescent="0.3">
      <c r="A256" t="e">
        <f>VLOOKUP(dailyActivity_merged[[#Headers],[Id]],dailyActivity_merged[[Id]:[Calories]],15,0)</f>
        <v>#N/A</v>
      </c>
      <c r="B256" t="str">
        <f>LEFT(dailyActivity_merged[[#This Row],[Id]],4)</f>
        <v>2347</v>
      </c>
      <c r="C256">
        <v>2347167796</v>
      </c>
      <c r="D256" t="str">
        <f>LEFT(dailyActivity_merged[[#This Row],[ActivityDate]],1)</f>
        <v>4</v>
      </c>
      <c r="E256" s="1">
        <v>42479</v>
      </c>
      <c r="F256" s="1">
        <f ca="1">SUMIF(dailyActivity_merged[Id],dailyActivity_merged[[#Headers],[TotalSteps]],F257:F1195)</f>
        <v>0</v>
      </c>
      <c r="G256">
        <v>6711</v>
      </c>
      <c r="H256">
        <v>4.4400000572204599</v>
      </c>
      <c r="I256">
        <v>4.4400000572204599</v>
      </c>
      <c r="J256">
        <v>0</v>
      </c>
      <c r="K256" t="b">
        <f>IF(dailyActivity_merged[[#This Row],[VeryActiveDistance]]&gt;20,"active")</f>
        <v>0</v>
      </c>
      <c r="L256">
        <v>0</v>
      </c>
      <c r="M256" t="b">
        <f>IF(dailyActivity_merged[[#This Row],[ModeratelyActiveDistance]]&gt;10&lt;20,"moderate")</f>
        <v>0</v>
      </c>
      <c r="N256">
        <v>0</v>
      </c>
      <c r="O256" t="str">
        <f>IF(dailyActivity_merged[[#This Row],[LightActiveDistance]]&lt;10,"light")</f>
        <v>light</v>
      </c>
      <c r="P256" t="b">
        <f>IF(dailyActivity_merged[[#This Row],[Mean]]="intermediate",IF(dailyActivity_merged[[#This Row],[Mean]]&gt;35,"pro","beginner"))</f>
        <v>0</v>
      </c>
      <c r="Q256">
        <f>AVERAGE(dailyActivity_merged[LightActiveDistance])</f>
        <v>3.3408191485885292</v>
      </c>
      <c r="R256">
        <v>4.4400000572204599</v>
      </c>
      <c r="S256">
        <v>0</v>
      </c>
      <c r="T256">
        <f>dailyActivity_merged[[#This Row],[VeryActiveMinutes]]*60</f>
        <v>0</v>
      </c>
      <c r="U256">
        <v>0</v>
      </c>
      <c r="V256">
        <f>dailyActivity_merged[[#This Row],[FairlyActiveMinutes]]*60</f>
        <v>420</v>
      </c>
      <c r="W256">
        <v>7</v>
      </c>
      <c r="X256">
        <f>dailyActivity_merged[[#This Row],[LightlyActiveMinutes]]*60</f>
        <v>22920</v>
      </c>
      <c r="Y256">
        <v>382</v>
      </c>
      <c r="Z256">
        <v>648</v>
      </c>
      <c r="AA256">
        <v>2346</v>
      </c>
    </row>
    <row r="257" spans="1:27" x14ac:dyDescent="0.3">
      <c r="A257" t="e">
        <f>VLOOKUP(dailyActivity_merged[[#Headers],[Id]],dailyActivity_merged[[Id]:[Calories]],15,0)</f>
        <v>#N/A</v>
      </c>
      <c r="B257" t="str">
        <f>LEFT(dailyActivity_merged[[#This Row],[Id]],4)</f>
        <v>2347</v>
      </c>
      <c r="C257">
        <v>2347167796</v>
      </c>
      <c r="D257" t="str">
        <f>LEFT(dailyActivity_merged[[#This Row],[ActivityDate]],1)</f>
        <v>4</v>
      </c>
      <c r="E257" s="1">
        <v>42480</v>
      </c>
      <c r="F257" s="1">
        <f ca="1">SUMIF(dailyActivity_merged[Id],dailyActivity_merged[[#Headers],[TotalSteps]],F258:F1196)</f>
        <v>0</v>
      </c>
      <c r="G257">
        <v>10999</v>
      </c>
      <c r="H257">
        <v>7.2699999809265101</v>
      </c>
      <c r="I257">
        <v>7.2699999809265101</v>
      </c>
      <c r="J257">
        <v>0</v>
      </c>
      <c r="K257" t="b">
        <f>IF(dailyActivity_merged[[#This Row],[VeryActiveDistance]]&gt;20,"active")</f>
        <v>0</v>
      </c>
      <c r="L257">
        <v>0.68000000715255704</v>
      </c>
      <c r="M257" t="b">
        <f>IF(dailyActivity_merged[[#This Row],[ModeratelyActiveDistance]]&gt;10&lt;20,"moderate")</f>
        <v>0</v>
      </c>
      <c r="N257">
        <v>1.8099999427795399</v>
      </c>
      <c r="O257" t="str">
        <f>IF(dailyActivity_merged[[#This Row],[LightActiveDistance]]&lt;10,"light")</f>
        <v>light</v>
      </c>
      <c r="P257" t="b">
        <f>IF(dailyActivity_merged[[#This Row],[Mean]]="intermediate",IF(dailyActivity_merged[[#This Row],[Mean]]&gt;35,"pro","beginner"))</f>
        <v>0</v>
      </c>
      <c r="Q257">
        <f>AVERAGE(dailyActivity_merged[LightActiveDistance])</f>
        <v>3.3408191485885292</v>
      </c>
      <c r="R257">
        <v>4.7800002098083496</v>
      </c>
      <c r="S257">
        <v>0</v>
      </c>
      <c r="T257">
        <f>dailyActivity_merged[[#This Row],[VeryActiveMinutes]]*60</f>
        <v>660</v>
      </c>
      <c r="U257">
        <v>11</v>
      </c>
      <c r="V257">
        <f>dailyActivity_merged[[#This Row],[FairlyActiveMinutes]]*60</f>
        <v>2580</v>
      </c>
      <c r="W257">
        <v>43</v>
      </c>
      <c r="X257">
        <f>dailyActivity_merged[[#This Row],[LightlyActiveMinutes]]*60</f>
        <v>16140</v>
      </c>
      <c r="Y257">
        <v>269</v>
      </c>
      <c r="Z257">
        <v>1011</v>
      </c>
      <c r="AA257">
        <v>2198</v>
      </c>
    </row>
    <row r="258" spans="1:27" x14ac:dyDescent="0.3">
      <c r="A258" t="e">
        <f>VLOOKUP(dailyActivity_merged[[#Headers],[Id]],dailyActivity_merged[[Id]:[Calories]],15,0)</f>
        <v>#N/A</v>
      </c>
      <c r="B258" t="str">
        <f>LEFT(dailyActivity_merged[[#This Row],[Id]],4)</f>
        <v>2347</v>
      </c>
      <c r="C258">
        <v>2347167796</v>
      </c>
      <c r="D258" t="str">
        <f>LEFT(dailyActivity_merged[[#This Row],[ActivityDate]],1)</f>
        <v>4</v>
      </c>
      <c r="E258" s="1">
        <v>42481</v>
      </c>
      <c r="F258" s="1">
        <f ca="1">SUMIF(dailyActivity_merged[Id],dailyActivity_merged[[#Headers],[TotalSteps]],F259:F1197)</f>
        <v>0</v>
      </c>
      <c r="G258">
        <v>10080</v>
      </c>
      <c r="H258">
        <v>6.75</v>
      </c>
      <c r="I258">
        <v>6.75</v>
      </c>
      <c r="J258">
        <v>0</v>
      </c>
      <c r="K258" t="b">
        <f>IF(dailyActivity_merged[[#This Row],[VeryActiveDistance]]&gt;20,"active")</f>
        <v>0</v>
      </c>
      <c r="L258">
        <v>1.8500000238418599</v>
      </c>
      <c r="M258" t="b">
        <f>IF(dailyActivity_merged[[#This Row],[ModeratelyActiveDistance]]&gt;10&lt;20,"moderate")</f>
        <v>0</v>
      </c>
      <c r="N258">
        <v>1.5299999713897701</v>
      </c>
      <c r="O258" t="str">
        <f>IF(dailyActivity_merged[[#This Row],[LightActiveDistance]]&lt;10,"light")</f>
        <v>light</v>
      </c>
      <c r="P258" t="b">
        <f>IF(dailyActivity_merged[[#This Row],[Mean]]="intermediate",IF(dailyActivity_merged[[#This Row],[Mean]]&gt;35,"pro","beginner"))</f>
        <v>0</v>
      </c>
      <c r="Q258">
        <f>AVERAGE(dailyActivity_merged[LightActiveDistance])</f>
        <v>3.3408191485885292</v>
      </c>
      <c r="R258">
        <v>3.3800001144409202</v>
      </c>
      <c r="S258">
        <v>0</v>
      </c>
      <c r="T258">
        <f>dailyActivity_merged[[#This Row],[VeryActiveMinutes]]*60</f>
        <v>1380</v>
      </c>
      <c r="U258">
        <v>23</v>
      </c>
      <c r="V258">
        <f>dailyActivity_merged[[#This Row],[FairlyActiveMinutes]]*60</f>
        <v>1560</v>
      </c>
      <c r="W258">
        <v>26</v>
      </c>
      <c r="X258">
        <f>dailyActivity_merged[[#This Row],[LightlyActiveMinutes]]*60</f>
        <v>12480</v>
      </c>
      <c r="Y258">
        <v>208</v>
      </c>
      <c r="Z258">
        <v>761</v>
      </c>
      <c r="AA258">
        <v>2048</v>
      </c>
    </row>
    <row r="259" spans="1:27" x14ac:dyDescent="0.3">
      <c r="A259" t="e">
        <f>VLOOKUP(dailyActivity_merged[[#Headers],[Id]],dailyActivity_merged[[Id]:[Calories]],15,0)</f>
        <v>#N/A</v>
      </c>
      <c r="B259" t="str">
        <f>LEFT(dailyActivity_merged[[#This Row],[Id]],4)</f>
        <v>2347</v>
      </c>
      <c r="C259">
        <v>2347167796</v>
      </c>
      <c r="D259" t="str">
        <f>LEFT(dailyActivity_merged[[#This Row],[ActivityDate]],1)</f>
        <v>4</v>
      </c>
      <c r="E259" s="1">
        <v>42482</v>
      </c>
      <c r="F259" s="1">
        <f ca="1">SUMIF(dailyActivity_merged[Id],dailyActivity_merged[[#Headers],[TotalSteps]],F260:F1198)</f>
        <v>0</v>
      </c>
      <c r="G259">
        <v>7804</v>
      </c>
      <c r="H259">
        <v>5.1599998474121103</v>
      </c>
      <c r="I259">
        <v>5.1599998474121103</v>
      </c>
      <c r="J259">
        <v>0</v>
      </c>
      <c r="K259" t="b">
        <f>IF(dailyActivity_merged[[#This Row],[VeryActiveDistance]]&gt;20,"active")</f>
        <v>0</v>
      </c>
      <c r="L259">
        <v>0.56000000238418601</v>
      </c>
      <c r="M259" t="b">
        <f>IF(dailyActivity_merged[[#This Row],[ModeratelyActiveDistance]]&gt;10&lt;20,"moderate")</f>
        <v>0</v>
      </c>
      <c r="N259">
        <v>1.6799999475479099</v>
      </c>
      <c r="O259" t="str">
        <f>IF(dailyActivity_merged[[#This Row],[LightActiveDistance]]&lt;10,"light")</f>
        <v>light</v>
      </c>
      <c r="P259" t="b">
        <f>IF(dailyActivity_merged[[#This Row],[Mean]]="intermediate",IF(dailyActivity_merged[[#This Row],[Mean]]&gt;35,"pro","beginner"))</f>
        <v>0</v>
      </c>
      <c r="Q259">
        <f>AVERAGE(dailyActivity_merged[LightActiveDistance])</f>
        <v>3.3408191485885292</v>
      </c>
      <c r="R259">
        <v>2.9200000762939502</v>
      </c>
      <c r="S259">
        <v>0</v>
      </c>
      <c r="T259">
        <f>dailyActivity_merged[[#This Row],[VeryActiveMinutes]]*60</f>
        <v>540</v>
      </c>
      <c r="U259">
        <v>9</v>
      </c>
      <c r="V259">
        <f>dailyActivity_merged[[#This Row],[FairlyActiveMinutes]]*60</f>
        <v>1620</v>
      </c>
      <c r="W259">
        <v>27</v>
      </c>
      <c r="X259">
        <f>dailyActivity_merged[[#This Row],[LightlyActiveMinutes]]*60</f>
        <v>12360</v>
      </c>
      <c r="Y259">
        <v>206</v>
      </c>
      <c r="Z259">
        <v>781</v>
      </c>
      <c r="AA259">
        <v>1946</v>
      </c>
    </row>
    <row r="260" spans="1:27" x14ac:dyDescent="0.3">
      <c r="A260" t="e">
        <f>VLOOKUP(dailyActivity_merged[[#Headers],[Id]],dailyActivity_merged[[Id]:[Calories]],15,0)</f>
        <v>#N/A</v>
      </c>
      <c r="B260" t="str">
        <f>LEFT(dailyActivity_merged[[#This Row],[Id]],4)</f>
        <v>2347</v>
      </c>
      <c r="C260">
        <v>2347167796</v>
      </c>
      <c r="D260" t="str">
        <f>LEFT(dailyActivity_merged[[#This Row],[ActivityDate]],1)</f>
        <v>4</v>
      </c>
      <c r="E260" s="1">
        <v>42483</v>
      </c>
      <c r="F260" s="1">
        <f ca="1">SUMIF(dailyActivity_merged[Id],dailyActivity_merged[[#Headers],[TotalSteps]],F261:F1199)</f>
        <v>0</v>
      </c>
      <c r="G260">
        <v>16901</v>
      </c>
      <c r="H260">
        <v>11.3699998855591</v>
      </c>
      <c r="I260">
        <v>11.3699998855591</v>
      </c>
      <c r="J260">
        <v>0</v>
      </c>
      <c r="K260" t="b">
        <f>IF(dailyActivity_merged[[#This Row],[VeryActiveDistance]]&gt;20,"active")</f>
        <v>0</v>
      </c>
      <c r="L260">
        <v>2.7799999713897701</v>
      </c>
      <c r="M260" t="b">
        <f>IF(dailyActivity_merged[[#This Row],[ModeratelyActiveDistance]]&gt;10&lt;20,"moderate")</f>
        <v>0</v>
      </c>
      <c r="N260">
        <v>1.45000004768372</v>
      </c>
      <c r="O260" t="str">
        <f>IF(dailyActivity_merged[[#This Row],[LightActiveDistance]]&lt;10,"light")</f>
        <v>light</v>
      </c>
      <c r="P260" t="b">
        <f>IF(dailyActivity_merged[[#This Row],[Mean]]="intermediate",IF(dailyActivity_merged[[#This Row],[Mean]]&gt;35,"pro","beginner"))</f>
        <v>0</v>
      </c>
      <c r="Q260">
        <f>AVERAGE(dailyActivity_merged[LightActiveDistance])</f>
        <v>3.3408191485885292</v>
      </c>
      <c r="R260">
        <v>7.1500000953674299</v>
      </c>
      <c r="S260">
        <v>0</v>
      </c>
      <c r="T260">
        <f>dailyActivity_merged[[#This Row],[VeryActiveMinutes]]*60</f>
        <v>1920</v>
      </c>
      <c r="U260">
        <v>32</v>
      </c>
      <c r="V260">
        <f>dailyActivity_merged[[#This Row],[FairlyActiveMinutes]]*60</f>
        <v>2100</v>
      </c>
      <c r="W260">
        <v>35</v>
      </c>
      <c r="X260">
        <f>dailyActivity_merged[[#This Row],[LightlyActiveMinutes]]*60</f>
        <v>21600</v>
      </c>
      <c r="Y260">
        <v>360</v>
      </c>
      <c r="Z260">
        <v>591</v>
      </c>
      <c r="AA260">
        <v>2629</v>
      </c>
    </row>
    <row r="261" spans="1:27" x14ac:dyDescent="0.3">
      <c r="A261" t="e">
        <f>VLOOKUP(dailyActivity_merged[[#Headers],[Id]],dailyActivity_merged[[Id]:[Calories]],15,0)</f>
        <v>#N/A</v>
      </c>
      <c r="B261" t="str">
        <f>LEFT(dailyActivity_merged[[#This Row],[Id]],4)</f>
        <v>2347</v>
      </c>
      <c r="C261">
        <v>2347167796</v>
      </c>
      <c r="D261" t="str">
        <f>LEFT(dailyActivity_merged[[#This Row],[ActivityDate]],1)</f>
        <v>4</v>
      </c>
      <c r="E261" s="1">
        <v>42484</v>
      </c>
      <c r="F261" s="1">
        <f ca="1">SUMIF(dailyActivity_merged[Id],dailyActivity_merged[[#Headers],[TotalSteps]],F262:F1200)</f>
        <v>0</v>
      </c>
      <c r="G261">
        <v>9471</v>
      </c>
      <c r="H261">
        <v>6.2600002288818404</v>
      </c>
      <c r="I261">
        <v>6.2600002288818404</v>
      </c>
      <c r="J261">
        <v>0</v>
      </c>
      <c r="K261" t="b">
        <f>IF(dailyActivity_merged[[#This Row],[VeryActiveDistance]]&gt;20,"active")</f>
        <v>0</v>
      </c>
      <c r="L261">
        <v>0</v>
      </c>
      <c r="M261" t="b">
        <f>IF(dailyActivity_merged[[#This Row],[ModeratelyActiveDistance]]&gt;10&lt;20,"moderate")</f>
        <v>0</v>
      </c>
      <c r="N261">
        <v>0</v>
      </c>
      <c r="O261" t="str">
        <f>IF(dailyActivity_merged[[#This Row],[LightActiveDistance]]&lt;10,"light")</f>
        <v>light</v>
      </c>
      <c r="P261" t="b">
        <f>IF(dailyActivity_merged[[#This Row],[Mean]]="intermediate",IF(dailyActivity_merged[[#This Row],[Mean]]&gt;35,"pro","beginner"))</f>
        <v>0</v>
      </c>
      <c r="Q261">
        <f>AVERAGE(dailyActivity_merged[LightActiveDistance])</f>
        <v>3.3408191485885292</v>
      </c>
      <c r="R261">
        <v>6.2600002288818404</v>
      </c>
      <c r="S261">
        <v>0</v>
      </c>
      <c r="T261">
        <f>dailyActivity_merged[[#This Row],[VeryActiveMinutes]]*60</f>
        <v>0</v>
      </c>
      <c r="U261">
        <v>0</v>
      </c>
      <c r="V261">
        <f>dailyActivity_merged[[#This Row],[FairlyActiveMinutes]]*60</f>
        <v>0</v>
      </c>
      <c r="W261">
        <v>0</v>
      </c>
      <c r="X261">
        <f>dailyActivity_merged[[#This Row],[LightlyActiveMinutes]]*60</f>
        <v>21600</v>
      </c>
      <c r="Y261">
        <v>360</v>
      </c>
      <c r="Z261">
        <v>584</v>
      </c>
      <c r="AA261">
        <v>2187</v>
      </c>
    </row>
    <row r="262" spans="1:27" x14ac:dyDescent="0.3">
      <c r="A262" t="e">
        <f>VLOOKUP(dailyActivity_merged[[#Headers],[Id]],dailyActivity_merged[[Id]:[Calories]],15,0)</f>
        <v>#N/A</v>
      </c>
      <c r="B262" t="str">
        <f>LEFT(dailyActivity_merged[[#This Row],[Id]],4)</f>
        <v>2347</v>
      </c>
      <c r="C262">
        <v>2347167796</v>
      </c>
      <c r="D262" t="str">
        <f>LEFT(dailyActivity_merged[[#This Row],[ActivityDate]],1)</f>
        <v>4</v>
      </c>
      <c r="E262" s="1">
        <v>42485</v>
      </c>
      <c r="F262" s="1">
        <f ca="1">SUMIF(dailyActivity_merged[Id],dailyActivity_merged[[#Headers],[TotalSteps]],F263:F1201)</f>
        <v>0</v>
      </c>
      <c r="G262">
        <v>9482</v>
      </c>
      <c r="H262">
        <v>6.3800001144409197</v>
      </c>
      <c r="I262">
        <v>6.3800001144409197</v>
      </c>
      <c r="J262">
        <v>0</v>
      </c>
      <c r="K262" t="b">
        <f>IF(dailyActivity_merged[[#This Row],[VeryActiveDistance]]&gt;20,"active")</f>
        <v>0</v>
      </c>
      <c r="L262">
        <v>1.2699999809265099</v>
      </c>
      <c r="M262" t="b">
        <f>IF(dailyActivity_merged[[#This Row],[ModeratelyActiveDistance]]&gt;10&lt;20,"moderate")</f>
        <v>0</v>
      </c>
      <c r="N262">
        <v>0.519999980926514</v>
      </c>
      <c r="O262" t="str">
        <f>IF(dailyActivity_merged[[#This Row],[LightActiveDistance]]&lt;10,"light")</f>
        <v>light</v>
      </c>
      <c r="P262" t="b">
        <f>IF(dailyActivity_merged[[#This Row],[Mean]]="intermediate",IF(dailyActivity_merged[[#This Row],[Mean]]&gt;35,"pro","beginner"))</f>
        <v>0</v>
      </c>
      <c r="Q262">
        <f>AVERAGE(dailyActivity_merged[LightActiveDistance])</f>
        <v>3.3408191485885292</v>
      </c>
      <c r="R262">
        <v>4.5999999046325701</v>
      </c>
      <c r="S262">
        <v>0</v>
      </c>
      <c r="T262">
        <f>dailyActivity_merged[[#This Row],[VeryActiveMinutes]]*60</f>
        <v>900</v>
      </c>
      <c r="U262">
        <v>15</v>
      </c>
      <c r="V262">
        <f>dailyActivity_merged[[#This Row],[FairlyActiveMinutes]]*60</f>
        <v>660</v>
      </c>
      <c r="W262">
        <v>11</v>
      </c>
      <c r="X262">
        <f>dailyActivity_merged[[#This Row],[LightlyActiveMinutes]]*60</f>
        <v>16620</v>
      </c>
      <c r="Y262">
        <v>277</v>
      </c>
      <c r="Z262">
        <v>653</v>
      </c>
      <c r="AA262">
        <v>2095</v>
      </c>
    </row>
    <row r="263" spans="1:27" x14ac:dyDescent="0.3">
      <c r="A263" t="e">
        <f>VLOOKUP(dailyActivity_merged[[#Headers],[Id]],dailyActivity_merged[[Id]:[Calories]],15,0)</f>
        <v>#N/A</v>
      </c>
      <c r="B263" t="str">
        <f>LEFT(dailyActivity_merged[[#This Row],[Id]],4)</f>
        <v>2347</v>
      </c>
      <c r="C263">
        <v>2347167796</v>
      </c>
      <c r="D263" t="str">
        <f>LEFT(dailyActivity_merged[[#This Row],[ActivityDate]],1)</f>
        <v>4</v>
      </c>
      <c r="E263" s="1">
        <v>42486</v>
      </c>
      <c r="F263" s="1">
        <f ca="1">SUMIF(dailyActivity_merged[Id],dailyActivity_merged[[#Headers],[TotalSteps]],F264:F1202)</f>
        <v>0</v>
      </c>
      <c r="G263">
        <v>5980</v>
      </c>
      <c r="H263">
        <v>3.9500000476837198</v>
      </c>
      <c r="I263">
        <v>3.9500000476837198</v>
      </c>
      <c r="J263">
        <v>0</v>
      </c>
      <c r="K263" t="b">
        <f>IF(dailyActivity_merged[[#This Row],[VeryActiveDistance]]&gt;20,"active")</f>
        <v>0</v>
      </c>
      <c r="L263">
        <v>0</v>
      </c>
      <c r="M263" t="b">
        <f>IF(dailyActivity_merged[[#This Row],[ModeratelyActiveDistance]]&gt;10&lt;20,"moderate")</f>
        <v>0</v>
      </c>
      <c r="N263">
        <v>0</v>
      </c>
      <c r="O263" t="str">
        <f>IF(dailyActivity_merged[[#This Row],[LightActiveDistance]]&lt;10,"light")</f>
        <v>light</v>
      </c>
      <c r="P263" t="b">
        <f>IF(dailyActivity_merged[[#This Row],[Mean]]="intermediate",IF(dailyActivity_merged[[#This Row],[Mean]]&gt;35,"pro","beginner"))</f>
        <v>0</v>
      </c>
      <c r="Q263">
        <f>AVERAGE(dailyActivity_merged[LightActiveDistance])</f>
        <v>3.3408191485885292</v>
      </c>
      <c r="R263">
        <v>3.9500000476837198</v>
      </c>
      <c r="S263">
        <v>0</v>
      </c>
      <c r="T263">
        <f>dailyActivity_merged[[#This Row],[VeryActiveMinutes]]*60</f>
        <v>0</v>
      </c>
      <c r="U263">
        <v>0</v>
      </c>
      <c r="V263">
        <f>dailyActivity_merged[[#This Row],[FairlyActiveMinutes]]*60</f>
        <v>0</v>
      </c>
      <c r="W263">
        <v>0</v>
      </c>
      <c r="X263">
        <f>dailyActivity_merged[[#This Row],[LightlyActiveMinutes]]*60</f>
        <v>13620</v>
      </c>
      <c r="Y263">
        <v>227</v>
      </c>
      <c r="Z263">
        <v>732</v>
      </c>
      <c r="AA263">
        <v>1861</v>
      </c>
    </row>
    <row r="264" spans="1:27" x14ac:dyDescent="0.3">
      <c r="A264" t="e">
        <f>VLOOKUP(dailyActivity_merged[[#Headers],[Id]],dailyActivity_merged[[Id]:[Calories]],15,0)</f>
        <v>#N/A</v>
      </c>
      <c r="B264" t="str">
        <f>LEFT(dailyActivity_merged[[#This Row],[Id]],4)</f>
        <v>2347</v>
      </c>
      <c r="C264">
        <v>2347167796</v>
      </c>
      <c r="D264" t="str">
        <f>LEFT(dailyActivity_merged[[#This Row],[ActivityDate]],1)</f>
        <v>4</v>
      </c>
      <c r="E264" s="1">
        <v>42487</v>
      </c>
      <c r="F264" s="1">
        <f ca="1">SUMIF(dailyActivity_merged[Id],dailyActivity_merged[[#Headers],[TotalSteps]],F265:F1203)</f>
        <v>0</v>
      </c>
      <c r="G264">
        <v>11423</v>
      </c>
      <c r="H264">
        <v>7.5799999237060502</v>
      </c>
      <c r="I264">
        <v>7.5799999237060502</v>
      </c>
      <c r="J264">
        <v>0</v>
      </c>
      <c r="K264" t="b">
        <f>IF(dailyActivity_merged[[#This Row],[VeryActiveDistance]]&gt;20,"active")</f>
        <v>0</v>
      </c>
      <c r="L264">
        <v>1.8600000143051101</v>
      </c>
      <c r="M264" t="b">
        <f>IF(dailyActivity_merged[[#This Row],[ModeratelyActiveDistance]]&gt;10&lt;20,"moderate")</f>
        <v>0</v>
      </c>
      <c r="N264">
        <v>0.40000000596046398</v>
      </c>
      <c r="O264" t="str">
        <f>IF(dailyActivity_merged[[#This Row],[LightActiveDistance]]&lt;10,"light")</f>
        <v>light</v>
      </c>
      <c r="P264" t="b">
        <f>IF(dailyActivity_merged[[#This Row],[Mean]]="intermediate",IF(dailyActivity_merged[[#This Row],[Mean]]&gt;35,"pro","beginner"))</f>
        <v>0</v>
      </c>
      <c r="Q264">
        <f>AVERAGE(dailyActivity_merged[LightActiveDistance])</f>
        <v>3.3408191485885292</v>
      </c>
      <c r="R264">
        <v>5.3200001716613796</v>
      </c>
      <c r="S264">
        <v>0</v>
      </c>
      <c r="T264">
        <f>dailyActivity_merged[[#This Row],[VeryActiveMinutes]]*60</f>
        <v>1560</v>
      </c>
      <c r="U264">
        <v>26</v>
      </c>
      <c r="V264">
        <f>dailyActivity_merged[[#This Row],[FairlyActiveMinutes]]*60</f>
        <v>540</v>
      </c>
      <c r="W264">
        <v>9</v>
      </c>
      <c r="X264">
        <f>dailyActivity_merged[[#This Row],[LightlyActiveMinutes]]*60</f>
        <v>17700</v>
      </c>
      <c r="Y264">
        <v>295</v>
      </c>
      <c r="Z264">
        <v>623</v>
      </c>
      <c r="AA264">
        <v>2194</v>
      </c>
    </row>
    <row r="265" spans="1:27" x14ac:dyDescent="0.3">
      <c r="A265" t="e">
        <f>VLOOKUP(dailyActivity_merged[[#Headers],[Id]],dailyActivity_merged[[Id]:[Calories]],15,0)</f>
        <v>#N/A</v>
      </c>
      <c r="B265" t="str">
        <f>LEFT(dailyActivity_merged[[#This Row],[Id]],4)</f>
        <v>2347</v>
      </c>
      <c r="C265">
        <v>2347167796</v>
      </c>
      <c r="D265" t="str">
        <f>LEFT(dailyActivity_merged[[#This Row],[ActivityDate]],1)</f>
        <v>4</v>
      </c>
      <c r="E265" s="1">
        <v>42488</v>
      </c>
      <c r="F265" s="1">
        <f ca="1">SUMIF(dailyActivity_merged[Id],dailyActivity_merged[[#Headers],[TotalSteps]],F266:F1204)</f>
        <v>0</v>
      </c>
      <c r="G265">
        <v>5439</v>
      </c>
      <c r="H265">
        <v>3.5999999046325701</v>
      </c>
      <c r="I265">
        <v>3.5999999046325701</v>
      </c>
      <c r="J265">
        <v>0</v>
      </c>
      <c r="K265" t="b">
        <f>IF(dailyActivity_merged[[#This Row],[VeryActiveDistance]]&gt;20,"active")</f>
        <v>0</v>
      </c>
      <c r="L265">
        <v>0</v>
      </c>
      <c r="M265" t="b">
        <f>IF(dailyActivity_merged[[#This Row],[ModeratelyActiveDistance]]&gt;10&lt;20,"moderate")</f>
        <v>0</v>
      </c>
      <c r="N265">
        <v>0</v>
      </c>
      <c r="O265" t="str">
        <f>IF(dailyActivity_merged[[#This Row],[LightActiveDistance]]&lt;10,"light")</f>
        <v>light</v>
      </c>
      <c r="P265" t="b">
        <f>IF(dailyActivity_merged[[#This Row],[Mean]]="intermediate",IF(dailyActivity_merged[[#This Row],[Mean]]&gt;35,"pro","beginner"))</f>
        <v>0</v>
      </c>
      <c r="Q265">
        <f>AVERAGE(dailyActivity_merged[LightActiveDistance])</f>
        <v>3.3408191485885292</v>
      </c>
      <c r="R265">
        <v>3.5999999046325701</v>
      </c>
      <c r="S265">
        <v>0</v>
      </c>
      <c r="T265">
        <f>dailyActivity_merged[[#This Row],[VeryActiveMinutes]]*60</f>
        <v>0</v>
      </c>
      <c r="U265">
        <v>0</v>
      </c>
      <c r="V265">
        <f>dailyActivity_merged[[#This Row],[FairlyActiveMinutes]]*60</f>
        <v>0</v>
      </c>
      <c r="W265">
        <v>0</v>
      </c>
      <c r="X265">
        <f>dailyActivity_merged[[#This Row],[LightlyActiveMinutes]]*60</f>
        <v>13740</v>
      </c>
      <c r="Y265">
        <v>229</v>
      </c>
      <c r="Z265">
        <v>764</v>
      </c>
      <c r="AA265">
        <v>1854</v>
      </c>
    </row>
    <row r="266" spans="1:27" x14ac:dyDescent="0.3">
      <c r="A266" t="e">
        <f>VLOOKUP(dailyActivity_merged[[#Headers],[Id]],dailyActivity_merged[[Id]:[Calories]],15,0)</f>
        <v>#N/A</v>
      </c>
      <c r="B266" t="str">
        <f>LEFT(dailyActivity_merged[[#This Row],[Id]],4)</f>
        <v>2347</v>
      </c>
      <c r="C266">
        <v>2347167796</v>
      </c>
      <c r="D266" t="str">
        <f>LEFT(dailyActivity_merged[[#This Row],[ActivityDate]],1)</f>
        <v>4</v>
      </c>
      <c r="E266" s="1">
        <v>42489</v>
      </c>
      <c r="F266" s="1">
        <f ca="1">SUMIF(dailyActivity_merged[Id],dailyActivity_merged[[#Headers],[TotalSteps]],F267:F1205)</f>
        <v>0</v>
      </c>
      <c r="G266">
        <v>42</v>
      </c>
      <c r="H266">
        <v>2.9999999329447701E-2</v>
      </c>
      <c r="I266">
        <v>2.9999999329447701E-2</v>
      </c>
      <c r="J266">
        <v>0</v>
      </c>
      <c r="K266" t="b">
        <f>IF(dailyActivity_merged[[#This Row],[VeryActiveDistance]]&gt;20,"active")</f>
        <v>0</v>
      </c>
      <c r="L266">
        <v>0</v>
      </c>
      <c r="M266" t="b">
        <f>IF(dailyActivity_merged[[#This Row],[ModeratelyActiveDistance]]&gt;10&lt;20,"moderate")</f>
        <v>0</v>
      </c>
      <c r="N266">
        <v>0</v>
      </c>
      <c r="O266" t="str">
        <f>IF(dailyActivity_merged[[#This Row],[LightActiveDistance]]&lt;10,"light")</f>
        <v>light</v>
      </c>
      <c r="P266" t="b">
        <f>IF(dailyActivity_merged[[#This Row],[Mean]]="intermediate",IF(dailyActivity_merged[[#This Row],[Mean]]&gt;35,"pro","beginner"))</f>
        <v>0</v>
      </c>
      <c r="Q266">
        <f>AVERAGE(dailyActivity_merged[LightActiveDistance])</f>
        <v>3.3408191485885292</v>
      </c>
      <c r="R266">
        <v>2.9999999329447701E-2</v>
      </c>
      <c r="S266">
        <v>0</v>
      </c>
      <c r="T266">
        <f>dailyActivity_merged[[#This Row],[VeryActiveMinutes]]*60</f>
        <v>0</v>
      </c>
      <c r="U266">
        <v>0</v>
      </c>
      <c r="V266">
        <f>dailyActivity_merged[[#This Row],[FairlyActiveMinutes]]*60</f>
        <v>0</v>
      </c>
      <c r="W266">
        <v>0</v>
      </c>
      <c r="X266">
        <f>dailyActivity_merged[[#This Row],[LightlyActiveMinutes]]*60</f>
        <v>240</v>
      </c>
      <c r="Y266">
        <v>4</v>
      </c>
      <c r="Z266">
        <v>2</v>
      </c>
      <c r="AA266">
        <v>403</v>
      </c>
    </row>
    <row r="267" spans="1:27" x14ac:dyDescent="0.3">
      <c r="A267" t="e">
        <f>VLOOKUP(dailyActivity_merged[[#Headers],[Id]],dailyActivity_merged[[Id]:[Calories]],15,0)</f>
        <v>#N/A</v>
      </c>
      <c r="B267" t="str">
        <f>LEFT(dailyActivity_merged[[#This Row],[Id]],4)</f>
        <v>2873</v>
      </c>
      <c r="C267">
        <v>2873212765</v>
      </c>
      <c r="D267" t="str">
        <f>LEFT(dailyActivity_merged[[#This Row],[ActivityDate]],1)</f>
        <v>4</v>
      </c>
      <c r="E267" s="1">
        <v>42472</v>
      </c>
      <c r="F267" s="1">
        <f ca="1">SUMIF(dailyActivity_merged[Id],dailyActivity_merged[[#Headers],[TotalSteps]],F268:F1206)</f>
        <v>0</v>
      </c>
      <c r="G267">
        <v>8796</v>
      </c>
      <c r="H267">
        <v>5.9099998474121103</v>
      </c>
      <c r="I267">
        <v>5.9099998474121103</v>
      </c>
      <c r="J267">
        <v>0</v>
      </c>
      <c r="K267" t="b">
        <f>IF(dailyActivity_merged[[#This Row],[VeryActiveDistance]]&gt;20,"active")</f>
        <v>0</v>
      </c>
      <c r="L267">
        <v>0.109999999403954</v>
      </c>
      <c r="M267" t="b">
        <f>IF(dailyActivity_merged[[#This Row],[ModeratelyActiveDistance]]&gt;10&lt;20,"moderate")</f>
        <v>0</v>
      </c>
      <c r="N267">
        <v>0.93000000715255704</v>
      </c>
      <c r="O267" t="str">
        <f>IF(dailyActivity_merged[[#This Row],[LightActiveDistance]]&lt;10,"light")</f>
        <v>light</v>
      </c>
      <c r="P267" t="b">
        <f>IF(dailyActivity_merged[[#This Row],[Mean]]="intermediate",IF(dailyActivity_merged[[#This Row],[Mean]]&gt;35,"pro","beginner"))</f>
        <v>0</v>
      </c>
      <c r="Q267">
        <f>AVERAGE(dailyActivity_merged[LightActiveDistance])</f>
        <v>3.3408191485885292</v>
      </c>
      <c r="R267">
        <v>4.8800001144409197</v>
      </c>
      <c r="S267">
        <v>0</v>
      </c>
      <c r="T267">
        <f>dailyActivity_merged[[#This Row],[VeryActiveMinutes]]*60</f>
        <v>120</v>
      </c>
      <c r="U267">
        <v>2</v>
      </c>
      <c r="V267">
        <f>dailyActivity_merged[[#This Row],[FairlyActiveMinutes]]*60</f>
        <v>1260</v>
      </c>
      <c r="W267">
        <v>21</v>
      </c>
      <c r="X267">
        <f>dailyActivity_merged[[#This Row],[LightlyActiveMinutes]]*60</f>
        <v>21360</v>
      </c>
      <c r="Y267">
        <v>356</v>
      </c>
      <c r="Z267">
        <v>1061</v>
      </c>
      <c r="AA267">
        <v>1982</v>
      </c>
    </row>
    <row r="268" spans="1:27" x14ac:dyDescent="0.3">
      <c r="A268" t="e">
        <f>VLOOKUP(dailyActivity_merged[[#Headers],[Id]],dailyActivity_merged[[Id]:[Calories]],15,0)</f>
        <v>#N/A</v>
      </c>
      <c r="B268" t="str">
        <f>LEFT(dailyActivity_merged[[#This Row],[Id]],4)</f>
        <v>2873</v>
      </c>
      <c r="C268">
        <v>2873212765</v>
      </c>
      <c r="D268" t="str">
        <f>LEFT(dailyActivity_merged[[#This Row],[ActivityDate]],1)</f>
        <v>4</v>
      </c>
      <c r="E268" s="1">
        <v>42473</v>
      </c>
      <c r="F268" s="1">
        <f ca="1">SUMIF(dailyActivity_merged[Id],dailyActivity_merged[[#Headers],[TotalSteps]],F269:F1207)</f>
        <v>0</v>
      </c>
      <c r="G268">
        <v>7618</v>
      </c>
      <c r="H268">
        <v>5.1199998855590803</v>
      </c>
      <c r="I268">
        <v>5.1199998855590803</v>
      </c>
      <c r="J268">
        <v>0</v>
      </c>
      <c r="K268" t="b">
        <f>IF(dailyActivity_merged[[#This Row],[VeryActiveDistance]]&gt;20,"active")</f>
        <v>0</v>
      </c>
      <c r="L268">
        <v>0</v>
      </c>
      <c r="M268" t="b">
        <f>IF(dailyActivity_merged[[#This Row],[ModeratelyActiveDistance]]&gt;10&lt;20,"moderate")</f>
        <v>0</v>
      </c>
      <c r="N268">
        <v>0.21999999880790699</v>
      </c>
      <c r="O268" t="str">
        <f>IF(dailyActivity_merged[[#This Row],[LightActiveDistance]]&lt;10,"light")</f>
        <v>light</v>
      </c>
      <c r="P268" t="b">
        <f>IF(dailyActivity_merged[[#This Row],[Mean]]="intermediate",IF(dailyActivity_merged[[#This Row],[Mean]]&gt;35,"pro","beginner"))</f>
        <v>0</v>
      </c>
      <c r="Q268">
        <f>AVERAGE(dailyActivity_merged[LightActiveDistance])</f>
        <v>3.3408191485885292</v>
      </c>
      <c r="R268">
        <v>4.8800001144409197</v>
      </c>
      <c r="S268">
        <v>1.9999999552965199E-2</v>
      </c>
      <c r="T268">
        <f>dailyActivity_merged[[#This Row],[VeryActiveMinutes]]*60</f>
        <v>0</v>
      </c>
      <c r="U268">
        <v>0</v>
      </c>
      <c r="V268">
        <f>dailyActivity_merged[[#This Row],[FairlyActiveMinutes]]*60</f>
        <v>480</v>
      </c>
      <c r="W268">
        <v>8</v>
      </c>
      <c r="X268">
        <f>dailyActivity_merged[[#This Row],[LightlyActiveMinutes]]*60</f>
        <v>24240</v>
      </c>
      <c r="Y268">
        <v>404</v>
      </c>
      <c r="Z268">
        <v>1028</v>
      </c>
      <c r="AA268">
        <v>2004</v>
      </c>
    </row>
    <row r="269" spans="1:27" x14ac:dyDescent="0.3">
      <c r="A269" t="e">
        <f>VLOOKUP(dailyActivity_merged[[#Headers],[Id]],dailyActivity_merged[[Id]:[Calories]],15,0)</f>
        <v>#N/A</v>
      </c>
      <c r="B269" t="str">
        <f>LEFT(dailyActivity_merged[[#This Row],[Id]],4)</f>
        <v>2873</v>
      </c>
      <c r="C269">
        <v>2873212765</v>
      </c>
      <c r="D269" t="str">
        <f>LEFT(dailyActivity_merged[[#This Row],[ActivityDate]],1)</f>
        <v>4</v>
      </c>
      <c r="E269" s="1">
        <v>42474</v>
      </c>
      <c r="F269" s="1">
        <f ca="1">SUMIF(dailyActivity_merged[Id],dailyActivity_merged[[#Headers],[TotalSteps]],F270:F1208)</f>
        <v>0</v>
      </c>
      <c r="G269">
        <v>7910</v>
      </c>
      <c r="H269">
        <v>5.3200001716613796</v>
      </c>
      <c r="I269">
        <v>5.3200001716613796</v>
      </c>
      <c r="J269">
        <v>0</v>
      </c>
      <c r="K269" t="b">
        <f>IF(dailyActivity_merged[[#This Row],[VeryActiveDistance]]&gt;20,"active")</f>
        <v>0</v>
      </c>
      <c r="L269">
        <v>0</v>
      </c>
      <c r="M269" t="b">
        <f>IF(dailyActivity_merged[[#This Row],[ModeratelyActiveDistance]]&gt;10&lt;20,"moderate")</f>
        <v>0</v>
      </c>
      <c r="N269">
        <v>0</v>
      </c>
      <c r="O269" t="str">
        <f>IF(dailyActivity_merged[[#This Row],[LightActiveDistance]]&lt;10,"light")</f>
        <v>light</v>
      </c>
      <c r="P269" t="b">
        <f>IF(dailyActivity_merged[[#This Row],[Mean]]="intermediate",IF(dailyActivity_merged[[#This Row],[Mean]]&gt;35,"pro","beginner"))</f>
        <v>0</v>
      </c>
      <c r="Q269">
        <f>AVERAGE(dailyActivity_merged[LightActiveDistance])</f>
        <v>3.3408191485885292</v>
      </c>
      <c r="R269">
        <v>5.3200001716613796</v>
      </c>
      <c r="S269">
        <v>0</v>
      </c>
      <c r="T269">
        <f>dailyActivity_merged[[#This Row],[VeryActiveMinutes]]*60</f>
        <v>0</v>
      </c>
      <c r="U269">
        <v>0</v>
      </c>
      <c r="V269">
        <f>dailyActivity_merged[[#This Row],[FairlyActiveMinutes]]*60</f>
        <v>0</v>
      </c>
      <c r="W269">
        <v>0</v>
      </c>
      <c r="X269">
        <f>dailyActivity_merged[[#This Row],[LightlyActiveMinutes]]*60</f>
        <v>19860</v>
      </c>
      <c r="Y269">
        <v>331</v>
      </c>
      <c r="Z269">
        <v>1109</v>
      </c>
      <c r="AA269">
        <v>1893</v>
      </c>
    </row>
    <row r="270" spans="1:27" x14ac:dyDescent="0.3">
      <c r="A270" t="e">
        <f>VLOOKUP(dailyActivity_merged[[#Headers],[Id]],dailyActivity_merged[[Id]:[Calories]],15,0)</f>
        <v>#N/A</v>
      </c>
      <c r="B270" t="str">
        <f>LEFT(dailyActivity_merged[[#This Row],[Id]],4)</f>
        <v>2873</v>
      </c>
      <c r="C270">
        <v>2873212765</v>
      </c>
      <c r="D270" t="str">
        <f>LEFT(dailyActivity_merged[[#This Row],[ActivityDate]],1)</f>
        <v>4</v>
      </c>
      <c r="E270" s="1">
        <v>42475</v>
      </c>
      <c r="F270" s="1">
        <f ca="1">SUMIF(dailyActivity_merged[Id],dailyActivity_merged[[#Headers],[TotalSteps]],F271:F1209)</f>
        <v>0</v>
      </c>
      <c r="G270">
        <v>8482</v>
      </c>
      <c r="H270">
        <v>5.6999998092651403</v>
      </c>
      <c r="I270">
        <v>5.6999998092651403</v>
      </c>
      <c r="J270">
        <v>0</v>
      </c>
      <c r="K270" t="b">
        <f>IF(dailyActivity_merged[[#This Row],[VeryActiveDistance]]&gt;20,"active")</f>
        <v>0</v>
      </c>
      <c r="L270">
        <v>0</v>
      </c>
      <c r="M270" t="b">
        <f>IF(dailyActivity_merged[[#This Row],[ModeratelyActiveDistance]]&gt;10&lt;20,"moderate")</f>
        <v>0</v>
      </c>
      <c r="N270">
        <v>0</v>
      </c>
      <c r="O270" t="str">
        <f>IF(dailyActivity_merged[[#This Row],[LightActiveDistance]]&lt;10,"light")</f>
        <v>light</v>
      </c>
      <c r="P270" t="b">
        <f>IF(dailyActivity_merged[[#This Row],[Mean]]="intermediate",IF(dailyActivity_merged[[#This Row],[Mean]]&gt;35,"pro","beginner"))</f>
        <v>0</v>
      </c>
      <c r="Q270">
        <f>AVERAGE(dailyActivity_merged[LightActiveDistance])</f>
        <v>3.3408191485885292</v>
      </c>
      <c r="R270">
        <v>5.6900000572204599</v>
      </c>
      <c r="S270">
        <v>9.9999997764825804E-3</v>
      </c>
      <c r="T270">
        <f>dailyActivity_merged[[#This Row],[VeryActiveMinutes]]*60</f>
        <v>0</v>
      </c>
      <c r="U270">
        <v>0</v>
      </c>
      <c r="V270">
        <f>dailyActivity_merged[[#This Row],[FairlyActiveMinutes]]*60</f>
        <v>0</v>
      </c>
      <c r="W270">
        <v>0</v>
      </c>
      <c r="X270">
        <f>dailyActivity_merged[[#This Row],[LightlyActiveMinutes]]*60</f>
        <v>26880</v>
      </c>
      <c r="Y270">
        <v>448</v>
      </c>
      <c r="Z270">
        <v>992</v>
      </c>
      <c r="AA270">
        <v>2063</v>
      </c>
    </row>
    <row r="271" spans="1:27" x14ac:dyDescent="0.3">
      <c r="A271" t="e">
        <f>VLOOKUP(dailyActivity_merged[[#Headers],[Id]],dailyActivity_merged[[Id]:[Calories]],15,0)</f>
        <v>#N/A</v>
      </c>
      <c r="B271" t="str">
        <f>LEFT(dailyActivity_merged[[#This Row],[Id]],4)</f>
        <v>2873</v>
      </c>
      <c r="C271">
        <v>2873212765</v>
      </c>
      <c r="D271" t="str">
        <f>LEFT(dailyActivity_merged[[#This Row],[ActivityDate]],1)</f>
        <v>4</v>
      </c>
      <c r="E271" s="1">
        <v>42476</v>
      </c>
      <c r="F271" s="1">
        <f ca="1">SUMIF(dailyActivity_merged[Id],dailyActivity_merged[[#Headers],[TotalSteps]],F272:F1210)</f>
        <v>0</v>
      </c>
      <c r="G271">
        <v>9685</v>
      </c>
      <c r="H271">
        <v>6.6500000953674299</v>
      </c>
      <c r="I271">
        <v>6.6500000953674299</v>
      </c>
      <c r="J271">
        <v>0</v>
      </c>
      <c r="K271" t="b">
        <f>IF(dailyActivity_merged[[#This Row],[VeryActiveDistance]]&gt;20,"active")</f>
        <v>0</v>
      </c>
      <c r="L271">
        <v>3.1099998950958301</v>
      </c>
      <c r="M271" t="b">
        <f>IF(dailyActivity_merged[[#This Row],[ModeratelyActiveDistance]]&gt;10&lt;20,"moderate")</f>
        <v>0</v>
      </c>
      <c r="N271">
        <v>1.9999999552965199E-2</v>
      </c>
      <c r="O271" t="str">
        <f>IF(dailyActivity_merged[[#This Row],[LightActiveDistance]]&lt;10,"light")</f>
        <v>light</v>
      </c>
      <c r="P271" t="b">
        <f>IF(dailyActivity_merged[[#This Row],[Mean]]="intermediate",IF(dailyActivity_merged[[#This Row],[Mean]]&gt;35,"pro","beginner"))</f>
        <v>0</v>
      </c>
      <c r="Q271">
        <f>AVERAGE(dailyActivity_merged[LightActiveDistance])</f>
        <v>3.3408191485885292</v>
      </c>
      <c r="R271">
        <v>3.5099999904632599</v>
      </c>
      <c r="S271">
        <v>9.9999997764825804E-3</v>
      </c>
      <c r="T271">
        <f>dailyActivity_merged[[#This Row],[VeryActiveMinutes]]*60</f>
        <v>2820</v>
      </c>
      <c r="U271">
        <v>47</v>
      </c>
      <c r="V271">
        <f>dailyActivity_merged[[#This Row],[FairlyActiveMinutes]]*60</f>
        <v>60</v>
      </c>
      <c r="W271">
        <v>1</v>
      </c>
      <c r="X271">
        <f>dailyActivity_merged[[#This Row],[LightlyActiveMinutes]]*60</f>
        <v>18300</v>
      </c>
      <c r="Y271">
        <v>305</v>
      </c>
      <c r="Z271">
        <v>1087</v>
      </c>
      <c r="AA271">
        <v>2148</v>
      </c>
    </row>
    <row r="272" spans="1:27" x14ac:dyDescent="0.3">
      <c r="A272" t="e">
        <f>VLOOKUP(dailyActivity_merged[[#Headers],[Id]],dailyActivity_merged[[Id]:[Calories]],15,0)</f>
        <v>#N/A</v>
      </c>
      <c r="B272" t="str">
        <f>LEFT(dailyActivity_merged[[#This Row],[Id]],4)</f>
        <v>2873</v>
      </c>
      <c r="C272">
        <v>2873212765</v>
      </c>
      <c r="D272" t="str">
        <f>LEFT(dailyActivity_merged[[#This Row],[ActivityDate]],1)</f>
        <v>4</v>
      </c>
      <c r="E272" s="1">
        <v>42477</v>
      </c>
      <c r="F272" s="1">
        <f ca="1">SUMIF(dailyActivity_merged[Id],dailyActivity_merged[[#Headers],[TotalSteps]],F273:F1211)</f>
        <v>0</v>
      </c>
      <c r="G272">
        <v>2524</v>
      </c>
      <c r="H272">
        <v>1.70000004768372</v>
      </c>
      <c r="I272">
        <v>1.70000004768372</v>
      </c>
      <c r="J272">
        <v>0</v>
      </c>
      <c r="K272" t="b">
        <f>IF(dailyActivity_merged[[#This Row],[VeryActiveDistance]]&gt;20,"active")</f>
        <v>0</v>
      </c>
      <c r="L272">
        <v>0</v>
      </c>
      <c r="M272" t="b">
        <f>IF(dailyActivity_merged[[#This Row],[ModeratelyActiveDistance]]&gt;10&lt;20,"moderate")</f>
        <v>0</v>
      </c>
      <c r="N272">
        <v>0.34999999403953602</v>
      </c>
      <c r="O272" t="str">
        <f>IF(dailyActivity_merged[[#This Row],[LightActiveDistance]]&lt;10,"light")</f>
        <v>light</v>
      </c>
      <c r="P272" t="b">
        <f>IF(dailyActivity_merged[[#This Row],[Mean]]="intermediate",IF(dailyActivity_merged[[#This Row],[Mean]]&gt;35,"pro","beginner"))</f>
        <v>0</v>
      </c>
      <c r="Q272">
        <f>AVERAGE(dailyActivity_merged[LightActiveDistance])</f>
        <v>3.3408191485885292</v>
      </c>
      <c r="R272">
        <v>1.3400000333786</v>
      </c>
      <c r="S272">
        <v>0</v>
      </c>
      <c r="T272">
        <f>dailyActivity_merged[[#This Row],[VeryActiveMinutes]]*60</f>
        <v>0</v>
      </c>
      <c r="U272">
        <v>0</v>
      </c>
      <c r="V272">
        <f>dailyActivity_merged[[#This Row],[FairlyActiveMinutes]]*60</f>
        <v>480</v>
      </c>
      <c r="W272">
        <v>8</v>
      </c>
      <c r="X272">
        <f>dailyActivity_merged[[#This Row],[LightlyActiveMinutes]]*60</f>
        <v>9600</v>
      </c>
      <c r="Y272">
        <v>160</v>
      </c>
      <c r="Z272">
        <v>1272</v>
      </c>
      <c r="AA272">
        <v>1529</v>
      </c>
    </row>
    <row r="273" spans="1:27" x14ac:dyDescent="0.3">
      <c r="A273" t="e">
        <f>VLOOKUP(dailyActivity_merged[[#Headers],[Id]],dailyActivity_merged[[Id]:[Calories]],15,0)</f>
        <v>#N/A</v>
      </c>
      <c r="B273" t="str">
        <f>LEFT(dailyActivity_merged[[#This Row],[Id]],4)</f>
        <v>2873</v>
      </c>
      <c r="C273">
        <v>2873212765</v>
      </c>
      <c r="D273" t="str">
        <f>LEFT(dailyActivity_merged[[#This Row],[ActivityDate]],1)</f>
        <v>4</v>
      </c>
      <c r="E273" s="1">
        <v>42478</v>
      </c>
      <c r="F273" s="1">
        <f ca="1">SUMIF(dailyActivity_merged[Id],dailyActivity_merged[[#Headers],[TotalSteps]],F274:F1212)</f>
        <v>0</v>
      </c>
      <c r="G273">
        <v>7762</v>
      </c>
      <c r="H273">
        <v>5.2399997711181596</v>
      </c>
      <c r="I273">
        <v>5.2399997711181596</v>
      </c>
      <c r="J273">
        <v>0</v>
      </c>
      <c r="K273" t="b">
        <f>IF(dailyActivity_merged[[#This Row],[VeryActiveDistance]]&gt;20,"active")</f>
        <v>0</v>
      </c>
      <c r="L273">
        <v>7.0000000298023196E-2</v>
      </c>
      <c r="M273" t="b">
        <f>IF(dailyActivity_merged[[#This Row],[ModeratelyActiveDistance]]&gt;10&lt;20,"moderate")</f>
        <v>0</v>
      </c>
      <c r="N273">
        <v>0.28000000119209301</v>
      </c>
      <c r="O273" t="str">
        <f>IF(dailyActivity_merged[[#This Row],[LightActiveDistance]]&lt;10,"light")</f>
        <v>light</v>
      </c>
      <c r="P273" t="b">
        <f>IF(dailyActivity_merged[[#This Row],[Mean]]="intermediate",IF(dailyActivity_merged[[#This Row],[Mean]]&gt;35,"pro","beginner"))</f>
        <v>0</v>
      </c>
      <c r="Q273">
        <f>AVERAGE(dailyActivity_merged[LightActiveDistance])</f>
        <v>3.3408191485885292</v>
      </c>
      <c r="R273">
        <v>4.8899998664856001</v>
      </c>
      <c r="S273">
        <v>0</v>
      </c>
      <c r="T273">
        <f>dailyActivity_merged[[#This Row],[VeryActiveMinutes]]*60</f>
        <v>60</v>
      </c>
      <c r="U273">
        <v>1</v>
      </c>
      <c r="V273">
        <f>dailyActivity_merged[[#This Row],[FairlyActiveMinutes]]*60</f>
        <v>360</v>
      </c>
      <c r="W273">
        <v>6</v>
      </c>
      <c r="X273">
        <f>dailyActivity_merged[[#This Row],[LightlyActiveMinutes]]*60</f>
        <v>18660</v>
      </c>
      <c r="Y273">
        <v>311</v>
      </c>
      <c r="Z273">
        <v>1122</v>
      </c>
      <c r="AA273">
        <v>1890</v>
      </c>
    </row>
    <row r="274" spans="1:27" x14ac:dyDescent="0.3">
      <c r="A274" t="e">
        <f>VLOOKUP(dailyActivity_merged[[#Headers],[Id]],dailyActivity_merged[[Id]:[Calories]],15,0)</f>
        <v>#N/A</v>
      </c>
      <c r="B274" t="str">
        <f>LEFT(dailyActivity_merged[[#This Row],[Id]],4)</f>
        <v>2873</v>
      </c>
      <c r="C274">
        <v>2873212765</v>
      </c>
      <c r="D274" t="str">
        <f>LEFT(dailyActivity_merged[[#This Row],[ActivityDate]],1)</f>
        <v>4</v>
      </c>
      <c r="E274" s="1">
        <v>42479</v>
      </c>
      <c r="F274" s="1">
        <f ca="1">SUMIF(dailyActivity_merged[Id],dailyActivity_merged[[#Headers],[TotalSteps]],F275:F1213)</f>
        <v>0</v>
      </c>
      <c r="G274">
        <v>7948</v>
      </c>
      <c r="H274">
        <v>5.3699998855590803</v>
      </c>
      <c r="I274">
        <v>5.3699998855590803</v>
      </c>
      <c r="J274">
        <v>0</v>
      </c>
      <c r="K274" t="b">
        <f>IF(dailyActivity_merged[[#This Row],[VeryActiveDistance]]&gt;20,"active")</f>
        <v>0</v>
      </c>
      <c r="L274">
        <v>0</v>
      </c>
      <c r="M274" t="b">
        <f>IF(dailyActivity_merged[[#This Row],[ModeratelyActiveDistance]]&gt;10&lt;20,"moderate")</f>
        <v>0</v>
      </c>
      <c r="N274">
        <v>0</v>
      </c>
      <c r="O274" t="str">
        <f>IF(dailyActivity_merged[[#This Row],[LightActiveDistance]]&lt;10,"light")</f>
        <v>light</v>
      </c>
      <c r="P274" t="b">
        <f>IF(dailyActivity_merged[[#This Row],[Mean]]="intermediate",IF(dailyActivity_merged[[#This Row],[Mean]]&gt;35,"pro","beginner"))</f>
        <v>0</v>
      </c>
      <c r="Q274">
        <f>AVERAGE(dailyActivity_merged[LightActiveDistance])</f>
        <v>3.3408191485885292</v>
      </c>
      <c r="R274">
        <v>5.3600001335143999</v>
      </c>
      <c r="S274">
        <v>0</v>
      </c>
      <c r="T274">
        <f>dailyActivity_merged[[#This Row],[VeryActiveMinutes]]*60</f>
        <v>0</v>
      </c>
      <c r="U274">
        <v>0</v>
      </c>
      <c r="V274">
        <f>dailyActivity_merged[[#This Row],[FairlyActiveMinutes]]*60</f>
        <v>0</v>
      </c>
      <c r="W274">
        <v>0</v>
      </c>
      <c r="X274">
        <f>dailyActivity_merged[[#This Row],[LightlyActiveMinutes]]*60</f>
        <v>23340</v>
      </c>
      <c r="Y274">
        <v>389</v>
      </c>
      <c r="Z274">
        <v>1051</v>
      </c>
      <c r="AA274">
        <v>1956</v>
      </c>
    </row>
    <row r="275" spans="1:27" x14ac:dyDescent="0.3">
      <c r="A275" t="e">
        <f>VLOOKUP(dailyActivity_merged[[#Headers],[Id]],dailyActivity_merged[[Id]:[Calories]],15,0)</f>
        <v>#N/A</v>
      </c>
      <c r="B275" t="str">
        <f>LEFT(dailyActivity_merged[[#This Row],[Id]],4)</f>
        <v>2873</v>
      </c>
      <c r="C275">
        <v>2873212765</v>
      </c>
      <c r="D275" t="str">
        <f>LEFT(dailyActivity_merged[[#This Row],[ActivityDate]],1)</f>
        <v>4</v>
      </c>
      <c r="E275" s="1">
        <v>42480</v>
      </c>
      <c r="F275" s="1">
        <f ca="1">SUMIF(dailyActivity_merged[Id],dailyActivity_merged[[#Headers],[TotalSteps]],F276:F1214)</f>
        <v>0</v>
      </c>
      <c r="G275">
        <v>9202</v>
      </c>
      <c r="H275">
        <v>6.3000001907348597</v>
      </c>
      <c r="I275">
        <v>6.3000001907348597</v>
      </c>
      <c r="J275">
        <v>0</v>
      </c>
      <c r="K275" t="b">
        <f>IF(dailyActivity_merged[[#This Row],[VeryActiveDistance]]&gt;20,"active")</f>
        <v>0</v>
      </c>
      <c r="L275">
        <v>1.5099999904632599</v>
      </c>
      <c r="M275" t="b">
        <f>IF(dailyActivity_merged[[#This Row],[ModeratelyActiveDistance]]&gt;10&lt;20,"moderate")</f>
        <v>0</v>
      </c>
      <c r="N275">
        <v>0.119999997317791</v>
      </c>
      <c r="O275" t="str">
        <f>IF(dailyActivity_merged[[#This Row],[LightActiveDistance]]&lt;10,"light")</f>
        <v>light</v>
      </c>
      <c r="P275" t="b">
        <f>IF(dailyActivity_merged[[#This Row],[Mean]]="intermediate",IF(dailyActivity_merged[[#This Row],[Mean]]&gt;35,"pro","beginner"))</f>
        <v>0</v>
      </c>
      <c r="Q275">
        <f>AVERAGE(dailyActivity_merged[LightActiveDistance])</f>
        <v>3.3408191485885292</v>
      </c>
      <c r="R275">
        <v>4.6599998474121103</v>
      </c>
      <c r="S275">
        <v>9.9999997764825804E-3</v>
      </c>
      <c r="T275">
        <f>dailyActivity_merged[[#This Row],[VeryActiveMinutes]]*60</f>
        <v>1320</v>
      </c>
      <c r="U275">
        <v>22</v>
      </c>
      <c r="V275">
        <f>dailyActivity_merged[[#This Row],[FairlyActiveMinutes]]*60</f>
        <v>300</v>
      </c>
      <c r="W275">
        <v>5</v>
      </c>
      <c r="X275">
        <f>dailyActivity_merged[[#This Row],[LightlyActiveMinutes]]*60</f>
        <v>22680</v>
      </c>
      <c r="Y275">
        <v>378</v>
      </c>
      <c r="Z275">
        <v>1035</v>
      </c>
      <c r="AA275">
        <v>2094</v>
      </c>
    </row>
    <row r="276" spans="1:27" x14ac:dyDescent="0.3">
      <c r="A276" t="e">
        <f>VLOOKUP(dailyActivity_merged[[#Headers],[Id]],dailyActivity_merged[[Id]:[Calories]],15,0)</f>
        <v>#N/A</v>
      </c>
      <c r="B276" t="str">
        <f>LEFT(dailyActivity_merged[[#This Row],[Id]],4)</f>
        <v>2873</v>
      </c>
      <c r="C276">
        <v>2873212765</v>
      </c>
      <c r="D276" t="str">
        <f>LEFT(dailyActivity_merged[[#This Row],[ActivityDate]],1)</f>
        <v>4</v>
      </c>
      <c r="E276" s="1">
        <v>42481</v>
      </c>
      <c r="F276" s="1">
        <f ca="1">SUMIF(dailyActivity_merged[Id],dailyActivity_merged[[#Headers],[TotalSteps]],F277:F1215)</f>
        <v>0</v>
      </c>
      <c r="G276">
        <v>8859</v>
      </c>
      <c r="H276">
        <v>5.9800000190734899</v>
      </c>
      <c r="I276">
        <v>5.9800000190734899</v>
      </c>
      <c r="J276">
        <v>0</v>
      </c>
      <c r="K276" t="b">
        <f>IF(dailyActivity_merged[[#This Row],[VeryActiveDistance]]&gt;20,"active")</f>
        <v>0</v>
      </c>
      <c r="L276">
        <v>0.129999995231628</v>
      </c>
      <c r="M276" t="b">
        <f>IF(dailyActivity_merged[[#This Row],[ModeratelyActiveDistance]]&gt;10&lt;20,"moderate")</f>
        <v>0</v>
      </c>
      <c r="N276">
        <v>0.37000000476837203</v>
      </c>
      <c r="O276" t="str">
        <f>IF(dailyActivity_merged[[#This Row],[LightActiveDistance]]&lt;10,"light")</f>
        <v>light</v>
      </c>
      <c r="P276" t="b">
        <f>IF(dailyActivity_merged[[#This Row],[Mean]]="intermediate",IF(dailyActivity_merged[[#This Row],[Mean]]&gt;35,"pro","beginner"))</f>
        <v>0</v>
      </c>
      <c r="Q276">
        <f>AVERAGE(dailyActivity_merged[LightActiveDistance])</f>
        <v>3.3408191485885292</v>
      </c>
      <c r="R276">
        <v>5.4699997901916504</v>
      </c>
      <c r="S276">
        <v>9.9999997764825804E-3</v>
      </c>
      <c r="T276">
        <f>dailyActivity_merged[[#This Row],[VeryActiveMinutes]]*60</f>
        <v>120</v>
      </c>
      <c r="U276">
        <v>2</v>
      </c>
      <c r="V276">
        <f>dailyActivity_merged[[#This Row],[FairlyActiveMinutes]]*60</f>
        <v>600</v>
      </c>
      <c r="W276">
        <v>10</v>
      </c>
      <c r="X276">
        <f>dailyActivity_merged[[#This Row],[LightlyActiveMinutes]]*60</f>
        <v>22260</v>
      </c>
      <c r="Y276">
        <v>371</v>
      </c>
      <c r="Z276">
        <v>1057</v>
      </c>
      <c r="AA276">
        <v>1970</v>
      </c>
    </row>
    <row r="277" spans="1:27" x14ac:dyDescent="0.3">
      <c r="A277" t="e">
        <f>VLOOKUP(dailyActivity_merged[[#Headers],[Id]],dailyActivity_merged[[Id]:[Calories]],15,0)</f>
        <v>#N/A</v>
      </c>
      <c r="B277" t="str">
        <f>LEFT(dailyActivity_merged[[#This Row],[Id]],4)</f>
        <v>2873</v>
      </c>
      <c r="C277">
        <v>2873212765</v>
      </c>
      <c r="D277" t="str">
        <f>LEFT(dailyActivity_merged[[#This Row],[ActivityDate]],1)</f>
        <v>4</v>
      </c>
      <c r="E277" s="1">
        <v>42482</v>
      </c>
      <c r="F277" s="1">
        <f ca="1">SUMIF(dailyActivity_merged[Id],dailyActivity_merged[[#Headers],[TotalSteps]],F278:F1216)</f>
        <v>0</v>
      </c>
      <c r="G277">
        <v>7286</v>
      </c>
      <c r="H277">
        <v>4.9000000953674299</v>
      </c>
      <c r="I277">
        <v>4.9000000953674299</v>
      </c>
      <c r="J277">
        <v>0</v>
      </c>
      <c r="K277" t="b">
        <f>IF(dailyActivity_merged[[#This Row],[VeryActiveDistance]]&gt;20,"active")</f>
        <v>0</v>
      </c>
      <c r="L277">
        <v>0.46000000834464999</v>
      </c>
      <c r="M277" t="b">
        <f>IF(dailyActivity_merged[[#This Row],[ModeratelyActiveDistance]]&gt;10&lt;20,"moderate")</f>
        <v>0</v>
      </c>
      <c r="N277">
        <v>0</v>
      </c>
      <c r="O277" t="str">
        <f>IF(dailyActivity_merged[[#This Row],[LightActiveDistance]]&lt;10,"light")</f>
        <v>light</v>
      </c>
      <c r="P277" t="b">
        <f>IF(dailyActivity_merged[[#This Row],[Mean]]="intermediate",IF(dailyActivity_merged[[#This Row],[Mean]]&gt;35,"pro","beginner"))</f>
        <v>0</v>
      </c>
      <c r="Q277">
        <f>AVERAGE(dailyActivity_merged[LightActiveDistance])</f>
        <v>3.3408191485885292</v>
      </c>
      <c r="R277">
        <v>4.4200000762939498</v>
      </c>
      <c r="S277">
        <v>1.9999999552965199E-2</v>
      </c>
      <c r="T277">
        <f>dailyActivity_merged[[#This Row],[VeryActiveMinutes]]*60</f>
        <v>2760</v>
      </c>
      <c r="U277">
        <v>46</v>
      </c>
      <c r="V277">
        <f>dailyActivity_merged[[#This Row],[FairlyActiveMinutes]]*60</f>
        <v>0</v>
      </c>
      <c r="W277">
        <v>0</v>
      </c>
      <c r="X277">
        <f>dailyActivity_merged[[#This Row],[LightlyActiveMinutes]]*60</f>
        <v>21960</v>
      </c>
      <c r="Y277">
        <v>366</v>
      </c>
      <c r="Z277">
        <v>1028</v>
      </c>
      <c r="AA277">
        <v>2241</v>
      </c>
    </row>
    <row r="278" spans="1:27" x14ac:dyDescent="0.3">
      <c r="A278" t="e">
        <f>VLOOKUP(dailyActivity_merged[[#Headers],[Id]],dailyActivity_merged[[Id]:[Calories]],15,0)</f>
        <v>#N/A</v>
      </c>
      <c r="B278" t="str">
        <f>LEFT(dailyActivity_merged[[#This Row],[Id]],4)</f>
        <v>2873</v>
      </c>
      <c r="C278">
        <v>2873212765</v>
      </c>
      <c r="D278" t="str">
        <f>LEFT(dailyActivity_merged[[#This Row],[ActivityDate]],1)</f>
        <v>4</v>
      </c>
      <c r="E278" s="1">
        <v>42483</v>
      </c>
      <c r="F278" s="1">
        <f ca="1">SUMIF(dailyActivity_merged[Id],dailyActivity_merged[[#Headers],[TotalSteps]],F279:F1217)</f>
        <v>0</v>
      </c>
      <c r="G278">
        <v>9317</v>
      </c>
      <c r="H278">
        <v>6.3499999046325701</v>
      </c>
      <c r="I278">
        <v>6.3499999046325701</v>
      </c>
      <c r="J278">
        <v>0</v>
      </c>
      <c r="K278" t="b">
        <f>IF(dailyActivity_merged[[#This Row],[VeryActiveDistance]]&gt;20,"active")</f>
        <v>0</v>
      </c>
      <c r="L278">
        <v>2.0899999141693102</v>
      </c>
      <c r="M278" t="b">
        <f>IF(dailyActivity_merged[[#This Row],[ModeratelyActiveDistance]]&gt;10&lt;20,"moderate")</f>
        <v>0</v>
      </c>
      <c r="N278">
        <v>0.230000004172325</v>
      </c>
      <c r="O278" t="str">
        <f>IF(dailyActivity_merged[[#This Row],[LightActiveDistance]]&lt;10,"light")</f>
        <v>light</v>
      </c>
      <c r="P278" t="b">
        <f>IF(dailyActivity_merged[[#This Row],[Mean]]="intermediate",IF(dailyActivity_merged[[#This Row],[Mean]]&gt;35,"pro","beginner"))</f>
        <v>0</v>
      </c>
      <c r="Q278">
        <f>AVERAGE(dailyActivity_merged[LightActiveDistance])</f>
        <v>3.3408191485885292</v>
      </c>
      <c r="R278">
        <v>4.0199999809265101</v>
      </c>
      <c r="S278">
        <v>9.9999997764825804E-3</v>
      </c>
      <c r="T278">
        <f>dailyActivity_merged[[#This Row],[VeryActiveMinutes]]*60</f>
        <v>1680</v>
      </c>
      <c r="U278">
        <v>28</v>
      </c>
      <c r="V278">
        <f>dailyActivity_merged[[#This Row],[FairlyActiveMinutes]]*60</f>
        <v>300</v>
      </c>
      <c r="W278">
        <v>5</v>
      </c>
      <c r="X278">
        <f>dailyActivity_merged[[#This Row],[LightlyActiveMinutes]]*60</f>
        <v>19800</v>
      </c>
      <c r="Y278">
        <v>330</v>
      </c>
      <c r="Z278">
        <v>1077</v>
      </c>
      <c r="AA278">
        <v>2021</v>
      </c>
    </row>
    <row r="279" spans="1:27" x14ac:dyDescent="0.3">
      <c r="A279" t="e">
        <f>VLOOKUP(dailyActivity_merged[[#Headers],[Id]],dailyActivity_merged[[Id]:[Calories]],15,0)</f>
        <v>#N/A</v>
      </c>
      <c r="B279" t="str">
        <f>LEFT(dailyActivity_merged[[#This Row],[Id]],4)</f>
        <v>2873</v>
      </c>
      <c r="C279">
        <v>2873212765</v>
      </c>
      <c r="D279" t="str">
        <f>LEFT(dailyActivity_merged[[#This Row],[ActivityDate]],1)</f>
        <v>4</v>
      </c>
      <c r="E279" s="1">
        <v>42484</v>
      </c>
      <c r="F279" s="1">
        <f ca="1">SUMIF(dailyActivity_merged[Id],dailyActivity_merged[[#Headers],[TotalSteps]],F280:F1218)</f>
        <v>0</v>
      </c>
      <c r="G279">
        <v>6873</v>
      </c>
      <c r="H279">
        <v>4.6799998283386204</v>
      </c>
      <c r="I279">
        <v>4.6799998283386204</v>
      </c>
      <c r="J279">
        <v>0</v>
      </c>
      <c r="K279" t="b">
        <f>IF(dailyActivity_merged[[#This Row],[VeryActiveDistance]]&gt;20,"active")</f>
        <v>0</v>
      </c>
      <c r="L279">
        <v>3</v>
      </c>
      <c r="M279" t="b">
        <f>IF(dailyActivity_merged[[#This Row],[ModeratelyActiveDistance]]&gt;10&lt;20,"moderate")</f>
        <v>0</v>
      </c>
      <c r="N279">
        <v>5.9999998658895499E-2</v>
      </c>
      <c r="O279" t="str">
        <f>IF(dailyActivity_merged[[#This Row],[LightActiveDistance]]&lt;10,"light")</f>
        <v>light</v>
      </c>
      <c r="P279" t="b">
        <f>IF(dailyActivity_merged[[#This Row],[Mean]]="intermediate",IF(dailyActivity_merged[[#This Row],[Mean]]&gt;35,"pro","beginner"))</f>
        <v>0</v>
      </c>
      <c r="Q279">
        <f>AVERAGE(dailyActivity_merged[LightActiveDistance])</f>
        <v>3.3408191485885292</v>
      </c>
      <c r="R279">
        <v>1.62000000476837</v>
      </c>
      <c r="S279">
        <v>0</v>
      </c>
      <c r="T279">
        <f>dailyActivity_merged[[#This Row],[VeryActiveMinutes]]*60</f>
        <v>2760</v>
      </c>
      <c r="U279">
        <v>46</v>
      </c>
      <c r="V279">
        <f>dailyActivity_merged[[#This Row],[FairlyActiveMinutes]]*60</f>
        <v>60</v>
      </c>
      <c r="W279">
        <v>1</v>
      </c>
      <c r="X279">
        <f>dailyActivity_merged[[#This Row],[LightlyActiveMinutes]]*60</f>
        <v>11400</v>
      </c>
      <c r="Y279">
        <v>190</v>
      </c>
      <c r="Z279">
        <v>1203</v>
      </c>
      <c r="AA279">
        <v>1898</v>
      </c>
    </row>
    <row r="280" spans="1:27" x14ac:dyDescent="0.3">
      <c r="A280" t="e">
        <f>VLOOKUP(dailyActivity_merged[[#Headers],[Id]],dailyActivity_merged[[Id]:[Calories]],15,0)</f>
        <v>#N/A</v>
      </c>
      <c r="B280" t="str">
        <f>LEFT(dailyActivity_merged[[#This Row],[Id]],4)</f>
        <v>2873</v>
      </c>
      <c r="C280">
        <v>2873212765</v>
      </c>
      <c r="D280" t="str">
        <f>LEFT(dailyActivity_merged[[#This Row],[ActivityDate]],1)</f>
        <v>4</v>
      </c>
      <c r="E280" s="1">
        <v>42485</v>
      </c>
      <c r="F280" s="1">
        <f ca="1">SUMIF(dailyActivity_merged[Id],dailyActivity_merged[[#Headers],[TotalSteps]],F281:F1219)</f>
        <v>0</v>
      </c>
      <c r="G280">
        <v>7373</v>
      </c>
      <c r="H280">
        <v>4.9499998092651403</v>
      </c>
      <c r="I280">
        <v>4.9499998092651403</v>
      </c>
      <c r="J280">
        <v>0</v>
      </c>
      <c r="K280" t="b">
        <f>IF(dailyActivity_merged[[#This Row],[VeryActiveDistance]]&gt;20,"active")</f>
        <v>0</v>
      </c>
      <c r="L280">
        <v>0</v>
      </c>
      <c r="M280" t="b">
        <f>IF(dailyActivity_merged[[#This Row],[ModeratelyActiveDistance]]&gt;10&lt;20,"moderate")</f>
        <v>0</v>
      </c>
      <c r="N280">
        <v>0</v>
      </c>
      <c r="O280" t="str">
        <f>IF(dailyActivity_merged[[#This Row],[LightActiveDistance]]&lt;10,"light")</f>
        <v>light</v>
      </c>
      <c r="P280" t="b">
        <f>IF(dailyActivity_merged[[#This Row],[Mean]]="intermediate",IF(dailyActivity_merged[[#This Row],[Mean]]&gt;35,"pro","beginner"))</f>
        <v>0</v>
      </c>
      <c r="Q280">
        <f>AVERAGE(dailyActivity_merged[LightActiveDistance])</f>
        <v>3.3408191485885292</v>
      </c>
      <c r="R280">
        <v>4.9499998092651403</v>
      </c>
      <c r="S280">
        <v>0</v>
      </c>
      <c r="T280">
        <f>dailyActivity_merged[[#This Row],[VeryActiveMinutes]]*60</f>
        <v>0</v>
      </c>
      <c r="U280">
        <v>0</v>
      </c>
      <c r="V280">
        <f>dailyActivity_merged[[#This Row],[FairlyActiveMinutes]]*60</f>
        <v>0</v>
      </c>
      <c r="W280">
        <v>0</v>
      </c>
      <c r="X280">
        <f>dailyActivity_merged[[#This Row],[LightlyActiveMinutes]]*60</f>
        <v>21540</v>
      </c>
      <c r="Y280">
        <v>359</v>
      </c>
      <c r="Z280">
        <v>1081</v>
      </c>
      <c r="AA280">
        <v>1907</v>
      </c>
    </row>
    <row r="281" spans="1:27" x14ac:dyDescent="0.3">
      <c r="A281" t="e">
        <f>VLOOKUP(dailyActivity_merged[[#Headers],[Id]],dailyActivity_merged[[Id]:[Calories]],15,0)</f>
        <v>#N/A</v>
      </c>
      <c r="B281" t="str">
        <f>LEFT(dailyActivity_merged[[#This Row],[Id]],4)</f>
        <v>2873</v>
      </c>
      <c r="C281">
        <v>2873212765</v>
      </c>
      <c r="D281" t="str">
        <f>LEFT(dailyActivity_merged[[#This Row],[ActivityDate]],1)</f>
        <v>4</v>
      </c>
      <c r="E281" s="1">
        <v>42486</v>
      </c>
      <c r="F281" s="1">
        <f ca="1">SUMIF(dailyActivity_merged[Id],dailyActivity_merged[[#Headers],[TotalSteps]],F282:F1220)</f>
        <v>0</v>
      </c>
      <c r="G281">
        <v>8242</v>
      </c>
      <c r="H281">
        <v>5.53999996185303</v>
      </c>
      <c r="I281">
        <v>5.53999996185303</v>
      </c>
      <c r="J281">
        <v>0</v>
      </c>
      <c r="K281" t="b">
        <f>IF(dailyActivity_merged[[#This Row],[VeryActiveDistance]]&gt;20,"active")</f>
        <v>0</v>
      </c>
      <c r="L281">
        <v>0.119999997317791</v>
      </c>
      <c r="M281" t="b">
        <f>IF(dailyActivity_merged[[#This Row],[ModeratelyActiveDistance]]&gt;10&lt;20,"moderate")</f>
        <v>0</v>
      </c>
      <c r="N281">
        <v>0.18000000715255701</v>
      </c>
      <c r="O281" t="str">
        <f>IF(dailyActivity_merged[[#This Row],[LightActiveDistance]]&lt;10,"light")</f>
        <v>light</v>
      </c>
      <c r="P281" t="b">
        <f>IF(dailyActivity_merged[[#This Row],[Mean]]="intermediate",IF(dailyActivity_merged[[#This Row],[Mean]]&gt;35,"pro","beginner"))</f>
        <v>0</v>
      </c>
      <c r="Q281">
        <f>AVERAGE(dailyActivity_merged[LightActiveDistance])</f>
        <v>3.3408191485885292</v>
      </c>
      <c r="R281">
        <v>5.2399997711181596</v>
      </c>
      <c r="S281">
        <v>0</v>
      </c>
      <c r="T281">
        <f>dailyActivity_merged[[#This Row],[VeryActiveMinutes]]*60</f>
        <v>120</v>
      </c>
      <c r="U281">
        <v>2</v>
      </c>
      <c r="V281">
        <f>dailyActivity_merged[[#This Row],[FairlyActiveMinutes]]*60</f>
        <v>300</v>
      </c>
      <c r="W281">
        <v>5</v>
      </c>
      <c r="X281">
        <f>dailyActivity_merged[[#This Row],[LightlyActiveMinutes]]*60</f>
        <v>18540</v>
      </c>
      <c r="Y281">
        <v>309</v>
      </c>
      <c r="Z281">
        <v>1124</v>
      </c>
      <c r="AA281">
        <v>1882</v>
      </c>
    </row>
    <row r="282" spans="1:27" x14ac:dyDescent="0.3">
      <c r="A282" t="e">
        <f>VLOOKUP(dailyActivity_merged[[#Headers],[Id]],dailyActivity_merged[[Id]:[Calories]],15,0)</f>
        <v>#N/A</v>
      </c>
      <c r="B282" t="str">
        <f>LEFT(dailyActivity_merged[[#This Row],[Id]],4)</f>
        <v>2873</v>
      </c>
      <c r="C282">
        <v>2873212765</v>
      </c>
      <c r="D282" t="str">
        <f>LEFT(dailyActivity_merged[[#This Row],[ActivityDate]],1)</f>
        <v>4</v>
      </c>
      <c r="E282" s="1">
        <v>42487</v>
      </c>
      <c r="F282" s="1">
        <f ca="1">SUMIF(dailyActivity_merged[Id],dailyActivity_merged[[#Headers],[TotalSteps]],F283:F1221)</f>
        <v>0</v>
      </c>
      <c r="G282">
        <v>3516</v>
      </c>
      <c r="H282">
        <v>2.3599998950958301</v>
      </c>
      <c r="I282">
        <v>2.3599998950958301</v>
      </c>
      <c r="J282">
        <v>0</v>
      </c>
      <c r="K282" t="b">
        <f>IF(dailyActivity_merged[[#This Row],[VeryActiveDistance]]&gt;20,"active")</f>
        <v>0</v>
      </c>
      <c r="L282">
        <v>0</v>
      </c>
      <c r="M282" t="b">
        <f>IF(dailyActivity_merged[[#This Row],[ModeratelyActiveDistance]]&gt;10&lt;20,"moderate")</f>
        <v>0</v>
      </c>
      <c r="N282">
        <v>0</v>
      </c>
      <c r="O282" t="str">
        <f>IF(dailyActivity_merged[[#This Row],[LightActiveDistance]]&lt;10,"light")</f>
        <v>light</v>
      </c>
      <c r="P282" t="b">
        <f>IF(dailyActivity_merged[[#This Row],[Mean]]="intermediate",IF(dailyActivity_merged[[#This Row],[Mean]]&gt;35,"pro","beginner"))</f>
        <v>0</v>
      </c>
      <c r="Q282">
        <f>AVERAGE(dailyActivity_merged[LightActiveDistance])</f>
        <v>3.3408191485885292</v>
      </c>
      <c r="R282">
        <v>2.3599998950958301</v>
      </c>
      <c r="S282">
        <v>0</v>
      </c>
      <c r="T282">
        <f>dailyActivity_merged[[#This Row],[VeryActiveMinutes]]*60</f>
        <v>2760</v>
      </c>
      <c r="U282">
        <v>46</v>
      </c>
      <c r="V282">
        <f>dailyActivity_merged[[#This Row],[FairlyActiveMinutes]]*60</f>
        <v>0</v>
      </c>
      <c r="W282">
        <v>0</v>
      </c>
      <c r="X282">
        <f>dailyActivity_merged[[#This Row],[LightlyActiveMinutes]]*60</f>
        <v>11820</v>
      </c>
      <c r="Y282">
        <v>197</v>
      </c>
      <c r="Z282">
        <v>1197</v>
      </c>
      <c r="AA282">
        <v>1966</v>
      </c>
    </row>
    <row r="283" spans="1:27" x14ac:dyDescent="0.3">
      <c r="A283" t="e">
        <f>VLOOKUP(dailyActivity_merged[[#Headers],[Id]],dailyActivity_merged[[Id]:[Calories]],15,0)</f>
        <v>#N/A</v>
      </c>
      <c r="B283" t="str">
        <f>LEFT(dailyActivity_merged[[#This Row],[Id]],4)</f>
        <v>2873</v>
      </c>
      <c r="C283">
        <v>2873212765</v>
      </c>
      <c r="D283" t="str">
        <f>LEFT(dailyActivity_merged[[#This Row],[ActivityDate]],1)</f>
        <v>4</v>
      </c>
      <c r="E283" s="1">
        <v>42488</v>
      </c>
      <c r="F283" s="1">
        <f ca="1">SUMIF(dailyActivity_merged[Id],dailyActivity_merged[[#Headers],[TotalSteps]],F284:F1222)</f>
        <v>0</v>
      </c>
      <c r="G283">
        <v>7913</v>
      </c>
      <c r="H283">
        <v>5.4099998474121103</v>
      </c>
      <c r="I283">
        <v>5.4099998474121103</v>
      </c>
      <c r="J283">
        <v>0</v>
      </c>
      <c r="K283" t="b">
        <f>IF(dailyActivity_merged[[#This Row],[VeryActiveDistance]]&gt;20,"active")</f>
        <v>0</v>
      </c>
      <c r="L283">
        <v>2.1600000858306898</v>
      </c>
      <c r="M283" t="b">
        <f>IF(dailyActivity_merged[[#This Row],[ModeratelyActiveDistance]]&gt;10&lt;20,"moderate")</f>
        <v>0</v>
      </c>
      <c r="N283">
        <v>0.34000000357627902</v>
      </c>
      <c r="O283" t="str">
        <f>IF(dailyActivity_merged[[#This Row],[LightActiveDistance]]&lt;10,"light")</f>
        <v>light</v>
      </c>
      <c r="P283" t="b">
        <f>IF(dailyActivity_merged[[#This Row],[Mean]]="intermediate",IF(dailyActivity_merged[[#This Row],[Mean]]&gt;35,"pro","beginner"))</f>
        <v>0</v>
      </c>
      <c r="Q283">
        <f>AVERAGE(dailyActivity_merged[LightActiveDistance])</f>
        <v>3.3408191485885292</v>
      </c>
      <c r="R283">
        <v>2.9100000858306898</v>
      </c>
      <c r="S283">
        <v>0</v>
      </c>
      <c r="T283">
        <f>dailyActivity_merged[[#This Row],[VeryActiveMinutes]]*60</f>
        <v>1680</v>
      </c>
      <c r="U283">
        <v>28</v>
      </c>
      <c r="V283">
        <f>dailyActivity_merged[[#This Row],[FairlyActiveMinutes]]*60</f>
        <v>420</v>
      </c>
      <c r="W283">
        <v>7</v>
      </c>
      <c r="X283">
        <f>dailyActivity_merged[[#This Row],[LightlyActiveMinutes]]*60</f>
        <v>12780</v>
      </c>
      <c r="Y283">
        <v>213</v>
      </c>
      <c r="Z283">
        <v>1192</v>
      </c>
      <c r="AA283">
        <v>1835</v>
      </c>
    </row>
    <row r="284" spans="1:27" x14ac:dyDescent="0.3">
      <c r="A284" t="e">
        <f>VLOOKUP(dailyActivity_merged[[#Headers],[Id]],dailyActivity_merged[[Id]:[Calories]],15,0)</f>
        <v>#N/A</v>
      </c>
      <c r="B284" t="str">
        <f>LEFT(dailyActivity_merged[[#This Row],[Id]],4)</f>
        <v>2873</v>
      </c>
      <c r="C284">
        <v>2873212765</v>
      </c>
      <c r="D284" t="str">
        <f>LEFT(dailyActivity_merged[[#This Row],[ActivityDate]],1)</f>
        <v>4</v>
      </c>
      <c r="E284" s="1">
        <v>42489</v>
      </c>
      <c r="F284" s="1">
        <f ca="1">SUMIF(dailyActivity_merged[Id],dailyActivity_merged[[#Headers],[TotalSteps]],F285:F1223)</f>
        <v>0</v>
      </c>
      <c r="G284">
        <v>7365</v>
      </c>
      <c r="H284">
        <v>4.9499998092651403</v>
      </c>
      <c r="I284">
        <v>4.9499998092651403</v>
      </c>
      <c r="J284">
        <v>0</v>
      </c>
      <c r="K284" t="b">
        <f>IF(dailyActivity_merged[[#This Row],[VeryActiveDistance]]&gt;20,"active")</f>
        <v>0</v>
      </c>
      <c r="L284">
        <v>1.3600000143051101</v>
      </c>
      <c r="M284" t="b">
        <f>IF(dailyActivity_merged[[#This Row],[ModeratelyActiveDistance]]&gt;10&lt;20,"moderate")</f>
        <v>0</v>
      </c>
      <c r="N284">
        <v>1.4099999666214</v>
      </c>
      <c r="O284" t="str">
        <f>IF(dailyActivity_merged[[#This Row],[LightActiveDistance]]&lt;10,"light")</f>
        <v>light</v>
      </c>
      <c r="P284" t="b">
        <f>IF(dailyActivity_merged[[#This Row],[Mean]]="intermediate",IF(dailyActivity_merged[[#This Row],[Mean]]&gt;35,"pro","beginner"))</f>
        <v>0</v>
      </c>
      <c r="Q284">
        <f>AVERAGE(dailyActivity_merged[LightActiveDistance])</f>
        <v>3.3408191485885292</v>
      </c>
      <c r="R284">
        <v>2.1800000667571999</v>
      </c>
      <c r="S284">
        <v>0</v>
      </c>
      <c r="T284">
        <f>dailyActivity_merged[[#This Row],[VeryActiveMinutes]]*60</f>
        <v>1200</v>
      </c>
      <c r="U284">
        <v>20</v>
      </c>
      <c r="V284">
        <f>dailyActivity_merged[[#This Row],[FairlyActiveMinutes]]*60</f>
        <v>1380</v>
      </c>
      <c r="W284">
        <v>23</v>
      </c>
      <c r="X284">
        <f>dailyActivity_merged[[#This Row],[LightlyActiveMinutes]]*60</f>
        <v>12360</v>
      </c>
      <c r="Y284">
        <v>206</v>
      </c>
      <c r="Z284">
        <v>1191</v>
      </c>
      <c r="AA284">
        <v>1780</v>
      </c>
    </row>
    <row r="285" spans="1:27" x14ac:dyDescent="0.3">
      <c r="A285" t="e">
        <f>VLOOKUP(dailyActivity_merged[[#Headers],[Id]],dailyActivity_merged[[Id]:[Calories]],15,0)</f>
        <v>#N/A</v>
      </c>
      <c r="B285" t="str">
        <f>LEFT(dailyActivity_merged[[#This Row],[Id]],4)</f>
        <v>2873</v>
      </c>
      <c r="C285">
        <v>2873212765</v>
      </c>
      <c r="D285" t="str">
        <f>LEFT(dailyActivity_merged[[#This Row],[ActivityDate]],1)</f>
        <v>4</v>
      </c>
      <c r="E285" s="1">
        <v>42490</v>
      </c>
      <c r="F285" s="1">
        <f ca="1">SUMIF(dailyActivity_merged[Id],dailyActivity_merged[[#Headers],[TotalSteps]],F286:F1224)</f>
        <v>0</v>
      </c>
      <c r="G285">
        <v>8452</v>
      </c>
      <c r="H285">
        <v>5.6799998283386204</v>
      </c>
      <c r="I285">
        <v>5.6799998283386204</v>
      </c>
      <c r="J285">
        <v>0</v>
      </c>
      <c r="K285" t="b">
        <f>IF(dailyActivity_merged[[#This Row],[VeryActiveDistance]]&gt;20,"active")</f>
        <v>0</v>
      </c>
      <c r="L285">
        <v>0.33000001311302202</v>
      </c>
      <c r="M285" t="b">
        <f>IF(dailyActivity_merged[[#This Row],[ModeratelyActiveDistance]]&gt;10&lt;20,"moderate")</f>
        <v>0</v>
      </c>
      <c r="N285">
        <v>1.08000004291534</v>
      </c>
      <c r="O285" t="str">
        <f>IF(dailyActivity_merged[[#This Row],[LightActiveDistance]]&lt;10,"light")</f>
        <v>light</v>
      </c>
      <c r="P285" t="b">
        <f>IF(dailyActivity_merged[[#This Row],[Mean]]="intermediate",IF(dailyActivity_merged[[#This Row],[Mean]]&gt;35,"pro","beginner"))</f>
        <v>0</v>
      </c>
      <c r="Q285">
        <f>AVERAGE(dailyActivity_merged[LightActiveDistance])</f>
        <v>3.3408191485885292</v>
      </c>
      <c r="R285">
        <v>4.2600002288818404</v>
      </c>
      <c r="S285">
        <v>9.9999997764825804E-3</v>
      </c>
      <c r="T285">
        <f>dailyActivity_merged[[#This Row],[VeryActiveMinutes]]*60</f>
        <v>300</v>
      </c>
      <c r="U285">
        <v>5</v>
      </c>
      <c r="V285">
        <f>dailyActivity_merged[[#This Row],[FairlyActiveMinutes]]*60</f>
        <v>1200</v>
      </c>
      <c r="W285">
        <v>20</v>
      </c>
      <c r="X285">
        <f>dailyActivity_merged[[#This Row],[LightlyActiveMinutes]]*60</f>
        <v>14880</v>
      </c>
      <c r="Y285">
        <v>248</v>
      </c>
      <c r="Z285">
        <v>1167</v>
      </c>
      <c r="AA285">
        <v>1830</v>
      </c>
    </row>
    <row r="286" spans="1:27" x14ac:dyDescent="0.3">
      <c r="A286" t="e">
        <f>VLOOKUP(dailyActivity_merged[[#Headers],[Id]],dailyActivity_merged[[Id]:[Calories]],15,0)</f>
        <v>#N/A</v>
      </c>
      <c r="B286" t="str">
        <f>LEFT(dailyActivity_merged[[#This Row],[Id]],4)</f>
        <v>2873</v>
      </c>
      <c r="C286">
        <v>2873212765</v>
      </c>
      <c r="D286" t="str">
        <f>LEFT(dailyActivity_merged[[#This Row],[ActivityDate]],1)</f>
        <v>4</v>
      </c>
      <c r="E286" s="1">
        <v>42491</v>
      </c>
      <c r="F286" s="1">
        <f ca="1">SUMIF(dailyActivity_merged[Id],dailyActivity_merged[[#Headers],[TotalSteps]],F287:F1225)</f>
        <v>0</v>
      </c>
      <c r="G286">
        <v>7399</v>
      </c>
      <c r="H286">
        <v>4.9699997901916504</v>
      </c>
      <c r="I286">
        <v>4.9699997901916504</v>
      </c>
      <c r="J286">
        <v>0</v>
      </c>
      <c r="K286" t="b">
        <f>IF(dailyActivity_merged[[#This Row],[VeryActiveDistance]]&gt;20,"active")</f>
        <v>0</v>
      </c>
      <c r="L286">
        <v>0.490000009536743</v>
      </c>
      <c r="M286" t="b">
        <f>IF(dailyActivity_merged[[#This Row],[ModeratelyActiveDistance]]&gt;10&lt;20,"moderate")</f>
        <v>0</v>
      </c>
      <c r="N286">
        <v>1.03999996185303</v>
      </c>
      <c r="O286" t="str">
        <f>IF(dailyActivity_merged[[#This Row],[LightActiveDistance]]&lt;10,"light")</f>
        <v>light</v>
      </c>
      <c r="P286" t="b">
        <f>IF(dailyActivity_merged[[#This Row],[Mean]]="intermediate",IF(dailyActivity_merged[[#This Row],[Mean]]&gt;35,"pro","beginner"))</f>
        <v>0</v>
      </c>
      <c r="Q286">
        <f>AVERAGE(dailyActivity_merged[LightActiveDistance])</f>
        <v>3.3408191485885292</v>
      </c>
      <c r="R286">
        <v>3.4400000572204599</v>
      </c>
      <c r="S286">
        <v>0</v>
      </c>
      <c r="T286">
        <f>dailyActivity_merged[[#This Row],[VeryActiveMinutes]]*60</f>
        <v>420</v>
      </c>
      <c r="U286">
        <v>7</v>
      </c>
      <c r="V286">
        <f>dailyActivity_merged[[#This Row],[FairlyActiveMinutes]]*60</f>
        <v>1080</v>
      </c>
      <c r="W286">
        <v>18</v>
      </c>
      <c r="X286">
        <f>dailyActivity_merged[[#This Row],[LightlyActiveMinutes]]*60</f>
        <v>11760</v>
      </c>
      <c r="Y286">
        <v>196</v>
      </c>
      <c r="Z286">
        <v>1219</v>
      </c>
      <c r="AA286">
        <v>1739</v>
      </c>
    </row>
    <row r="287" spans="1:27" x14ac:dyDescent="0.3">
      <c r="A287" t="e">
        <f>VLOOKUP(dailyActivity_merged[[#Headers],[Id]],dailyActivity_merged[[Id]:[Calories]],15,0)</f>
        <v>#N/A</v>
      </c>
      <c r="B287" t="str">
        <f>LEFT(dailyActivity_merged[[#This Row],[Id]],4)</f>
        <v>2873</v>
      </c>
      <c r="C287">
        <v>2873212765</v>
      </c>
      <c r="D287" t="str">
        <f>LEFT(dailyActivity_merged[[#This Row],[ActivityDate]],1)</f>
        <v>4</v>
      </c>
      <c r="E287" s="1">
        <v>42492</v>
      </c>
      <c r="F287" s="1">
        <f ca="1">SUMIF(dailyActivity_merged[Id],dailyActivity_merged[[#Headers],[TotalSteps]],F288:F1226)</f>
        <v>0</v>
      </c>
      <c r="G287">
        <v>7525</v>
      </c>
      <c r="H287">
        <v>5.0599999427795401</v>
      </c>
      <c r="I287">
        <v>5.0599999427795401</v>
      </c>
      <c r="J287">
        <v>0</v>
      </c>
      <c r="K287" t="b">
        <f>IF(dailyActivity_merged[[#This Row],[VeryActiveDistance]]&gt;20,"active")</f>
        <v>0</v>
      </c>
      <c r="L287">
        <v>0</v>
      </c>
      <c r="M287" t="b">
        <f>IF(dailyActivity_merged[[#This Row],[ModeratelyActiveDistance]]&gt;10&lt;20,"moderate")</f>
        <v>0</v>
      </c>
      <c r="N287">
        <v>0.20999999344348899</v>
      </c>
      <c r="O287" t="str">
        <f>IF(dailyActivity_merged[[#This Row],[LightActiveDistance]]&lt;10,"light")</f>
        <v>light</v>
      </c>
      <c r="P287" t="b">
        <f>IF(dailyActivity_merged[[#This Row],[Mean]]="intermediate",IF(dailyActivity_merged[[#This Row],[Mean]]&gt;35,"pro","beginner"))</f>
        <v>0</v>
      </c>
      <c r="Q287">
        <f>AVERAGE(dailyActivity_merged[LightActiveDistance])</f>
        <v>3.3408191485885292</v>
      </c>
      <c r="R287">
        <v>4.8299999237060502</v>
      </c>
      <c r="S287">
        <v>1.9999999552965199E-2</v>
      </c>
      <c r="T287">
        <f>dailyActivity_merged[[#This Row],[VeryActiveMinutes]]*60</f>
        <v>0</v>
      </c>
      <c r="U287">
        <v>0</v>
      </c>
      <c r="V287">
        <f>dailyActivity_merged[[#This Row],[FairlyActiveMinutes]]*60</f>
        <v>420</v>
      </c>
      <c r="W287">
        <v>7</v>
      </c>
      <c r="X287">
        <f>dailyActivity_merged[[#This Row],[LightlyActiveMinutes]]*60</f>
        <v>20040</v>
      </c>
      <c r="Y287">
        <v>334</v>
      </c>
      <c r="Z287">
        <v>1099</v>
      </c>
      <c r="AA287">
        <v>1878</v>
      </c>
    </row>
    <row r="288" spans="1:27" x14ac:dyDescent="0.3">
      <c r="A288" t="e">
        <f>VLOOKUP(dailyActivity_merged[[#Headers],[Id]],dailyActivity_merged[[Id]:[Calories]],15,0)</f>
        <v>#N/A</v>
      </c>
      <c r="B288" t="str">
        <f>LEFT(dailyActivity_merged[[#This Row],[Id]],4)</f>
        <v>2873</v>
      </c>
      <c r="C288">
        <v>2873212765</v>
      </c>
      <c r="D288" t="str">
        <f>LEFT(dailyActivity_merged[[#This Row],[ActivityDate]],1)</f>
        <v>4</v>
      </c>
      <c r="E288" s="1">
        <v>42493</v>
      </c>
      <c r="F288" s="1">
        <f ca="1">SUMIF(dailyActivity_merged[Id],dailyActivity_merged[[#Headers],[TotalSteps]],F289:F1227)</f>
        <v>0</v>
      </c>
      <c r="G288">
        <v>7412</v>
      </c>
      <c r="H288">
        <v>4.9800000190734899</v>
      </c>
      <c r="I288">
        <v>4.9800000190734899</v>
      </c>
      <c r="J288">
        <v>0</v>
      </c>
      <c r="K288" t="b">
        <f>IF(dailyActivity_merged[[#This Row],[VeryActiveDistance]]&gt;20,"active")</f>
        <v>0</v>
      </c>
      <c r="L288">
        <v>5.9999998658895499E-2</v>
      </c>
      <c r="M288" t="b">
        <f>IF(dailyActivity_merged[[#This Row],[ModeratelyActiveDistance]]&gt;10&lt;20,"moderate")</f>
        <v>0</v>
      </c>
      <c r="N288">
        <v>0.25</v>
      </c>
      <c r="O288" t="str">
        <f>IF(dailyActivity_merged[[#This Row],[LightActiveDistance]]&lt;10,"light")</f>
        <v>light</v>
      </c>
      <c r="P288" t="b">
        <f>IF(dailyActivity_merged[[#This Row],[Mean]]="intermediate",IF(dailyActivity_merged[[#This Row],[Mean]]&gt;35,"pro","beginner"))</f>
        <v>0</v>
      </c>
      <c r="Q288">
        <f>AVERAGE(dailyActivity_merged[LightActiveDistance])</f>
        <v>3.3408191485885292</v>
      </c>
      <c r="R288">
        <v>4.6599998474121103</v>
      </c>
      <c r="S288">
        <v>9.9999997764825804E-3</v>
      </c>
      <c r="T288">
        <f>dailyActivity_merged[[#This Row],[VeryActiveMinutes]]*60</f>
        <v>60</v>
      </c>
      <c r="U288">
        <v>1</v>
      </c>
      <c r="V288">
        <f>dailyActivity_merged[[#This Row],[FairlyActiveMinutes]]*60</f>
        <v>360</v>
      </c>
      <c r="W288">
        <v>6</v>
      </c>
      <c r="X288">
        <f>dailyActivity_merged[[#This Row],[LightlyActiveMinutes]]*60</f>
        <v>21780</v>
      </c>
      <c r="Y288">
        <v>363</v>
      </c>
      <c r="Z288">
        <v>1070</v>
      </c>
      <c r="AA288">
        <v>1906</v>
      </c>
    </row>
    <row r="289" spans="1:27" x14ac:dyDescent="0.3">
      <c r="A289" t="e">
        <f>VLOOKUP(dailyActivity_merged[[#Headers],[Id]],dailyActivity_merged[[Id]:[Calories]],15,0)</f>
        <v>#N/A</v>
      </c>
      <c r="B289" t="str">
        <f>LEFT(dailyActivity_merged[[#This Row],[Id]],4)</f>
        <v>2873</v>
      </c>
      <c r="C289">
        <v>2873212765</v>
      </c>
      <c r="D289" t="str">
        <f>LEFT(dailyActivity_merged[[#This Row],[ActivityDate]],1)</f>
        <v>4</v>
      </c>
      <c r="E289" s="1">
        <v>42494</v>
      </c>
      <c r="F289" s="1">
        <f ca="1">SUMIF(dailyActivity_merged[Id],dailyActivity_merged[[#Headers],[TotalSteps]],F290:F1228)</f>
        <v>0</v>
      </c>
      <c r="G289">
        <v>8278</v>
      </c>
      <c r="H289">
        <v>5.5599999427795401</v>
      </c>
      <c r="I289">
        <v>5.5599999427795401</v>
      </c>
      <c r="J289">
        <v>0</v>
      </c>
      <c r="K289" t="b">
        <f>IF(dailyActivity_merged[[#This Row],[VeryActiveDistance]]&gt;20,"active")</f>
        <v>0</v>
      </c>
      <c r="L289">
        <v>0</v>
      </c>
      <c r="M289" t="b">
        <f>IF(dailyActivity_merged[[#This Row],[ModeratelyActiveDistance]]&gt;10&lt;20,"moderate")</f>
        <v>0</v>
      </c>
      <c r="N289">
        <v>0</v>
      </c>
      <c r="O289" t="str">
        <f>IF(dailyActivity_merged[[#This Row],[LightActiveDistance]]&lt;10,"light")</f>
        <v>light</v>
      </c>
      <c r="P289" t="b">
        <f>IF(dailyActivity_merged[[#This Row],[Mean]]="intermediate",IF(dailyActivity_merged[[#This Row],[Mean]]&gt;35,"pro","beginner"))</f>
        <v>0</v>
      </c>
      <c r="Q289">
        <f>AVERAGE(dailyActivity_merged[LightActiveDistance])</f>
        <v>3.3408191485885292</v>
      </c>
      <c r="R289">
        <v>5.5599999427795401</v>
      </c>
      <c r="S289">
        <v>0</v>
      </c>
      <c r="T289">
        <f>dailyActivity_merged[[#This Row],[VeryActiveMinutes]]*60</f>
        <v>0</v>
      </c>
      <c r="U289">
        <v>0</v>
      </c>
      <c r="V289">
        <f>dailyActivity_merged[[#This Row],[FairlyActiveMinutes]]*60</f>
        <v>0</v>
      </c>
      <c r="W289">
        <v>0</v>
      </c>
      <c r="X289">
        <f>dailyActivity_merged[[#This Row],[LightlyActiveMinutes]]*60</f>
        <v>25200</v>
      </c>
      <c r="Y289">
        <v>420</v>
      </c>
      <c r="Z289">
        <v>1020</v>
      </c>
      <c r="AA289">
        <v>2015</v>
      </c>
    </row>
    <row r="290" spans="1:27" x14ac:dyDescent="0.3">
      <c r="A290" t="e">
        <f>VLOOKUP(dailyActivity_merged[[#Headers],[Id]],dailyActivity_merged[[Id]:[Calories]],15,0)</f>
        <v>#N/A</v>
      </c>
      <c r="B290" t="str">
        <f>LEFT(dailyActivity_merged[[#This Row],[Id]],4)</f>
        <v>2873</v>
      </c>
      <c r="C290">
        <v>2873212765</v>
      </c>
      <c r="D290" t="str">
        <f>LEFT(dailyActivity_merged[[#This Row],[ActivityDate]],1)</f>
        <v>4</v>
      </c>
      <c r="E290" s="1">
        <v>42495</v>
      </c>
      <c r="F290" s="1">
        <f ca="1">SUMIF(dailyActivity_merged[Id],dailyActivity_merged[[#Headers],[TotalSteps]],F291:F1229)</f>
        <v>0</v>
      </c>
      <c r="G290">
        <v>8314</v>
      </c>
      <c r="H290">
        <v>5.6100001335143999</v>
      </c>
      <c r="I290">
        <v>5.6100001335143999</v>
      </c>
      <c r="J290">
        <v>0</v>
      </c>
      <c r="K290" t="b">
        <f>IF(dailyActivity_merged[[#This Row],[VeryActiveDistance]]&gt;20,"active")</f>
        <v>0</v>
      </c>
      <c r="L290">
        <v>0.77999997138977095</v>
      </c>
      <c r="M290" t="b">
        <f>IF(dailyActivity_merged[[#This Row],[ModeratelyActiveDistance]]&gt;10&lt;20,"moderate")</f>
        <v>0</v>
      </c>
      <c r="N290">
        <v>0.80000001192092896</v>
      </c>
      <c r="O290" t="str">
        <f>IF(dailyActivity_merged[[#This Row],[LightActiveDistance]]&lt;10,"light")</f>
        <v>light</v>
      </c>
      <c r="P290" t="b">
        <f>IF(dailyActivity_merged[[#This Row],[Mean]]="intermediate",IF(dailyActivity_merged[[#This Row],[Mean]]&gt;35,"pro","beginner"))</f>
        <v>0</v>
      </c>
      <c r="Q290">
        <f>AVERAGE(dailyActivity_merged[LightActiveDistance])</f>
        <v>3.3408191485885292</v>
      </c>
      <c r="R290">
        <v>4.0300002098083496</v>
      </c>
      <c r="S290">
        <v>0</v>
      </c>
      <c r="T290">
        <f>dailyActivity_merged[[#This Row],[VeryActiveMinutes]]*60</f>
        <v>780</v>
      </c>
      <c r="U290">
        <v>13</v>
      </c>
      <c r="V290">
        <f>dailyActivity_merged[[#This Row],[FairlyActiveMinutes]]*60</f>
        <v>1380</v>
      </c>
      <c r="W290">
        <v>23</v>
      </c>
      <c r="X290">
        <f>dailyActivity_merged[[#This Row],[LightlyActiveMinutes]]*60</f>
        <v>18660</v>
      </c>
      <c r="Y290">
        <v>311</v>
      </c>
      <c r="Z290">
        <v>1093</v>
      </c>
      <c r="AA290">
        <v>1971</v>
      </c>
    </row>
    <row r="291" spans="1:27" x14ac:dyDescent="0.3">
      <c r="A291" t="e">
        <f>VLOOKUP(dailyActivity_merged[[#Headers],[Id]],dailyActivity_merged[[Id]:[Calories]],15,0)</f>
        <v>#N/A</v>
      </c>
      <c r="B291" t="str">
        <f>LEFT(dailyActivity_merged[[#This Row],[Id]],4)</f>
        <v>2873</v>
      </c>
      <c r="C291">
        <v>2873212765</v>
      </c>
      <c r="D291" t="str">
        <f>LEFT(dailyActivity_merged[[#This Row],[ActivityDate]],1)</f>
        <v>4</v>
      </c>
      <c r="E291" s="1">
        <v>42496</v>
      </c>
      <c r="F291" s="1">
        <f ca="1">SUMIF(dailyActivity_merged[Id],dailyActivity_merged[[#Headers],[TotalSteps]],F292:F1230)</f>
        <v>0</v>
      </c>
      <c r="G291">
        <v>7063</v>
      </c>
      <c r="H291">
        <v>4.75</v>
      </c>
      <c r="I291">
        <v>4.75</v>
      </c>
      <c r="J291">
        <v>0</v>
      </c>
      <c r="K291" t="b">
        <f>IF(dailyActivity_merged[[#This Row],[VeryActiveDistance]]&gt;20,"active")</f>
        <v>0</v>
      </c>
      <c r="L291">
        <v>0</v>
      </c>
      <c r="M291" t="b">
        <f>IF(dailyActivity_merged[[#This Row],[ModeratelyActiveDistance]]&gt;10&lt;20,"moderate")</f>
        <v>0</v>
      </c>
      <c r="N291">
        <v>0.119999997317791</v>
      </c>
      <c r="O291" t="str">
        <f>IF(dailyActivity_merged[[#This Row],[LightActiveDistance]]&lt;10,"light")</f>
        <v>light</v>
      </c>
      <c r="P291" t="b">
        <f>IF(dailyActivity_merged[[#This Row],[Mean]]="intermediate",IF(dailyActivity_merged[[#This Row],[Mean]]&gt;35,"pro","beginner"))</f>
        <v>0</v>
      </c>
      <c r="Q291">
        <f>AVERAGE(dailyActivity_merged[LightActiveDistance])</f>
        <v>3.3408191485885292</v>
      </c>
      <c r="R291">
        <v>4.6100001335143999</v>
      </c>
      <c r="S291">
        <v>9.9999997764825804E-3</v>
      </c>
      <c r="T291">
        <f>dailyActivity_merged[[#This Row],[VeryActiveMinutes]]*60</f>
        <v>0</v>
      </c>
      <c r="U291">
        <v>0</v>
      </c>
      <c r="V291">
        <f>dailyActivity_merged[[#This Row],[FairlyActiveMinutes]]*60</f>
        <v>300</v>
      </c>
      <c r="W291">
        <v>5</v>
      </c>
      <c r="X291">
        <f>dailyActivity_merged[[#This Row],[LightlyActiveMinutes]]*60</f>
        <v>22200</v>
      </c>
      <c r="Y291">
        <v>370</v>
      </c>
      <c r="Z291">
        <v>1065</v>
      </c>
      <c r="AA291">
        <v>1910</v>
      </c>
    </row>
    <row r="292" spans="1:27" x14ac:dyDescent="0.3">
      <c r="A292" t="e">
        <f>VLOOKUP(dailyActivity_merged[[#Headers],[Id]],dailyActivity_merged[[Id]:[Calories]],15,0)</f>
        <v>#N/A</v>
      </c>
      <c r="B292" t="str">
        <f>LEFT(dailyActivity_merged[[#This Row],[Id]],4)</f>
        <v>2873</v>
      </c>
      <c r="C292">
        <v>2873212765</v>
      </c>
      <c r="D292" t="str">
        <f>LEFT(dailyActivity_merged[[#This Row],[ActivityDate]],1)</f>
        <v>4</v>
      </c>
      <c r="E292" s="1">
        <v>42497</v>
      </c>
      <c r="F292" s="1">
        <f ca="1">SUMIF(dailyActivity_merged[Id],dailyActivity_merged[[#Headers],[TotalSteps]],F293:F1231)</f>
        <v>0</v>
      </c>
      <c r="G292">
        <v>4940</v>
      </c>
      <c r="H292">
        <v>3.3800001144409202</v>
      </c>
      <c r="I292">
        <v>3.3800001144409202</v>
      </c>
      <c r="J292">
        <v>0</v>
      </c>
      <c r="K292" t="b">
        <f>IF(dailyActivity_merged[[#This Row],[VeryActiveDistance]]&gt;20,"active")</f>
        <v>0</v>
      </c>
      <c r="L292">
        <v>2.2799999713897701</v>
      </c>
      <c r="M292" t="b">
        <f>IF(dailyActivity_merged[[#This Row],[ModeratelyActiveDistance]]&gt;10&lt;20,"moderate")</f>
        <v>0</v>
      </c>
      <c r="N292">
        <v>0.55000001192092896</v>
      </c>
      <c r="O292" t="str">
        <f>IF(dailyActivity_merged[[#This Row],[LightActiveDistance]]&lt;10,"light")</f>
        <v>light</v>
      </c>
      <c r="P292" t="b">
        <f>IF(dailyActivity_merged[[#This Row],[Mean]]="intermediate",IF(dailyActivity_merged[[#This Row],[Mean]]&gt;35,"pro","beginner"))</f>
        <v>0</v>
      </c>
      <c r="Q292">
        <f>AVERAGE(dailyActivity_merged[LightActiveDistance])</f>
        <v>3.3408191485885292</v>
      </c>
      <c r="R292">
        <v>0.55000001192092896</v>
      </c>
      <c r="S292">
        <v>0</v>
      </c>
      <c r="T292">
        <f>dailyActivity_merged[[#This Row],[VeryActiveMinutes]]*60</f>
        <v>4500</v>
      </c>
      <c r="U292">
        <v>75</v>
      </c>
      <c r="V292">
        <f>dailyActivity_merged[[#This Row],[FairlyActiveMinutes]]*60</f>
        <v>660</v>
      </c>
      <c r="W292">
        <v>11</v>
      </c>
      <c r="X292">
        <f>dailyActivity_merged[[#This Row],[LightlyActiveMinutes]]*60</f>
        <v>3120</v>
      </c>
      <c r="Y292">
        <v>52</v>
      </c>
      <c r="Z292">
        <v>1302</v>
      </c>
      <c r="AA292">
        <v>1897</v>
      </c>
    </row>
    <row r="293" spans="1:27" x14ac:dyDescent="0.3">
      <c r="A293" t="e">
        <f>VLOOKUP(dailyActivity_merged[[#Headers],[Id]],dailyActivity_merged[[Id]:[Calories]],15,0)</f>
        <v>#N/A</v>
      </c>
      <c r="B293" t="str">
        <f>LEFT(dailyActivity_merged[[#This Row],[Id]],4)</f>
        <v>2873</v>
      </c>
      <c r="C293">
        <v>2873212765</v>
      </c>
      <c r="D293" t="str">
        <f>LEFT(dailyActivity_merged[[#This Row],[ActivityDate]],1)</f>
        <v>4</v>
      </c>
      <c r="E293" s="1">
        <v>42498</v>
      </c>
      <c r="F293" s="1">
        <f ca="1">SUMIF(dailyActivity_merged[Id],dailyActivity_merged[[#Headers],[TotalSteps]],F294:F1232)</f>
        <v>0</v>
      </c>
      <c r="G293">
        <v>8168</v>
      </c>
      <c r="H293">
        <v>5.53999996185303</v>
      </c>
      <c r="I293">
        <v>5.53999996185303</v>
      </c>
      <c r="J293">
        <v>0</v>
      </c>
      <c r="K293" t="b">
        <f>IF(dailyActivity_merged[[#This Row],[VeryActiveDistance]]&gt;20,"active")</f>
        <v>0</v>
      </c>
      <c r="L293">
        <v>2.9000000953674299</v>
      </c>
      <c r="M293" t="b">
        <f>IF(dailyActivity_merged[[#This Row],[ModeratelyActiveDistance]]&gt;10&lt;20,"moderate")</f>
        <v>0</v>
      </c>
      <c r="N293">
        <v>0</v>
      </c>
      <c r="O293" t="str">
        <f>IF(dailyActivity_merged[[#This Row],[LightActiveDistance]]&lt;10,"light")</f>
        <v>light</v>
      </c>
      <c r="P293" t="b">
        <f>IF(dailyActivity_merged[[#This Row],[Mean]]="intermediate",IF(dailyActivity_merged[[#This Row],[Mean]]&gt;35,"pro","beginner"))</f>
        <v>0</v>
      </c>
      <c r="Q293">
        <f>AVERAGE(dailyActivity_merged[LightActiveDistance])</f>
        <v>3.3408191485885292</v>
      </c>
      <c r="R293">
        <v>2.6400001049041699</v>
      </c>
      <c r="S293">
        <v>0</v>
      </c>
      <c r="T293">
        <f>dailyActivity_merged[[#This Row],[VeryActiveMinutes]]*60</f>
        <v>2760</v>
      </c>
      <c r="U293">
        <v>46</v>
      </c>
      <c r="V293">
        <f>dailyActivity_merged[[#This Row],[FairlyActiveMinutes]]*60</f>
        <v>0</v>
      </c>
      <c r="W293">
        <v>0</v>
      </c>
      <c r="X293">
        <f>dailyActivity_merged[[#This Row],[LightlyActiveMinutes]]*60</f>
        <v>19560</v>
      </c>
      <c r="Y293">
        <v>326</v>
      </c>
      <c r="Z293">
        <v>1068</v>
      </c>
      <c r="AA293">
        <v>2096</v>
      </c>
    </row>
    <row r="294" spans="1:27" x14ac:dyDescent="0.3">
      <c r="A294" t="e">
        <f>VLOOKUP(dailyActivity_merged[[#Headers],[Id]],dailyActivity_merged[[Id]:[Calories]],15,0)</f>
        <v>#N/A</v>
      </c>
      <c r="B294" t="str">
        <f>LEFT(dailyActivity_merged[[#This Row],[Id]],4)</f>
        <v>2873</v>
      </c>
      <c r="C294">
        <v>2873212765</v>
      </c>
      <c r="D294" t="str">
        <f>LEFT(dailyActivity_merged[[#This Row],[ActivityDate]],1)</f>
        <v>4</v>
      </c>
      <c r="E294" s="1">
        <v>42499</v>
      </c>
      <c r="F294" s="1">
        <f ca="1">SUMIF(dailyActivity_merged[Id],dailyActivity_merged[[#Headers],[TotalSteps]],F295:F1233)</f>
        <v>0</v>
      </c>
      <c r="G294">
        <v>7726</v>
      </c>
      <c r="H294">
        <v>5.1900000572204599</v>
      </c>
      <c r="I294">
        <v>5.1900000572204599</v>
      </c>
      <c r="J294">
        <v>0</v>
      </c>
      <c r="K294" t="b">
        <f>IF(dailyActivity_merged[[#This Row],[VeryActiveDistance]]&gt;20,"active")</f>
        <v>0</v>
      </c>
      <c r="L294">
        <v>0</v>
      </c>
      <c r="M294" t="b">
        <f>IF(dailyActivity_merged[[#This Row],[ModeratelyActiveDistance]]&gt;10&lt;20,"moderate")</f>
        <v>0</v>
      </c>
      <c r="N294">
        <v>0</v>
      </c>
      <c r="O294" t="str">
        <f>IF(dailyActivity_merged[[#This Row],[LightActiveDistance]]&lt;10,"light")</f>
        <v>light</v>
      </c>
      <c r="P294" t="b">
        <f>IF(dailyActivity_merged[[#This Row],[Mean]]="intermediate",IF(dailyActivity_merged[[#This Row],[Mean]]&gt;35,"pro","beginner"))</f>
        <v>0</v>
      </c>
      <c r="Q294">
        <f>AVERAGE(dailyActivity_merged[LightActiveDistance])</f>
        <v>3.3408191485885292</v>
      </c>
      <c r="R294">
        <v>5.1900000572204599</v>
      </c>
      <c r="S294">
        <v>0</v>
      </c>
      <c r="T294">
        <f>dailyActivity_merged[[#This Row],[VeryActiveMinutes]]*60</f>
        <v>0</v>
      </c>
      <c r="U294">
        <v>0</v>
      </c>
      <c r="V294">
        <f>dailyActivity_merged[[#This Row],[FairlyActiveMinutes]]*60</f>
        <v>0</v>
      </c>
      <c r="W294">
        <v>0</v>
      </c>
      <c r="X294">
        <f>dailyActivity_merged[[#This Row],[LightlyActiveMinutes]]*60</f>
        <v>20700</v>
      </c>
      <c r="Y294">
        <v>345</v>
      </c>
      <c r="Z294">
        <v>1095</v>
      </c>
      <c r="AA294">
        <v>1906</v>
      </c>
    </row>
    <row r="295" spans="1:27" x14ac:dyDescent="0.3">
      <c r="A295" t="e">
        <f>VLOOKUP(dailyActivity_merged[[#Headers],[Id]],dailyActivity_merged[[Id]:[Calories]],15,0)</f>
        <v>#N/A</v>
      </c>
      <c r="B295" t="str">
        <f>LEFT(dailyActivity_merged[[#This Row],[Id]],4)</f>
        <v>2873</v>
      </c>
      <c r="C295">
        <v>2873212765</v>
      </c>
      <c r="D295" t="str">
        <f>LEFT(dailyActivity_merged[[#This Row],[ActivityDate]],1)</f>
        <v>4</v>
      </c>
      <c r="E295" s="1">
        <v>42500</v>
      </c>
      <c r="F295" s="1">
        <f ca="1">SUMIF(dailyActivity_merged[Id],dailyActivity_merged[[#Headers],[TotalSteps]],F296:F1234)</f>
        <v>0</v>
      </c>
      <c r="G295">
        <v>8275</v>
      </c>
      <c r="H295">
        <v>5.5599999427795401</v>
      </c>
      <c r="I295">
        <v>5.5599999427795401</v>
      </c>
      <c r="J295">
        <v>0</v>
      </c>
      <c r="K295" t="b">
        <f>IF(dailyActivity_merged[[#This Row],[VeryActiveDistance]]&gt;20,"active")</f>
        <v>0</v>
      </c>
      <c r="L295">
        <v>0</v>
      </c>
      <c r="M295" t="b">
        <f>IF(dailyActivity_merged[[#This Row],[ModeratelyActiveDistance]]&gt;10&lt;20,"moderate")</f>
        <v>0</v>
      </c>
      <c r="N295">
        <v>0</v>
      </c>
      <c r="O295" t="str">
        <f>IF(dailyActivity_merged[[#This Row],[LightActiveDistance]]&lt;10,"light")</f>
        <v>light</v>
      </c>
      <c r="P295" t="b">
        <f>IF(dailyActivity_merged[[#This Row],[Mean]]="intermediate",IF(dailyActivity_merged[[#This Row],[Mean]]&gt;35,"pro","beginner"))</f>
        <v>0</v>
      </c>
      <c r="Q295">
        <f>AVERAGE(dailyActivity_merged[LightActiveDistance])</f>
        <v>3.3408191485885292</v>
      </c>
      <c r="R295">
        <v>5.5500001907348597</v>
      </c>
      <c r="S295">
        <v>9.9999997764825804E-3</v>
      </c>
      <c r="T295">
        <f>dailyActivity_merged[[#This Row],[VeryActiveMinutes]]*60</f>
        <v>0</v>
      </c>
      <c r="U295">
        <v>0</v>
      </c>
      <c r="V295">
        <f>dailyActivity_merged[[#This Row],[FairlyActiveMinutes]]*60</f>
        <v>0</v>
      </c>
      <c r="W295">
        <v>0</v>
      </c>
      <c r="X295">
        <f>dailyActivity_merged[[#This Row],[LightlyActiveMinutes]]*60</f>
        <v>22380</v>
      </c>
      <c r="Y295">
        <v>373</v>
      </c>
      <c r="Z295">
        <v>1067</v>
      </c>
      <c r="AA295">
        <v>1962</v>
      </c>
    </row>
    <row r="296" spans="1:27" x14ac:dyDescent="0.3">
      <c r="A296" t="e">
        <f>VLOOKUP(dailyActivity_merged[[#Headers],[Id]],dailyActivity_merged[[Id]:[Calories]],15,0)</f>
        <v>#N/A</v>
      </c>
      <c r="B296" t="str">
        <f>LEFT(dailyActivity_merged[[#This Row],[Id]],4)</f>
        <v>2873</v>
      </c>
      <c r="C296">
        <v>2873212765</v>
      </c>
      <c r="D296" t="str">
        <f>LEFT(dailyActivity_merged[[#This Row],[ActivityDate]],1)</f>
        <v>4</v>
      </c>
      <c r="E296" s="1">
        <v>42501</v>
      </c>
      <c r="F296" s="1">
        <f ca="1">SUMIF(dailyActivity_merged[Id],dailyActivity_merged[[#Headers],[TotalSteps]],F297:F1235)</f>
        <v>0</v>
      </c>
      <c r="G296">
        <v>6440</v>
      </c>
      <c r="H296">
        <v>4.3299999237060502</v>
      </c>
      <c r="I296">
        <v>4.3299999237060502</v>
      </c>
      <c r="J296">
        <v>0</v>
      </c>
      <c r="K296" t="b">
        <f>IF(dailyActivity_merged[[#This Row],[VeryActiveDistance]]&gt;20,"active")</f>
        <v>0</v>
      </c>
      <c r="L296">
        <v>0</v>
      </c>
      <c r="M296" t="b">
        <f>IF(dailyActivity_merged[[#This Row],[ModeratelyActiveDistance]]&gt;10&lt;20,"moderate")</f>
        <v>0</v>
      </c>
      <c r="N296">
        <v>0</v>
      </c>
      <c r="O296" t="str">
        <f>IF(dailyActivity_merged[[#This Row],[LightActiveDistance]]&lt;10,"light")</f>
        <v>light</v>
      </c>
      <c r="P296" t="b">
        <f>IF(dailyActivity_merged[[#This Row],[Mean]]="intermediate",IF(dailyActivity_merged[[#This Row],[Mean]]&gt;35,"pro","beginner"))</f>
        <v>0</v>
      </c>
      <c r="Q296">
        <f>AVERAGE(dailyActivity_merged[LightActiveDistance])</f>
        <v>3.3408191485885292</v>
      </c>
      <c r="R296">
        <v>4.3200001716613796</v>
      </c>
      <c r="S296">
        <v>9.9999997764825804E-3</v>
      </c>
      <c r="T296">
        <f>dailyActivity_merged[[#This Row],[VeryActiveMinutes]]*60</f>
        <v>0</v>
      </c>
      <c r="U296">
        <v>0</v>
      </c>
      <c r="V296">
        <f>dailyActivity_merged[[#This Row],[FairlyActiveMinutes]]*60</f>
        <v>0</v>
      </c>
      <c r="W296">
        <v>0</v>
      </c>
      <c r="X296">
        <f>dailyActivity_merged[[#This Row],[LightlyActiveMinutes]]*60</f>
        <v>19140</v>
      </c>
      <c r="Y296">
        <v>319</v>
      </c>
      <c r="Z296">
        <v>1121</v>
      </c>
      <c r="AA296">
        <v>1826</v>
      </c>
    </row>
    <row r="297" spans="1:27" x14ac:dyDescent="0.3">
      <c r="A297" t="e">
        <f>VLOOKUP(dailyActivity_merged[[#Headers],[Id]],dailyActivity_merged[[Id]:[Calories]],15,0)</f>
        <v>#N/A</v>
      </c>
      <c r="B297" t="str">
        <f>LEFT(dailyActivity_merged[[#This Row],[Id]],4)</f>
        <v>2873</v>
      </c>
      <c r="C297">
        <v>2873212765</v>
      </c>
      <c r="D297" t="str">
        <f>LEFT(dailyActivity_merged[[#This Row],[ActivityDate]],1)</f>
        <v>4</v>
      </c>
      <c r="E297" s="1">
        <v>42502</v>
      </c>
      <c r="F297" s="1">
        <f ca="1">SUMIF(dailyActivity_merged[Id],dailyActivity_merged[[#Headers],[TotalSteps]],F298:F1236)</f>
        <v>0</v>
      </c>
      <c r="G297">
        <v>7566</v>
      </c>
      <c r="H297">
        <v>5.1100001335143999</v>
      </c>
      <c r="I297">
        <v>5.1100001335143999</v>
      </c>
      <c r="J297">
        <v>0</v>
      </c>
      <c r="K297" t="b">
        <f>IF(dailyActivity_merged[[#This Row],[VeryActiveDistance]]&gt;20,"active")</f>
        <v>0</v>
      </c>
      <c r="L297">
        <v>0</v>
      </c>
      <c r="M297" t="b">
        <f>IF(dailyActivity_merged[[#This Row],[ModeratelyActiveDistance]]&gt;10&lt;20,"moderate")</f>
        <v>0</v>
      </c>
      <c r="N297">
        <v>0</v>
      </c>
      <c r="O297" t="str">
        <f>IF(dailyActivity_merged[[#This Row],[LightActiveDistance]]&lt;10,"light")</f>
        <v>light</v>
      </c>
      <c r="P297" t="b">
        <f>IF(dailyActivity_merged[[#This Row],[Mean]]="intermediate",IF(dailyActivity_merged[[#This Row],[Mean]]&gt;35,"pro","beginner"))</f>
        <v>0</v>
      </c>
      <c r="Q297">
        <f>AVERAGE(dailyActivity_merged[LightActiveDistance])</f>
        <v>3.3408191485885292</v>
      </c>
      <c r="R297">
        <v>5.1100001335143999</v>
      </c>
      <c r="S297">
        <v>0</v>
      </c>
      <c r="T297">
        <f>dailyActivity_merged[[#This Row],[VeryActiveMinutes]]*60</f>
        <v>0</v>
      </c>
      <c r="U297">
        <v>0</v>
      </c>
      <c r="V297">
        <f>dailyActivity_merged[[#This Row],[FairlyActiveMinutes]]*60</f>
        <v>0</v>
      </c>
      <c r="W297">
        <v>0</v>
      </c>
      <c r="X297">
        <f>dailyActivity_merged[[#This Row],[LightlyActiveMinutes]]*60</f>
        <v>16080</v>
      </c>
      <c r="Y297">
        <v>268</v>
      </c>
      <c r="Z297">
        <v>720</v>
      </c>
      <c r="AA297">
        <v>1431</v>
      </c>
    </row>
    <row r="298" spans="1:27" x14ac:dyDescent="0.3">
      <c r="A298" t="e">
        <f>VLOOKUP(dailyActivity_merged[[#Headers],[Id]],dailyActivity_merged[[Id]:[Calories]],15,0)</f>
        <v>#N/A</v>
      </c>
      <c r="B298" t="str">
        <f>LEFT(dailyActivity_merged[[#This Row],[Id]],4)</f>
        <v>3372</v>
      </c>
      <c r="C298">
        <v>3372868164</v>
      </c>
      <c r="D298" t="str">
        <f>LEFT(dailyActivity_merged[[#This Row],[ActivityDate]],1)</f>
        <v>4</v>
      </c>
      <c r="E298" s="1">
        <v>42472</v>
      </c>
      <c r="F298" s="1">
        <f ca="1">SUMIF(dailyActivity_merged[Id],dailyActivity_merged[[#Headers],[TotalSteps]],F299:F1237)</f>
        <v>0</v>
      </c>
      <c r="G298">
        <v>4747</v>
      </c>
      <c r="H298">
        <v>3.2400000095367401</v>
      </c>
      <c r="I298">
        <v>3.2400000095367401</v>
      </c>
      <c r="J298">
        <v>0</v>
      </c>
      <c r="K298" t="b">
        <f>IF(dailyActivity_merged[[#This Row],[VeryActiveDistance]]&gt;20,"active")</f>
        <v>0</v>
      </c>
      <c r="L298">
        <v>0</v>
      </c>
      <c r="M298" t="b">
        <f>IF(dailyActivity_merged[[#This Row],[ModeratelyActiveDistance]]&gt;10&lt;20,"moderate")</f>
        <v>0</v>
      </c>
      <c r="N298">
        <v>0</v>
      </c>
      <c r="O298" t="str">
        <f>IF(dailyActivity_merged[[#This Row],[LightActiveDistance]]&lt;10,"light")</f>
        <v>light</v>
      </c>
      <c r="P298" t="b">
        <f>IF(dailyActivity_merged[[#This Row],[Mean]]="intermediate",IF(dailyActivity_merged[[#This Row],[Mean]]&gt;35,"pro","beginner"))</f>
        <v>0</v>
      </c>
      <c r="Q298">
        <f>AVERAGE(dailyActivity_merged[LightActiveDistance])</f>
        <v>3.3408191485885292</v>
      </c>
      <c r="R298">
        <v>3.2300000190734899</v>
      </c>
      <c r="S298">
        <v>9.9999997764825804E-3</v>
      </c>
      <c r="T298">
        <f>dailyActivity_merged[[#This Row],[VeryActiveMinutes]]*60</f>
        <v>0</v>
      </c>
      <c r="U298">
        <v>0</v>
      </c>
      <c r="V298">
        <f>dailyActivity_merged[[#This Row],[FairlyActiveMinutes]]*60</f>
        <v>0</v>
      </c>
      <c r="W298">
        <v>0</v>
      </c>
      <c r="X298">
        <f>dailyActivity_merged[[#This Row],[LightlyActiveMinutes]]*60</f>
        <v>16800</v>
      </c>
      <c r="Y298">
        <v>280</v>
      </c>
      <c r="Z298">
        <v>1160</v>
      </c>
      <c r="AA298">
        <v>1788</v>
      </c>
    </row>
    <row r="299" spans="1:27" x14ac:dyDescent="0.3">
      <c r="A299" t="e">
        <f>VLOOKUP(dailyActivity_merged[[#Headers],[Id]],dailyActivity_merged[[Id]:[Calories]],15,0)</f>
        <v>#N/A</v>
      </c>
      <c r="B299" t="str">
        <f>LEFT(dailyActivity_merged[[#This Row],[Id]],4)</f>
        <v>3372</v>
      </c>
      <c r="C299">
        <v>3372868164</v>
      </c>
      <c r="D299" t="str">
        <f>LEFT(dailyActivity_merged[[#This Row],[ActivityDate]],1)</f>
        <v>4</v>
      </c>
      <c r="E299" s="1">
        <v>42473</v>
      </c>
      <c r="F299" s="1">
        <f ca="1">SUMIF(dailyActivity_merged[Id],dailyActivity_merged[[#Headers],[TotalSteps]],F300:F1238)</f>
        <v>0</v>
      </c>
      <c r="G299">
        <v>9715</v>
      </c>
      <c r="H299">
        <v>6.6300001144409197</v>
      </c>
      <c r="I299">
        <v>6.6300001144409197</v>
      </c>
      <c r="J299">
        <v>0</v>
      </c>
      <c r="K299" t="b">
        <f>IF(dailyActivity_merged[[#This Row],[VeryActiveDistance]]&gt;20,"active")</f>
        <v>0</v>
      </c>
      <c r="L299">
        <v>0.99000000953674305</v>
      </c>
      <c r="M299" t="b">
        <f>IF(dailyActivity_merged[[#This Row],[ModeratelyActiveDistance]]&gt;10&lt;20,"moderate")</f>
        <v>0</v>
      </c>
      <c r="N299">
        <v>0.34000000357627902</v>
      </c>
      <c r="O299" t="str">
        <f>IF(dailyActivity_merged[[#This Row],[LightActiveDistance]]&lt;10,"light")</f>
        <v>light</v>
      </c>
      <c r="P299" t="b">
        <f>IF(dailyActivity_merged[[#This Row],[Mean]]="intermediate",IF(dailyActivity_merged[[#This Row],[Mean]]&gt;35,"pro","beginner"))</f>
        <v>0</v>
      </c>
      <c r="Q299">
        <f>AVERAGE(dailyActivity_merged[LightActiveDistance])</f>
        <v>3.3408191485885292</v>
      </c>
      <c r="R299">
        <v>5.2699999809265101</v>
      </c>
      <c r="S299">
        <v>1.9999999552965199E-2</v>
      </c>
      <c r="T299">
        <f>dailyActivity_merged[[#This Row],[VeryActiveMinutes]]*60</f>
        <v>960</v>
      </c>
      <c r="U299">
        <v>16</v>
      </c>
      <c r="V299">
        <f>dailyActivity_merged[[#This Row],[FairlyActiveMinutes]]*60</f>
        <v>480</v>
      </c>
      <c r="W299">
        <v>8</v>
      </c>
      <c r="X299">
        <f>dailyActivity_merged[[#This Row],[LightlyActiveMinutes]]*60</f>
        <v>22260</v>
      </c>
      <c r="Y299">
        <v>371</v>
      </c>
      <c r="Z299">
        <v>1045</v>
      </c>
      <c r="AA299">
        <v>2093</v>
      </c>
    </row>
    <row r="300" spans="1:27" x14ac:dyDescent="0.3">
      <c r="A300" t="e">
        <f>VLOOKUP(dailyActivity_merged[[#Headers],[Id]],dailyActivity_merged[[Id]:[Calories]],15,0)</f>
        <v>#N/A</v>
      </c>
      <c r="B300" t="str">
        <f>LEFT(dailyActivity_merged[[#This Row],[Id]],4)</f>
        <v>3372</v>
      </c>
      <c r="C300">
        <v>3372868164</v>
      </c>
      <c r="D300" t="str">
        <f>LEFT(dailyActivity_merged[[#This Row],[ActivityDate]],1)</f>
        <v>4</v>
      </c>
      <c r="E300" s="1">
        <v>42474</v>
      </c>
      <c r="F300" s="1">
        <f ca="1">SUMIF(dailyActivity_merged[Id],dailyActivity_merged[[#Headers],[TotalSteps]],F301:F1239)</f>
        <v>0</v>
      </c>
      <c r="G300">
        <v>8844</v>
      </c>
      <c r="H300">
        <v>6.0300002098083496</v>
      </c>
      <c r="I300">
        <v>6.0300002098083496</v>
      </c>
      <c r="J300">
        <v>0</v>
      </c>
      <c r="K300" t="b">
        <f>IF(dailyActivity_merged[[#This Row],[VeryActiveDistance]]&gt;20,"active")</f>
        <v>0</v>
      </c>
      <c r="L300">
        <v>0.34000000357627902</v>
      </c>
      <c r="M300" t="b">
        <f>IF(dailyActivity_merged[[#This Row],[ModeratelyActiveDistance]]&gt;10&lt;20,"moderate")</f>
        <v>0</v>
      </c>
      <c r="N300">
        <v>1.0299999713897701</v>
      </c>
      <c r="O300" t="str">
        <f>IF(dailyActivity_merged[[#This Row],[LightActiveDistance]]&lt;10,"light")</f>
        <v>light</v>
      </c>
      <c r="P300" t="b">
        <f>IF(dailyActivity_merged[[#This Row],[Mean]]="intermediate",IF(dailyActivity_merged[[#This Row],[Mean]]&gt;35,"pro","beginner"))</f>
        <v>0</v>
      </c>
      <c r="Q300">
        <f>AVERAGE(dailyActivity_merged[LightActiveDistance])</f>
        <v>3.3408191485885292</v>
      </c>
      <c r="R300">
        <v>4.6500000953674299</v>
      </c>
      <c r="S300">
        <v>9.9999997764825804E-3</v>
      </c>
      <c r="T300">
        <f>dailyActivity_merged[[#This Row],[VeryActiveMinutes]]*60</f>
        <v>360</v>
      </c>
      <c r="U300">
        <v>6</v>
      </c>
      <c r="V300">
        <f>dailyActivity_merged[[#This Row],[FairlyActiveMinutes]]*60</f>
        <v>1500</v>
      </c>
      <c r="W300">
        <v>25</v>
      </c>
      <c r="X300">
        <f>dailyActivity_merged[[#This Row],[LightlyActiveMinutes]]*60</f>
        <v>22200</v>
      </c>
      <c r="Y300">
        <v>370</v>
      </c>
      <c r="Z300">
        <v>1039</v>
      </c>
      <c r="AA300">
        <v>2065</v>
      </c>
    </row>
    <row r="301" spans="1:27" x14ac:dyDescent="0.3">
      <c r="A301" t="e">
        <f>VLOOKUP(dailyActivity_merged[[#Headers],[Id]],dailyActivity_merged[[Id]:[Calories]],15,0)</f>
        <v>#N/A</v>
      </c>
      <c r="B301" t="str">
        <f>LEFT(dailyActivity_merged[[#This Row],[Id]],4)</f>
        <v>3372</v>
      </c>
      <c r="C301">
        <v>3372868164</v>
      </c>
      <c r="D301" t="str">
        <f>LEFT(dailyActivity_merged[[#This Row],[ActivityDate]],1)</f>
        <v>4</v>
      </c>
      <c r="E301" s="1">
        <v>42475</v>
      </c>
      <c r="F301" s="1">
        <f ca="1">SUMIF(dailyActivity_merged[Id],dailyActivity_merged[[#Headers],[TotalSteps]],F302:F1240)</f>
        <v>0</v>
      </c>
      <c r="G301">
        <v>7451</v>
      </c>
      <c r="H301">
        <v>5.0799999237060502</v>
      </c>
      <c r="I301">
        <v>5.0799999237060502</v>
      </c>
      <c r="J301">
        <v>0</v>
      </c>
      <c r="K301" t="b">
        <f>IF(dailyActivity_merged[[#This Row],[VeryActiveDistance]]&gt;20,"active")</f>
        <v>0</v>
      </c>
      <c r="L301">
        <v>0</v>
      </c>
      <c r="M301" t="b">
        <f>IF(dailyActivity_merged[[#This Row],[ModeratelyActiveDistance]]&gt;10&lt;20,"moderate")</f>
        <v>0</v>
      </c>
      <c r="N301">
        <v>0</v>
      </c>
      <c r="O301" t="str">
        <f>IF(dailyActivity_merged[[#This Row],[LightActiveDistance]]&lt;10,"light")</f>
        <v>light</v>
      </c>
      <c r="P301" t="b">
        <f>IF(dailyActivity_merged[[#This Row],[Mean]]="intermediate",IF(dailyActivity_merged[[#This Row],[Mean]]&gt;35,"pro","beginner"))</f>
        <v>0</v>
      </c>
      <c r="Q301">
        <f>AVERAGE(dailyActivity_merged[LightActiveDistance])</f>
        <v>3.3408191485885292</v>
      </c>
      <c r="R301">
        <v>5.0599999427795401</v>
      </c>
      <c r="S301">
        <v>1.9999999552965199E-2</v>
      </c>
      <c r="T301">
        <f>dailyActivity_merged[[#This Row],[VeryActiveMinutes]]*60</f>
        <v>0</v>
      </c>
      <c r="U301">
        <v>0</v>
      </c>
      <c r="V301">
        <f>dailyActivity_merged[[#This Row],[FairlyActiveMinutes]]*60</f>
        <v>0</v>
      </c>
      <c r="W301">
        <v>0</v>
      </c>
      <c r="X301">
        <f>dailyActivity_merged[[#This Row],[LightlyActiveMinutes]]*60</f>
        <v>20100</v>
      </c>
      <c r="Y301">
        <v>335</v>
      </c>
      <c r="Z301">
        <v>1105</v>
      </c>
      <c r="AA301">
        <v>1908</v>
      </c>
    </row>
    <row r="302" spans="1:27" x14ac:dyDescent="0.3">
      <c r="A302" t="e">
        <f>VLOOKUP(dailyActivity_merged[[#Headers],[Id]],dailyActivity_merged[[Id]:[Calories]],15,0)</f>
        <v>#N/A</v>
      </c>
      <c r="B302" t="str">
        <f>LEFT(dailyActivity_merged[[#This Row],[Id]],4)</f>
        <v>3372</v>
      </c>
      <c r="C302">
        <v>3372868164</v>
      </c>
      <c r="D302" t="str">
        <f>LEFT(dailyActivity_merged[[#This Row],[ActivityDate]],1)</f>
        <v>4</v>
      </c>
      <c r="E302" s="1">
        <v>42476</v>
      </c>
      <c r="F302" s="1">
        <f ca="1">SUMIF(dailyActivity_merged[Id],dailyActivity_merged[[#Headers],[TotalSteps]],F303:F1241)</f>
        <v>0</v>
      </c>
      <c r="G302">
        <v>6905</v>
      </c>
      <c r="H302">
        <v>4.7300000190734899</v>
      </c>
      <c r="I302">
        <v>4.7300000190734899</v>
      </c>
      <c r="J302">
        <v>0</v>
      </c>
      <c r="K302" t="b">
        <f>IF(dailyActivity_merged[[#This Row],[VeryActiveDistance]]&gt;20,"active")</f>
        <v>0</v>
      </c>
      <c r="L302">
        <v>0</v>
      </c>
      <c r="M302" t="b">
        <f>IF(dailyActivity_merged[[#This Row],[ModeratelyActiveDistance]]&gt;10&lt;20,"moderate")</f>
        <v>0</v>
      </c>
      <c r="N302">
        <v>0</v>
      </c>
      <c r="O302" t="str">
        <f>IF(dailyActivity_merged[[#This Row],[LightActiveDistance]]&lt;10,"light")</f>
        <v>light</v>
      </c>
      <c r="P302" t="b">
        <f>IF(dailyActivity_merged[[#This Row],[Mean]]="intermediate",IF(dailyActivity_merged[[#This Row],[Mean]]&gt;35,"pro","beginner"))</f>
        <v>0</v>
      </c>
      <c r="Q302">
        <f>AVERAGE(dailyActivity_merged[LightActiveDistance])</f>
        <v>3.3408191485885292</v>
      </c>
      <c r="R302">
        <v>4.6999998092651403</v>
      </c>
      <c r="S302">
        <v>2.9999999329447701E-2</v>
      </c>
      <c r="T302">
        <f>dailyActivity_merged[[#This Row],[VeryActiveMinutes]]*60</f>
        <v>0</v>
      </c>
      <c r="U302">
        <v>0</v>
      </c>
      <c r="V302">
        <f>dailyActivity_merged[[#This Row],[FairlyActiveMinutes]]*60</f>
        <v>0</v>
      </c>
      <c r="W302">
        <v>0</v>
      </c>
      <c r="X302">
        <f>dailyActivity_merged[[#This Row],[LightlyActiveMinutes]]*60</f>
        <v>21360</v>
      </c>
      <c r="Y302">
        <v>356</v>
      </c>
      <c r="Z302">
        <v>1084</v>
      </c>
      <c r="AA302">
        <v>1908</v>
      </c>
    </row>
    <row r="303" spans="1:27" x14ac:dyDescent="0.3">
      <c r="A303" t="e">
        <f>VLOOKUP(dailyActivity_merged[[#Headers],[Id]],dailyActivity_merged[[Id]:[Calories]],15,0)</f>
        <v>#N/A</v>
      </c>
      <c r="B303" t="str">
        <f>LEFT(dailyActivity_merged[[#This Row],[Id]],4)</f>
        <v>3372</v>
      </c>
      <c r="C303">
        <v>3372868164</v>
      </c>
      <c r="D303" t="str">
        <f>LEFT(dailyActivity_merged[[#This Row],[ActivityDate]],1)</f>
        <v>4</v>
      </c>
      <c r="E303" s="1">
        <v>42477</v>
      </c>
      <c r="F303" s="1">
        <f ca="1">SUMIF(dailyActivity_merged[Id],dailyActivity_merged[[#Headers],[TotalSteps]],F304:F1242)</f>
        <v>0</v>
      </c>
      <c r="G303">
        <v>8199</v>
      </c>
      <c r="H303">
        <v>5.8800001144409197</v>
      </c>
      <c r="I303">
        <v>5.8800001144409197</v>
      </c>
      <c r="J303">
        <v>0</v>
      </c>
      <c r="K303" t="b">
        <f>IF(dailyActivity_merged[[#This Row],[VeryActiveDistance]]&gt;20,"active")</f>
        <v>0</v>
      </c>
      <c r="L303">
        <v>1.4099999666214</v>
      </c>
      <c r="M303" t="b">
        <f>IF(dailyActivity_merged[[#This Row],[ModeratelyActiveDistance]]&gt;10&lt;20,"moderate")</f>
        <v>0</v>
      </c>
      <c r="N303">
        <v>0.10000000149011599</v>
      </c>
      <c r="O303" t="str">
        <f>IF(dailyActivity_merged[[#This Row],[LightActiveDistance]]&lt;10,"light")</f>
        <v>light</v>
      </c>
      <c r="P303" t="b">
        <f>IF(dailyActivity_merged[[#This Row],[Mean]]="intermediate",IF(dailyActivity_merged[[#This Row],[Mean]]&gt;35,"pro","beginner"))</f>
        <v>0</v>
      </c>
      <c r="Q303">
        <f>AVERAGE(dailyActivity_merged[LightActiveDistance])</f>
        <v>3.3408191485885292</v>
      </c>
      <c r="R303">
        <v>4.3600001335143999</v>
      </c>
      <c r="S303">
        <v>9.9999997764825804E-3</v>
      </c>
      <c r="T303">
        <f>dailyActivity_merged[[#This Row],[VeryActiveMinutes]]*60</f>
        <v>660</v>
      </c>
      <c r="U303">
        <v>11</v>
      </c>
      <c r="V303">
        <f>dailyActivity_merged[[#This Row],[FairlyActiveMinutes]]*60</f>
        <v>120</v>
      </c>
      <c r="W303">
        <v>2</v>
      </c>
      <c r="X303">
        <f>dailyActivity_merged[[#This Row],[LightlyActiveMinutes]]*60</f>
        <v>19320</v>
      </c>
      <c r="Y303">
        <v>322</v>
      </c>
      <c r="Z303">
        <v>1105</v>
      </c>
      <c r="AA303">
        <v>1964</v>
      </c>
    </row>
    <row r="304" spans="1:27" x14ac:dyDescent="0.3">
      <c r="A304" t="e">
        <f>VLOOKUP(dailyActivity_merged[[#Headers],[Id]],dailyActivity_merged[[Id]:[Calories]],15,0)</f>
        <v>#N/A</v>
      </c>
      <c r="B304" t="str">
        <f>LEFT(dailyActivity_merged[[#This Row],[Id]],4)</f>
        <v>3372</v>
      </c>
      <c r="C304">
        <v>3372868164</v>
      </c>
      <c r="D304" t="str">
        <f>LEFT(dailyActivity_merged[[#This Row],[ActivityDate]],1)</f>
        <v>4</v>
      </c>
      <c r="E304" s="1">
        <v>42478</v>
      </c>
      <c r="F304" s="1">
        <f ca="1">SUMIF(dailyActivity_merged[Id],dailyActivity_merged[[#Headers],[TotalSteps]],F305:F1243)</f>
        <v>0</v>
      </c>
      <c r="G304">
        <v>6798</v>
      </c>
      <c r="H304">
        <v>4.6399998664856001</v>
      </c>
      <c r="I304">
        <v>4.6399998664856001</v>
      </c>
      <c r="J304">
        <v>0</v>
      </c>
      <c r="K304" t="b">
        <f>IF(dailyActivity_merged[[#This Row],[VeryActiveDistance]]&gt;20,"active")</f>
        <v>0</v>
      </c>
      <c r="L304">
        <v>1.08000004291534</v>
      </c>
      <c r="M304" t="b">
        <f>IF(dailyActivity_merged[[#This Row],[ModeratelyActiveDistance]]&gt;10&lt;20,"moderate")</f>
        <v>0</v>
      </c>
      <c r="N304">
        <v>0.20000000298023199</v>
      </c>
      <c r="O304" t="str">
        <f>IF(dailyActivity_merged[[#This Row],[LightActiveDistance]]&lt;10,"light")</f>
        <v>light</v>
      </c>
      <c r="P304" t="b">
        <f>IF(dailyActivity_merged[[#This Row],[Mean]]="intermediate",IF(dailyActivity_merged[[#This Row],[Mean]]&gt;35,"pro","beginner"))</f>
        <v>0</v>
      </c>
      <c r="Q304">
        <f>AVERAGE(dailyActivity_merged[LightActiveDistance])</f>
        <v>3.3408191485885292</v>
      </c>
      <c r="R304">
        <v>3.3499999046325701</v>
      </c>
      <c r="S304">
        <v>0</v>
      </c>
      <c r="T304">
        <f>dailyActivity_merged[[#This Row],[VeryActiveMinutes]]*60</f>
        <v>1200</v>
      </c>
      <c r="U304">
        <v>20</v>
      </c>
      <c r="V304">
        <f>dailyActivity_merged[[#This Row],[FairlyActiveMinutes]]*60</f>
        <v>420</v>
      </c>
      <c r="W304">
        <v>7</v>
      </c>
      <c r="X304">
        <f>dailyActivity_merged[[#This Row],[LightlyActiveMinutes]]*60</f>
        <v>20580</v>
      </c>
      <c r="Y304">
        <v>343</v>
      </c>
      <c r="Z304">
        <v>1070</v>
      </c>
      <c r="AA304">
        <v>2014</v>
      </c>
    </row>
    <row r="305" spans="1:27" x14ac:dyDescent="0.3">
      <c r="A305" t="e">
        <f>VLOOKUP(dailyActivity_merged[[#Headers],[Id]],dailyActivity_merged[[Id]:[Calories]],15,0)</f>
        <v>#N/A</v>
      </c>
      <c r="B305" t="str">
        <f>LEFT(dailyActivity_merged[[#This Row],[Id]],4)</f>
        <v>3372</v>
      </c>
      <c r="C305">
        <v>3372868164</v>
      </c>
      <c r="D305" t="str">
        <f>LEFT(dailyActivity_merged[[#This Row],[ActivityDate]],1)</f>
        <v>4</v>
      </c>
      <c r="E305" s="1">
        <v>42479</v>
      </c>
      <c r="F305" s="1">
        <f ca="1">SUMIF(dailyActivity_merged[Id],dailyActivity_merged[[#Headers],[TotalSteps]],F306:F1244)</f>
        <v>0</v>
      </c>
      <c r="G305">
        <v>7711</v>
      </c>
      <c r="H305">
        <v>5.2600002288818404</v>
      </c>
      <c r="I305">
        <v>5.2600002288818404</v>
      </c>
      <c r="J305">
        <v>0</v>
      </c>
      <c r="K305" t="b">
        <f>IF(dailyActivity_merged[[#This Row],[VeryActiveDistance]]&gt;20,"active")</f>
        <v>0</v>
      </c>
      <c r="L305">
        <v>0</v>
      </c>
      <c r="M305" t="b">
        <f>IF(dailyActivity_merged[[#This Row],[ModeratelyActiveDistance]]&gt;10&lt;20,"moderate")</f>
        <v>0</v>
      </c>
      <c r="N305">
        <v>0</v>
      </c>
      <c r="O305" t="str">
        <f>IF(dailyActivity_merged[[#This Row],[LightActiveDistance]]&lt;10,"light")</f>
        <v>light</v>
      </c>
      <c r="P305" t="b">
        <f>IF(dailyActivity_merged[[#This Row],[Mean]]="intermediate",IF(dailyActivity_merged[[#This Row],[Mean]]&gt;35,"pro","beginner"))</f>
        <v>0</v>
      </c>
      <c r="Q305">
        <f>AVERAGE(dailyActivity_merged[LightActiveDistance])</f>
        <v>3.3408191485885292</v>
      </c>
      <c r="R305">
        <v>5.2399997711181596</v>
      </c>
      <c r="S305">
        <v>1.9999999552965199E-2</v>
      </c>
      <c r="T305">
        <f>dailyActivity_merged[[#This Row],[VeryActiveMinutes]]*60</f>
        <v>0</v>
      </c>
      <c r="U305">
        <v>0</v>
      </c>
      <c r="V305">
        <f>dailyActivity_merged[[#This Row],[FairlyActiveMinutes]]*60</f>
        <v>0</v>
      </c>
      <c r="W305">
        <v>0</v>
      </c>
      <c r="X305">
        <f>dailyActivity_merged[[#This Row],[LightlyActiveMinutes]]*60</f>
        <v>22560</v>
      </c>
      <c r="Y305">
        <v>376</v>
      </c>
      <c r="Z305">
        <v>1064</v>
      </c>
      <c r="AA305">
        <v>1985</v>
      </c>
    </row>
    <row r="306" spans="1:27" x14ac:dyDescent="0.3">
      <c r="A306" t="e">
        <f>VLOOKUP(dailyActivity_merged[[#Headers],[Id]],dailyActivity_merged[[Id]:[Calories]],15,0)</f>
        <v>#N/A</v>
      </c>
      <c r="B306" t="str">
        <f>LEFT(dailyActivity_merged[[#This Row],[Id]],4)</f>
        <v>3372</v>
      </c>
      <c r="C306">
        <v>3372868164</v>
      </c>
      <c r="D306" t="str">
        <f>LEFT(dailyActivity_merged[[#This Row],[ActivityDate]],1)</f>
        <v>4</v>
      </c>
      <c r="E306" s="1">
        <v>42480</v>
      </c>
      <c r="F306" s="1">
        <f ca="1">SUMIF(dailyActivity_merged[Id],dailyActivity_merged[[#Headers],[TotalSteps]],F307:F1245)</f>
        <v>0</v>
      </c>
      <c r="G306">
        <v>4880</v>
      </c>
      <c r="H306">
        <v>3.3299999237060498</v>
      </c>
      <c r="I306">
        <v>3.3299999237060498</v>
      </c>
      <c r="J306">
        <v>0</v>
      </c>
      <c r="K306" t="b">
        <f>IF(dailyActivity_merged[[#This Row],[VeryActiveDistance]]&gt;20,"active")</f>
        <v>0</v>
      </c>
      <c r="L306">
        <v>0.83999997377395597</v>
      </c>
      <c r="M306" t="b">
        <f>IF(dailyActivity_merged[[#This Row],[ModeratelyActiveDistance]]&gt;10&lt;20,"moderate")</f>
        <v>0</v>
      </c>
      <c r="N306">
        <v>9.00000035762787E-2</v>
      </c>
      <c r="O306" t="str">
        <f>IF(dailyActivity_merged[[#This Row],[LightActiveDistance]]&lt;10,"light")</f>
        <v>light</v>
      </c>
      <c r="P306" t="b">
        <f>IF(dailyActivity_merged[[#This Row],[Mean]]="intermediate",IF(dailyActivity_merged[[#This Row],[Mean]]&gt;35,"pro","beginner"))</f>
        <v>0</v>
      </c>
      <c r="Q306">
        <f>AVERAGE(dailyActivity_merged[LightActiveDistance])</f>
        <v>3.3408191485885292</v>
      </c>
      <c r="R306">
        <v>2.3800001144409202</v>
      </c>
      <c r="S306">
        <v>1.9999999552965199E-2</v>
      </c>
      <c r="T306">
        <f>dailyActivity_merged[[#This Row],[VeryActiveMinutes]]*60</f>
        <v>900</v>
      </c>
      <c r="U306">
        <v>15</v>
      </c>
      <c r="V306">
        <f>dailyActivity_merged[[#This Row],[FairlyActiveMinutes]]*60</f>
        <v>180</v>
      </c>
      <c r="W306">
        <v>3</v>
      </c>
      <c r="X306">
        <f>dailyActivity_merged[[#This Row],[LightlyActiveMinutes]]*60</f>
        <v>16440</v>
      </c>
      <c r="Y306">
        <v>274</v>
      </c>
      <c r="Z306">
        <v>1148</v>
      </c>
      <c r="AA306">
        <v>1867</v>
      </c>
    </row>
    <row r="307" spans="1:27" x14ac:dyDescent="0.3">
      <c r="A307" t="e">
        <f>VLOOKUP(dailyActivity_merged[[#Headers],[Id]],dailyActivity_merged[[Id]:[Calories]],15,0)</f>
        <v>#N/A</v>
      </c>
      <c r="B307" t="str">
        <f>LEFT(dailyActivity_merged[[#This Row],[Id]],4)</f>
        <v>3372</v>
      </c>
      <c r="C307">
        <v>3372868164</v>
      </c>
      <c r="D307" t="str">
        <f>LEFT(dailyActivity_merged[[#This Row],[ActivityDate]],1)</f>
        <v>4</v>
      </c>
      <c r="E307" s="1">
        <v>42481</v>
      </c>
      <c r="F307" s="1">
        <f ca="1">SUMIF(dailyActivity_merged[Id],dailyActivity_merged[[#Headers],[TotalSteps]],F308:F1246)</f>
        <v>0</v>
      </c>
      <c r="G307">
        <v>8857</v>
      </c>
      <c r="H307">
        <v>6.0700001716613796</v>
      </c>
      <c r="I307">
        <v>6.0700001716613796</v>
      </c>
      <c r="J307">
        <v>0</v>
      </c>
      <c r="K307" t="b">
        <f>IF(dailyActivity_merged[[#This Row],[VeryActiveDistance]]&gt;20,"active")</f>
        <v>0</v>
      </c>
      <c r="L307">
        <v>1.1499999761581401</v>
      </c>
      <c r="M307" t="b">
        <f>IF(dailyActivity_merged[[#This Row],[ModeratelyActiveDistance]]&gt;10&lt;20,"moderate")</f>
        <v>0</v>
      </c>
      <c r="N307">
        <v>0.259999990463257</v>
      </c>
      <c r="O307" t="str">
        <f>IF(dailyActivity_merged[[#This Row],[LightActiveDistance]]&lt;10,"light")</f>
        <v>light</v>
      </c>
      <c r="P307" t="b">
        <f>IF(dailyActivity_merged[[#This Row],[Mean]]="intermediate",IF(dailyActivity_merged[[#This Row],[Mean]]&gt;35,"pro","beginner"))</f>
        <v>0</v>
      </c>
      <c r="Q307">
        <f>AVERAGE(dailyActivity_merged[LightActiveDistance])</f>
        <v>3.3408191485885292</v>
      </c>
      <c r="R307">
        <v>4.6399998664856001</v>
      </c>
      <c r="S307">
        <v>9.9999997764825804E-3</v>
      </c>
      <c r="T307">
        <f>dailyActivity_merged[[#This Row],[VeryActiveMinutes]]*60</f>
        <v>1080</v>
      </c>
      <c r="U307">
        <v>18</v>
      </c>
      <c r="V307">
        <f>dailyActivity_merged[[#This Row],[FairlyActiveMinutes]]*60</f>
        <v>540</v>
      </c>
      <c r="W307">
        <v>9</v>
      </c>
      <c r="X307">
        <f>dailyActivity_merged[[#This Row],[LightlyActiveMinutes]]*60</f>
        <v>22560</v>
      </c>
      <c r="Y307">
        <v>376</v>
      </c>
      <c r="Z307">
        <v>1037</v>
      </c>
      <c r="AA307">
        <v>2124</v>
      </c>
    </row>
    <row r="308" spans="1:27" x14ac:dyDescent="0.3">
      <c r="A308" t="e">
        <f>VLOOKUP(dailyActivity_merged[[#Headers],[Id]],dailyActivity_merged[[Id]:[Calories]],15,0)</f>
        <v>#N/A</v>
      </c>
      <c r="B308" t="str">
        <f>LEFT(dailyActivity_merged[[#This Row],[Id]],4)</f>
        <v>3372</v>
      </c>
      <c r="C308">
        <v>3372868164</v>
      </c>
      <c r="D308" t="str">
        <f>LEFT(dailyActivity_merged[[#This Row],[ActivityDate]],1)</f>
        <v>4</v>
      </c>
      <c r="E308" s="1">
        <v>42482</v>
      </c>
      <c r="F308" s="1">
        <f ca="1">SUMIF(dailyActivity_merged[Id],dailyActivity_merged[[#Headers],[TotalSteps]],F309:F1247)</f>
        <v>0</v>
      </c>
      <c r="G308">
        <v>3843</v>
      </c>
      <c r="H308">
        <v>2.6199998855590798</v>
      </c>
      <c r="I308">
        <v>2.6199998855590798</v>
      </c>
      <c r="J308">
        <v>0</v>
      </c>
      <c r="K308" t="b">
        <f>IF(dailyActivity_merged[[#This Row],[VeryActiveDistance]]&gt;20,"active")</f>
        <v>0</v>
      </c>
      <c r="L308">
        <v>0</v>
      </c>
      <c r="M308" t="b">
        <f>IF(dailyActivity_merged[[#This Row],[ModeratelyActiveDistance]]&gt;10&lt;20,"moderate")</f>
        <v>0</v>
      </c>
      <c r="N308">
        <v>0</v>
      </c>
      <c r="O308" t="str">
        <f>IF(dailyActivity_merged[[#This Row],[LightActiveDistance]]&lt;10,"light")</f>
        <v>light</v>
      </c>
      <c r="P308" t="b">
        <f>IF(dailyActivity_merged[[#This Row],[Mean]]="intermediate",IF(dailyActivity_merged[[#This Row],[Mean]]&gt;35,"pro","beginner"))</f>
        <v>0</v>
      </c>
      <c r="Q308">
        <f>AVERAGE(dailyActivity_merged[LightActiveDistance])</f>
        <v>3.3408191485885292</v>
      </c>
      <c r="R308">
        <v>2.6099998950958301</v>
      </c>
      <c r="S308">
        <v>9.9999997764825804E-3</v>
      </c>
      <c r="T308">
        <f>dailyActivity_merged[[#This Row],[VeryActiveMinutes]]*60</f>
        <v>0</v>
      </c>
      <c r="U308">
        <v>0</v>
      </c>
      <c r="V308">
        <f>dailyActivity_merged[[#This Row],[FairlyActiveMinutes]]*60</f>
        <v>0</v>
      </c>
      <c r="W308">
        <v>0</v>
      </c>
      <c r="X308">
        <f>dailyActivity_merged[[#This Row],[LightlyActiveMinutes]]*60</f>
        <v>12360</v>
      </c>
      <c r="Y308">
        <v>206</v>
      </c>
      <c r="Z308">
        <v>1234</v>
      </c>
      <c r="AA308">
        <v>1669</v>
      </c>
    </row>
    <row r="309" spans="1:27" x14ac:dyDescent="0.3">
      <c r="A309" t="e">
        <f>VLOOKUP(dailyActivity_merged[[#Headers],[Id]],dailyActivity_merged[[Id]:[Calories]],15,0)</f>
        <v>#N/A</v>
      </c>
      <c r="B309" t="str">
        <f>LEFT(dailyActivity_merged[[#This Row],[Id]],4)</f>
        <v>3372</v>
      </c>
      <c r="C309">
        <v>3372868164</v>
      </c>
      <c r="D309" t="str">
        <f>LEFT(dailyActivity_merged[[#This Row],[ActivityDate]],1)</f>
        <v>4</v>
      </c>
      <c r="E309" s="1">
        <v>42483</v>
      </c>
      <c r="F309" s="1">
        <f ca="1">SUMIF(dailyActivity_merged[Id],dailyActivity_merged[[#Headers],[TotalSteps]],F310:F1248)</f>
        <v>0</v>
      </c>
      <c r="G309">
        <v>7396</v>
      </c>
      <c r="H309">
        <v>5.0700001716613796</v>
      </c>
      <c r="I309">
        <v>5.0700001716613796</v>
      </c>
      <c r="J309">
        <v>0</v>
      </c>
      <c r="K309" t="b">
        <f>IF(dailyActivity_merged[[#This Row],[VeryActiveDistance]]&gt;20,"active")</f>
        <v>0</v>
      </c>
      <c r="L309">
        <v>1.3999999761581401</v>
      </c>
      <c r="M309" t="b">
        <f>IF(dailyActivity_merged[[#This Row],[ModeratelyActiveDistance]]&gt;10&lt;20,"moderate")</f>
        <v>0</v>
      </c>
      <c r="N309">
        <v>7.9999998211860698E-2</v>
      </c>
      <c r="O309" t="str">
        <f>IF(dailyActivity_merged[[#This Row],[LightActiveDistance]]&lt;10,"light")</f>
        <v>light</v>
      </c>
      <c r="P309" t="b">
        <f>IF(dailyActivity_merged[[#This Row],[Mean]]="intermediate",IF(dailyActivity_merged[[#This Row],[Mean]]&gt;35,"pro","beginner"))</f>
        <v>0</v>
      </c>
      <c r="Q309">
        <f>AVERAGE(dailyActivity_merged[LightActiveDistance])</f>
        <v>3.3408191485885292</v>
      </c>
      <c r="R309">
        <v>3.5799999237060498</v>
      </c>
      <c r="S309">
        <v>0</v>
      </c>
      <c r="T309">
        <f>dailyActivity_merged[[#This Row],[VeryActiveMinutes]]*60</f>
        <v>1200</v>
      </c>
      <c r="U309">
        <v>20</v>
      </c>
      <c r="V309">
        <f>dailyActivity_merged[[#This Row],[FairlyActiveMinutes]]*60</f>
        <v>120</v>
      </c>
      <c r="W309">
        <v>2</v>
      </c>
      <c r="X309">
        <f>dailyActivity_merged[[#This Row],[LightlyActiveMinutes]]*60</f>
        <v>18180</v>
      </c>
      <c r="Y309">
        <v>303</v>
      </c>
      <c r="Z309">
        <v>1115</v>
      </c>
      <c r="AA309">
        <v>1995</v>
      </c>
    </row>
    <row r="310" spans="1:27" x14ac:dyDescent="0.3">
      <c r="A310" t="e">
        <f>VLOOKUP(dailyActivity_merged[[#Headers],[Id]],dailyActivity_merged[[Id]:[Calories]],15,0)</f>
        <v>#N/A</v>
      </c>
      <c r="B310" t="str">
        <f>LEFT(dailyActivity_merged[[#This Row],[Id]],4)</f>
        <v>3372</v>
      </c>
      <c r="C310">
        <v>3372868164</v>
      </c>
      <c r="D310" t="str">
        <f>LEFT(dailyActivity_merged[[#This Row],[ActivityDate]],1)</f>
        <v>4</v>
      </c>
      <c r="E310" s="1">
        <v>42484</v>
      </c>
      <c r="F310" s="1">
        <f ca="1">SUMIF(dailyActivity_merged[Id],dailyActivity_merged[[#Headers],[TotalSteps]],F311:F1249)</f>
        <v>0</v>
      </c>
      <c r="G310">
        <v>6731</v>
      </c>
      <c r="H310">
        <v>4.5900001525878897</v>
      </c>
      <c r="I310">
        <v>4.5900001525878897</v>
      </c>
      <c r="J310">
        <v>0</v>
      </c>
      <c r="K310" t="b">
        <f>IF(dailyActivity_merged[[#This Row],[VeryActiveDistance]]&gt;20,"active")</f>
        <v>0</v>
      </c>
      <c r="L310">
        <v>0.88999998569488503</v>
      </c>
      <c r="M310" t="b">
        <f>IF(dailyActivity_merged[[#This Row],[ModeratelyActiveDistance]]&gt;10&lt;20,"moderate")</f>
        <v>0</v>
      </c>
      <c r="N310">
        <v>0.18999999761581399</v>
      </c>
      <c r="O310" t="str">
        <f>IF(dailyActivity_merged[[#This Row],[LightActiveDistance]]&lt;10,"light")</f>
        <v>light</v>
      </c>
      <c r="P310" t="b">
        <f>IF(dailyActivity_merged[[#This Row],[Mean]]="intermediate",IF(dailyActivity_merged[[#This Row],[Mean]]&gt;35,"pro","beginner"))</f>
        <v>0</v>
      </c>
      <c r="Q310">
        <f>AVERAGE(dailyActivity_merged[LightActiveDistance])</f>
        <v>3.3408191485885292</v>
      </c>
      <c r="R310">
        <v>3.4900000095367401</v>
      </c>
      <c r="S310">
        <v>1.9999999552965199E-2</v>
      </c>
      <c r="T310">
        <f>dailyActivity_merged[[#This Row],[VeryActiveMinutes]]*60</f>
        <v>840</v>
      </c>
      <c r="U310">
        <v>14</v>
      </c>
      <c r="V310">
        <f>dailyActivity_merged[[#This Row],[FairlyActiveMinutes]]*60</f>
        <v>420</v>
      </c>
      <c r="W310">
        <v>7</v>
      </c>
      <c r="X310">
        <f>dailyActivity_merged[[#This Row],[LightlyActiveMinutes]]*60</f>
        <v>17520</v>
      </c>
      <c r="Y310">
        <v>292</v>
      </c>
      <c r="Z310">
        <v>1127</v>
      </c>
      <c r="AA310">
        <v>1921</v>
      </c>
    </row>
    <row r="311" spans="1:27" x14ac:dyDescent="0.3">
      <c r="A311" t="e">
        <f>VLOOKUP(dailyActivity_merged[[#Headers],[Id]],dailyActivity_merged[[Id]:[Calories]],15,0)</f>
        <v>#N/A</v>
      </c>
      <c r="B311" t="str">
        <f>LEFT(dailyActivity_merged[[#This Row],[Id]],4)</f>
        <v>3372</v>
      </c>
      <c r="C311">
        <v>3372868164</v>
      </c>
      <c r="D311" t="str">
        <f>LEFT(dailyActivity_merged[[#This Row],[ActivityDate]],1)</f>
        <v>4</v>
      </c>
      <c r="E311" s="1">
        <v>42485</v>
      </c>
      <c r="F311" s="1">
        <f ca="1">SUMIF(dailyActivity_merged[Id],dailyActivity_merged[[#Headers],[TotalSteps]],F312:F1250)</f>
        <v>0</v>
      </c>
      <c r="G311">
        <v>5995</v>
      </c>
      <c r="H311">
        <v>4.0900001525878897</v>
      </c>
      <c r="I311">
        <v>4.0900001525878897</v>
      </c>
      <c r="J311">
        <v>0</v>
      </c>
      <c r="K311" t="b">
        <f>IF(dailyActivity_merged[[#This Row],[VeryActiveDistance]]&gt;20,"active")</f>
        <v>0</v>
      </c>
      <c r="L311">
        <v>0</v>
      </c>
      <c r="M311" t="b">
        <f>IF(dailyActivity_merged[[#This Row],[ModeratelyActiveDistance]]&gt;10&lt;20,"moderate")</f>
        <v>0</v>
      </c>
      <c r="N311">
        <v>0</v>
      </c>
      <c r="O311" t="str">
        <f>IF(dailyActivity_merged[[#This Row],[LightActiveDistance]]&lt;10,"light")</f>
        <v>light</v>
      </c>
      <c r="P311" t="b">
        <f>IF(dailyActivity_merged[[#This Row],[Mean]]="intermediate",IF(dailyActivity_merged[[#This Row],[Mean]]&gt;35,"pro","beginner"))</f>
        <v>0</v>
      </c>
      <c r="Q311">
        <f>AVERAGE(dailyActivity_merged[LightActiveDistance])</f>
        <v>3.3408191485885292</v>
      </c>
      <c r="R311">
        <v>4.0900001525878897</v>
      </c>
      <c r="S311">
        <v>0</v>
      </c>
      <c r="T311">
        <f>dailyActivity_merged[[#This Row],[VeryActiveMinutes]]*60</f>
        <v>0</v>
      </c>
      <c r="U311">
        <v>0</v>
      </c>
      <c r="V311">
        <f>dailyActivity_merged[[#This Row],[FairlyActiveMinutes]]*60</f>
        <v>0</v>
      </c>
      <c r="W311">
        <v>0</v>
      </c>
      <c r="X311">
        <f>dailyActivity_merged[[#This Row],[LightlyActiveMinutes]]*60</f>
        <v>24960</v>
      </c>
      <c r="Y311">
        <v>416</v>
      </c>
      <c r="Z311">
        <v>1024</v>
      </c>
      <c r="AA311">
        <v>2010</v>
      </c>
    </row>
    <row r="312" spans="1:27" x14ac:dyDescent="0.3">
      <c r="A312" t="e">
        <f>VLOOKUP(dailyActivity_merged[[#Headers],[Id]],dailyActivity_merged[[Id]:[Calories]],15,0)</f>
        <v>#N/A</v>
      </c>
      <c r="B312" t="str">
        <f>LEFT(dailyActivity_merged[[#This Row],[Id]],4)</f>
        <v>3372</v>
      </c>
      <c r="C312">
        <v>3372868164</v>
      </c>
      <c r="D312" t="str">
        <f>LEFT(dailyActivity_merged[[#This Row],[ActivityDate]],1)</f>
        <v>4</v>
      </c>
      <c r="E312" s="1">
        <v>42486</v>
      </c>
      <c r="F312" s="1">
        <f ca="1">SUMIF(dailyActivity_merged[Id],dailyActivity_merged[[#Headers],[TotalSteps]],F313:F1251)</f>
        <v>0</v>
      </c>
      <c r="G312">
        <v>8283</v>
      </c>
      <c r="H312">
        <v>5.78999996185303</v>
      </c>
      <c r="I312">
        <v>5.78999996185303</v>
      </c>
      <c r="J312">
        <v>0</v>
      </c>
      <c r="K312" t="b">
        <f>IF(dailyActivity_merged[[#This Row],[VeryActiveDistance]]&gt;20,"active")</f>
        <v>0</v>
      </c>
      <c r="L312">
        <v>1.8500000238418599</v>
      </c>
      <c r="M312" t="b">
        <f>IF(dailyActivity_merged[[#This Row],[ModeratelyActiveDistance]]&gt;10&lt;20,"moderate")</f>
        <v>0</v>
      </c>
      <c r="N312">
        <v>5.0000000745058101E-2</v>
      </c>
      <c r="O312" t="str">
        <f>IF(dailyActivity_merged[[#This Row],[LightActiveDistance]]&lt;10,"light")</f>
        <v>light</v>
      </c>
      <c r="P312" t="b">
        <f>IF(dailyActivity_merged[[#This Row],[Mean]]="intermediate",IF(dailyActivity_merged[[#This Row],[Mean]]&gt;35,"pro","beginner"))</f>
        <v>0</v>
      </c>
      <c r="Q312">
        <f>AVERAGE(dailyActivity_merged[LightActiveDistance])</f>
        <v>3.3408191485885292</v>
      </c>
      <c r="R312">
        <v>3.8699998855590798</v>
      </c>
      <c r="S312">
        <v>9.9999997764825804E-3</v>
      </c>
      <c r="T312">
        <f>dailyActivity_merged[[#This Row],[VeryActiveMinutes]]*60</f>
        <v>1320</v>
      </c>
      <c r="U312">
        <v>22</v>
      </c>
      <c r="V312">
        <f>dailyActivity_merged[[#This Row],[FairlyActiveMinutes]]*60</f>
        <v>120</v>
      </c>
      <c r="W312">
        <v>2</v>
      </c>
      <c r="X312">
        <f>dailyActivity_merged[[#This Row],[LightlyActiveMinutes]]*60</f>
        <v>19980</v>
      </c>
      <c r="Y312">
        <v>333</v>
      </c>
      <c r="Z312">
        <v>1083</v>
      </c>
      <c r="AA312">
        <v>2057</v>
      </c>
    </row>
    <row r="313" spans="1:27" x14ac:dyDescent="0.3">
      <c r="A313" t="e">
        <f>VLOOKUP(dailyActivity_merged[[#Headers],[Id]],dailyActivity_merged[[Id]:[Calories]],15,0)</f>
        <v>#N/A</v>
      </c>
      <c r="B313" t="str">
        <f>LEFT(dailyActivity_merged[[#This Row],[Id]],4)</f>
        <v>3372</v>
      </c>
      <c r="C313">
        <v>3372868164</v>
      </c>
      <c r="D313" t="str">
        <f>LEFT(dailyActivity_merged[[#This Row],[ActivityDate]],1)</f>
        <v>4</v>
      </c>
      <c r="E313" s="1">
        <v>42487</v>
      </c>
      <c r="F313" s="1">
        <f ca="1">SUMIF(dailyActivity_merged[Id],dailyActivity_merged[[#Headers],[TotalSteps]],F314:F1252)</f>
        <v>0</v>
      </c>
      <c r="G313">
        <v>7904</v>
      </c>
      <c r="H313">
        <v>5.4200000762939498</v>
      </c>
      <c r="I313">
        <v>5.4200000762939498</v>
      </c>
      <c r="J313">
        <v>0</v>
      </c>
      <c r="K313" t="b">
        <f>IF(dailyActivity_merged[[#This Row],[VeryActiveDistance]]&gt;20,"active")</f>
        <v>0</v>
      </c>
      <c r="L313">
        <v>1.58000004291534</v>
      </c>
      <c r="M313" t="b">
        <f>IF(dailyActivity_merged[[#This Row],[ModeratelyActiveDistance]]&gt;10&lt;20,"moderate")</f>
        <v>0</v>
      </c>
      <c r="N313">
        <v>0.62999999523162797</v>
      </c>
      <c r="O313" t="str">
        <f>IF(dailyActivity_merged[[#This Row],[LightActiveDistance]]&lt;10,"light")</f>
        <v>light</v>
      </c>
      <c r="P313" t="b">
        <f>IF(dailyActivity_merged[[#This Row],[Mean]]="intermediate",IF(dailyActivity_merged[[#This Row],[Mean]]&gt;35,"pro","beginner"))</f>
        <v>0</v>
      </c>
      <c r="Q313">
        <f>AVERAGE(dailyActivity_merged[LightActiveDistance])</f>
        <v>3.3408191485885292</v>
      </c>
      <c r="R313">
        <v>3.1900000572204599</v>
      </c>
      <c r="S313">
        <v>9.9999997764825804E-3</v>
      </c>
      <c r="T313">
        <f>dailyActivity_merged[[#This Row],[VeryActiveMinutes]]*60</f>
        <v>1440</v>
      </c>
      <c r="U313">
        <v>24</v>
      </c>
      <c r="V313">
        <f>dailyActivity_merged[[#This Row],[FairlyActiveMinutes]]*60</f>
        <v>780</v>
      </c>
      <c r="W313">
        <v>13</v>
      </c>
      <c r="X313">
        <f>dailyActivity_merged[[#This Row],[LightlyActiveMinutes]]*60</f>
        <v>20760</v>
      </c>
      <c r="Y313">
        <v>346</v>
      </c>
      <c r="Z313">
        <v>1057</v>
      </c>
      <c r="AA313">
        <v>2095</v>
      </c>
    </row>
    <row r="314" spans="1:27" x14ac:dyDescent="0.3">
      <c r="A314" t="e">
        <f>VLOOKUP(dailyActivity_merged[[#Headers],[Id]],dailyActivity_merged[[Id]:[Calories]],15,0)</f>
        <v>#N/A</v>
      </c>
      <c r="B314" t="str">
        <f>LEFT(dailyActivity_merged[[#This Row],[Id]],4)</f>
        <v>3372</v>
      </c>
      <c r="C314">
        <v>3372868164</v>
      </c>
      <c r="D314" t="str">
        <f>LEFT(dailyActivity_merged[[#This Row],[ActivityDate]],1)</f>
        <v>4</v>
      </c>
      <c r="E314" s="1">
        <v>42488</v>
      </c>
      <c r="F314" s="1">
        <f ca="1">SUMIF(dailyActivity_merged[Id],dailyActivity_merged[[#Headers],[TotalSteps]],F315:F1253)</f>
        <v>0</v>
      </c>
      <c r="G314">
        <v>5512</v>
      </c>
      <c r="H314">
        <v>3.7599999904632599</v>
      </c>
      <c r="I314">
        <v>3.7599999904632599</v>
      </c>
      <c r="J314">
        <v>0</v>
      </c>
      <c r="K314" t="b">
        <f>IF(dailyActivity_merged[[#This Row],[VeryActiveDistance]]&gt;20,"active")</f>
        <v>0</v>
      </c>
      <c r="L314">
        <v>0</v>
      </c>
      <c r="M314" t="b">
        <f>IF(dailyActivity_merged[[#This Row],[ModeratelyActiveDistance]]&gt;10&lt;20,"moderate")</f>
        <v>0</v>
      </c>
      <c r="N314">
        <v>0</v>
      </c>
      <c r="O314" t="str">
        <f>IF(dailyActivity_merged[[#This Row],[LightActiveDistance]]&lt;10,"light")</f>
        <v>light</v>
      </c>
      <c r="P314" t="b">
        <f>IF(dailyActivity_merged[[#This Row],[Mean]]="intermediate",IF(dailyActivity_merged[[#This Row],[Mean]]&gt;35,"pro","beginner"))</f>
        <v>0</v>
      </c>
      <c r="Q314">
        <f>AVERAGE(dailyActivity_merged[LightActiveDistance])</f>
        <v>3.3408191485885292</v>
      </c>
      <c r="R314">
        <v>3.7599999904632599</v>
      </c>
      <c r="S314">
        <v>0</v>
      </c>
      <c r="T314">
        <f>dailyActivity_merged[[#This Row],[VeryActiveMinutes]]*60</f>
        <v>0</v>
      </c>
      <c r="U314">
        <v>0</v>
      </c>
      <c r="V314">
        <f>dailyActivity_merged[[#This Row],[FairlyActiveMinutes]]*60</f>
        <v>0</v>
      </c>
      <c r="W314">
        <v>0</v>
      </c>
      <c r="X314">
        <f>dailyActivity_merged[[#This Row],[LightlyActiveMinutes]]*60</f>
        <v>23100</v>
      </c>
      <c r="Y314">
        <v>385</v>
      </c>
      <c r="Z314">
        <v>1055</v>
      </c>
      <c r="AA314">
        <v>1972</v>
      </c>
    </row>
    <row r="315" spans="1:27" x14ac:dyDescent="0.3">
      <c r="A315" t="e">
        <f>VLOOKUP(dailyActivity_merged[[#Headers],[Id]],dailyActivity_merged[[Id]:[Calories]],15,0)</f>
        <v>#N/A</v>
      </c>
      <c r="B315" t="str">
        <f>LEFT(dailyActivity_merged[[#This Row],[Id]],4)</f>
        <v>3372</v>
      </c>
      <c r="C315">
        <v>3372868164</v>
      </c>
      <c r="D315" t="str">
        <f>LEFT(dailyActivity_merged[[#This Row],[ActivityDate]],1)</f>
        <v>4</v>
      </c>
      <c r="E315" s="1">
        <v>42489</v>
      </c>
      <c r="F315" s="1">
        <f ca="1">SUMIF(dailyActivity_merged[Id],dailyActivity_merged[[#Headers],[TotalSteps]],F316:F1254)</f>
        <v>0</v>
      </c>
      <c r="G315">
        <v>9135</v>
      </c>
      <c r="H315">
        <v>6.2300000190734899</v>
      </c>
      <c r="I315">
        <v>6.2300000190734899</v>
      </c>
      <c r="J315">
        <v>0</v>
      </c>
      <c r="K315" t="b">
        <f>IF(dailyActivity_merged[[#This Row],[VeryActiveDistance]]&gt;20,"active")</f>
        <v>0</v>
      </c>
      <c r="L315">
        <v>0</v>
      </c>
      <c r="M315" t="b">
        <f>IF(dailyActivity_merged[[#This Row],[ModeratelyActiveDistance]]&gt;10&lt;20,"moderate")</f>
        <v>0</v>
      </c>
      <c r="N315">
        <v>0</v>
      </c>
      <c r="O315" t="str">
        <f>IF(dailyActivity_merged[[#This Row],[LightActiveDistance]]&lt;10,"light")</f>
        <v>light</v>
      </c>
      <c r="P315" t="b">
        <f>IF(dailyActivity_merged[[#This Row],[Mean]]="intermediate",IF(dailyActivity_merged[[#This Row],[Mean]]&gt;35,"pro","beginner"))</f>
        <v>0</v>
      </c>
      <c r="Q315">
        <f>AVERAGE(dailyActivity_merged[LightActiveDistance])</f>
        <v>3.3408191485885292</v>
      </c>
      <c r="R315">
        <v>6.2199997901916504</v>
      </c>
      <c r="S315">
        <v>9.9999997764825804E-3</v>
      </c>
      <c r="T315">
        <f>dailyActivity_merged[[#This Row],[VeryActiveMinutes]]*60</f>
        <v>0</v>
      </c>
      <c r="U315">
        <v>0</v>
      </c>
      <c r="V315">
        <f>dailyActivity_merged[[#This Row],[FairlyActiveMinutes]]*60</f>
        <v>0</v>
      </c>
      <c r="W315">
        <v>0</v>
      </c>
      <c r="X315">
        <f>dailyActivity_merged[[#This Row],[LightlyActiveMinutes]]*60</f>
        <v>24120</v>
      </c>
      <c r="Y315">
        <v>402</v>
      </c>
      <c r="Z315">
        <v>1038</v>
      </c>
      <c r="AA315">
        <v>2044</v>
      </c>
    </row>
    <row r="316" spans="1:27" x14ac:dyDescent="0.3">
      <c r="A316" t="e">
        <f>VLOOKUP(dailyActivity_merged[[#Headers],[Id]],dailyActivity_merged[[Id]:[Calories]],15,0)</f>
        <v>#N/A</v>
      </c>
      <c r="B316" t="str">
        <f>LEFT(dailyActivity_merged[[#This Row],[Id]],4)</f>
        <v>3372</v>
      </c>
      <c r="C316">
        <v>3372868164</v>
      </c>
      <c r="D316" t="str">
        <f>LEFT(dailyActivity_merged[[#This Row],[ActivityDate]],1)</f>
        <v>4</v>
      </c>
      <c r="E316" s="1">
        <v>42490</v>
      </c>
      <c r="F316" s="1">
        <f ca="1">SUMIF(dailyActivity_merged[Id],dailyActivity_merged[[#Headers],[TotalSteps]],F317:F1255)</f>
        <v>0</v>
      </c>
      <c r="G316">
        <v>5250</v>
      </c>
      <c r="H316">
        <v>3.5799999237060498</v>
      </c>
      <c r="I316">
        <v>3.5799999237060498</v>
      </c>
      <c r="J316">
        <v>0</v>
      </c>
      <c r="K316" t="b">
        <f>IF(dailyActivity_merged[[#This Row],[VeryActiveDistance]]&gt;20,"active")</f>
        <v>0</v>
      </c>
      <c r="L316">
        <v>1.0599999427795399</v>
      </c>
      <c r="M316" t="b">
        <f>IF(dailyActivity_merged[[#This Row],[ModeratelyActiveDistance]]&gt;10&lt;20,"moderate")</f>
        <v>0</v>
      </c>
      <c r="N316">
        <v>9.00000035762787E-2</v>
      </c>
      <c r="O316" t="str">
        <f>IF(dailyActivity_merged[[#This Row],[LightActiveDistance]]&lt;10,"light")</f>
        <v>light</v>
      </c>
      <c r="P316" t="b">
        <f>IF(dailyActivity_merged[[#This Row],[Mean]]="intermediate",IF(dailyActivity_merged[[#This Row],[Mean]]&gt;35,"pro","beginner"))</f>
        <v>0</v>
      </c>
      <c r="Q316">
        <f>AVERAGE(dailyActivity_merged[LightActiveDistance])</f>
        <v>3.3408191485885292</v>
      </c>
      <c r="R316">
        <v>2.4200000762939502</v>
      </c>
      <c r="S316">
        <v>9.9999997764825804E-3</v>
      </c>
      <c r="T316">
        <f>dailyActivity_merged[[#This Row],[VeryActiveMinutes]]*60</f>
        <v>1020</v>
      </c>
      <c r="U316">
        <v>17</v>
      </c>
      <c r="V316">
        <f>dailyActivity_merged[[#This Row],[FairlyActiveMinutes]]*60</f>
        <v>240</v>
      </c>
      <c r="W316">
        <v>4</v>
      </c>
      <c r="X316">
        <f>dailyActivity_merged[[#This Row],[LightlyActiveMinutes]]*60</f>
        <v>18000</v>
      </c>
      <c r="Y316">
        <v>300</v>
      </c>
      <c r="Z316">
        <v>1119</v>
      </c>
      <c r="AA316">
        <v>1946</v>
      </c>
    </row>
    <row r="317" spans="1:27" x14ac:dyDescent="0.3">
      <c r="A317" t="e">
        <f>VLOOKUP(dailyActivity_merged[[#Headers],[Id]],dailyActivity_merged[[Id]:[Calories]],15,0)</f>
        <v>#N/A</v>
      </c>
      <c r="B317" t="str">
        <f>LEFT(dailyActivity_merged[[#This Row],[Id]],4)</f>
        <v>3372</v>
      </c>
      <c r="C317">
        <v>3372868164</v>
      </c>
      <c r="D317" t="str">
        <f>LEFT(dailyActivity_merged[[#This Row],[ActivityDate]],1)</f>
        <v>4</v>
      </c>
      <c r="E317" s="1">
        <v>42491</v>
      </c>
      <c r="F317" s="1">
        <f ca="1">SUMIF(dailyActivity_merged[Id],dailyActivity_merged[[#Headers],[TotalSteps]],F318:F1256)</f>
        <v>0</v>
      </c>
      <c r="G317">
        <v>3077</v>
      </c>
      <c r="H317">
        <v>2.0999999046325701</v>
      </c>
      <c r="I317">
        <v>2.0999999046325701</v>
      </c>
      <c r="J317">
        <v>0</v>
      </c>
      <c r="K317" t="b">
        <f>IF(dailyActivity_merged[[#This Row],[VeryActiveDistance]]&gt;20,"active")</f>
        <v>0</v>
      </c>
      <c r="L317">
        <v>0</v>
      </c>
      <c r="M317" t="b">
        <f>IF(dailyActivity_merged[[#This Row],[ModeratelyActiveDistance]]&gt;10&lt;20,"moderate")</f>
        <v>0</v>
      </c>
      <c r="N317">
        <v>0</v>
      </c>
      <c r="O317" t="str">
        <f>IF(dailyActivity_merged[[#This Row],[LightActiveDistance]]&lt;10,"light")</f>
        <v>light</v>
      </c>
      <c r="P317" t="b">
        <f>IF(dailyActivity_merged[[#This Row],[Mean]]="intermediate",IF(dailyActivity_merged[[#This Row],[Mean]]&gt;35,"pro","beginner"))</f>
        <v>0</v>
      </c>
      <c r="Q317">
        <f>AVERAGE(dailyActivity_merged[LightActiveDistance])</f>
        <v>3.3408191485885292</v>
      </c>
      <c r="R317">
        <v>2.0899999141693102</v>
      </c>
      <c r="S317">
        <v>0</v>
      </c>
      <c r="T317">
        <f>dailyActivity_merged[[#This Row],[VeryActiveMinutes]]*60</f>
        <v>0</v>
      </c>
      <c r="U317">
        <v>0</v>
      </c>
      <c r="V317">
        <f>dailyActivity_merged[[#This Row],[FairlyActiveMinutes]]*60</f>
        <v>0</v>
      </c>
      <c r="W317">
        <v>0</v>
      </c>
      <c r="X317">
        <f>dailyActivity_merged[[#This Row],[LightlyActiveMinutes]]*60</f>
        <v>10320</v>
      </c>
      <c r="Y317">
        <v>172</v>
      </c>
      <c r="Z317">
        <v>842</v>
      </c>
      <c r="AA317">
        <v>1237</v>
      </c>
    </row>
    <row r="318" spans="1:27" x14ac:dyDescent="0.3">
      <c r="A318" t="e">
        <f>VLOOKUP(dailyActivity_merged[[#Headers],[Id]],dailyActivity_merged[[Id]:[Calories]],15,0)</f>
        <v>#N/A</v>
      </c>
      <c r="B318" t="str">
        <f>LEFT(dailyActivity_merged[[#This Row],[Id]],4)</f>
        <v>3977</v>
      </c>
      <c r="C318">
        <v>3977333714</v>
      </c>
      <c r="D318" t="str">
        <f>LEFT(dailyActivity_merged[[#This Row],[ActivityDate]],1)</f>
        <v>4</v>
      </c>
      <c r="E318" s="1">
        <v>42472</v>
      </c>
      <c r="F318" s="1">
        <f ca="1">SUMIF(dailyActivity_merged[Id],dailyActivity_merged[[#Headers],[TotalSteps]],F319:F1257)</f>
        <v>0</v>
      </c>
      <c r="G318">
        <v>8856</v>
      </c>
      <c r="H318">
        <v>5.9800000190734899</v>
      </c>
      <c r="I318">
        <v>5.9800000190734899</v>
      </c>
      <c r="J318">
        <v>0</v>
      </c>
      <c r="K318" t="b">
        <f>IF(dailyActivity_merged[[#This Row],[VeryActiveDistance]]&gt;20,"active")</f>
        <v>0</v>
      </c>
      <c r="L318">
        <v>3.0599999427795401</v>
      </c>
      <c r="M318" t="b">
        <f>IF(dailyActivity_merged[[#This Row],[ModeratelyActiveDistance]]&gt;10&lt;20,"moderate")</f>
        <v>0</v>
      </c>
      <c r="N318">
        <v>0.91000002622604403</v>
      </c>
      <c r="O318" t="str">
        <f>IF(dailyActivity_merged[[#This Row],[LightActiveDistance]]&lt;10,"light")</f>
        <v>light</v>
      </c>
      <c r="P318" t="b">
        <f>IF(dailyActivity_merged[[#This Row],[Mean]]="intermediate",IF(dailyActivity_merged[[#This Row],[Mean]]&gt;35,"pro","beginner"))</f>
        <v>0</v>
      </c>
      <c r="Q318">
        <f>AVERAGE(dailyActivity_merged[LightActiveDistance])</f>
        <v>3.3408191485885292</v>
      </c>
      <c r="R318">
        <v>2.0099999904632599</v>
      </c>
      <c r="S318">
        <v>0</v>
      </c>
      <c r="T318">
        <f>dailyActivity_merged[[#This Row],[VeryActiveMinutes]]*60</f>
        <v>2640</v>
      </c>
      <c r="U318">
        <v>44</v>
      </c>
      <c r="V318">
        <f>dailyActivity_merged[[#This Row],[FairlyActiveMinutes]]*60</f>
        <v>1140</v>
      </c>
      <c r="W318">
        <v>19</v>
      </c>
      <c r="X318">
        <f>dailyActivity_merged[[#This Row],[LightlyActiveMinutes]]*60</f>
        <v>7860</v>
      </c>
      <c r="Y318">
        <v>131</v>
      </c>
      <c r="Z318">
        <v>777</v>
      </c>
      <c r="AA318">
        <v>1450</v>
      </c>
    </row>
    <row r="319" spans="1:27" x14ac:dyDescent="0.3">
      <c r="A319" t="e">
        <f>VLOOKUP(dailyActivity_merged[[#Headers],[Id]],dailyActivity_merged[[Id]:[Calories]],15,0)</f>
        <v>#N/A</v>
      </c>
      <c r="B319" t="str">
        <f>LEFT(dailyActivity_merged[[#This Row],[Id]],4)</f>
        <v>3977</v>
      </c>
      <c r="C319">
        <v>3977333714</v>
      </c>
      <c r="D319" t="str">
        <f>LEFT(dailyActivity_merged[[#This Row],[ActivityDate]],1)</f>
        <v>4</v>
      </c>
      <c r="E319" s="1">
        <v>42473</v>
      </c>
      <c r="F319" s="1">
        <f ca="1">SUMIF(dailyActivity_merged[Id],dailyActivity_merged[[#Headers],[TotalSteps]],F320:F1258)</f>
        <v>0</v>
      </c>
      <c r="G319">
        <v>10035</v>
      </c>
      <c r="H319">
        <v>6.71000003814697</v>
      </c>
      <c r="I319">
        <v>6.71000003814697</v>
      </c>
      <c r="J319">
        <v>0</v>
      </c>
      <c r="K319" t="b">
        <f>IF(dailyActivity_merged[[#This Row],[VeryActiveDistance]]&gt;20,"active")</f>
        <v>0</v>
      </c>
      <c r="L319">
        <v>2.0299999713897701</v>
      </c>
      <c r="M319" t="b">
        <f>IF(dailyActivity_merged[[#This Row],[ModeratelyActiveDistance]]&gt;10&lt;20,"moderate")</f>
        <v>0</v>
      </c>
      <c r="N319">
        <v>2.1300001144409202</v>
      </c>
      <c r="O319" t="str">
        <f>IF(dailyActivity_merged[[#This Row],[LightActiveDistance]]&lt;10,"light")</f>
        <v>light</v>
      </c>
      <c r="P319" t="b">
        <f>IF(dailyActivity_merged[[#This Row],[Mean]]="intermediate",IF(dailyActivity_merged[[#This Row],[Mean]]&gt;35,"pro","beginner"))</f>
        <v>0</v>
      </c>
      <c r="Q319">
        <f>AVERAGE(dailyActivity_merged[LightActiveDistance])</f>
        <v>3.3408191485885292</v>
      </c>
      <c r="R319">
        <v>2.5499999523162802</v>
      </c>
      <c r="S319">
        <v>0</v>
      </c>
      <c r="T319">
        <f>dailyActivity_merged[[#This Row],[VeryActiveMinutes]]*60</f>
        <v>1860</v>
      </c>
      <c r="U319">
        <v>31</v>
      </c>
      <c r="V319">
        <f>dailyActivity_merged[[#This Row],[FairlyActiveMinutes]]*60</f>
        <v>2760</v>
      </c>
      <c r="W319">
        <v>46</v>
      </c>
      <c r="X319">
        <f>dailyActivity_merged[[#This Row],[LightlyActiveMinutes]]*60</f>
        <v>9180</v>
      </c>
      <c r="Y319">
        <v>153</v>
      </c>
      <c r="Z319">
        <v>754</v>
      </c>
      <c r="AA319">
        <v>1495</v>
      </c>
    </row>
    <row r="320" spans="1:27" x14ac:dyDescent="0.3">
      <c r="A320" t="e">
        <f>VLOOKUP(dailyActivity_merged[[#Headers],[Id]],dailyActivity_merged[[Id]:[Calories]],15,0)</f>
        <v>#N/A</v>
      </c>
      <c r="B320" t="str">
        <f>LEFT(dailyActivity_merged[[#This Row],[Id]],4)</f>
        <v>3977</v>
      </c>
      <c r="C320">
        <v>3977333714</v>
      </c>
      <c r="D320" t="str">
        <f>LEFT(dailyActivity_merged[[#This Row],[ActivityDate]],1)</f>
        <v>4</v>
      </c>
      <c r="E320" s="1">
        <v>42474</v>
      </c>
      <c r="F320" s="1">
        <f ca="1">SUMIF(dailyActivity_merged[Id],dailyActivity_merged[[#Headers],[TotalSteps]],F321:F1259)</f>
        <v>0</v>
      </c>
      <c r="G320">
        <v>7641</v>
      </c>
      <c r="H320">
        <v>5.1100001335143999</v>
      </c>
      <c r="I320">
        <v>5.1100001335143999</v>
      </c>
      <c r="J320">
        <v>0</v>
      </c>
      <c r="K320" t="b">
        <f>IF(dailyActivity_merged[[#This Row],[VeryActiveDistance]]&gt;20,"active")</f>
        <v>0</v>
      </c>
      <c r="L320">
        <v>0.31999999284744302</v>
      </c>
      <c r="M320" t="b">
        <f>IF(dailyActivity_merged[[#This Row],[ModeratelyActiveDistance]]&gt;10&lt;20,"moderate")</f>
        <v>0</v>
      </c>
      <c r="N320">
        <v>0.97000002861022905</v>
      </c>
      <c r="O320" t="str">
        <f>IF(dailyActivity_merged[[#This Row],[LightActiveDistance]]&lt;10,"light")</f>
        <v>light</v>
      </c>
      <c r="P320" t="b">
        <f>IF(dailyActivity_merged[[#This Row],[Mean]]="intermediate",IF(dailyActivity_merged[[#This Row],[Mean]]&gt;35,"pro","beginner"))</f>
        <v>0</v>
      </c>
      <c r="Q320">
        <f>AVERAGE(dailyActivity_merged[LightActiveDistance])</f>
        <v>3.3408191485885292</v>
      </c>
      <c r="R320">
        <v>3.8199999332428001</v>
      </c>
      <c r="S320">
        <v>0</v>
      </c>
      <c r="T320">
        <f>dailyActivity_merged[[#This Row],[VeryActiveMinutes]]*60</f>
        <v>300</v>
      </c>
      <c r="U320">
        <v>5</v>
      </c>
      <c r="V320">
        <f>dailyActivity_merged[[#This Row],[FairlyActiveMinutes]]*60</f>
        <v>1380</v>
      </c>
      <c r="W320">
        <v>23</v>
      </c>
      <c r="X320">
        <f>dailyActivity_merged[[#This Row],[LightlyActiveMinutes]]*60</f>
        <v>12840</v>
      </c>
      <c r="Y320">
        <v>214</v>
      </c>
      <c r="Z320">
        <v>801</v>
      </c>
      <c r="AA320">
        <v>1433</v>
      </c>
    </row>
    <row r="321" spans="1:27" x14ac:dyDescent="0.3">
      <c r="A321" t="e">
        <f>VLOOKUP(dailyActivity_merged[[#Headers],[Id]],dailyActivity_merged[[Id]:[Calories]],15,0)</f>
        <v>#N/A</v>
      </c>
      <c r="B321" t="str">
        <f>LEFT(dailyActivity_merged[[#This Row],[Id]],4)</f>
        <v>3977</v>
      </c>
      <c r="C321">
        <v>3977333714</v>
      </c>
      <c r="D321" t="str">
        <f>LEFT(dailyActivity_merged[[#This Row],[ActivityDate]],1)</f>
        <v>4</v>
      </c>
      <c r="E321" s="1">
        <v>42475</v>
      </c>
      <c r="F321" s="1">
        <f ca="1">SUMIF(dailyActivity_merged[Id],dailyActivity_merged[[#Headers],[TotalSteps]],F322:F1260)</f>
        <v>0</v>
      </c>
      <c r="G321">
        <v>9010</v>
      </c>
      <c r="H321">
        <v>6.0599999427795401</v>
      </c>
      <c r="I321">
        <v>6.0599999427795401</v>
      </c>
      <c r="J321">
        <v>0</v>
      </c>
      <c r="K321" t="b">
        <f>IF(dailyActivity_merged[[#This Row],[VeryActiveDistance]]&gt;20,"active")</f>
        <v>0</v>
      </c>
      <c r="L321">
        <v>1.04999995231628</v>
      </c>
      <c r="M321" t="b">
        <f>IF(dailyActivity_merged[[#This Row],[ModeratelyActiveDistance]]&gt;10&lt;20,"moderate")</f>
        <v>0</v>
      </c>
      <c r="N321">
        <v>1.75</v>
      </c>
      <c r="O321" t="str">
        <f>IF(dailyActivity_merged[[#This Row],[LightActiveDistance]]&lt;10,"light")</f>
        <v>light</v>
      </c>
      <c r="P321" t="b">
        <f>IF(dailyActivity_merged[[#This Row],[Mean]]="intermediate",IF(dailyActivity_merged[[#This Row],[Mean]]&gt;35,"pro","beginner"))</f>
        <v>0</v>
      </c>
      <c r="Q321">
        <f>AVERAGE(dailyActivity_merged[LightActiveDistance])</f>
        <v>3.3408191485885292</v>
      </c>
      <c r="R321">
        <v>3.2599999904632599</v>
      </c>
      <c r="S321">
        <v>0</v>
      </c>
      <c r="T321">
        <f>dailyActivity_merged[[#This Row],[VeryActiveMinutes]]*60</f>
        <v>900</v>
      </c>
      <c r="U321">
        <v>15</v>
      </c>
      <c r="V321">
        <f>dailyActivity_merged[[#This Row],[FairlyActiveMinutes]]*60</f>
        <v>2520</v>
      </c>
      <c r="W321">
        <v>42</v>
      </c>
      <c r="X321">
        <f>dailyActivity_merged[[#This Row],[LightlyActiveMinutes]]*60</f>
        <v>10980</v>
      </c>
      <c r="Y321">
        <v>183</v>
      </c>
      <c r="Z321">
        <v>644</v>
      </c>
      <c r="AA321">
        <v>1468</v>
      </c>
    </row>
    <row r="322" spans="1:27" x14ac:dyDescent="0.3">
      <c r="A322" t="e">
        <f>VLOOKUP(dailyActivity_merged[[#Headers],[Id]],dailyActivity_merged[[Id]:[Calories]],15,0)</f>
        <v>#N/A</v>
      </c>
      <c r="B322" t="str">
        <f>LEFT(dailyActivity_merged[[#This Row],[Id]],4)</f>
        <v>3977</v>
      </c>
      <c r="C322">
        <v>3977333714</v>
      </c>
      <c r="D322" t="str">
        <f>LEFT(dailyActivity_merged[[#This Row],[ActivityDate]],1)</f>
        <v>4</v>
      </c>
      <c r="E322" s="1">
        <v>42476</v>
      </c>
      <c r="F322" s="1">
        <f ca="1">SUMIF(dailyActivity_merged[Id],dailyActivity_merged[[#Headers],[TotalSteps]],F323:F1261)</f>
        <v>0</v>
      </c>
      <c r="G322">
        <v>13459</v>
      </c>
      <c r="H322">
        <v>9</v>
      </c>
      <c r="I322">
        <v>9</v>
      </c>
      <c r="J322">
        <v>0</v>
      </c>
      <c r="K322" t="b">
        <f>IF(dailyActivity_merged[[#This Row],[VeryActiveDistance]]&gt;20,"active")</f>
        <v>0</v>
      </c>
      <c r="L322">
        <v>2.0299999713897701</v>
      </c>
      <c r="M322" t="b">
        <f>IF(dailyActivity_merged[[#This Row],[ModeratelyActiveDistance]]&gt;10&lt;20,"moderate")</f>
        <v>0</v>
      </c>
      <c r="N322">
        <v>4</v>
      </c>
      <c r="O322" t="str">
        <f>IF(dailyActivity_merged[[#This Row],[LightActiveDistance]]&lt;10,"light")</f>
        <v>light</v>
      </c>
      <c r="P322" t="b">
        <f>IF(dailyActivity_merged[[#This Row],[Mean]]="intermediate",IF(dailyActivity_merged[[#This Row],[Mean]]&gt;35,"pro","beginner"))</f>
        <v>0</v>
      </c>
      <c r="Q322">
        <f>AVERAGE(dailyActivity_merged[LightActiveDistance])</f>
        <v>3.3408191485885292</v>
      </c>
      <c r="R322">
        <v>2.9700000286102299</v>
      </c>
      <c r="S322">
        <v>0</v>
      </c>
      <c r="T322">
        <f>dailyActivity_merged[[#This Row],[VeryActiveMinutes]]*60</f>
        <v>1860</v>
      </c>
      <c r="U322">
        <v>31</v>
      </c>
      <c r="V322">
        <f>dailyActivity_merged[[#This Row],[FairlyActiveMinutes]]*60</f>
        <v>4980</v>
      </c>
      <c r="W322">
        <v>83</v>
      </c>
      <c r="X322">
        <f>dailyActivity_merged[[#This Row],[LightlyActiveMinutes]]*60</f>
        <v>9180</v>
      </c>
      <c r="Y322">
        <v>153</v>
      </c>
      <c r="Z322">
        <v>663</v>
      </c>
      <c r="AA322">
        <v>1625</v>
      </c>
    </row>
    <row r="323" spans="1:27" x14ac:dyDescent="0.3">
      <c r="A323" t="e">
        <f>VLOOKUP(dailyActivity_merged[[#Headers],[Id]],dailyActivity_merged[[Id]:[Calories]],15,0)</f>
        <v>#N/A</v>
      </c>
      <c r="B323" t="str">
        <f>LEFT(dailyActivity_merged[[#This Row],[Id]],4)</f>
        <v>3977</v>
      </c>
      <c r="C323">
        <v>3977333714</v>
      </c>
      <c r="D323" t="str">
        <f>LEFT(dailyActivity_merged[[#This Row],[ActivityDate]],1)</f>
        <v>4</v>
      </c>
      <c r="E323" s="1">
        <v>42477</v>
      </c>
      <c r="F323" s="1">
        <f ca="1">SUMIF(dailyActivity_merged[Id],dailyActivity_merged[[#Headers],[TotalSteps]],F324:F1262)</f>
        <v>0</v>
      </c>
      <c r="G323">
        <v>10415</v>
      </c>
      <c r="H323">
        <v>6.9699997901916504</v>
      </c>
      <c r="I323">
        <v>6.9699997901916504</v>
      </c>
      <c r="J323">
        <v>0</v>
      </c>
      <c r="K323" t="b">
        <f>IF(dailyActivity_merged[[#This Row],[VeryActiveDistance]]&gt;20,"active")</f>
        <v>0</v>
      </c>
      <c r="L323">
        <v>0.69999998807907104</v>
      </c>
      <c r="M323" t="b">
        <f>IF(dailyActivity_merged[[#This Row],[ModeratelyActiveDistance]]&gt;10&lt;20,"moderate")</f>
        <v>0</v>
      </c>
      <c r="N323">
        <v>2.3499999046325701</v>
      </c>
      <c r="O323" t="str">
        <f>IF(dailyActivity_merged[[#This Row],[LightActiveDistance]]&lt;10,"light")</f>
        <v>light</v>
      </c>
      <c r="P323" t="b">
        <f>IF(dailyActivity_merged[[#This Row],[Mean]]="intermediate",IF(dailyActivity_merged[[#This Row],[Mean]]&gt;35,"pro","beginner"))</f>
        <v>0</v>
      </c>
      <c r="Q323">
        <f>AVERAGE(dailyActivity_merged[LightActiveDistance])</f>
        <v>3.3408191485885292</v>
      </c>
      <c r="R323">
        <v>3.9200000762939502</v>
      </c>
      <c r="S323">
        <v>0</v>
      </c>
      <c r="T323">
        <f>dailyActivity_merged[[#This Row],[VeryActiveMinutes]]*60</f>
        <v>660</v>
      </c>
      <c r="U323">
        <v>11</v>
      </c>
      <c r="V323">
        <f>dailyActivity_merged[[#This Row],[FairlyActiveMinutes]]*60</f>
        <v>3480</v>
      </c>
      <c r="W323">
        <v>58</v>
      </c>
      <c r="X323">
        <f>dailyActivity_merged[[#This Row],[LightlyActiveMinutes]]*60</f>
        <v>12300</v>
      </c>
      <c r="Y323">
        <v>205</v>
      </c>
      <c r="Z323">
        <v>600</v>
      </c>
      <c r="AA323">
        <v>1529</v>
      </c>
    </row>
    <row r="324" spans="1:27" x14ac:dyDescent="0.3">
      <c r="A324" t="e">
        <f>VLOOKUP(dailyActivity_merged[[#Headers],[Id]],dailyActivity_merged[[Id]:[Calories]],15,0)</f>
        <v>#N/A</v>
      </c>
      <c r="B324" t="str">
        <f>LEFT(dailyActivity_merged[[#This Row],[Id]],4)</f>
        <v>3977</v>
      </c>
      <c r="C324">
        <v>3977333714</v>
      </c>
      <c r="D324" t="str">
        <f>LEFT(dailyActivity_merged[[#This Row],[ActivityDate]],1)</f>
        <v>4</v>
      </c>
      <c r="E324" s="1">
        <v>42478</v>
      </c>
      <c r="F324" s="1">
        <f ca="1">SUMIF(dailyActivity_merged[Id],dailyActivity_merged[[#Headers],[TotalSteps]],F325:F1263)</f>
        <v>0</v>
      </c>
      <c r="G324">
        <v>11663</v>
      </c>
      <c r="H324">
        <v>7.8000001907348597</v>
      </c>
      <c r="I324">
        <v>7.8000001907348597</v>
      </c>
      <c r="J324">
        <v>0</v>
      </c>
      <c r="K324" t="b">
        <f>IF(dailyActivity_merged[[#This Row],[VeryActiveDistance]]&gt;20,"active")</f>
        <v>0</v>
      </c>
      <c r="L324">
        <v>0.25</v>
      </c>
      <c r="M324" t="b">
        <f>IF(dailyActivity_merged[[#This Row],[ModeratelyActiveDistance]]&gt;10&lt;20,"moderate")</f>
        <v>0</v>
      </c>
      <c r="N324">
        <v>3.7300000190734899</v>
      </c>
      <c r="O324" t="str">
        <f>IF(dailyActivity_merged[[#This Row],[LightActiveDistance]]&lt;10,"light")</f>
        <v>light</v>
      </c>
      <c r="P324" t="b">
        <f>IF(dailyActivity_merged[[#This Row],[Mean]]="intermediate",IF(dailyActivity_merged[[#This Row],[Mean]]&gt;35,"pro","beginner"))</f>
        <v>0</v>
      </c>
      <c r="Q324">
        <f>AVERAGE(dailyActivity_merged[LightActiveDistance])</f>
        <v>3.3408191485885292</v>
      </c>
      <c r="R324">
        <v>3.8199999332428001</v>
      </c>
      <c r="S324">
        <v>0</v>
      </c>
      <c r="T324">
        <f>dailyActivity_merged[[#This Row],[VeryActiveMinutes]]*60</f>
        <v>240</v>
      </c>
      <c r="U324">
        <v>4</v>
      </c>
      <c r="V324">
        <f>dailyActivity_merged[[#This Row],[FairlyActiveMinutes]]*60</f>
        <v>5700</v>
      </c>
      <c r="W324">
        <v>95</v>
      </c>
      <c r="X324">
        <f>dailyActivity_merged[[#This Row],[LightlyActiveMinutes]]*60</f>
        <v>12840</v>
      </c>
      <c r="Y324">
        <v>214</v>
      </c>
      <c r="Z324">
        <v>605</v>
      </c>
      <c r="AA324">
        <v>1584</v>
      </c>
    </row>
    <row r="325" spans="1:27" x14ac:dyDescent="0.3">
      <c r="A325" t="e">
        <f>VLOOKUP(dailyActivity_merged[[#Headers],[Id]],dailyActivity_merged[[Id]:[Calories]],15,0)</f>
        <v>#N/A</v>
      </c>
      <c r="B325" t="str">
        <f>LEFT(dailyActivity_merged[[#This Row],[Id]],4)</f>
        <v>3977</v>
      </c>
      <c r="C325">
        <v>3977333714</v>
      </c>
      <c r="D325" t="str">
        <f>LEFT(dailyActivity_merged[[#This Row],[ActivityDate]],1)</f>
        <v>4</v>
      </c>
      <c r="E325" s="1">
        <v>42479</v>
      </c>
      <c r="F325" s="1">
        <f ca="1">SUMIF(dailyActivity_merged[Id],dailyActivity_merged[[#Headers],[TotalSteps]],F326:F1264)</f>
        <v>0</v>
      </c>
      <c r="G325">
        <v>12414</v>
      </c>
      <c r="H325">
        <v>8.7799997329711896</v>
      </c>
      <c r="I325">
        <v>8.7799997329711896</v>
      </c>
      <c r="J325">
        <v>0</v>
      </c>
      <c r="K325" t="b">
        <f>IF(dailyActivity_merged[[#This Row],[VeryActiveDistance]]&gt;20,"active")</f>
        <v>0</v>
      </c>
      <c r="L325">
        <v>2.2400000095367401</v>
      </c>
      <c r="M325" t="b">
        <f>IF(dailyActivity_merged[[#This Row],[ModeratelyActiveDistance]]&gt;10&lt;20,"moderate")</f>
        <v>0</v>
      </c>
      <c r="N325">
        <v>2.4500000476837198</v>
      </c>
      <c r="O325" t="str">
        <f>IF(dailyActivity_merged[[#This Row],[LightActiveDistance]]&lt;10,"light")</f>
        <v>light</v>
      </c>
      <c r="P325" t="b">
        <f>IF(dailyActivity_merged[[#This Row],[Mean]]="intermediate",IF(dailyActivity_merged[[#This Row],[Mean]]&gt;35,"pro","beginner"))</f>
        <v>0</v>
      </c>
      <c r="Q325">
        <f>AVERAGE(dailyActivity_merged[LightActiveDistance])</f>
        <v>3.3408191485885292</v>
      </c>
      <c r="R325">
        <v>3.96000003814697</v>
      </c>
      <c r="S325">
        <v>0</v>
      </c>
      <c r="T325">
        <f>dailyActivity_merged[[#This Row],[VeryActiveMinutes]]*60</f>
        <v>1140</v>
      </c>
      <c r="U325">
        <v>19</v>
      </c>
      <c r="V325">
        <f>dailyActivity_merged[[#This Row],[FairlyActiveMinutes]]*60</f>
        <v>4020</v>
      </c>
      <c r="W325">
        <v>67</v>
      </c>
      <c r="X325">
        <f>dailyActivity_merged[[#This Row],[LightlyActiveMinutes]]*60</f>
        <v>13260</v>
      </c>
      <c r="Y325">
        <v>221</v>
      </c>
      <c r="Z325">
        <v>738</v>
      </c>
      <c r="AA325">
        <v>1638</v>
      </c>
    </row>
    <row r="326" spans="1:27" x14ac:dyDescent="0.3">
      <c r="A326" t="e">
        <f>VLOOKUP(dailyActivity_merged[[#Headers],[Id]],dailyActivity_merged[[Id]:[Calories]],15,0)</f>
        <v>#N/A</v>
      </c>
      <c r="B326" t="str">
        <f>LEFT(dailyActivity_merged[[#This Row],[Id]],4)</f>
        <v>3977</v>
      </c>
      <c r="C326">
        <v>3977333714</v>
      </c>
      <c r="D326" t="str">
        <f>LEFT(dailyActivity_merged[[#This Row],[ActivityDate]],1)</f>
        <v>4</v>
      </c>
      <c r="E326" s="1">
        <v>42480</v>
      </c>
      <c r="F326" s="1">
        <f ca="1">SUMIF(dailyActivity_merged[Id],dailyActivity_merged[[#Headers],[TotalSteps]],F327:F1265)</f>
        <v>0</v>
      </c>
      <c r="G326">
        <v>11658</v>
      </c>
      <c r="H326">
        <v>7.8299999237060502</v>
      </c>
      <c r="I326">
        <v>7.8299999237060502</v>
      </c>
      <c r="J326">
        <v>0</v>
      </c>
      <c r="K326" t="b">
        <f>IF(dailyActivity_merged[[#This Row],[VeryActiveDistance]]&gt;20,"active")</f>
        <v>0</v>
      </c>
      <c r="L326">
        <v>0.20000000298023199</v>
      </c>
      <c r="M326" t="b">
        <f>IF(dailyActivity_merged[[#This Row],[ModeratelyActiveDistance]]&gt;10&lt;20,"moderate")</f>
        <v>0</v>
      </c>
      <c r="N326">
        <v>4.3499999046325701</v>
      </c>
      <c r="O326" t="str">
        <f>IF(dailyActivity_merged[[#This Row],[LightActiveDistance]]&lt;10,"light")</f>
        <v>light</v>
      </c>
      <c r="P326" t="b">
        <f>IF(dailyActivity_merged[[#This Row],[Mean]]="intermediate",IF(dailyActivity_merged[[#This Row],[Mean]]&gt;35,"pro","beginner"))</f>
        <v>0</v>
      </c>
      <c r="Q326">
        <f>AVERAGE(dailyActivity_merged[LightActiveDistance])</f>
        <v>3.3408191485885292</v>
      </c>
      <c r="R326">
        <v>3.2799999713897701</v>
      </c>
      <c r="S326">
        <v>0</v>
      </c>
      <c r="T326">
        <f>dailyActivity_merged[[#This Row],[VeryActiveMinutes]]*60</f>
        <v>120</v>
      </c>
      <c r="U326">
        <v>2</v>
      </c>
      <c r="V326">
        <f>dailyActivity_merged[[#This Row],[FairlyActiveMinutes]]*60</f>
        <v>5880</v>
      </c>
      <c r="W326">
        <v>98</v>
      </c>
      <c r="X326">
        <f>dailyActivity_merged[[#This Row],[LightlyActiveMinutes]]*60</f>
        <v>9840</v>
      </c>
      <c r="Y326">
        <v>164</v>
      </c>
      <c r="Z326">
        <v>845</v>
      </c>
      <c r="AA326">
        <v>1554</v>
      </c>
    </row>
    <row r="327" spans="1:27" x14ac:dyDescent="0.3">
      <c r="A327" t="e">
        <f>VLOOKUP(dailyActivity_merged[[#Headers],[Id]],dailyActivity_merged[[Id]:[Calories]],15,0)</f>
        <v>#N/A</v>
      </c>
      <c r="B327" t="str">
        <f>LEFT(dailyActivity_merged[[#This Row],[Id]],4)</f>
        <v>3977</v>
      </c>
      <c r="C327">
        <v>3977333714</v>
      </c>
      <c r="D327" t="str">
        <f>LEFT(dailyActivity_merged[[#This Row],[ActivityDate]],1)</f>
        <v>4</v>
      </c>
      <c r="E327" s="1">
        <v>42481</v>
      </c>
      <c r="F327" s="1">
        <f ca="1">SUMIF(dailyActivity_merged[Id],dailyActivity_merged[[#Headers],[TotalSteps]],F328:F1266)</f>
        <v>0</v>
      </c>
      <c r="G327">
        <v>6093</v>
      </c>
      <c r="H327">
        <v>4.0799999237060502</v>
      </c>
      <c r="I327">
        <v>4.0799999237060502</v>
      </c>
      <c r="J327">
        <v>0</v>
      </c>
      <c r="K327" t="b">
        <f>IF(dailyActivity_merged[[#This Row],[VeryActiveDistance]]&gt;20,"active")</f>
        <v>0</v>
      </c>
      <c r="L327">
        <v>0</v>
      </c>
      <c r="M327" t="b">
        <f>IF(dailyActivity_merged[[#This Row],[ModeratelyActiveDistance]]&gt;10&lt;20,"moderate")</f>
        <v>0</v>
      </c>
      <c r="N327">
        <v>0</v>
      </c>
      <c r="O327" t="str">
        <f>IF(dailyActivity_merged[[#This Row],[LightActiveDistance]]&lt;10,"light")</f>
        <v>light</v>
      </c>
      <c r="P327" t="b">
        <f>IF(dailyActivity_merged[[#This Row],[Mean]]="intermediate",IF(dailyActivity_merged[[#This Row],[Mean]]&gt;35,"pro","beginner"))</f>
        <v>0</v>
      </c>
      <c r="Q327">
        <f>AVERAGE(dailyActivity_merged[LightActiveDistance])</f>
        <v>3.3408191485885292</v>
      </c>
      <c r="R327">
        <v>4.0599999427795401</v>
      </c>
      <c r="S327">
        <v>0</v>
      </c>
      <c r="T327">
        <f>dailyActivity_merged[[#This Row],[VeryActiveMinutes]]*60</f>
        <v>0</v>
      </c>
      <c r="U327">
        <v>0</v>
      </c>
      <c r="V327">
        <f>dailyActivity_merged[[#This Row],[FairlyActiveMinutes]]*60</f>
        <v>0</v>
      </c>
      <c r="W327">
        <v>0</v>
      </c>
      <c r="X327">
        <f>dailyActivity_merged[[#This Row],[LightlyActiveMinutes]]*60</f>
        <v>14520</v>
      </c>
      <c r="Y327">
        <v>242</v>
      </c>
      <c r="Z327">
        <v>712</v>
      </c>
      <c r="AA327">
        <v>1397</v>
      </c>
    </row>
    <row r="328" spans="1:27" x14ac:dyDescent="0.3">
      <c r="A328" t="e">
        <f>VLOOKUP(dailyActivity_merged[[#Headers],[Id]],dailyActivity_merged[[Id]:[Calories]],15,0)</f>
        <v>#N/A</v>
      </c>
      <c r="B328" t="str">
        <f>LEFT(dailyActivity_merged[[#This Row],[Id]],4)</f>
        <v>3977</v>
      </c>
      <c r="C328">
        <v>3977333714</v>
      </c>
      <c r="D328" t="str">
        <f>LEFT(dailyActivity_merged[[#This Row],[ActivityDate]],1)</f>
        <v>4</v>
      </c>
      <c r="E328" s="1">
        <v>42482</v>
      </c>
      <c r="F328" s="1">
        <f ca="1">SUMIF(dailyActivity_merged[Id],dailyActivity_merged[[#Headers],[TotalSteps]],F329:F1267)</f>
        <v>0</v>
      </c>
      <c r="G328">
        <v>8911</v>
      </c>
      <c r="H328">
        <v>5.96000003814697</v>
      </c>
      <c r="I328">
        <v>5.96000003814697</v>
      </c>
      <c r="J328">
        <v>0</v>
      </c>
      <c r="K328" t="b">
        <f>IF(dailyActivity_merged[[#This Row],[VeryActiveDistance]]&gt;20,"active")</f>
        <v>0</v>
      </c>
      <c r="L328">
        <v>2.3299999237060498</v>
      </c>
      <c r="M328" t="b">
        <f>IF(dailyActivity_merged[[#This Row],[ModeratelyActiveDistance]]&gt;10&lt;20,"moderate")</f>
        <v>0</v>
      </c>
      <c r="N328">
        <v>0.57999998331069902</v>
      </c>
      <c r="O328" t="str">
        <f>IF(dailyActivity_merged[[#This Row],[LightActiveDistance]]&lt;10,"light")</f>
        <v>light</v>
      </c>
      <c r="P328" t="b">
        <f>IF(dailyActivity_merged[[#This Row],[Mean]]="intermediate",IF(dailyActivity_merged[[#This Row],[Mean]]&gt;35,"pro","beginner"))</f>
        <v>0</v>
      </c>
      <c r="Q328">
        <f>AVERAGE(dailyActivity_merged[LightActiveDistance])</f>
        <v>3.3408191485885292</v>
      </c>
      <c r="R328">
        <v>3.0599999427795401</v>
      </c>
      <c r="S328">
        <v>0</v>
      </c>
      <c r="T328">
        <f>dailyActivity_merged[[#This Row],[VeryActiveMinutes]]*60</f>
        <v>1980</v>
      </c>
      <c r="U328">
        <v>33</v>
      </c>
      <c r="V328">
        <f>dailyActivity_merged[[#This Row],[FairlyActiveMinutes]]*60</f>
        <v>720</v>
      </c>
      <c r="W328">
        <v>12</v>
      </c>
      <c r="X328">
        <f>dailyActivity_merged[[#This Row],[LightlyActiveMinutes]]*60</f>
        <v>11280</v>
      </c>
      <c r="Y328">
        <v>188</v>
      </c>
      <c r="Z328">
        <v>731</v>
      </c>
      <c r="AA328">
        <v>1481</v>
      </c>
    </row>
    <row r="329" spans="1:27" x14ac:dyDescent="0.3">
      <c r="A329" t="e">
        <f>VLOOKUP(dailyActivity_merged[[#Headers],[Id]],dailyActivity_merged[[Id]:[Calories]],15,0)</f>
        <v>#N/A</v>
      </c>
      <c r="B329" t="str">
        <f>LEFT(dailyActivity_merged[[#This Row],[Id]],4)</f>
        <v>3977</v>
      </c>
      <c r="C329">
        <v>3977333714</v>
      </c>
      <c r="D329" t="str">
        <f>LEFT(dailyActivity_merged[[#This Row],[ActivityDate]],1)</f>
        <v>4</v>
      </c>
      <c r="E329" s="1">
        <v>42483</v>
      </c>
      <c r="F329" s="1">
        <f ca="1">SUMIF(dailyActivity_merged[Id],dailyActivity_merged[[#Headers],[TotalSteps]],F330:F1268)</f>
        <v>0</v>
      </c>
      <c r="G329">
        <v>12058</v>
      </c>
      <c r="H329">
        <v>8.0699996948242205</v>
      </c>
      <c r="I329">
        <v>8.0699996948242205</v>
      </c>
      <c r="J329">
        <v>0</v>
      </c>
      <c r="K329" t="b">
        <f>IF(dailyActivity_merged[[#This Row],[VeryActiveDistance]]&gt;20,"active")</f>
        <v>0</v>
      </c>
      <c r="L329">
        <v>0</v>
      </c>
      <c r="M329" t="b">
        <f>IF(dailyActivity_merged[[#This Row],[ModeratelyActiveDistance]]&gt;10&lt;20,"moderate")</f>
        <v>0</v>
      </c>
      <c r="N329">
        <v>4.2199997901916504</v>
      </c>
      <c r="O329" t="str">
        <f>IF(dailyActivity_merged[[#This Row],[LightActiveDistance]]&lt;10,"light")</f>
        <v>light</v>
      </c>
      <c r="P329" t="b">
        <f>IF(dailyActivity_merged[[#This Row],[Mean]]="intermediate",IF(dailyActivity_merged[[#This Row],[Mean]]&gt;35,"pro","beginner"))</f>
        <v>0</v>
      </c>
      <c r="Q329">
        <f>AVERAGE(dailyActivity_merged[LightActiveDistance])</f>
        <v>3.3408191485885292</v>
      </c>
      <c r="R329">
        <v>3.8499999046325701</v>
      </c>
      <c r="S329">
        <v>0</v>
      </c>
      <c r="T329">
        <f>dailyActivity_merged[[#This Row],[VeryActiveMinutes]]*60</f>
        <v>0</v>
      </c>
      <c r="U329">
        <v>0</v>
      </c>
      <c r="V329">
        <f>dailyActivity_merged[[#This Row],[FairlyActiveMinutes]]*60</f>
        <v>5520</v>
      </c>
      <c r="W329">
        <v>92</v>
      </c>
      <c r="X329">
        <f>dailyActivity_merged[[#This Row],[LightlyActiveMinutes]]*60</f>
        <v>15120</v>
      </c>
      <c r="Y329">
        <v>252</v>
      </c>
      <c r="Z329">
        <v>724</v>
      </c>
      <c r="AA329">
        <v>1638</v>
      </c>
    </row>
    <row r="330" spans="1:27" x14ac:dyDescent="0.3">
      <c r="A330" t="e">
        <f>VLOOKUP(dailyActivity_merged[[#Headers],[Id]],dailyActivity_merged[[Id]:[Calories]],15,0)</f>
        <v>#N/A</v>
      </c>
      <c r="B330" t="str">
        <f>LEFT(dailyActivity_merged[[#This Row],[Id]],4)</f>
        <v>3977</v>
      </c>
      <c r="C330">
        <v>3977333714</v>
      </c>
      <c r="D330" t="str">
        <f>LEFT(dailyActivity_merged[[#This Row],[ActivityDate]],1)</f>
        <v>4</v>
      </c>
      <c r="E330" s="1">
        <v>42484</v>
      </c>
      <c r="F330" s="1">
        <f ca="1">SUMIF(dailyActivity_merged[Id],dailyActivity_merged[[#Headers],[TotalSteps]],F331:F1269)</f>
        <v>0</v>
      </c>
      <c r="G330">
        <v>14112</v>
      </c>
      <c r="H330">
        <v>10</v>
      </c>
      <c r="I330">
        <v>10</v>
      </c>
      <c r="J330">
        <v>0</v>
      </c>
      <c r="K330" t="b">
        <f>IF(dailyActivity_merged[[#This Row],[VeryActiveDistance]]&gt;20,"active")</f>
        <v>0</v>
      </c>
      <c r="L330">
        <v>3.2699999809265101</v>
      </c>
      <c r="M330" t="b">
        <f>IF(dailyActivity_merged[[#This Row],[ModeratelyActiveDistance]]&gt;10&lt;20,"moderate")</f>
        <v>0</v>
      </c>
      <c r="N330">
        <v>4.5599999427795401</v>
      </c>
      <c r="O330" t="str">
        <f>IF(dailyActivity_merged[[#This Row],[LightActiveDistance]]&lt;10,"light")</f>
        <v>light</v>
      </c>
      <c r="P330" t="b">
        <f>IF(dailyActivity_merged[[#This Row],[Mean]]="intermediate",IF(dailyActivity_merged[[#This Row],[Mean]]&gt;35,"pro","beginner"))</f>
        <v>0</v>
      </c>
      <c r="Q330">
        <f>AVERAGE(dailyActivity_merged[LightActiveDistance])</f>
        <v>3.3408191485885292</v>
      </c>
      <c r="R330">
        <v>2.1700000762939502</v>
      </c>
      <c r="S330">
        <v>0</v>
      </c>
      <c r="T330">
        <f>dailyActivity_merged[[#This Row],[VeryActiveMinutes]]*60</f>
        <v>1800</v>
      </c>
      <c r="U330">
        <v>30</v>
      </c>
      <c r="V330">
        <f>dailyActivity_merged[[#This Row],[FairlyActiveMinutes]]*60</f>
        <v>5700</v>
      </c>
      <c r="W330">
        <v>95</v>
      </c>
      <c r="X330">
        <f>dailyActivity_merged[[#This Row],[LightlyActiveMinutes]]*60</f>
        <v>7740</v>
      </c>
      <c r="Y330">
        <v>129</v>
      </c>
      <c r="Z330">
        <v>660</v>
      </c>
      <c r="AA330">
        <v>1655</v>
      </c>
    </row>
    <row r="331" spans="1:27" x14ac:dyDescent="0.3">
      <c r="A331" t="e">
        <f>VLOOKUP(dailyActivity_merged[[#Headers],[Id]],dailyActivity_merged[[Id]:[Calories]],15,0)</f>
        <v>#N/A</v>
      </c>
      <c r="B331" t="str">
        <f>LEFT(dailyActivity_merged[[#This Row],[Id]],4)</f>
        <v>3977</v>
      </c>
      <c r="C331">
        <v>3977333714</v>
      </c>
      <c r="D331" t="str">
        <f>LEFT(dailyActivity_merged[[#This Row],[ActivityDate]],1)</f>
        <v>4</v>
      </c>
      <c r="E331" s="1">
        <v>42485</v>
      </c>
      <c r="F331" s="1">
        <f ca="1">SUMIF(dailyActivity_merged[Id],dailyActivity_merged[[#Headers],[TotalSteps]],F332:F1270)</f>
        <v>0</v>
      </c>
      <c r="G331">
        <v>11177</v>
      </c>
      <c r="H331">
        <v>8.4799995422363299</v>
      </c>
      <c r="I331">
        <v>8.4799995422363299</v>
      </c>
      <c r="J331">
        <v>0</v>
      </c>
      <c r="K331" t="b">
        <f>IF(dailyActivity_merged[[#This Row],[VeryActiveDistance]]&gt;20,"active")</f>
        <v>0</v>
      </c>
      <c r="L331">
        <v>5.6199998855590803</v>
      </c>
      <c r="M331" t="b">
        <f>IF(dailyActivity_merged[[#This Row],[ModeratelyActiveDistance]]&gt;10&lt;20,"moderate")</f>
        <v>0</v>
      </c>
      <c r="N331">
        <v>0.43000000715255698</v>
      </c>
      <c r="O331" t="str">
        <f>IF(dailyActivity_merged[[#This Row],[LightActiveDistance]]&lt;10,"light")</f>
        <v>light</v>
      </c>
      <c r="P331" t="b">
        <f>IF(dailyActivity_merged[[#This Row],[Mean]]="intermediate",IF(dailyActivity_merged[[#This Row],[Mean]]&gt;35,"pro","beginner"))</f>
        <v>0</v>
      </c>
      <c r="Q331">
        <f>AVERAGE(dailyActivity_merged[LightActiveDistance])</f>
        <v>3.3408191485885292</v>
      </c>
      <c r="R331">
        <v>2.4100000858306898</v>
      </c>
      <c r="S331">
        <v>0</v>
      </c>
      <c r="T331">
        <f>dailyActivity_merged[[#This Row],[VeryActiveMinutes]]*60</f>
        <v>3000</v>
      </c>
      <c r="U331">
        <v>50</v>
      </c>
      <c r="V331">
        <f>dailyActivity_merged[[#This Row],[FairlyActiveMinutes]]*60</f>
        <v>540</v>
      </c>
      <c r="W331">
        <v>9</v>
      </c>
      <c r="X331">
        <f>dailyActivity_merged[[#This Row],[LightlyActiveMinutes]]*60</f>
        <v>7980</v>
      </c>
      <c r="Y331">
        <v>133</v>
      </c>
      <c r="Z331">
        <v>781</v>
      </c>
      <c r="AA331">
        <v>1570</v>
      </c>
    </row>
    <row r="332" spans="1:27" x14ac:dyDescent="0.3">
      <c r="A332" t="e">
        <f>VLOOKUP(dailyActivity_merged[[#Headers],[Id]],dailyActivity_merged[[Id]:[Calories]],15,0)</f>
        <v>#N/A</v>
      </c>
      <c r="B332" t="str">
        <f>LEFT(dailyActivity_merged[[#This Row],[Id]],4)</f>
        <v>3977</v>
      </c>
      <c r="C332">
        <v>3977333714</v>
      </c>
      <c r="D332" t="str">
        <f>LEFT(dailyActivity_merged[[#This Row],[ActivityDate]],1)</f>
        <v>4</v>
      </c>
      <c r="E332" s="1">
        <v>42486</v>
      </c>
      <c r="F332" s="1">
        <f ca="1">SUMIF(dailyActivity_merged[Id],dailyActivity_merged[[#Headers],[TotalSteps]],F333:F1271)</f>
        <v>0</v>
      </c>
      <c r="G332">
        <v>11388</v>
      </c>
      <c r="H332">
        <v>7.6199998855590803</v>
      </c>
      <c r="I332">
        <v>7.6199998855590803</v>
      </c>
      <c r="J332">
        <v>0</v>
      </c>
      <c r="K332" t="b">
        <f>IF(dailyActivity_merged[[#This Row],[VeryActiveDistance]]&gt;20,"active")</f>
        <v>0</v>
      </c>
      <c r="L332">
        <v>0.44999998807907099</v>
      </c>
      <c r="M332" t="b">
        <f>IF(dailyActivity_merged[[#This Row],[ModeratelyActiveDistance]]&gt;10&lt;20,"moderate")</f>
        <v>0</v>
      </c>
      <c r="N332">
        <v>4.2199997901916504</v>
      </c>
      <c r="O332" t="str">
        <f>IF(dailyActivity_merged[[#This Row],[LightActiveDistance]]&lt;10,"light")</f>
        <v>light</v>
      </c>
      <c r="P332" t="b">
        <f>IF(dailyActivity_merged[[#This Row],[Mean]]="intermediate",IF(dailyActivity_merged[[#This Row],[Mean]]&gt;35,"pro","beginner"))</f>
        <v>0</v>
      </c>
      <c r="Q332">
        <f>AVERAGE(dailyActivity_merged[LightActiveDistance])</f>
        <v>3.3408191485885292</v>
      </c>
      <c r="R332">
        <v>2.9500000476837198</v>
      </c>
      <c r="S332">
        <v>0</v>
      </c>
      <c r="T332">
        <f>dailyActivity_merged[[#This Row],[VeryActiveMinutes]]*60</f>
        <v>420</v>
      </c>
      <c r="U332">
        <v>7</v>
      </c>
      <c r="V332">
        <f>dailyActivity_merged[[#This Row],[FairlyActiveMinutes]]*60</f>
        <v>5700</v>
      </c>
      <c r="W332">
        <v>95</v>
      </c>
      <c r="X332">
        <f>dailyActivity_merged[[#This Row],[LightlyActiveMinutes]]*60</f>
        <v>10200</v>
      </c>
      <c r="Y332">
        <v>170</v>
      </c>
      <c r="Z332">
        <v>797</v>
      </c>
      <c r="AA332">
        <v>1551</v>
      </c>
    </row>
    <row r="333" spans="1:27" x14ac:dyDescent="0.3">
      <c r="A333" t="e">
        <f>VLOOKUP(dailyActivity_merged[[#Headers],[Id]],dailyActivity_merged[[Id]:[Calories]],15,0)</f>
        <v>#N/A</v>
      </c>
      <c r="B333" t="str">
        <f>LEFT(dailyActivity_merged[[#This Row],[Id]],4)</f>
        <v>3977</v>
      </c>
      <c r="C333">
        <v>3977333714</v>
      </c>
      <c r="D333" t="str">
        <f>LEFT(dailyActivity_merged[[#This Row],[ActivityDate]],1)</f>
        <v>4</v>
      </c>
      <c r="E333" s="1">
        <v>42487</v>
      </c>
      <c r="F333" s="1">
        <f ca="1">SUMIF(dailyActivity_merged[Id],dailyActivity_merged[[#Headers],[TotalSteps]],F334:F1272)</f>
        <v>0</v>
      </c>
      <c r="G333">
        <v>7193</v>
      </c>
      <c r="H333">
        <v>5.03999996185303</v>
      </c>
      <c r="I333">
        <v>5.03999996185303</v>
      </c>
      <c r="J333">
        <v>0</v>
      </c>
      <c r="K333" t="b">
        <f>IF(dailyActivity_merged[[#This Row],[VeryActiveDistance]]&gt;20,"active")</f>
        <v>0</v>
      </c>
      <c r="L333">
        <v>0</v>
      </c>
      <c r="M333" t="b">
        <f>IF(dailyActivity_merged[[#This Row],[ModeratelyActiveDistance]]&gt;10&lt;20,"moderate")</f>
        <v>0</v>
      </c>
      <c r="N333">
        <v>0.41999998688697798</v>
      </c>
      <c r="O333" t="str">
        <f>IF(dailyActivity_merged[[#This Row],[LightActiveDistance]]&lt;10,"light")</f>
        <v>light</v>
      </c>
      <c r="P333" t="b">
        <f>IF(dailyActivity_merged[[#This Row],[Mean]]="intermediate",IF(dailyActivity_merged[[#This Row],[Mean]]&gt;35,"pro","beginner"))</f>
        <v>0</v>
      </c>
      <c r="Q333">
        <f>AVERAGE(dailyActivity_merged[LightActiveDistance])</f>
        <v>3.3408191485885292</v>
      </c>
      <c r="R333">
        <v>4.6199998855590803</v>
      </c>
      <c r="S333">
        <v>0</v>
      </c>
      <c r="T333">
        <f>dailyActivity_merged[[#This Row],[VeryActiveMinutes]]*60</f>
        <v>0</v>
      </c>
      <c r="U333">
        <v>0</v>
      </c>
      <c r="V333">
        <f>dailyActivity_merged[[#This Row],[FairlyActiveMinutes]]*60</f>
        <v>600</v>
      </c>
      <c r="W333">
        <v>10</v>
      </c>
      <c r="X333">
        <f>dailyActivity_merged[[#This Row],[LightlyActiveMinutes]]*60</f>
        <v>10560</v>
      </c>
      <c r="Y333">
        <v>176</v>
      </c>
      <c r="Z333">
        <v>714</v>
      </c>
      <c r="AA333">
        <v>1377</v>
      </c>
    </row>
    <row r="334" spans="1:27" x14ac:dyDescent="0.3">
      <c r="A334" t="e">
        <f>VLOOKUP(dailyActivity_merged[[#Headers],[Id]],dailyActivity_merged[[Id]:[Calories]],15,0)</f>
        <v>#N/A</v>
      </c>
      <c r="B334" t="str">
        <f>LEFT(dailyActivity_merged[[#This Row],[Id]],4)</f>
        <v>3977</v>
      </c>
      <c r="C334">
        <v>3977333714</v>
      </c>
      <c r="D334" t="str">
        <f>LEFT(dailyActivity_merged[[#This Row],[ActivityDate]],1)</f>
        <v>4</v>
      </c>
      <c r="E334" s="1">
        <v>42488</v>
      </c>
      <c r="F334" s="1">
        <f ca="1">SUMIF(dailyActivity_merged[Id],dailyActivity_merged[[#Headers],[TotalSteps]],F335:F1273)</f>
        <v>0</v>
      </c>
      <c r="G334">
        <v>7114</v>
      </c>
      <c r="H334">
        <v>4.8800001144409197</v>
      </c>
      <c r="I334">
        <v>4.8800001144409197</v>
      </c>
      <c r="J334">
        <v>0</v>
      </c>
      <c r="K334" t="b">
        <f>IF(dailyActivity_merged[[#This Row],[VeryActiveDistance]]&gt;20,"active")</f>
        <v>0</v>
      </c>
      <c r="L334">
        <v>1.37000000476837</v>
      </c>
      <c r="M334" t="b">
        <f>IF(dailyActivity_merged[[#This Row],[ModeratelyActiveDistance]]&gt;10&lt;20,"moderate")</f>
        <v>0</v>
      </c>
      <c r="N334">
        <v>0.28999999165535001</v>
      </c>
      <c r="O334" t="str">
        <f>IF(dailyActivity_merged[[#This Row],[LightActiveDistance]]&lt;10,"light")</f>
        <v>light</v>
      </c>
      <c r="P334" t="b">
        <f>IF(dailyActivity_merged[[#This Row],[Mean]]="intermediate",IF(dailyActivity_merged[[#This Row],[Mean]]&gt;35,"pro","beginner"))</f>
        <v>0</v>
      </c>
      <c r="Q334">
        <f>AVERAGE(dailyActivity_merged[LightActiveDistance])</f>
        <v>3.3408191485885292</v>
      </c>
      <c r="R334">
        <v>3.2200000286102299</v>
      </c>
      <c r="S334">
        <v>0</v>
      </c>
      <c r="T334">
        <f>dailyActivity_merged[[#This Row],[VeryActiveMinutes]]*60</f>
        <v>900</v>
      </c>
      <c r="U334">
        <v>15</v>
      </c>
      <c r="V334">
        <f>dailyActivity_merged[[#This Row],[FairlyActiveMinutes]]*60</f>
        <v>480</v>
      </c>
      <c r="W334">
        <v>8</v>
      </c>
      <c r="X334">
        <f>dailyActivity_merged[[#This Row],[LightlyActiveMinutes]]*60</f>
        <v>11400</v>
      </c>
      <c r="Y334">
        <v>190</v>
      </c>
      <c r="Z334">
        <v>804</v>
      </c>
      <c r="AA334">
        <v>1407</v>
      </c>
    </row>
    <row r="335" spans="1:27" x14ac:dyDescent="0.3">
      <c r="A335" t="e">
        <f>VLOOKUP(dailyActivity_merged[[#Headers],[Id]],dailyActivity_merged[[Id]:[Calories]],15,0)</f>
        <v>#N/A</v>
      </c>
      <c r="B335" t="str">
        <f>LEFT(dailyActivity_merged[[#This Row],[Id]],4)</f>
        <v>3977</v>
      </c>
      <c r="C335">
        <v>3977333714</v>
      </c>
      <c r="D335" t="str">
        <f>LEFT(dailyActivity_merged[[#This Row],[ActivityDate]],1)</f>
        <v>4</v>
      </c>
      <c r="E335" s="1">
        <v>42489</v>
      </c>
      <c r="F335" s="1">
        <f ca="1">SUMIF(dailyActivity_merged[Id],dailyActivity_merged[[#Headers],[TotalSteps]],F336:F1274)</f>
        <v>0</v>
      </c>
      <c r="G335">
        <v>10645</v>
      </c>
      <c r="H335">
        <v>7.75</v>
      </c>
      <c r="I335">
        <v>7.75</v>
      </c>
      <c r="J335">
        <v>0</v>
      </c>
      <c r="K335" t="b">
        <f>IF(dailyActivity_merged[[#This Row],[VeryActiveDistance]]&gt;20,"active")</f>
        <v>0</v>
      </c>
      <c r="L335">
        <v>3.7400000095367401</v>
      </c>
      <c r="M335" t="b">
        <f>IF(dailyActivity_merged[[#This Row],[ModeratelyActiveDistance]]&gt;10&lt;20,"moderate")</f>
        <v>0</v>
      </c>
      <c r="N335">
        <v>1.29999995231628</v>
      </c>
      <c r="O335" t="str">
        <f>IF(dailyActivity_merged[[#This Row],[LightActiveDistance]]&lt;10,"light")</f>
        <v>light</v>
      </c>
      <c r="P335" t="b">
        <f>IF(dailyActivity_merged[[#This Row],[Mean]]="intermediate",IF(dailyActivity_merged[[#This Row],[Mean]]&gt;35,"pro","beginner"))</f>
        <v>0</v>
      </c>
      <c r="Q335">
        <f>AVERAGE(dailyActivity_merged[LightActiveDistance])</f>
        <v>3.3408191485885292</v>
      </c>
      <c r="R335">
        <v>2.71000003814697</v>
      </c>
      <c r="S335">
        <v>0</v>
      </c>
      <c r="T335">
        <f>dailyActivity_merged[[#This Row],[VeryActiveMinutes]]*60</f>
        <v>2160</v>
      </c>
      <c r="U335">
        <v>36</v>
      </c>
      <c r="V335">
        <f>dailyActivity_merged[[#This Row],[FairlyActiveMinutes]]*60</f>
        <v>1920</v>
      </c>
      <c r="W335">
        <v>32</v>
      </c>
      <c r="X335">
        <f>dailyActivity_merged[[#This Row],[LightlyActiveMinutes]]*60</f>
        <v>9000</v>
      </c>
      <c r="Y335">
        <v>150</v>
      </c>
      <c r="Z335">
        <v>744</v>
      </c>
      <c r="AA335">
        <v>1545</v>
      </c>
    </row>
    <row r="336" spans="1:27" x14ac:dyDescent="0.3">
      <c r="A336" t="e">
        <f>VLOOKUP(dailyActivity_merged[[#Headers],[Id]],dailyActivity_merged[[Id]:[Calories]],15,0)</f>
        <v>#N/A</v>
      </c>
      <c r="B336" t="str">
        <f>LEFT(dailyActivity_merged[[#This Row],[Id]],4)</f>
        <v>3977</v>
      </c>
      <c r="C336">
        <v>3977333714</v>
      </c>
      <c r="D336" t="str">
        <f>LEFT(dailyActivity_merged[[#This Row],[ActivityDate]],1)</f>
        <v>4</v>
      </c>
      <c r="E336" s="1">
        <v>42490</v>
      </c>
      <c r="F336" s="1">
        <f ca="1">SUMIF(dailyActivity_merged[Id],dailyActivity_merged[[#Headers],[TotalSteps]],F337:F1275)</f>
        <v>0</v>
      </c>
      <c r="G336">
        <v>13238</v>
      </c>
      <c r="H336">
        <v>9.1999998092651403</v>
      </c>
      <c r="I336">
        <v>9.1999998092651403</v>
      </c>
      <c r="J336">
        <v>0</v>
      </c>
      <c r="K336" t="b">
        <f>IF(dailyActivity_merged[[#This Row],[VeryActiveDistance]]&gt;20,"active")</f>
        <v>0</v>
      </c>
      <c r="L336">
        <v>3.6900000572204599</v>
      </c>
      <c r="M336" t="b">
        <f>IF(dailyActivity_merged[[#This Row],[ModeratelyActiveDistance]]&gt;10&lt;20,"moderate")</f>
        <v>0</v>
      </c>
      <c r="N336">
        <v>2.0999999046325701</v>
      </c>
      <c r="O336" t="str">
        <f>IF(dailyActivity_merged[[#This Row],[LightActiveDistance]]&lt;10,"light")</f>
        <v>light</v>
      </c>
      <c r="P336" t="b">
        <f>IF(dailyActivity_merged[[#This Row],[Mean]]="intermediate",IF(dailyActivity_merged[[#This Row],[Mean]]&gt;35,"pro","beginner"))</f>
        <v>0</v>
      </c>
      <c r="Q336">
        <f>AVERAGE(dailyActivity_merged[LightActiveDistance])</f>
        <v>3.3408191485885292</v>
      </c>
      <c r="R336">
        <v>3.4100000858306898</v>
      </c>
      <c r="S336">
        <v>0</v>
      </c>
      <c r="T336">
        <f>dailyActivity_merged[[#This Row],[VeryActiveMinutes]]*60</f>
        <v>2580</v>
      </c>
      <c r="U336">
        <v>43</v>
      </c>
      <c r="V336">
        <f>dailyActivity_merged[[#This Row],[FairlyActiveMinutes]]*60</f>
        <v>3120</v>
      </c>
      <c r="W336">
        <v>52</v>
      </c>
      <c r="X336">
        <f>dailyActivity_merged[[#This Row],[LightlyActiveMinutes]]*60</f>
        <v>11640</v>
      </c>
      <c r="Y336">
        <v>194</v>
      </c>
      <c r="Z336">
        <v>687</v>
      </c>
      <c r="AA336">
        <v>1650</v>
      </c>
    </row>
    <row r="337" spans="1:27" x14ac:dyDescent="0.3">
      <c r="A337" t="e">
        <f>VLOOKUP(dailyActivity_merged[[#Headers],[Id]],dailyActivity_merged[[Id]:[Calories]],15,0)</f>
        <v>#N/A</v>
      </c>
      <c r="B337" t="str">
        <f>LEFT(dailyActivity_merged[[#This Row],[Id]],4)</f>
        <v>3977</v>
      </c>
      <c r="C337">
        <v>3977333714</v>
      </c>
      <c r="D337" t="str">
        <f>LEFT(dailyActivity_merged[[#This Row],[ActivityDate]],1)</f>
        <v>4</v>
      </c>
      <c r="E337" s="1">
        <v>42491</v>
      </c>
      <c r="F337" s="1">
        <f ca="1">SUMIF(dailyActivity_merged[Id],dailyActivity_merged[[#Headers],[TotalSteps]],F338:F1276)</f>
        <v>0</v>
      </c>
      <c r="G337">
        <v>10414</v>
      </c>
      <c r="H337">
        <v>7.0700001716613796</v>
      </c>
      <c r="I337">
        <v>7.0700001716613796</v>
      </c>
      <c r="J337">
        <v>0</v>
      </c>
      <c r="K337" t="b">
        <f>IF(dailyActivity_merged[[#This Row],[VeryActiveDistance]]&gt;20,"active")</f>
        <v>0</v>
      </c>
      <c r="L337">
        <v>2.6700000762939502</v>
      </c>
      <c r="M337" t="b">
        <f>IF(dailyActivity_merged[[#This Row],[ModeratelyActiveDistance]]&gt;10&lt;20,"moderate")</f>
        <v>0</v>
      </c>
      <c r="N337">
        <v>1.9800000190734901</v>
      </c>
      <c r="O337" t="str">
        <f>IF(dailyActivity_merged[[#This Row],[LightActiveDistance]]&lt;10,"light")</f>
        <v>light</v>
      </c>
      <c r="P337" t="b">
        <f>IF(dailyActivity_merged[[#This Row],[Mean]]="intermediate",IF(dailyActivity_merged[[#This Row],[Mean]]&gt;35,"pro","beginner"))</f>
        <v>0</v>
      </c>
      <c r="Q337">
        <f>AVERAGE(dailyActivity_merged[LightActiveDistance])</f>
        <v>3.3408191485885292</v>
      </c>
      <c r="R337">
        <v>2.4100000858306898</v>
      </c>
      <c r="S337">
        <v>0</v>
      </c>
      <c r="T337">
        <f>dailyActivity_merged[[#This Row],[VeryActiveMinutes]]*60</f>
        <v>2460</v>
      </c>
      <c r="U337">
        <v>41</v>
      </c>
      <c r="V337">
        <f>dailyActivity_merged[[#This Row],[FairlyActiveMinutes]]*60</f>
        <v>2400</v>
      </c>
      <c r="W337">
        <v>40</v>
      </c>
      <c r="X337">
        <f>dailyActivity_merged[[#This Row],[LightlyActiveMinutes]]*60</f>
        <v>7440</v>
      </c>
      <c r="Y337">
        <v>124</v>
      </c>
      <c r="Z337">
        <v>691</v>
      </c>
      <c r="AA337">
        <v>1501</v>
      </c>
    </row>
    <row r="338" spans="1:27" x14ac:dyDescent="0.3">
      <c r="A338" t="e">
        <f>VLOOKUP(dailyActivity_merged[[#Headers],[Id]],dailyActivity_merged[[Id]:[Calories]],15,0)</f>
        <v>#N/A</v>
      </c>
      <c r="B338" t="str">
        <f>LEFT(dailyActivity_merged[[#This Row],[Id]],4)</f>
        <v>3977</v>
      </c>
      <c r="C338">
        <v>3977333714</v>
      </c>
      <c r="D338" t="str">
        <f>LEFT(dailyActivity_merged[[#This Row],[ActivityDate]],1)</f>
        <v>4</v>
      </c>
      <c r="E338" s="1">
        <v>42492</v>
      </c>
      <c r="F338" s="1">
        <f ca="1">SUMIF(dailyActivity_merged[Id],dailyActivity_merged[[#Headers],[TotalSteps]],F339:F1277)</f>
        <v>0</v>
      </c>
      <c r="G338">
        <v>16520</v>
      </c>
      <c r="H338">
        <v>11.050000190734901</v>
      </c>
      <c r="I338">
        <v>11.050000190734901</v>
      </c>
      <c r="J338">
        <v>0</v>
      </c>
      <c r="K338" t="b">
        <f>IF(dailyActivity_merged[[#This Row],[VeryActiveDistance]]&gt;20,"active")</f>
        <v>0</v>
      </c>
      <c r="L338">
        <v>1.53999996185303</v>
      </c>
      <c r="M338" t="b">
        <f>IF(dailyActivity_merged[[#This Row],[ModeratelyActiveDistance]]&gt;10&lt;20,"moderate")</f>
        <v>0</v>
      </c>
      <c r="N338">
        <v>6.4800000190734899</v>
      </c>
      <c r="O338" t="str">
        <f>IF(dailyActivity_merged[[#This Row],[LightActiveDistance]]&lt;10,"light")</f>
        <v>light</v>
      </c>
      <c r="P338" t="b">
        <f>IF(dailyActivity_merged[[#This Row],[Mean]]="intermediate",IF(dailyActivity_merged[[#This Row],[Mean]]&gt;35,"pro","beginner"))</f>
        <v>0</v>
      </c>
      <c r="Q338">
        <f>AVERAGE(dailyActivity_merged[LightActiveDistance])</f>
        <v>3.3408191485885292</v>
      </c>
      <c r="R338">
        <v>3.0199999809265101</v>
      </c>
      <c r="S338">
        <v>0</v>
      </c>
      <c r="T338">
        <f>dailyActivity_merged[[#This Row],[VeryActiveMinutes]]*60</f>
        <v>1440</v>
      </c>
      <c r="U338">
        <v>24</v>
      </c>
      <c r="V338">
        <f>dailyActivity_merged[[#This Row],[FairlyActiveMinutes]]*60</f>
        <v>8580</v>
      </c>
      <c r="W338">
        <v>143</v>
      </c>
      <c r="X338">
        <f>dailyActivity_merged[[#This Row],[LightlyActiveMinutes]]*60</f>
        <v>10560</v>
      </c>
      <c r="Y338">
        <v>176</v>
      </c>
      <c r="Z338">
        <v>713</v>
      </c>
      <c r="AA338">
        <v>1760</v>
      </c>
    </row>
    <row r="339" spans="1:27" x14ac:dyDescent="0.3">
      <c r="A339" t="e">
        <f>VLOOKUP(dailyActivity_merged[[#Headers],[Id]],dailyActivity_merged[[Id]:[Calories]],15,0)</f>
        <v>#N/A</v>
      </c>
      <c r="B339" t="str">
        <f>LEFT(dailyActivity_merged[[#This Row],[Id]],4)</f>
        <v>3977</v>
      </c>
      <c r="C339">
        <v>3977333714</v>
      </c>
      <c r="D339" t="str">
        <f>LEFT(dailyActivity_merged[[#This Row],[ActivityDate]],1)</f>
        <v>4</v>
      </c>
      <c r="E339" s="1">
        <v>42493</v>
      </c>
      <c r="F339" s="1">
        <f ca="1">SUMIF(dailyActivity_merged[Id],dailyActivity_merged[[#Headers],[TotalSteps]],F340:F1278)</f>
        <v>0</v>
      </c>
      <c r="G339">
        <v>14335</v>
      </c>
      <c r="H339">
        <v>9.5900001525878906</v>
      </c>
      <c r="I339">
        <v>9.5900001525878906</v>
      </c>
      <c r="J339">
        <v>0</v>
      </c>
      <c r="K339" t="b">
        <f>IF(dailyActivity_merged[[#This Row],[VeryActiveDistance]]&gt;20,"active")</f>
        <v>0</v>
      </c>
      <c r="L339">
        <v>3.3199999332428001</v>
      </c>
      <c r="M339" t="b">
        <f>IF(dailyActivity_merged[[#This Row],[ModeratelyActiveDistance]]&gt;10&lt;20,"moderate")</f>
        <v>0</v>
      </c>
      <c r="N339">
        <v>1.7400000095367401</v>
      </c>
      <c r="O339" t="str">
        <f>IF(dailyActivity_merged[[#This Row],[LightActiveDistance]]&lt;10,"light")</f>
        <v>light</v>
      </c>
      <c r="P339" t="b">
        <f>IF(dailyActivity_merged[[#This Row],[Mean]]="intermediate",IF(dailyActivity_merged[[#This Row],[Mean]]&gt;35,"pro","beginner"))</f>
        <v>0</v>
      </c>
      <c r="Q339">
        <f>AVERAGE(dailyActivity_merged[LightActiveDistance])</f>
        <v>3.3408191485885292</v>
      </c>
      <c r="R339">
        <v>4.5300002098083496</v>
      </c>
      <c r="S339">
        <v>0</v>
      </c>
      <c r="T339">
        <f>dailyActivity_merged[[#This Row],[VeryActiveMinutes]]*60</f>
        <v>2820</v>
      </c>
      <c r="U339">
        <v>47</v>
      </c>
      <c r="V339">
        <f>dailyActivity_merged[[#This Row],[FairlyActiveMinutes]]*60</f>
        <v>2460</v>
      </c>
      <c r="W339">
        <v>41</v>
      </c>
      <c r="X339">
        <f>dailyActivity_merged[[#This Row],[LightlyActiveMinutes]]*60</f>
        <v>15480</v>
      </c>
      <c r="Y339">
        <v>258</v>
      </c>
      <c r="Z339">
        <v>594</v>
      </c>
      <c r="AA339">
        <v>1710</v>
      </c>
    </row>
    <row r="340" spans="1:27" x14ac:dyDescent="0.3">
      <c r="A340" t="e">
        <f>VLOOKUP(dailyActivity_merged[[#Headers],[Id]],dailyActivity_merged[[Id]:[Calories]],15,0)</f>
        <v>#N/A</v>
      </c>
      <c r="B340" t="str">
        <f>LEFT(dailyActivity_merged[[#This Row],[Id]],4)</f>
        <v>3977</v>
      </c>
      <c r="C340">
        <v>3977333714</v>
      </c>
      <c r="D340" t="str">
        <f>LEFT(dailyActivity_merged[[#This Row],[ActivityDate]],1)</f>
        <v>4</v>
      </c>
      <c r="E340" s="1">
        <v>42494</v>
      </c>
      <c r="F340" s="1">
        <f ca="1">SUMIF(dailyActivity_merged[Id],dailyActivity_merged[[#Headers],[TotalSteps]],F341:F1279)</f>
        <v>0</v>
      </c>
      <c r="G340">
        <v>13559</v>
      </c>
      <c r="H340">
        <v>9.4399995803833008</v>
      </c>
      <c r="I340">
        <v>9.4399995803833008</v>
      </c>
      <c r="J340">
        <v>0</v>
      </c>
      <c r="K340" t="b">
        <f>IF(dailyActivity_merged[[#This Row],[VeryActiveDistance]]&gt;20,"active")</f>
        <v>0</v>
      </c>
      <c r="L340">
        <v>1.8099999427795399</v>
      </c>
      <c r="M340" t="b">
        <f>IF(dailyActivity_merged[[#This Row],[ModeratelyActiveDistance]]&gt;10&lt;20,"moderate")</f>
        <v>0</v>
      </c>
      <c r="N340">
        <v>4.5799999237060502</v>
      </c>
      <c r="O340" t="str">
        <f>IF(dailyActivity_merged[[#This Row],[LightActiveDistance]]&lt;10,"light")</f>
        <v>light</v>
      </c>
      <c r="P340" t="b">
        <f>IF(dailyActivity_merged[[#This Row],[Mean]]="intermediate",IF(dailyActivity_merged[[#This Row],[Mean]]&gt;35,"pro","beginner"))</f>
        <v>0</v>
      </c>
      <c r="Q340">
        <f>AVERAGE(dailyActivity_merged[LightActiveDistance])</f>
        <v>3.3408191485885292</v>
      </c>
      <c r="R340">
        <v>2.8900001049041699</v>
      </c>
      <c r="S340">
        <v>0</v>
      </c>
      <c r="T340">
        <f>dailyActivity_merged[[#This Row],[VeryActiveMinutes]]*60</f>
        <v>840</v>
      </c>
      <c r="U340">
        <v>14</v>
      </c>
      <c r="V340">
        <f>dailyActivity_merged[[#This Row],[FairlyActiveMinutes]]*60</f>
        <v>5760</v>
      </c>
      <c r="W340">
        <v>96</v>
      </c>
      <c r="X340">
        <f>dailyActivity_merged[[#This Row],[LightlyActiveMinutes]]*60</f>
        <v>8520</v>
      </c>
      <c r="Y340">
        <v>142</v>
      </c>
      <c r="Z340">
        <v>852</v>
      </c>
      <c r="AA340">
        <v>1628</v>
      </c>
    </row>
    <row r="341" spans="1:27" x14ac:dyDescent="0.3">
      <c r="A341" t="e">
        <f>VLOOKUP(dailyActivity_merged[[#Headers],[Id]],dailyActivity_merged[[Id]:[Calories]],15,0)</f>
        <v>#N/A</v>
      </c>
      <c r="B341" t="str">
        <f>LEFT(dailyActivity_merged[[#This Row],[Id]],4)</f>
        <v>3977</v>
      </c>
      <c r="C341">
        <v>3977333714</v>
      </c>
      <c r="D341" t="str">
        <f>LEFT(dailyActivity_merged[[#This Row],[ActivityDate]],1)</f>
        <v>4</v>
      </c>
      <c r="E341" s="1">
        <v>42495</v>
      </c>
      <c r="F341" s="1">
        <f ca="1">SUMIF(dailyActivity_merged[Id],dailyActivity_merged[[#Headers],[TotalSteps]],F342:F1280)</f>
        <v>0</v>
      </c>
      <c r="G341">
        <v>12312</v>
      </c>
      <c r="H341">
        <v>8.5799999237060494</v>
      </c>
      <c r="I341">
        <v>8.5799999237060494</v>
      </c>
      <c r="J341">
        <v>0</v>
      </c>
      <c r="K341" t="b">
        <f>IF(dailyActivity_merged[[#This Row],[VeryActiveDistance]]&gt;20,"active")</f>
        <v>0</v>
      </c>
      <c r="L341">
        <v>1.7599999904632599</v>
      </c>
      <c r="M341" t="b">
        <f>IF(dailyActivity_merged[[#This Row],[ModeratelyActiveDistance]]&gt;10&lt;20,"moderate")</f>
        <v>0</v>
      </c>
      <c r="N341">
        <v>4.1100001335143999</v>
      </c>
      <c r="O341" t="str">
        <f>IF(dailyActivity_merged[[#This Row],[LightActiveDistance]]&lt;10,"light")</f>
        <v>light</v>
      </c>
      <c r="P341" t="b">
        <f>IF(dailyActivity_merged[[#This Row],[Mean]]="intermediate",IF(dailyActivity_merged[[#This Row],[Mean]]&gt;35,"pro","beginner"))</f>
        <v>0</v>
      </c>
      <c r="Q341">
        <f>AVERAGE(dailyActivity_merged[LightActiveDistance])</f>
        <v>3.3408191485885292</v>
      </c>
      <c r="R341">
        <v>2.71000003814697</v>
      </c>
      <c r="S341">
        <v>0</v>
      </c>
      <c r="T341">
        <f>dailyActivity_merged[[#This Row],[VeryActiveMinutes]]*60</f>
        <v>840</v>
      </c>
      <c r="U341">
        <v>14</v>
      </c>
      <c r="V341">
        <f>dailyActivity_merged[[#This Row],[FairlyActiveMinutes]]*60</f>
        <v>5280</v>
      </c>
      <c r="W341">
        <v>88</v>
      </c>
      <c r="X341">
        <f>dailyActivity_merged[[#This Row],[LightlyActiveMinutes]]*60</f>
        <v>10680</v>
      </c>
      <c r="Y341">
        <v>178</v>
      </c>
      <c r="Z341">
        <v>680</v>
      </c>
      <c r="AA341">
        <v>1618</v>
      </c>
    </row>
    <row r="342" spans="1:27" x14ac:dyDescent="0.3">
      <c r="A342" t="e">
        <f>VLOOKUP(dailyActivity_merged[[#Headers],[Id]],dailyActivity_merged[[Id]:[Calories]],15,0)</f>
        <v>#N/A</v>
      </c>
      <c r="B342" t="str">
        <f>LEFT(dailyActivity_merged[[#This Row],[Id]],4)</f>
        <v>3977</v>
      </c>
      <c r="C342">
        <v>3977333714</v>
      </c>
      <c r="D342" t="str">
        <f>LEFT(dailyActivity_merged[[#This Row],[ActivityDate]],1)</f>
        <v>4</v>
      </c>
      <c r="E342" s="1">
        <v>42496</v>
      </c>
      <c r="F342" s="1">
        <f ca="1">SUMIF(dailyActivity_merged[Id],dailyActivity_merged[[#Headers],[TotalSteps]],F343:F1281)</f>
        <v>0</v>
      </c>
      <c r="G342">
        <v>11677</v>
      </c>
      <c r="H342">
        <v>8.2799997329711896</v>
      </c>
      <c r="I342">
        <v>8.2799997329711896</v>
      </c>
      <c r="J342">
        <v>0</v>
      </c>
      <c r="K342" t="b">
        <f>IF(dailyActivity_merged[[#This Row],[VeryActiveDistance]]&gt;20,"active")</f>
        <v>0</v>
      </c>
      <c r="L342">
        <v>3.1099998950958301</v>
      </c>
      <c r="M342" t="b">
        <f>IF(dailyActivity_merged[[#This Row],[ModeratelyActiveDistance]]&gt;10&lt;20,"moderate")</f>
        <v>0</v>
      </c>
      <c r="N342">
        <v>2.5099999904632599</v>
      </c>
      <c r="O342" t="str">
        <f>IF(dailyActivity_merged[[#This Row],[LightActiveDistance]]&lt;10,"light")</f>
        <v>light</v>
      </c>
      <c r="P342" t="b">
        <f>IF(dailyActivity_merged[[#This Row],[Mean]]="intermediate",IF(dailyActivity_merged[[#This Row],[Mean]]&gt;35,"pro","beginner"))</f>
        <v>0</v>
      </c>
      <c r="Q342">
        <f>AVERAGE(dailyActivity_merged[LightActiveDistance])</f>
        <v>3.3408191485885292</v>
      </c>
      <c r="R342">
        <v>2.6700000762939502</v>
      </c>
      <c r="S342">
        <v>0</v>
      </c>
      <c r="T342">
        <f>dailyActivity_merged[[#This Row],[VeryActiveMinutes]]*60</f>
        <v>1740</v>
      </c>
      <c r="U342">
        <v>29</v>
      </c>
      <c r="V342">
        <f>dailyActivity_merged[[#This Row],[FairlyActiveMinutes]]*60</f>
        <v>3300</v>
      </c>
      <c r="W342">
        <v>55</v>
      </c>
      <c r="X342">
        <f>dailyActivity_merged[[#This Row],[LightlyActiveMinutes]]*60</f>
        <v>10080</v>
      </c>
      <c r="Y342">
        <v>168</v>
      </c>
      <c r="Z342">
        <v>676</v>
      </c>
      <c r="AA342">
        <v>1590</v>
      </c>
    </row>
    <row r="343" spans="1:27" x14ac:dyDescent="0.3">
      <c r="A343" t="e">
        <f>VLOOKUP(dailyActivity_merged[[#Headers],[Id]],dailyActivity_merged[[Id]:[Calories]],15,0)</f>
        <v>#N/A</v>
      </c>
      <c r="B343" t="str">
        <f>LEFT(dailyActivity_merged[[#This Row],[Id]],4)</f>
        <v>3977</v>
      </c>
      <c r="C343">
        <v>3977333714</v>
      </c>
      <c r="D343" t="str">
        <f>LEFT(dailyActivity_merged[[#This Row],[ActivityDate]],1)</f>
        <v>4</v>
      </c>
      <c r="E343" s="1">
        <v>42497</v>
      </c>
      <c r="F343" s="1">
        <f ca="1">SUMIF(dailyActivity_merged[Id],dailyActivity_merged[[#Headers],[TotalSteps]],F344:F1282)</f>
        <v>0</v>
      </c>
      <c r="G343">
        <v>11550</v>
      </c>
      <c r="H343">
        <v>7.7300000190734899</v>
      </c>
      <c r="I343">
        <v>7.7300000190734899</v>
      </c>
      <c r="J343">
        <v>0</v>
      </c>
      <c r="K343" t="b">
        <f>IF(dailyActivity_merged[[#This Row],[VeryActiveDistance]]&gt;20,"active")</f>
        <v>0</v>
      </c>
      <c r="L343">
        <v>0</v>
      </c>
      <c r="M343" t="b">
        <f>IF(dailyActivity_merged[[#This Row],[ModeratelyActiveDistance]]&gt;10&lt;20,"moderate")</f>
        <v>0</v>
      </c>
      <c r="N343">
        <v>4.1300001144409197</v>
      </c>
      <c r="O343" t="str">
        <f>IF(dailyActivity_merged[[#This Row],[LightActiveDistance]]&lt;10,"light")</f>
        <v>light</v>
      </c>
      <c r="P343" t="b">
        <f>IF(dailyActivity_merged[[#This Row],[Mean]]="intermediate",IF(dailyActivity_merged[[#This Row],[Mean]]&gt;35,"pro","beginner"))</f>
        <v>0</v>
      </c>
      <c r="Q343">
        <f>AVERAGE(dailyActivity_merged[LightActiveDistance])</f>
        <v>3.3408191485885292</v>
      </c>
      <c r="R343">
        <v>3.5899999141693102</v>
      </c>
      <c r="S343">
        <v>0</v>
      </c>
      <c r="T343">
        <f>dailyActivity_merged[[#This Row],[VeryActiveMinutes]]*60</f>
        <v>0</v>
      </c>
      <c r="U343">
        <v>0</v>
      </c>
      <c r="V343">
        <f>dailyActivity_merged[[#This Row],[FairlyActiveMinutes]]*60</f>
        <v>5160</v>
      </c>
      <c r="W343">
        <v>86</v>
      </c>
      <c r="X343">
        <f>dailyActivity_merged[[#This Row],[LightlyActiveMinutes]]*60</f>
        <v>12480</v>
      </c>
      <c r="Y343">
        <v>208</v>
      </c>
      <c r="Z343">
        <v>703</v>
      </c>
      <c r="AA343">
        <v>1574</v>
      </c>
    </row>
    <row r="344" spans="1:27" x14ac:dyDescent="0.3">
      <c r="A344" t="e">
        <f>VLOOKUP(dailyActivity_merged[[#Headers],[Id]],dailyActivity_merged[[Id]:[Calories]],15,0)</f>
        <v>#N/A</v>
      </c>
      <c r="B344" t="str">
        <f>LEFT(dailyActivity_merged[[#This Row],[Id]],4)</f>
        <v>3977</v>
      </c>
      <c r="C344">
        <v>3977333714</v>
      </c>
      <c r="D344" t="str">
        <f>LEFT(dailyActivity_merged[[#This Row],[ActivityDate]],1)</f>
        <v>4</v>
      </c>
      <c r="E344" s="1">
        <v>42498</v>
      </c>
      <c r="F344" s="1">
        <f ca="1">SUMIF(dailyActivity_merged[Id],dailyActivity_merged[[#Headers],[TotalSteps]],F345:F1283)</f>
        <v>0</v>
      </c>
      <c r="G344">
        <v>13585</v>
      </c>
      <c r="H344">
        <v>9.0900001525878906</v>
      </c>
      <c r="I344">
        <v>9.0900001525878906</v>
      </c>
      <c r="J344">
        <v>0</v>
      </c>
      <c r="K344" t="b">
        <f>IF(dailyActivity_merged[[#This Row],[VeryActiveDistance]]&gt;20,"active")</f>
        <v>0</v>
      </c>
      <c r="L344">
        <v>0.68000000715255704</v>
      </c>
      <c r="M344" t="b">
        <f>IF(dailyActivity_merged[[#This Row],[ModeratelyActiveDistance]]&gt;10&lt;20,"moderate")</f>
        <v>0</v>
      </c>
      <c r="N344">
        <v>5.2399997711181596</v>
      </c>
      <c r="O344" t="str">
        <f>IF(dailyActivity_merged[[#This Row],[LightActiveDistance]]&lt;10,"light")</f>
        <v>light</v>
      </c>
      <c r="P344" t="b">
        <f>IF(dailyActivity_merged[[#This Row],[Mean]]="intermediate",IF(dailyActivity_merged[[#This Row],[Mean]]&gt;35,"pro","beginner"))</f>
        <v>0</v>
      </c>
      <c r="Q344">
        <f>AVERAGE(dailyActivity_merged[LightActiveDistance])</f>
        <v>3.3408191485885292</v>
      </c>
      <c r="R344">
        <v>3.1700000762939502</v>
      </c>
      <c r="S344">
        <v>0</v>
      </c>
      <c r="T344">
        <f>dailyActivity_merged[[#This Row],[VeryActiveMinutes]]*60</f>
        <v>540</v>
      </c>
      <c r="U344">
        <v>9</v>
      </c>
      <c r="V344">
        <f>dailyActivity_merged[[#This Row],[FairlyActiveMinutes]]*60</f>
        <v>6960</v>
      </c>
      <c r="W344">
        <v>116</v>
      </c>
      <c r="X344">
        <f>dailyActivity_merged[[#This Row],[LightlyActiveMinutes]]*60</f>
        <v>10260</v>
      </c>
      <c r="Y344">
        <v>171</v>
      </c>
      <c r="Z344">
        <v>688</v>
      </c>
      <c r="AA344">
        <v>1633</v>
      </c>
    </row>
    <row r="345" spans="1:27" x14ac:dyDescent="0.3">
      <c r="A345" t="e">
        <f>VLOOKUP(dailyActivity_merged[[#Headers],[Id]],dailyActivity_merged[[Id]:[Calories]],15,0)</f>
        <v>#N/A</v>
      </c>
      <c r="B345" t="str">
        <f>LEFT(dailyActivity_merged[[#This Row],[Id]],4)</f>
        <v>3977</v>
      </c>
      <c r="C345">
        <v>3977333714</v>
      </c>
      <c r="D345" t="str">
        <f>LEFT(dailyActivity_merged[[#This Row],[ActivityDate]],1)</f>
        <v>4</v>
      </c>
      <c r="E345" s="1">
        <v>42499</v>
      </c>
      <c r="F345" s="1">
        <f ca="1">SUMIF(dailyActivity_merged[Id],dailyActivity_merged[[#Headers],[TotalSteps]],F346:F1284)</f>
        <v>0</v>
      </c>
      <c r="G345">
        <v>14687</v>
      </c>
      <c r="H345">
        <v>10.079999923706101</v>
      </c>
      <c r="I345">
        <v>10.079999923706101</v>
      </c>
      <c r="J345">
        <v>0</v>
      </c>
      <c r="K345" t="b">
        <f>IF(dailyActivity_merged[[#This Row],[VeryActiveDistance]]&gt;20,"active")</f>
        <v>0</v>
      </c>
      <c r="L345">
        <v>0.769999980926514</v>
      </c>
      <c r="M345" t="b">
        <f>IF(dailyActivity_merged[[#This Row],[ModeratelyActiveDistance]]&gt;10&lt;20,"moderate")</f>
        <v>0</v>
      </c>
      <c r="N345">
        <v>5.5999999046325701</v>
      </c>
      <c r="O345" t="str">
        <f>IF(dailyActivity_merged[[#This Row],[LightActiveDistance]]&lt;10,"light")</f>
        <v>light</v>
      </c>
      <c r="P345" t="b">
        <f>IF(dailyActivity_merged[[#This Row],[Mean]]="intermediate",IF(dailyActivity_merged[[#This Row],[Mean]]&gt;35,"pro","beginner"))</f>
        <v>0</v>
      </c>
      <c r="Q345">
        <f>AVERAGE(dailyActivity_merged[LightActiveDistance])</f>
        <v>3.3408191485885292</v>
      </c>
      <c r="R345">
        <v>3.5499999523162802</v>
      </c>
      <c r="S345">
        <v>0</v>
      </c>
      <c r="T345">
        <f>dailyActivity_merged[[#This Row],[VeryActiveMinutes]]*60</f>
        <v>480</v>
      </c>
      <c r="U345">
        <v>8</v>
      </c>
      <c r="V345">
        <f>dailyActivity_merged[[#This Row],[FairlyActiveMinutes]]*60</f>
        <v>7320</v>
      </c>
      <c r="W345">
        <v>122</v>
      </c>
      <c r="X345">
        <f>dailyActivity_merged[[#This Row],[LightlyActiveMinutes]]*60</f>
        <v>9060</v>
      </c>
      <c r="Y345">
        <v>151</v>
      </c>
      <c r="Z345">
        <v>1159</v>
      </c>
      <c r="AA345">
        <v>1667</v>
      </c>
    </row>
    <row r="346" spans="1:27" x14ac:dyDescent="0.3">
      <c r="A346" t="e">
        <f>VLOOKUP(dailyActivity_merged[[#Headers],[Id]],dailyActivity_merged[[Id]:[Calories]],15,0)</f>
        <v>#N/A</v>
      </c>
      <c r="B346" t="str">
        <f>LEFT(dailyActivity_merged[[#This Row],[Id]],4)</f>
        <v>3977</v>
      </c>
      <c r="C346">
        <v>3977333714</v>
      </c>
      <c r="D346" t="str">
        <f>LEFT(dailyActivity_merged[[#This Row],[ActivityDate]],1)</f>
        <v>4</v>
      </c>
      <c r="E346" s="1">
        <v>42500</v>
      </c>
      <c r="F346" s="1">
        <f ca="1">SUMIF(dailyActivity_merged[Id],dailyActivity_merged[[#Headers],[TotalSteps]],F347:F1285)</f>
        <v>0</v>
      </c>
      <c r="G346">
        <v>13072</v>
      </c>
      <c r="H346">
        <v>8.7799997329711896</v>
      </c>
      <c r="I346">
        <v>8.7799997329711896</v>
      </c>
      <c r="J346">
        <v>0</v>
      </c>
      <c r="K346" t="b">
        <f>IF(dailyActivity_merged[[#This Row],[VeryActiveDistance]]&gt;20,"active")</f>
        <v>0</v>
      </c>
      <c r="L346">
        <v>7.0000000298023196E-2</v>
      </c>
      <c r="M346" t="b">
        <f>IF(dailyActivity_merged[[#This Row],[ModeratelyActiveDistance]]&gt;10&lt;20,"moderate")</f>
        <v>0</v>
      </c>
      <c r="N346">
        <v>5.4000000953674299</v>
      </c>
      <c r="O346" t="str">
        <f>IF(dailyActivity_merged[[#This Row],[LightActiveDistance]]&lt;10,"light")</f>
        <v>light</v>
      </c>
      <c r="P346" t="b">
        <f>IF(dailyActivity_merged[[#This Row],[Mean]]="intermediate",IF(dailyActivity_merged[[#This Row],[Mean]]&gt;35,"pro","beginner"))</f>
        <v>0</v>
      </c>
      <c r="Q346">
        <f>AVERAGE(dailyActivity_merged[LightActiveDistance])</f>
        <v>3.3408191485885292</v>
      </c>
      <c r="R346">
        <v>3.3099999427795401</v>
      </c>
      <c r="S346">
        <v>0</v>
      </c>
      <c r="T346">
        <f>dailyActivity_merged[[#This Row],[VeryActiveMinutes]]*60</f>
        <v>60</v>
      </c>
      <c r="U346">
        <v>1</v>
      </c>
      <c r="V346">
        <f>dailyActivity_merged[[#This Row],[FairlyActiveMinutes]]*60</f>
        <v>6900</v>
      </c>
      <c r="W346">
        <v>115</v>
      </c>
      <c r="X346">
        <f>dailyActivity_merged[[#This Row],[LightlyActiveMinutes]]*60</f>
        <v>11760</v>
      </c>
      <c r="Y346">
        <v>196</v>
      </c>
      <c r="Z346">
        <v>676</v>
      </c>
      <c r="AA346">
        <v>1630</v>
      </c>
    </row>
    <row r="347" spans="1:27" x14ac:dyDescent="0.3">
      <c r="A347" t="e">
        <f>VLOOKUP(dailyActivity_merged[[#Headers],[Id]],dailyActivity_merged[[Id]:[Calories]],15,0)</f>
        <v>#N/A</v>
      </c>
      <c r="B347" t="str">
        <f>LEFT(dailyActivity_merged[[#This Row],[Id]],4)</f>
        <v>3977</v>
      </c>
      <c r="C347">
        <v>3977333714</v>
      </c>
      <c r="D347" t="str">
        <f>LEFT(dailyActivity_merged[[#This Row],[ActivityDate]],1)</f>
        <v>4</v>
      </c>
      <c r="E347" s="1">
        <v>42501</v>
      </c>
      <c r="F347" s="1">
        <f ca="1">SUMIF(dailyActivity_merged[Id],dailyActivity_merged[[#Headers],[TotalSteps]],F348:F1286)</f>
        <v>0</v>
      </c>
      <c r="G347">
        <v>746</v>
      </c>
      <c r="H347">
        <v>0.5</v>
      </c>
      <c r="I347">
        <v>0.5</v>
      </c>
      <c r="J347">
        <v>0</v>
      </c>
      <c r="K347" t="b">
        <f>IF(dailyActivity_merged[[#This Row],[VeryActiveDistance]]&gt;20,"active")</f>
        <v>0</v>
      </c>
      <c r="L347">
        <v>0.37000000476837203</v>
      </c>
      <c r="M347" t="b">
        <f>IF(dailyActivity_merged[[#This Row],[ModeratelyActiveDistance]]&gt;10&lt;20,"moderate")</f>
        <v>0</v>
      </c>
      <c r="N347">
        <v>0</v>
      </c>
      <c r="O347" t="str">
        <f>IF(dailyActivity_merged[[#This Row],[LightActiveDistance]]&lt;10,"light")</f>
        <v>light</v>
      </c>
      <c r="P347" t="b">
        <f>IF(dailyActivity_merged[[#This Row],[Mean]]="intermediate",IF(dailyActivity_merged[[#This Row],[Mean]]&gt;35,"pro","beginner"))</f>
        <v>0</v>
      </c>
      <c r="Q347">
        <f>AVERAGE(dailyActivity_merged[LightActiveDistance])</f>
        <v>3.3408191485885292</v>
      </c>
      <c r="R347">
        <v>0.129999995231628</v>
      </c>
      <c r="S347">
        <v>0</v>
      </c>
      <c r="T347">
        <f>dailyActivity_merged[[#This Row],[VeryActiveMinutes]]*60</f>
        <v>240</v>
      </c>
      <c r="U347">
        <v>4</v>
      </c>
      <c r="V347">
        <f>dailyActivity_merged[[#This Row],[FairlyActiveMinutes]]*60</f>
        <v>0</v>
      </c>
      <c r="W347">
        <v>0</v>
      </c>
      <c r="X347">
        <f>dailyActivity_merged[[#This Row],[LightlyActiveMinutes]]*60</f>
        <v>540</v>
      </c>
      <c r="Y347">
        <v>9</v>
      </c>
      <c r="Z347">
        <v>13</v>
      </c>
      <c r="AA347">
        <v>52</v>
      </c>
    </row>
    <row r="348" spans="1:27" x14ac:dyDescent="0.3">
      <c r="A348" t="e">
        <f>VLOOKUP(dailyActivity_merged[[#Headers],[Id]],dailyActivity_merged[[Id]:[Calories]],15,0)</f>
        <v>#N/A</v>
      </c>
      <c r="B348" t="str">
        <f>LEFT(dailyActivity_merged[[#This Row],[Id]],4)</f>
        <v>4020</v>
      </c>
      <c r="C348">
        <v>4020332650</v>
      </c>
      <c r="D348" t="str">
        <f>LEFT(dailyActivity_merged[[#This Row],[ActivityDate]],1)</f>
        <v>4</v>
      </c>
      <c r="E348" s="1">
        <v>42472</v>
      </c>
      <c r="F348" s="1">
        <f ca="1">SUMIF(dailyActivity_merged[Id],dailyActivity_merged[[#Headers],[TotalSteps]],F349:F1287)</f>
        <v>0</v>
      </c>
      <c r="G348">
        <v>8539</v>
      </c>
      <c r="H348">
        <v>6.1199998855590803</v>
      </c>
      <c r="I348">
        <v>6.1199998855590803</v>
      </c>
      <c r="J348">
        <v>0</v>
      </c>
      <c r="K348" t="b">
        <f>IF(dailyActivity_merged[[#This Row],[VeryActiveDistance]]&gt;20,"active")</f>
        <v>0</v>
      </c>
      <c r="L348">
        <v>0.15000000596046401</v>
      </c>
      <c r="M348" t="b">
        <f>IF(dailyActivity_merged[[#This Row],[ModeratelyActiveDistance]]&gt;10&lt;20,"moderate")</f>
        <v>0</v>
      </c>
      <c r="N348">
        <v>0.239999994635582</v>
      </c>
      <c r="O348" t="str">
        <f>IF(dailyActivity_merged[[#This Row],[LightActiveDistance]]&lt;10,"light")</f>
        <v>light</v>
      </c>
      <c r="P348" t="b">
        <f>IF(dailyActivity_merged[[#This Row],[Mean]]="intermediate",IF(dailyActivity_merged[[#This Row],[Mean]]&gt;35,"pro","beginner"))</f>
        <v>0</v>
      </c>
      <c r="Q348">
        <f>AVERAGE(dailyActivity_merged[LightActiveDistance])</f>
        <v>3.3408191485885292</v>
      </c>
      <c r="R348">
        <v>5.6799998283386204</v>
      </c>
      <c r="S348">
        <v>0</v>
      </c>
      <c r="T348">
        <f>dailyActivity_merged[[#This Row],[VeryActiveMinutes]]*60</f>
        <v>240</v>
      </c>
      <c r="U348">
        <v>4</v>
      </c>
      <c r="V348">
        <f>dailyActivity_merged[[#This Row],[FairlyActiveMinutes]]*60</f>
        <v>900</v>
      </c>
      <c r="W348">
        <v>15</v>
      </c>
      <c r="X348">
        <f>dailyActivity_merged[[#This Row],[LightlyActiveMinutes]]*60</f>
        <v>19860</v>
      </c>
      <c r="Y348">
        <v>331</v>
      </c>
      <c r="Z348">
        <v>712</v>
      </c>
      <c r="AA348">
        <v>3654</v>
      </c>
    </row>
    <row r="349" spans="1:27" x14ac:dyDescent="0.3">
      <c r="A349" t="e">
        <f>VLOOKUP(dailyActivity_merged[[#Headers],[Id]],dailyActivity_merged[[Id]:[Calories]],15,0)</f>
        <v>#N/A</v>
      </c>
      <c r="B349" t="str">
        <f>LEFT(dailyActivity_merged[[#This Row],[Id]],4)</f>
        <v>4020</v>
      </c>
      <c r="C349">
        <v>4020332650</v>
      </c>
      <c r="D349" t="str">
        <f>LEFT(dailyActivity_merged[[#This Row],[ActivityDate]],1)</f>
        <v>4</v>
      </c>
      <c r="E349" s="1">
        <v>42473</v>
      </c>
      <c r="F349" s="1">
        <f ca="1">SUMIF(dailyActivity_merged[Id],dailyActivity_merged[[#Headers],[TotalSteps]],F350:F1288)</f>
        <v>0</v>
      </c>
      <c r="G349">
        <v>0</v>
      </c>
      <c r="H349">
        <v>0</v>
      </c>
      <c r="I349">
        <v>0</v>
      </c>
      <c r="J349">
        <v>0</v>
      </c>
      <c r="K349" t="b">
        <f>IF(dailyActivity_merged[[#This Row],[VeryActiveDistance]]&gt;20,"active")</f>
        <v>0</v>
      </c>
      <c r="L349">
        <v>0</v>
      </c>
      <c r="M349" t="b">
        <f>IF(dailyActivity_merged[[#This Row],[ModeratelyActiveDistance]]&gt;10&lt;20,"moderate")</f>
        <v>0</v>
      </c>
      <c r="N349">
        <v>0</v>
      </c>
      <c r="O349" t="str">
        <f>IF(dailyActivity_merged[[#This Row],[LightActiveDistance]]&lt;10,"light")</f>
        <v>light</v>
      </c>
      <c r="P349" t="b">
        <f>IF(dailyActivity_merged[[#This Row],[Mean]]="intermediate",IF(dailyActivity_merged[[#This Row],[Mean]]&gt;35,"pro","beginner"))</f>
        <v>0</v>
      </c>
      <c r="Q349">
        <f>AVERAGE(dailyActivity_merged[LightActiveDistance])</f>
        <v>3.3408191485885292</v>
      </c>
      <c r="R349">
        <v>0</v>
      </c>
      <c r="S349">
        <v>0</v>
      </c>
      <c r="T349">
        <f>dailyActivity_merged[[#This Row],[VeryActiveMinutes]]*60</f>
        <v>0</v>
      </c>
      <c r="U349">
        <v>0</v>
      </c>
      <c r="V349">
        <f>dailyActivity_merged[[#This Row],[FairlyActiveMinutes]]*60</f>
        <v>0</v>
      </c>
      <c r="W349">
        <v>0</v>
      </c>
      <c r="X349">
        <f>dailyActivity_merged[[#This Row],[LightlyActiveMinutes]]*60</f>
        <v>0</v>
      </c>
      <c r="Y349">
        <v>0</v>
      </c>
      <c r="Z349">
        <v>1440</v>
      </c>
      <c r="AA349">
        <v>1981</v>
      </c>
    </row>
    <row r="350" spans="1:27" x14ac:dyDescent="0.3">
      <c r="A350" t="e">
        <f>VLOOKUP(dailyActivity_merged[[#Headers],[Id]],dailyActivity_merged[[Id]:[Calories]],15,0)</f>
        <v>#N/A</v>
      </c>
      <c r="B350" t="str">
        <f>LEFT(dailyActivity_merged[[#This Row],[Id]],4)</f>
        <v>4020</v>
      </c>
      <c r="C350">
        <v>4020332650</v>
      </c>
      <c r="D350" t="str">
        <f>LEFT(dailyActivity_merged[[#This Row],[ActivityDate]],1)</f>
        <v>4</v>
      </c>
      <c r="E350" s="1">
        <v>42474</v>
      </c>
      <c r="F350" s="1">
        <f ca="1">SUMIF(dailyActivity_merged[Id],dailyActivity_merged[[#Headers],[TotalSteps]],F351:F1289)</f>
        <v>0</v>
      </c>
      <c r="G350">
        <v>108</v>
      </c>
      <c r="H350">
        <v>7.9999998211860698E-2</v>
      </c>
      <c r="I350">
        <v>7.9999998211860698E-2</v>
      </c>
      <c r="J350">
        <v>0</v>
      </c>
      <c r="K350" t="b">
        <f>IF(dailyActivity_merged[[#This Row],[VeryActiveDistance]]&gt;20,"active")</f>
        <v>0</v>
      </c>
      <c r="L350">
        <v>0</v>
      </c>
      <c r="M350" t="b">
        <f>IF(dailyActivity_merged[[#This Row],[ModeratelyActiveDistance]]&gt;10&lt;20,"moderate")</f>
        <v>0</v>
      </c>
      <c r="N350">
        <v>0</v>
      </c>
      <c r="O350" t="str">
        <f>IF(dailyActivity_merged[[#This Row],[LightActiveDistance]]&lt;10,"light")</f>
        <v>light</v>
      </c>
      <c r="P350" t="b">
        <f>IF(dailyActivity_merged[[#This Row],[Mean]]="intermediate",IF(dailyActivity_merged[[#This Row],[Mean]]&gt;35,"pro","beginner"))</f>
        <v>0</v>
      </c>
      <c r="Q350">
        <f>AVERAGE(dailyActivity_merged[LightActiveDistance])</f>
        <v>3.3408191485885292</v>
      </c>
      <c r="R350">
        <v>2.9999999329447701E-2</v>
      </c>
      <c r="S350">
        <v>0</v>
      </c>
      <c r="T350">
        <f>dailyActivity_merged[[#This Row],[VeryActiveMinutes]]*60</f>
        <v>0</v>
      </c>
      <c r="U350">
        <v>0</v>
      </c>
      <c r="V350">
        <f>dailyActivity_merged[[#This Row],[FairlyActiveMinutes]]*60</f>
        <v>0</v>
      </c>
      <c r="W350">
        <v>0</v>
      </c>
      <c r="X350">
        <f>dailyActivity_merged[[#This Row],[LightlyActiveMinutes]]*60</f>
        <v>180</v>
      </c>
      <c r="Y350">
        <v>3</v>
      </c>
      <c r="Z350">
        <v>1437</v>
      </c>
      <c r="AA350">
        <v>2011</v>
      </c>
    </row>
    <row r="351" spans="1:27" x14ac:dyDescent="0.3">
      <c r="A351" t="e">
        <f>VLOOKUP(dailyActivity_merged[[#Headers],[Id]],dailyActivity_merged[[Id]:[Calories]],15,0)</f>
        <v>#N/A</v>
      </c>
      <c r="B351" t="str">
        <f>LEFT(dailyActivity_merged[[#This Row],[Id]],4)</f>
        <v>4020</v>
      </c>
      <c r="C351">
        <v>4020332650</v>
      </c>
      <c r="D351" t="str">
        <f>LEFT(dailyActivity_merged[[#This Row],[ActivityDate]],1)</f>
        <v>4</v>
      </c>
      <c r="E351" s="1">
        <v>42475</v>
      </c>
      <c r="F351" s="1">
        <f ca="1">SUMIF(dailyActivity_merged[Id],dailyActivity_merged[[#Headers],[TotalSteps]],F352:F1290)</f>
        <v>0</v>
      </c>
      <c r="G351">
        <v>1882</v>
      </c>
      <c r="H351">
        <v>1.3500000238418599</v>
      </c>
      <c r="I351">
        <v>1.3500000238418599</v>
      </c>
      <c r="J351">
        <v>0</v>
      </c>
      <c r="K351" t="b">
        <f>IF(dailyActivity_merged[[#This Row],[VeryActiveDistance]]&gt;20,"active")</f>
        <v>0</v>
      </c>
      <c r="L351">
        <v>0.20999999344348899</v>
      </c>
      <c r="M351" t="b">
        <f>IF(dailyActivity_merged[[#This Row],[ModeratelyActiveDistance]]&gt;10&lt;20,"moderate")</f>
        <v>0</v>
      </c>
      <c r="N351">
        <v>0.36000001430511502</v>
      </c>
      <c r="O351" t="str">
        <f>IF(dailyActivity_merged[[#This Row],[LightActiveDistance]]&lt;10,"light")</f>
        <v>light</v>
      </c>
      <c r="P351" t="b">
        <f>IF(dailyActivity_merged[[#This Row],[Mean]]="intermediate",IF(dailyActivity_merged[[#This Row],[Mean]]&gt;35,"pro","beginner"))</f>
        <v>0</v>
      </c>
      <c r="Q351">
        <f>AVERAGE(dailyActivity_merged[LightActiveDistance])</f>
        <v>3.3408191485885292</v>
      </c>
      <c r="R351">
        <v>0.769999980926514</v>
      </c>
      <c r="S351">
        <v>0</v>
      </c>
      <c r="T351">
        <f>dailyActivity_merged[[#This Row],[VeryActiveMinutes]]*60</f>
        <v>2160</v>
      </c>
      <c r="U351">
        <v>36</v>
      </c>
      <c r="V351">
        <f>dailyActivity_merged[[#This Row],[FairlyActiveMinutes]]*60</f>
        <v>1080</v>
      </c>
      <c r="W351">
        <v>18</v>
      </c>
      <c r="X351">
        <f>dailyActivity_merged[[#This Row],[LightlyActiveMinutes]]*60</f>
        <v>5220</v>
      </c>
      <c r="Y351">
        <v>87</v>
      </c>
      <c r="Z351">
        <v>1299</v>
      </c>
      <c r="AA351">
        <v>2951</v>
      </c>
    </row>
    <row r="352" spans="1:27" x14ac:dyDescent="0.3">
      <c r="A352" t="e">
        <f>VLOOKUP(dailyActivity_merged[[#Headers],[Id]],dailyActivity_merged[[Id]:[Calories]],15,0)</f>
        <v>#N/A</v>
      </c>
      <c r="B352" t="str">
        <f>LEFT(dailyActivity_merged[[#This Row],[Id]],4)</f>
        <v>4020</v>
      </c>
      <c r="C352">
        <v>4020332650</v>
      </c>
      <c r="D352" t="str">
        <f>LEFT(dailyActivity_merged[[#This Row],[ActivityDate]],1)</f>
        <v>4</v>
      </c>
      <c r="E352" s="1">
        <v>42476</v>
      </c>
      <c r="F352" s="1">
        <f ca="1">SUMIF(dailyActivity_merged[Id],dailyActivity_merged[[#Headers],[TotalSteps]],F353:F1291)</f>
        <v>0</v>
      </c>
      <c r="G352">
        <v>1982</v>
      </c>
      <c r="H352">
        <v>1.41999995708466</v>
      </c>
      <c r="I352">
        <v>1.41999995708466</v>
      </c>
      <c r="J352">
        <v>0</v>
      </c>
      <c r="K352" t="b">
        <f>IF(dailyActivity_merged[[#This Row],[VeryActiveDistance]]&gt;20,"active")</f>
        <v>0</v>
      </c>
      <c r="L352">
        <v>0.44999998807907099</v>
      </c>
      <c r="M352" t="b">
        <f>IF(dailyActivity_merged[[#This Row],[ModeratelyActiveDistance]]&gt;10&lt;20,"moderate")</f>
        <v>0</v>
      </c>
      <c r="N352">
        <v>0.37000000476837203</v>
      </c>
      <c r="O352" t="str">
        <f>IF(dailyActivity_merged[[#This Row],[LightActiveDistance]]&lt;10,"light")</f>
        <v>light</v>
      </c>
      <c r="P352" t="b">
        <f>IF(dailyActivity_merged[[#This Row],[Mean]]="intermediate",IF(dailyActivity_merged[[#This Row],[Mean]]&gt;35,"pro","beginner"))</f>
        <v>0</v>
      </c>
      <c r="Q352">
        <f>AVERAGE(dailyActivity_merged[LightActiveDistance])</f>
        <v>3.3408191485885292</v>
      </c>
      <c r="R352">
        <v>0.58999997377395597</v>
      </c>
      <c r="S352">
        <v>0</v>
      </c>
      <c r="T352">
        <f>dailyActivity_merged[[#This Row],[VeryActiveMinutes]]*60</f>
        <v>3900</v>
      </c>
      <c r="U352">
        <v>65</v>
      </c>
      <c r="V352">
        <f>dailyActivity_merged[[#This Row],[FairlyActiveMinutes]]*60</f>
        <v>1260</v>
      </c>
      <c r="W352">
        <v>21</v>
      </c>
      <c r="X352">
        <f>dailyActivity_merged[[#This Row],[LightlyActiveMinutes]]*60</f>
        <v>3300</v>
      </c>
      <c r="Y352">
        <v>55</v>
      </c>
      <c r="Z352">
        <v>1222</v>
      </c>
      <c r="AA352">
        <v>3051</v>
      </c>
    </row>
    <row r="353" spans="1:27" x14ac:dyDescent="0.3">
      <c r="A353" t="e">
        <f>VLOOKUP(dailyActivity_merged[[#Headers],[Id]],dailyActivity_merged[[Id]:[Calories]],15,0)</f>
        <v>#N/A</v>
      </c>
      <c r="B353" t="str">
        <f>LEFT(dailyActivity_merged[[#This Row],[Id]],4)</f>
        <v>4020</v>
      </c>
      <c r="C353">
        <v>4020332650</v>
      </c>
      <c r="D353" t="str">
        <f>LEFT(dailyActivity_merged[[#This Row],[ActivityDate]],1)</f>
        <v>4</v>
      </c>
      <c r="E353" s="1">
        <v>42477</v>
      </c>
      <c r="F353" s="1">
        <f ca="1">SUMIF(dailyActivity_merged[Id],dailyActivity_merged[[#Headers],[TotalSteps]],F354:F1292)</f>
        <v>0</v>
      </c>
      <c r="G353">
        <v>16</v>
      </c>
      <c r="H353">
        <v>9.9999997764825804E-3</v>
      </c>
      <c r="I353">
        <v>9.9999997764825804E-3</v>
      </c>
      <c r="J353">
        <v>0</v>
      </c>
      <c r="K353" t="b">
        <f>IF(dailyActivity_merged[[#This Row],[VeryActiveDistance]]&gt;20,"active")</f>
        <v>0</v>
      </c>
      <c r="L353">
        <v>0</v>
      </c>
      <c r="M353" t="b">
        <f>IF(dailyActivity_merged[[#This Row],[ModeratelyActiveDistance]]&gt;10&lt;20,"moderate")</f>
        <v>0</v>
      </c>
      <c r="N353">
        <v>0</v>
      </c>
      <c r="O353" t="str">
        <f>IF(dailyActivity_merged[[#This Row],[LightActiveDistance]]&lt;10,"light")</f>
        <v>light</v>
      </c>
      <c r="P353" t="b">
        <f>IF(dailyActivity_merged[[#This Row],[Mean]]="intermediate",IF(dailyActivity_merged[[#This Row],[Mean]]&gt;35,"pro","beginner"))</f>
        <v>0</v>
      </c>
      <c r="Q353">
        <f>AVERAGE(dailyActivity_merged[LightActiveDistance])</f>
        <v>3.3408191485885292</v>
      </c>
      <c r="R353">
        <v>9.9999997764825804E-3</v>
      </c>
      <c r="S353">
        <v>0</v>
      </c>
      <c r="T353">
        <f>dailyActivity_merged[[#This Row],[VeryActiveMinutes]]*60</f>
        <v>0</v>
      </c>
      <c r="U353">
        <v>0</v>
      </c>
      <c r="V353">
        <f>dailyActivity_merged[[#This Row],[FairlyActiveMinutes]]*60</f>
        <v>0</v>
      </c>
      <c r="W353">
        <v>0</v>
      </c>
      <c r="X353">
        <f>dailyActivity_merged[[#This Row],[LightlyActiveMinutes]]*60</f>
        <v>120</v>
      </c>
      <c r="Y353">
        <v>2</v>
      </c>
      <c r="Z353">
        <v>1438</v>
      </c>
      <c r="AA353">
        <v>1990</v>
      </c>
    </row>
    <row r="354" spans="1:27" x14ac:dyDescent="0.3">
      <c r="A354" t="e">
        <f>VLOOKUP(dailyActivity_merged[[#Headers],[Id]],dailyActivity_merged[[Id]:[Calories]],15,0)</f>
        <v>#N/A</v>
      </c>
      <c r="B354" t="str">
        <f>LEFT(dailyActivity_merged[[#This Row],[Id]],4)</f>
        <v>4020</v>
      </c>
      <c r="C354">
        <v>4020332650</v>
      </c>
      <c r="D354" t="str">
        <f>LEFT(dailyActivity_merged[[#This Row],[ActivityDate]],1)</f>
        <v>4</v>
      </c>
      <c r="E354" s="1">
        <v>42478</v>
      </c>
      <c r="F354" s="1">
        <f ca="1">SUMIF(dailyActivity_merged[Id],dailyActivity_merged[[#Headers],[TotalSteps]],F355:F1293)</f>
        <v>0</v>
      </c>
      <c r="G354">
        <v>62</v>
      </c>
      <c r="H354">
        <v>3.9999999105930301E-2</v>
      </c>
      <c r="I354">
        <v>3.9999999105930301E-2</v>
      </c>
      <c r="J354">
        <v>0</v>
      </c>
      <c r="K354" t="b">
        <f>IF(dailyActivity_merged[[#This Row],[VeryActiveDistance]]&gt;20,"active")</f>
        <v>0</v>
      </c>
      <c r="L354">
        <v>0</v>
      </c>
      <c r="M354" t="b">
        <f>IF(dailyActivity_merged[[#This Row],[ModeratelyActiveDistance]]&gt;10&lt;20,"moderate")</f>
        <v>0</v>
      </c>
      <c r="N354">
        <v>0</v>
      </c>
      <c r="O354" t="str">
        <f>IF(dailyActivity_merged[[#This Row],[LightActiveDistance]]&lt;10,"light")</f>
        <v>light</v>
      </c>
      <c r="P354" t="b">
        <f>IF(dailyActivity_merged[[#This Row],[Mean]]="intermediate",IF(dailyActivity_merged[[#This Row],[Mean]]&gt;35,"pro","beginner"))</f>
        <v>0</v>
      </c>
      <c r="Q354">
        <f>AVERAGE(dailyActivity_merged[LightActiveDistance])</f>
        <v>3.3408191485885292</v>
      </c>
      <c r="R354">
        <v>3.9999999105930301E-2</v>
      </c>
      <c r="S354">
        <v>0</v>
      </c>
      <c r="T354">
        <f>dailyActivity_merged[[#This Row],[VeryActiveMinutes]]*60</f>
        <v>0</v>
      </c>
      <c r="U354">
        <v>0</v>
      </c>
      <c r="V354">
        <f>dailyActivity_merged[[#This Row],[FairlyActiveMinutes]]*60</f>
        <v>0</v>
      </c>
      <c r="W354">
        <v>0</v>
      </c>
      <c r="X354">
        <f>dailyActivity_merged[[#This Row],[LightlyActiveMinutes]]*60</f>
        <v>120</v>
      </c>
      <c r="Y354">
        <v>2</v>
      </c>
      <c r="Z354">
        <v>1438</v>
      </c>
      <c r="AA354">
        <v>1995</v>
      </c>
    </row>
    <row r="355" spans="1:27" x14ac:dyDescent="0.3">
      <c r="A355" t="e">
        <f>VLOOKUP(dailyActivity_merged[[#Headers],[Id]],dailyActivity_merged[[Id]:[Calories]],15,0)</f>
        <v>#N/A</v>
      </c>
      <c r="B355" t="str">
        <f>LEFT(dailyActivity_merged[[#This Row],[Id]],4)</f>
        <v>4020</v>
      </c>
      <c r="C355">
        <v>4020332650</v>
      </c>
      <c r="D355" t="str">
        <f>LEFT(dailyActivity_merged[[#This Row],[ActivityDate]],1)</f>
        <v>4</v>
      </c>
      <c r="E355" s="1">
        <v>42479</v>
      </c>
      <c r="F355" s="1">
        <f ca="1">SUMIF(dailyActivity_merged[Id],dailyActivity_merged[[#Headers],[TotalSteps]],F356:F1294)</f>
        <v>0</v>
      </c>
      <c r="G355">
        <v>0</v>
      </c>
      <c r="H355">
        <v>0</v>
      </c>
      <c r="I355">
        <v>0</v>
      </c>
      <c r="J355">
        <v>0</v>
      </c>
      <c r="K355" t="b">
        <f>IF(dailyActivity_merged[[#This Row],[VeryActiveDistance]]&gt;20,"active")</f>
        <v>0</v>
      </c>
      <c r="L355">
        <v>0</v>
      </c>
      <c r="M355" t="b">
        <f>IF(dailyActivity_merged[[#This Row],[ModeratelyActiveDistance]]&gt;10&lt;20,"moderate")</f>
        <v>0</v>
      </c>
      <c r="N355">
        <v>0</v>
      </c>
      <c r="O355" t="str">
        <f>IF(dailyActivity_merged[[#This Row],[LightActiveDistance]]&lt;10,"light")</f>
        <v>light</v>
      </c>
      <c r="P355" t="b">
        <f>IF(dailyActivity_merged[[#This Row],[Mean]]="intermediate",IF(dailyActivity_merged[[#This Row],[Mean]]&gt;35,"pro","beginner"))</f>
        <v>0</v>
      </c>
      <c r="Q355">
        <f>AVERAGE(dailyActivity_merged[LightActiveDistance])</f>
        <v>3.3408191485885292</v>
      </c>
      <c r="R355">
        <v>0</v>
      </c>
      <c r="S355">
        <v>0</v>
      </c>
      <c r="T355">
        <f>dailyActivity_merged[[#This Row],[VeryActiveMinutes]]*60</f>
        <v>0</v>
      </c>
      <c r="U355">
        <v>0</v>
      </c>
      <c r="V355">
        <f>dailyActivity_merged[[#This Row],[FairlyActiveMinutes]]*60</f>
        <v>0</v>
      </c>
      <c r="W355">
        <v>0</v>
      </c>
      <c r="X355">
        <f>dailyActivity_merged[[#This Row],[LightlyActiveMinutes]]*60</f>
        <v>0</v>
      </c>
      <c r="Y355">
        <v>0</v>
      </c>
      <c r="Z355">
        <v>1440</v>
      </c>
      <c r="AA355">
        <v>1980</v>
      </c>
    </row>
    <row r="356" spans="1:27" x14ac:dyDescent="0.3">
      <c r="A356" t="e">
        <f>VLOOKUP(dailyActivity_merged[[#Headers],[Id]],dailyActivity_merged[[Id]:[Calories]],15,0)</f>
        <v>#N/A</v>
      </c>
      <c r="B356" t="str">
        <f>LEFT(dailyActivity_merged[[#This Row],[Id]],4)</f>
        <v>4020</v>
      </c>
      <c r="C356">
        <v>4020332650</v>
      </c>
      <c r="D356" t="str">
        <f>LEFT(dailyActivity_merged[[#This Row],[ActivityDate]],1)</f>
        <v>4</v>
      </c>
      <c r="E356" s="1">
        <v>42480</v>
      </c>
      <c r="F356" s="1">
        <f ca="1">SUMIF(dailyActivity_merged[Id],dailyActivity_merged[[#Headers],[TotalSteps]],F357:F1295)</f>
        <v>0</v>
      </c>
      <c r="G356">
        <v>0</v>
      </c>
      <c r="H356">
        <v>0</v>
      </c>
      <c r="I356">
        <v>0</v>
      </c>
      <c r="J356">
        <v>0</v>
      </c>
      <c r="K356" t="b">
        <f>IF(dailyActivity_merged[[#This Row],[VeryActiveDistance]]&gt;20,"active")</f>
        <v>0</v>
      </c>
      <c r="L356">
        <v>0</v>
      </c>
      <c r="M356" t="b">
        <f>IF(dailyActivity_merged[[#This Row],[ModeratelyActiveDistance]]&gt;10&lt;20,"moderate")</f>
        <v>0</v>
      </c>
      <c r="N356">
        <v>0</v>
      </c>
      <c r="O356" t="str">
        <f>IF(dailyActivity_merged[[#This Row],[LightActiveDistance]]&lt;10,"light")</f>
        <v>light</v>
      </c>
      <c r="P356" t="b">
        <f>IF(dailyActivity_merged[[#This Row],[Mean]]="intermediate",IF(dailyActivity_merged[[#This Row],[Mean]]&gt;35,"pro","beginner"))</f>
        <v>0</v>
      </c>
      <c r="Q356">
        <f>AVERAGE(dailyActivity_merged[LightActiveDistance])</f>
        <v>3.3408191485885292</v>
      </c>
      <c r="R356">
        <v>0</v>
      </c>
      <c r="S356">
        <v>0</v>
      </c>
      <c r="T356">
        <f>dailyActivity_merged[[#This Row],[VeryActiveMinutes]]*60</f>
        <v>0</v>
      </c>
      <c r="U356">
        <v>0</v>
      </c>
      <c r="V356">
        <f>dailyActivity_merged[[#This Row],[FairlyActiveMinutes]]*60</f>
        <v>0</v>
      </c>
      <c r="W356">
        <v>0</v>
      </c>
      <c r="X356">
        <f>dailyActivity_merged[[#This Row],[LightlyActiveMinutes]]*60</f>
        <v>0</v>
      </c>
      <c r="Y356">
        <v>0</v>
      </c>
      <c r="Z356">
        <v>1440</v>
      </c>
      <c r="AA356">
        <v>1980</v>
      </c>
    </row>
    <row r="357" spans="1:27" x14ac:dyDescent="0.3">
      <c r="A357" t="e">
        <f>VLOOKUP(dailyActivity_merged[[#Headers],[Id]],dailyActivity_merged[[Id]:[Calories]],15,0)</f>
        <v>#N/A</v>
      </c>
      <c r="B357" t="str">
        <f>LEFT(dailyActivity_merged[[#This Row],[Id]],4)</f>
        <v>4020</v>
      </c>
      <c r="C357">
        <v>4020332650</v>
      </c>
      <c r="D357" t="str">
        <f>LEFT(dailyActivity_merged[[#This Row],[ActivityDate]],1)</f>
        <v>4</v>
      </c>
      <c r="E357" s="1">
        <v>42481</v>
      </c>
      <c r="F357" s="1">
        <f ca="1">SUMIF(dailyActivity_merged[Id],dailyActivity_merged[[#Headers],[TotalSteps]],F358:F1296)</f>
        <v>0</v>
      </c>
      <c r="G357">
        <v>0</v>
      </c>
      <c r="H357">
        <v>0</v>
      </c>
      <c r="I357">
        <v>0</v>
      </c>
      <c r="J357">
        <v>0</v>
      </c>
      <c r="K357" t="b">
        <f>IF(dailyActivity_merged[[#This Row],[VeryActiveDistance]]&gt;20,"active")</f>
        <v>0</v>
      </c>
      <c r="L357">
        <v>0</v>
      </c>
      <c r="M357" t="b">
        <f>IF(dailyActivity_merged[[#This Row],[ModeratelyActiveDistance]]&gt;10&lt;20,"moderate")</f>
        <v>0</v>
      </c>
      <c r="N357">
        <v>0</v>
      </c>
      <c r="O357" t="str">
        <f>IF(dailyActivity_merged[[#This Row],[LightActiveDistance]]&lt;10,"light")</f>
        <v>light</v>
      </c>
      <c r="P357" t="b">
        <f>IF(dailyActivity_merged[[#This Row],[Mean]]="intermediate",IF(dailyActivity_merged[[#This Row],[Mean]]&gt;35,"pro","beginner"))</f>
        <v>0</v>
      </c>
      <c r="Q357">
        <f>AVERAGE(dailyActivity_merged[LightActiveDistance])</f>
        <v>3.3408191485885292</v>
      </c>
      <c r="R357">
        <v>0</v>
      </c>
      <c r="S357">
        <v>0</v>
      </c>
      <c r="T357">
        <f>dailyActivity_merged[[#This Row],[VeryActiveMinutes]]*60</f>
        <v>0</v>
      </c>
      <c r="U357">
        <v>0</v>
      </c>
      <c r="V357">
        <f>dailyActivity_merged[[#This Row],[FairlyActiveMinutes]]*60</f>
        <v>0</v>
      </c>
      <c r="W357">
        <v>0</v>
      </c>
      <c r="X357">
        <f>dailyActivity_merged[[#This Row],[LightlyActiveMinutes]]*60</f>
        <v>0</v>
      </c>
      <c r="Y357">
        <v>0</v>
      </c>
      <c r="Z357">
        <v>1440</v>
      </c>
      <c r="AA357">
        <v>1980</v>
      </c>
    </row>
    <row r="358" spans="1:27" x14ac:dyDescent="0.3">
      <c r="A358" t="e">
        <f>VLOOKUP(dailyActivity_merged[[#Headers],[Id]],dailyActivity_merged[[Id]:[Calories]],15,0)</f>
        <v>#N/A</v>
      </c>
      <c r="B358" t="str">
        <f>LEFT(dailyActivity_merged[[#This Row],[Id]],4)</f>
        <v>4020</v>
      </c>
      <c r="C358">
        <v>4020332650</v>
      </c>
      <c r="D358" t="str">
        <f>LEFT(dailyActivity_merged[[#This Row],[ActivityDate]],1)</f>
        <v>4</v>
      </c>
      <c r="E358" s="1">
        <v>42482</v>
      </c>
      <c r="F358" s="1">
        <f ca="1">SUMIF(dailyActivity_merged[Id],dailyActivity_merged[[#Headers],[TotalSteps]],F359:F1297)</f>
        <v>0</v>
      </c>
      <c r="G358">
        <v>0</v>
      </c>
      <c r="H358">
        <v>0</v>
      </c>
      <c r="I358">
        <v>0</v>
      </c>
      <c r="J358">
        <v>0</v>
      </c>
      <c r="K358" t="b">
        <f>IF(dailyActivity_merged[[#This Row],[VeryActiveDistance]]&gt;20,"active")</f>
        <v>0</v>
      </c>
      <c r="L358">
        <v>0</v>
      </c>
      <c r="M358" t="b">
        <f>IF(dailyActivity_merged[[#This Row],[ModeratelyActiveDistance]]&gt;10&lt;20,"moderate")</f>
        <v>0</v>
      </c>
      <c r="N358">
        <v>0</v>
      </c>
      <c r="O358" t="str">
        <f>IF(dailyActivity_merged[[#This Row],[LightActiveDistance]]&lt;10,"light")</f>
        <v>light</v>
      </c>
      <c r="P358" t="b">
        <f>IF(dailyActivity_merged[[#This Row],[Mean]]="intermediate",IF(dailyActivity_merged[[#This Row],[Mean]]&gt;35,"pro","beginner"))</f>
        <v>0</v>
      </c>
      <c r="Q358">
        <f>AVERAGE(dailyActivity_merged[LightActiveDistance])</f>
        <v>3.3408191485885292</v>
      </c>
      <c r="R358">
        <v>0</v>
      </c>
      <c r="S358">
        <v>0</v>
      </c>
      <c r="T358">
        <f>dailyActivity_merged[[#This Row],[VeryActiveMinutes]]*60</f>
        <v>0</v>
      </c>
      <c r="U358">
        <v>0</v>
      </c>
      <c r="V358">
        <f>dailyActivity_merged[[#This Row],[FairlyActiveMinutes]]*60</f>
        <v>0</v>
      </c>
      <c r="W358">
        <v>0</v>
      </c>
      <c r="X358">
        <f>dailyActivity_merged[[#This Row],[LightlyActiveMinutes]]*60</f>
        <v>0</v>
      </c>
      <c r="Y358">
        <v>0</v>
      </c>
      <c r="Z358">
        <v>1440</v>
      </c>
      <c r="AA358">
        <v>1980</v>
      </c>
    </row>
    <row r="359" spans="1:27" x14ac:dyDescent="0.3">
      <c r="A359" t="e">
        <f>VLOOKUP(dailyActivity_merged[[#Headers],[Id]],dailyActivity_merged[[Id]:[Calories]],15,0)</f>
        <v>#N/A</v>
      </c>
      <c r="B359" t="str">
        <f>LEFT(dailyActivity_merged[[#This Row],[Id]],4)</f>
        <v>4020</v>
      </c>
      <c r="C359">
        <v>4020332650</v>
      </c>
      <c r="D359" t="str">
        <f>LEFT(dailyActivity_merged[[#This Row],[ActivityDate]],1)</f>
        <v>4</v>
      </c>
      <c r="E359" s="1">
        <v>42483</v>
      </c>
      <c r="F359" s="1">
        <f ca="1">SUMIF(dailyActivity_merged[Id],dailyActivity_merged[[#Headers],[TotalSteps]],F360:F1298)</f>
        <v>0</v>
      </c>
      <c r="G359">
        <v>0</v>
      </c>
      <c r="H359">
        <v>0</v>
      </c>
      <c r="I359">
        <v>0</v>
      </c>
      <c r="J359">
        <v>0</v>
      </c>
      <c r="K359" t="b">
        <f>IF(dailyActivity_merged[[#This Row],[VeryActiveDistance]]&gt;20,"active")</f>
        <v>0</v>
      </c>
      <c r="L359">
        <v>0</v>
      </c>
      <c r="M359" t="b">
        <f>IF(dailyActivity_merged[[#This Row],[ModeratelyActiveDistance]]&gt;10&lt;20,"moderate")</f>
        <v>0</v>
      </c>
      <c r="N359">
        <v>0</v>
      </c>
      <c r="O359" t="str">
        <f>IF(dailyActivity_merged[[#This Row],[LightActiveDistance]]&lt;10,"light")</f>
        <v>light</v>
      </c>
      <c r="P359" t="b">
        <f>IF(dailyActivity_merged[[#This Row],[Mean]]="intermediate",IF(dailyActivity_merged[[#This Row],[Mean]]&gt;35,"pro","beginner"))</f>
        <v>0</v>
      </c>
      <c r="Q359">
        <f>AVERAGE(dailyActivity_merged[LightActiveDistance])</f>
        <v>3.3408191485885292</v>
      </c>
      <c r="R359">
        <v>0</v>
      </c>
      <c r="S359">
        <v>0</v>
      </c>
      <c r="T359">
        <f>dailyActivity_merged[[#This Row],[VeryActiveMinutes]]*60</f>
        <v>0</v>
      </c>
      <c r="U359">
        <v>0</v>
      </c>
      <c r="V359">
        <f>dailyActivity_merged[[#This Row],[FairlyActiveMinutes]]*60</f>
        <v>0</v>
      </c>
      <c r="W359">
        <v>0</v>
      </c>
      <c r="X359">
        <f>dailyActivity_merged[[#This Row],[LightlyActiveMinutes]]*60</f>
        <v>0</v>
      </c>
      <c r="Y359">
        <v>0</v>
      </c>
      <c r="Z359">
        <v>1440</v>
      </c>
      <c r="AA359">
        <v>1980</v>
      </c>
    </row>
    <row r="360" spans="1:27" x14ac:dyDescent="0.3">
      <c r="A360" t="e">
        <f>VLOOKUP(dailyActivity_merged[[#Headers],[Id]],dailyActivity_merged[[Id]:[Calories]],15,0)</f>
        <v>#N/A</v>
      </c>
      <c r="B360" t="str">
        <f>LEFT(dailyActivity_merged[[#This Row],[Id]],4)</f>
        <v>4020</v>
      </c>
      <c r="C360">
        <v>4020332650</v>
      </c>
      <c r="D360" t="str">
        <f>LEFT(dailyActivity_merged[[#This Row],[ActivityDate]],1)</f>
        <v>4</v>
      </c>
      <c r="E360" s="1">
        <v>42484</v>
      </c>
      <c r="F360" s="1">
        <f ca="1">SUMIF(dailyActivity_merged[Id],dailyActivity_merged[[#Headers],[TotalSteps]],F361:F1299)</f>
        <v>0</v>
      </c>
      <c r="G360">
        <v>0</v>
      </c>
      <c r="H360">
        <v>0</v>
      </c>
      <c r="I360">
        <v>0</v>
      </c>
      <c r="J360">
        <v>0</v>
      </c>
      <c r="K360" t="b">
        <f>IF(dailyActivity_merged[[#This Row],[VeryActiveDistance]]&gt;20,"active")</f>
        <v>0</v>
      </c>
      <c r="L360">
        <v>0</v>
      </c>
      <c r="M360" t="b">
        <f>IF(dailyActivity_merged[[#This Row],[ModeratelyActiveDistance]]&gt;10&lt;20,"moderate")</f>
        <v>0</v>
      </c>
      <c r="N360">
        <v>0</v>
      </c>
      <c r="O360" t="str">
        <f>IF(dailyActivity_merged[[#This Row],[LightActiveDistance]]&lt;10,"light")</f>
        <v>light</v>
      </c>
      <c r="P360" t="b">
        <f>IF(dailyActivity_merged[[#This Row],[Mean]]="intermediate",IF(dailyActivity_merged[[#This Row],[Mean]]&gt;35,"pro","beginner"))</f>
        <v>0</v>
      </c>
      <c r="Q360">
        <f>AVERAGE(dailyActivity_merged[LightActiveDistance])</f>
        <v>3.3408191485885292</v>
      </c>
      <c r="R360">
        <v>0</v>
      </c>
      <c r="S360">
        <v>0</v>
      </c>
      <c r="T360">
        <f>dailyActivity_merged[[#This Row],[VeryActiveMinutes]]*60</f>
        <v>0</v>
      </c>
      <c r="U360">
        <v>0</v>
      </c>
      <c r="V360">
        <f>dailyActivity_merged[[#This Row],[FairlyActiveMinutes]]*60</f>
        <v>0</v>
      </c>
      <c r="W360">
        <v>0</v>
      </c>
      <c r="X360">
        <f>dailyActivity_merged[[#This Row],[LightlyActiveMinutes]]*60</f>
        <v>0</v>
      </c>
      <c r="Y360">
        <v>0</v>
      </c>
      <c r="Z360">
        <v>1440</v>
      </c>
      <c r="AA360">
        <v>1980</v>
      </c>
    </row>
    <row r="361" spans="1:27" x14ac:dyDescent="0.3">
      <c r="A361" t="e">
        <f>VLOOKUP(dailyActivity_merged[[#Headers],[Id]],dailyActivity_merged[[Id]:[Calories]],15,0)</f>
        <v>#N/A</v>
      </c>
      <c r="B361" t="str">
        <f>LEFT(dailyActivity_merged[[#This Row],[Id]],4)</f>
        <v>4020</v>
      </c>
      <c r="C361">
        <v>4020332650</v>
      </c>
      <c r="D361" t="str">
        <f>LEFT(dailyActivity_merged[[#This Row],[ActivityDate]],1)</f>
        <v>4</v>
      </c>
      <c r="E361" s="1">
        <v>42485</v>
      </c>
      <c r="F361" s="1">
        <f ca="1">SUMIF(dailyActivity_merged[Id],dailyActivity_merged[[#Headers],[TotalSteps]],F362:F1300)</f>
        <v>0</v>
      </c>
      <c r="G361">
        <v>0</v>
      </c>
      <c r="H361">
        <v>0</v>
      </c>
      <c r="I361">
        <v>0</v>
      </c>
      <c r="J361">
        <v>0</v>
      </c>
      <c r="K361" t="b">
        <f>IF(dailyActivity_merged[[#This Row],[VeryActiveDistance]]&gt;20,"active")</f>
        <v>0</v>
      </c>
      <c r="L361">
        <v>0</v>
      </c>
      <c r="M361" t="b">
        <f>IF(dailyActivity_merged[[#This Row],[ModeratelyActiveDistance]]&gt;10&lt;20,"moderate")</f>
        <v>0</v>
      </c>
      <c r="N361">
        <v>0</v>
      </c>
      <c r="O361" t="str">
        <f>IF(dailyActivity_merged[[#This Row],[LightActiveDistance]]&lt;10,"light")</f>
        <v>light</v>
      </c>
      <c r="P361" t="b">
        <f>IF(dailyActivity_merged[[#This Row],[Mean]]="intermediate",IF(dailyActivity_merged[[#This Row],[Mean]]&gt;35,"pro","beginner"))</f>
        <v>0</v>
      </c>
      <c r="Q361">
        <f>AVERAGE(dailyActivity_merged[LightActiveDistance])</f>
        <v>3.3408191485885292</v>
      </c>
      <c r="R361">
        <v>0</v>
      </c>
      <c r="S361">
        <v>0</v>
      </c>
      <c r="T361">
        <f>dailyActivity_merged[[#This Row],[VeryActiveMinutes]]*60</f>
        <v>0</v>
      </c>
      <c r="U361">
        <v>0</v>
      </c>
      <c r="V361">
        <f>dailyActivity_merged[[#This Row],[FairlyActiveMinutes]]*60</f>
        <v>0</v>
      </c>
      <c r="W361">
        <v>0</v>
      </c>
      <c r="X361">
        <f>dailyActivity_merged[[#This Row],[LightlyActiveMinutes]]*60</f>
        <v>0</v>
      </c>
      <c r="Y361">
        <v>0</v>
      </c>
      <c r="Z361">
        <v>1440</v>
      </c>
      <c r="AA361">
        <v>1980</v>
      </c>
    </row>
    <row r="362" spans="1:27" x14ac:dyDescent="0.3">
      <c r="A362" t="e">
        <f>VLOOKUP(dailyActivity_merged[[#Headers],[Id]],dailyActivity_merged[[Id]:[Calories]],15,0)</f>
        <v>#N/A</v>
      </c>
      <c r="B362" t="str">
        <f>LEFT(dailyActivity_merged[[#This Row],[Id]],4)</f>
        <v>4020</v>
      </c>
      <c r="C362">
        <v>4020332650</v>
      </c>
      <c r="D362" t="str">
        <f>LEFT(dailyActivity_merged[[#This Row],[ActivityDate]],1)</f>
        <v>4</v>
      </c>
      <c r="E362" s="1">
        <v>42486</v>
      </c>
      <c r="F362" s="1">
        <f ca="1">SUMIF(dailyActivity_merged[Id],dailyActivity_merged[[#Headers],[TotalSteps]],F363:F1301)</f>
        <v>0</v>
      </c>
      <c r="G362">
        <v>0</v>
      </c>
      <c r="H362">
        <v>0</v>
      </c>
      <c r="I362">
        <v>0</v>
      </c>
      <c r="J362">
        <v>0</v>
      </c>
      <c r="K362" t="b">
        <f>IF(dailyActivity_merged[[#This Row],[VeryActiveDistance]]&gt;20,"active")</f>
        <v>0</v>
      </c>
      <c r="L362">
        <v>0</v>
      </c>
      <c r="M362" t="b">
        <f>IF(dailyActivity_merged[[#This Row],[ModeratelyActiveDistance]]&gt;10&lt;20,"moderate")</f>
        <v>0</v>
      </c>
      <c r="N362">
        <v>0</v>
      </c>
      <c r="O362" t="str">
        <f>IF(dailyActivity_merged[[#This Row],[LightActiveDistance]]&lt;10,"light")</f>
        <v>light</v>
      </c>
      <c r="P362" t="b">
        <f>IF(dailyActivity_merged[[#This Row],[Mean]]="intermediate",IF(dailyActivity_merged[[#This Row],[Mean]]&gt;35,"pro","beginner"))</f>
        <v>0</v>
      </c>
      <c r="Q362">
        <f>AVERAGE(dailyActivity_merged[LightActiveDistance])</f>
        <v>3.3408191485885292</v>
      </c>
      <c r="R362">
        <v>0</v>
      </c>
      <c r="S362">
        <v>0</v>
      </c>
      <c r="T362">
        <f>dailyActivity_merged[[#This Row],[VeryActiveMinutes]]*60</f>
        <v>0</v>
      </c>
      <c r="U362">
        <v>0</v>
      </c>
      <c r="V362">
        <f>dailyActivity_merged[[#This Row],[FairlyActiveMinutes]]*60</f>
        <v>0</v>
      </c>
      <c r="W362">
        <v>0</v>
      </c>
      <c r="X362">
        <f>dailyActivity_merged[[#This Row],[LightlyActiveMinutes]]*60</f>
        <v>0</v>
      </c>
      <c r="Y362">
        <v>0</v>
      </c>
      <c r="Z362">
        <v>1440</v>
      </c>
      <c r="AA362">
        <v>1980</v>
      </c>
    </row>
    <row r="363" spans="1:27" x14ac:dyDescent="0.3">
      <c r="A363" t="e">
        <f>VLOOKUP(dailyActivity_merged[[#Headers],[Id]],dailyActivity_merged[[Id]:[Calories]],15,0)</f>
        <v>#N/A</v>
      </c>
      <c r="B363" t="str">
        <f>LEFT(dailyActivity_merged[[#This Row],[Id]],4)</f>
        <v>4020</v>
      </c>
      <c r="C363">
        <v>4020332650</v>
      </c>
      <c r="D363" t="str">
        <f>LEFT(dailyActivity_merged[[#This Row],[ActivityDate]],1)</f>
        <v>4</v>
      </c>
      <c r="E363" s="1">
        <v>42487</v>
      </c>
      <c r="F363" s="1">
        <f ca="1">SUMIF(dailyActivity_merged[Id],dailyActivity_merged[[#Headers],[TotalSteps]],F364:F1302)</f>
        <v>0</v>
      </c>
      <c r="G363">
        <v>0</v>
      </c>
      <c r="H363">
        <v>0</v>
      </c>
      <c r="I363">
        <v>0</v>
      </c>
      <c r="J363">
        <v>0</v>
      </c>
      <c r="K363" t="b">
        <f>IF(dailyActivity_merged[[#This Row],[VeryActiveDistance]]&gt;20,"active")</f>
        <v>0</v>
      </c>
      <c r="L363">
        <v>0</v>
      </c>
      <c r="M363" t="b">
        <f>IF(dailyActivity_merged[[#This Row],[ModeratelyActiveDistance]]&gt;10&lt;20,"moderate")</f>
        <v>0</v>
      </c>
      <c r="N363">
        <v>0</v>
      </c>
      <c r="O363" t="str">
        <f>IF(dailyActivity_merged[[#This Row],[LightActiveDistance]]&lt;10,"light")</f>
        <v>light</v>
      </c>
      <c r="P363" t="b">
        <f>IF(dailyActivity_merged[[#This Row],[Mean]]="intermediate",IF(dailyActivity_merged[[#This Row],[Mean]]&gt;35,"pro","beginner"))</f>
        <v>0</v>
      </c>
      <c r="Q363">
        <f>AVERAGE(dailyActivity_merged[LightActiveDistance])</f>
        <v>3.3408191485885292</v>
      </c>
      <c r="R363">
        <v>0</v>
      </c>
      <c r="S363">
        <v>0</v>
      </c>
      <c r="T363">
        <f>dailyActivity_merged[[#This Row],[VeryActiveMinutes]]*60</f>
        <v>0</v>
      </c>
      <c r="U363">
        <v>0</v>
      </c>
      <c r="V363">
        <f>dailyActivity_merged[[#This Row],[FairlyActiveMinutes]]*60</f>
        <v>0</v>
      </c>
      <c r="W363">
        <v>0</v>
      </c>
      <c r="X363">
        <f>dailyActivity_merged[[#This Row],[LightlyActiveMinutes]]*60</f>
        <v>0</v>
      </c>
      <c r="Y363">
        <v>0</v>
      </c>
      <c r="Z363">
        <v>1440</v>
      </c>
      <c r="AA363">
        <v>1980</v>
      </c>
    </row>
    <row r="364" spans="1:27" x14ac:dyDescent="0.3">
      <c r="A364" t="e">
        <f>VLOOKUP(dailyActivity_merged[[#Headers],[Id]],dailyActivity_merged[[Id]:[Calories]],15,0)</f>
        <v>#N/A</v>
      </c>
      <c r="B364" t="str">
        <f>LEFT(dailyActivity_merged[[#This Row],[Id]],4)</f>
        <v>4020</v>
      </c>
      <c r="C364">
        <v>4020332650</v>
      </c>
      <c r="D364" t="str">
        <f>LEFT(dailyActivity_merged[[#This Row],[ActivityDate]],1)</f>
        <v>4</v>
      </c>
      <c r="E364" s="1">
        <v>42488</v>
      </c>
      <c r="F364" s="1">
        <f ca="1">SUMIF(dailyActivity_merged[Id],dailyActivity_merged[[#Headers],[TotalSteps]],F365:F1303)</f>
        <v>0</v>
      </c>
      <c r="G364">
        <v>0</v>
      </c>
      <c r="H364">
        <v>0</v>
      </c>
      <c r="I364">
        <v>0</v>
      </c>
      <c r="J364">
        <v>0</v>
      </c>
      <c r="K364" t="b">
        <f>IF(dailyActivity_merged[[#This Row],[VeryActiveDistance]]&gt;20,"active")</f>
        <v>0</v>
      </c>
      <c r="L364">
        <v>0</v>
      </c>
      <c r="M364" t="b">
        <f>IF(dailyActivity_merged[[#This Row],[ModeratelyActiveDistance]]&gt;10&lt;20,"moderate")</f>
        <v>0</v>
      </c>
      <c r="N364">
        <v>0</v>
      </c>
      <c r="O364" t="str">
        <f>IF(dailyActivity_merged[[#This Row],[LightActiveDistance]]&lt;10,"light")</f>
        <v>light</v>
      </c>
      <c r="P364" t="b">
        <f>IF(dailyActivity_merged[[#This Row],[Mean]]="intermediate",IF(dailyActivity_merged[[#This Row],[Mean]]&gt;35,"pro","beginner"))</f>
        <v>0</v>
      </c>
      <c r="Q364">
        <f>AVERAGE(dailyActivity_merged[LightActiveDistance])</f>
        <v>3.3408191485885292</v>
      </c>
      <c r="R364">
        <v>0</v>
      </c>
      <c r="S364">
        <v>0</v>
      </c>
      <c r="T364">
        <f>dailyActivity_merged[[#This Row],[VeryActiveMinutes]]*60</f>
        <v>0</v>
      </c>
      <c r="U364">
        <v>0</v>
      </c>
      <c r="V364">
        <f>dailyActivity_merged[[#This Row],[FairlyActiveMinutes]]*60</f>
        <v>0</v>
      </c>
      <c r="W364">
        <v>0</v>
      </c>
      <c r="X364">
        <f>dailyActivity_merged[[#This Row],[LightlyActiveMinutes]]*60</f>
        <v>0</v>
      </c>
      <c r="Y364">
        <v>0</v>
      </c>
      <c r="Z364">
        <v>1440</v>
      </c>
      <c r="AA364">
        <v>1980</v>
      </c>
    </row>
    <row r="365" spans="1:27" x14ac:dyDescent="0.3">
      <c r="A365" t="e">
        <f>VLOOKUP(dailyActivity_merged[[#Headers],[Id]],dailyActivity_merged[[Id]:[Calories]],15,0)</f>
        <v>#N/A</v>
      </c>
      <c r="B365" t="str">
        <f>LEFT(dailyActivity_merged[[#This Row],[Id]],4)</f>
        <v>4020</v>
      </c>
      <c r="C365">
        <v>4020332650</v>
      </c>
      <c r="D365" t="str">
        <f>LEFT(dailyActivity_merged[[#This Row],[ActivityDate]],1)</f>
        <v>4</v>
      </c>
      <c r="E365" s="1">
        <v>42489</v>
      </c>
      <c r="F365" s="1">
        <f ca="1">SUMIF(dailyActivity_merged[Id],dailyActivity_merged[[#Headers],[TotalSteps]],F366:F1304)</f>
        <v>0</v>
      </c>
      <c r="G365">
        <v>0</v>
      </c>
      <c r="H365">
        <v>0</v>
      </c>
      <c r="I365">
        <v>0</v>
      </c>
      <c r="J365">
        <v>0</v>
      </c>
      <c r="K365" t="b">
        <f>IF(dailyActivity_merged[[#This Row],[VeryActiveDistance]]&gt;20,"active")</f>
        <v>0</v>
      </c>
      <c r="L365">
        <v>0</v>
      </c>
      <c r="M365" t="b">
        <f>IF(dailyActivity_merged[[#This Row],[ModeratelyActiveDistance]]&gt;10&lt;20,"moderate")</f>
        <v>0</v>
      </c>
      <c r="N365">
        <v>0</v>
      </c>
      <c r="O365" t="str">
        <f>IF(dailyActivity_merged[[#This Row],[LightActiveDistance]]&lt;10,"light")</f>
        <v>light</v>
      </c>
      <c r="P365" t="b">
        <f>IF(dailyActivity_merged[[#This Row],[Mean]]="intermediate",IF(dailyActivity_merged[[#This Row],[Mean]]&gt;35,"pro","beginner"))</f>
        <v>0</v>
      </c>
      <c r="Q365">
        <f>AVERAGE(dailyActivity_merged[LightActiveDistance])</f>
        <v>3.3408191485885292</v>
      </c>
      <c r="R365">
        <v>0</v>
      </c>
      <c r="S365">
        <v>0</v>
      </c>
      <c r="T365">
        <f>dailyActivity_merged[[#This Row],[VeryActiveMinutes]]*60</f>
        <v>0</v>
      </c>
      <c r="U365">
        <v>0</v>
      </c>
      <c r="V365">
        <f>dailyActivity_merged[[#This Row],[FairlyActiveMinutes]]*60</f>
        <v>0</v>
      </c>
      <c r="W365">
        <v>0</v>
      </c>
      <c r="X365">
        <f>dailyActivity_merged[[#This Row],[LightlyActiveMinutes]]*60</f>
        <v>0</v>
      </c>
      <c r="Y365">
        <v>0</v>
      </c>
      <c r="Z365">
        <v>1440</v>
      </c>
      <c r="AA365">
        <v>1980</v>
      </c>
    </row>
    <row r="366" spans="1:27" x14ac:dyDescent="0.3">
      <c r="A366" t="e">
        <f>VLOOKUP(dailyActivity_merged[[#Headers],[Id]],dailyActivity_merged[[Id]:[Calories]],15,0)</f>
        <v>#N/A</v>
      </c>
      <c r="B366" t="str">
        <f>LEFT(dailyActivity_merged[[#This Row],[Id]],4)</f>
        <v>4020</v>
      </c>
      <c r="C366">
        <v>4020332650</v>
      </c>
      <c r="D366" t="str">
        <f>LEFT(dailyActivity_merged[[#This Row],[ActivityDate]],1)</f>
        <v>4</v>
      </c>
      <c r="E366" s="1">
        <v>42490</v>
      </c>
      <c r="F366" s="1">
        <f ca="1">SUMIF(dailyActivity_merged[Id],dailyActivity_merged[[#Headers],[TotalSteps]],F367:F1305)</f>
        <v>0</v>
      </c>
      <c r="G366">
        <v>0</v>
      </c>
      <c r="H366">
        <v>0</v>
      </c>
      <c r="I366">
        <v>0</v>
      </c>
      <c r="J366">
        <v>0</v>
      </c>
      <c r="K366" t="b">
        <f>IF(dailyActivity_merged[[#This Row],[VeryActiveDistance]]&gt;20,"active")</f>
        <v>0</v>
      </c>
      <c r="L366">
        <v>0</v>
      </c>
      <c r="M366" t="b">
        <f>IF(dailyActivity_merged[[#This Row],[ModeratelyActiveDistance]]&gt;10&lt;20,"moderate")</f>
        <v>0</v>
      </c>
      <c r="N366">
        <v>0</v>
      </c>
      <c r="O366" t="str">
        <f>IF(dailyActivity_merged[[#This Row],[LightActiveDistance]]&lt;10,"light")</f>
        <v>light</v>
      </c>
      <c r="P366" t="b">
        <f>IF(dailyActivity_merged[[#This Row],[Mean]]="intermediate",IF(dailyActivity_merged[[#This Row],[Mean]]&gt;35,"pro","beginner"))</f>
        <v>0</v>
      </c>
      <c r="Q366">
        <f>AVERAGE(dailyActivity_merged[LightActiveDistance])</f>
        <v>3.3408191485885292</v>
      </c>
      <c r="R366">
        <v>0</v>
      </c>
      <c r="S366">
        <v>0</v>
      </c>
      <c r="T366">
        <f>dailyActivity_merged[[#This Row],[VeryActiveMinutes]]*60</f>
        <v>0</v>
      </c>
      <c r="U366">
        <v>0</v>
      </c>
      <c r="V366">
        <f>dailyActivity_merged[[#This Row],[FairlyActiveMinutes]]*60</f>
        <v>0</v>
      </c>
      <c r="W366">
        <v>0</v>
      </c>
      <c r="X366">
        <f>dailyActivity_merged[[#This Row],[LightlyActiveMinutes]]*60</f>
        <v>0</v>
      </c>
      <c r="Y366">
        <v>0</v>
      </c>
      <c r="Z366">
        <v>1440</v>
      </c>
      <c r="AA366">
        <v>1980</v>
      </c>
    </row>
    <row r="367" spans="1:27" x14ac:dyDescent="0.3">
      <c r="A367" t="e">
        <f>VLOOKUP(dailyActivity_merged[[#Headers],[Id]],dailyActivity_merged[[Id]:[Calories]],15,0)</f>
        <v>#N/A</v>
      </c>
      <c r="B367" t="str">
        <f>LEFT(dailyActivity_merged[[#This Row],[Id]],4)</f>
        <v>4020</v>
      </c>
      <c r="C367">
        <v>4020332650</v>
      </c>
      <c r="D367" t="str">
        <f>LEFT(dailyActivity_merged[[#This Row],[ActivityDate]],1)</f>
        <v>4</v>
      </c>
      <c r="E367" s="1">
        <v>42491</v>
      </c>
      <c r="F367" s="1">
        <f ca="1">SUMIF(dailyActivity_merged[Id],dailyActivity_merged[[#Headers],[TotalSteps]],F368:F1306)</f>
        <v>0</v>
      </c>
      <c r="G367">
        <v>0</v>
      </c>
      <c r="H367">
        <v>0</v>
      </c>
      <c r="I367">
        <v>0</v>
      </c>
      <c r="J367">
        <v>0</v>
      </c>
      <c r="K367" t="b">
        <f>IF(dailyActivity_merged[[#This Row],[VeryActiveDistance]]&gt;20,"active")</f>
        <v>0</v>
      </c>
      <c r="L367">
        <v>0</v>
      </c>
      <c r="M367" t="b">
        <f>IF(dailyActivity_merged[[#This Row],[ModeratelyActiveDistance]]&gt;10&lt;20,"moderate")</f>
        <v>0</v>
      </c>
      <c r="N367">
        <v>0</v>
      </c>
      <c r="O367" t="str">
        <f>IF(dailyActivity_merged[[#This Row],[LightActiveDistance]]&lt;10,"light")</f>
        <v>light</v>
      </c>
      <c r="P367" t="b">
        <f>IF(dailyActivity_merged[[#This Row],[Mean]]="intermediate",IF(dailyActivity_merged[[#This Row],[Mean]]&gt;35,"pro","beginner"))</f>
        <v>0</v>
      </c>
      <c r="Q367">
        <f>AVERAGE(dailyActivity_merged[LightActiveDistance])</f>
        <v>3.3408191485885292</v>
      </c>
      <c r="R367">
        <v>0</v>
      </c>
      <c r="S367">
        <v>0</v>
      </c>
      <c r="T367">
        <f>dailyActivity_merged[[#This Row],[VeryActiveMinutes]]*60</f>
        <v>0</v>
      </c>
      <c r="U367">
        <v>0</v>
      </c>
      <c r="V367">
        <f>dailyActivity_merged[[#This Row],[FairlyActiveMinutes]]*60</f>
        <v>0</v>
      </c>
      <c r="W367">
        <v>0</v>
      </c>
      <c r="X367">
        <f>dailyActivity_merged[[#This Row],[LightlyActiveMinutes]]*60</f>
        <v>0</v>
      </c>
      <c r="Y367">
        <v>0</v>
      </c>
      <c r="Z367">
        <v>1440</v>
      </c>
      <c r="AA367">
        <v>1980</v>
      </c>
    </row>
    <row r="368" spans="1:27" x14ac:dyDescent="0.3">
      <c r="A368" t="e">
        <f>VLOOKUP(dailyActivity_merged[[#Headers],[Id]],dailyActivity_merged[[Id]:[Calories]],15,0)</f>
        <v>#N/A</v>
      </c>
      <c r="B368" t="str">
        <f>LEFT(dailyActivity_merged[[#This Row],[Id]],4)</f>
        <v>4020</v>
      </c>
      <c r="C368">
        <v>4020332650</v>
      </c>
      <c r="D368" t="str">
        <f>LEFT(dailyActivity_merged[[#This Row],[ActivityDate]],1)</f>
        <v>4</v>
      </c>
      <c r="E368" s="1">
        <v>42492</v>
      </c>
      <c r="F368" s="1">
        <f ca="1">SUMIF(dailyActivity_merged[Id],dailyActivity_merged[[#Headers],[TotalSteps]],F369:F1307)</f>
        <v>0</v>
      </c>
      <c r="G368">
        <v>475</v>
      </c>
      <c r="H368">
        <v>0.34000000357627902</v>
      </c>
      <c r="I368">
        <v>0.34000000357627902</v>
      </c>
      <c r="J368">
        <v>0</v>
      </c>
      <c r="K368" t="b">
        <f>IF(dailyActivity_merged[[#This Row],[VeryActiveDistance]]&gt;20,"active")</f>
        <v>0</v>
      </c>
      <c r="L368">
        <v>0</v>
      </c>
      <c r="M368" t="b">
        <f>IF(dailyActivity_merged[[#This Row],[ModeratelyActiveDistance]]&gt;10&lt;20,"moderate")</f>
        <v>0</v>
      </c>
      <c r="N368">
        <v>3.9999999105930301E-2</v>
      </c>
      <c r="O368" t="str">
        <f>IF(dailyActivity_merged[[#This Row],[LightActiveDistance]]&lt;10,"light")</f>
        <v>light</v>
      </c>
      <c r="P368" t="b">
        <f>IF(dailyActivity_merged[[#This Row],[Mean]]="intermediate",IF(dailyActivity_merged[[#This Row],[Mean]]&gt;35,"pro","beginner"))</f>
        <v>0</v>
      </c>
      <c r="Q368">
        <f>AVERAGE(dailyActivity_merged[LightActiveDistance])</f>
        <v>3.3408191485885292</v>
      </c>
      <c r="R368">
        <v>0.28999999165535001</v>
      </c>
      <c r="S368">
        <v>0</v>
      </c>
      <c r="T368">
        <f>dailyActivity_merged[[#This Row],[VeryActiveMinutes]]*60</f>
        <v>0</v>
      </c>
      <c r="U368">
        <v>0</v>
      </c>
      <c r="V368">
        <f>dailyActivity_merged[[#This Row],[FairlyActiveMinutes]]*60</f>
        <v>660</v>
      </c>
      <c r="W368">
        <v>11</v>
      </c>
      <c r="X368">
        <f>dailyActivity_merged[[#This Row],[LightlyActiveMinutes]]*60</f>
        <v>1860</v>
      </c>
      <c r="Y368">
        <v>31</v>
      </c>
      <c r="Z368">
        <v>1350</v>
      </c>
      <c r="AA368">
        <v>2207</v>
      </c>
    </row>
    <row r="369" spans="1:27" x14ac:dyDescent="0.3">
      <c r="A369" t="e">
        <f>VLOOKUP(dailyActivity_merged[[#Headers],[Id]],dailyActivity_merged[[Id]:[Calories]],15,0)</f>
        <v>#N/A</v>
      </c>
      <c r="B369" t="str">
        <f>LEFT(dailyActivity_merged[[#This Row],[Id]],4)</f>
        <v>4020</v>
      </c>
      <c r="C369">
        <v>4020332650</v>
      </c>
      <c r="D369" t="str">
        <f>LEFT(dailyActivity_merged[[#This Row],[ActivityDate]],1)</f>
        <v>4</v>
      </c>
      <c r="E369" s="1">
        <v>42493</v>
      </c>
      <c r="F369" s="1">
        <f ca="1">SUMIF(dailyActivity_merged[Id],dailyActivity_merged[[#Headers],[TotalSteps]],F370:F1308)</f>
        <v>0</v>
      </c>
      <c r="G369">
        <v>4496</v>
      </c>
      <c r="H369">
        <v>3.2200000286102299</v>
      </c>
      <c r="I369">
        <v>3.2200000286102299</v>
      </c>
      <c r="J369">
        <v>0</v>
      </c>
      <c r="K369" t="b">
        <f>IF(dailyActivity_merged[[#This Row],[VeryActiveDistance]]&gt;20,"active")</f>
        <v>0</v>
      </c>
      <c r="L369">
        <v>0</v>
      </c>
      <c r="M369" t="b">
        <f>IF(dailyActivity_merged[[#This Row],[ModeratelyActiveDistance]]&gt;10&lt;20,"moderate")</f>
        <v>0</v>
      </c>
      <c r="N369">
        <v>0</v>
      </c>
      <c r="O369" t="str">
        <f>IF(dailyActivity_merged[[#This Row],[LightActiveDistance]]&lt;10,"light")</f>
        <v>light</v>
      </c>
      <c r="P369" t="b">
        <f>IF(dailyActivity_merged[[#This Row],[Mean]]="intermediate",IF(dailyActivity_merged[[#This Row],[Mean]]&gt;35,"pro","beginner"))</f>
        <v>0</v>
      </c>
      <c r="Q369">
        <f>AVERAGE(dailyActivity_merged[LightActiveDistance])</f>
        <v>3.3408191485885292</v>
      </c>
      <c r="R369">
        <v>3.1500000953674299</v>
      </c>
      <c r="S369">
        <v>5.0000000745058101E-2</v>
      </c>
      <c r="T369">
        <f>dailyActivity_merged[[#This Row],[VeryActiveMinutes]]*60</f>
        <v>0</v>
      </c>
      <c r="U369">
        <v>0</v>
      </c>
      <c r="V369">
        <f>dailyActivity_merged[[#This Row],[FairlyActiveMinutes]]*60</f>
        <v>0</v>
      </c>
      <c r="W369">
        <v>0</v>
      </c>
      <c r="X369">
        <f>dailyActivity_merged[[#This Row],[LightlyActiveMinutes]]*60</f>
        <v>10440</v>
      </c>
      <c r="Y369">
        <v>174</v>
      </c>
      <c r="Z369">
        <v>950</v>
      </c>
      <c r="AA369">
        <v>2828</v>
      </c>
    </row>
    <row r="370" spans="1:27" x14ac:dyDescent="0.3">
      <c r="A370" t="e">
        <f>VLOOKUP(dailyActivity_merged[[#Headers],[Id]],dailyActivity_merged[[Id]:[Calories]],15,0)</f>
        <v>#N/A</v>
      </c>
      <c r="B370" t="str">
        <f>LEFT(dailyActivity_merged[[#This Row],[Id]],4)</f>
        <v>4020</v>
      </c>
      <c r="C370">
        <v>4020332650</v>
      </c>
      <c r="D370" t="str">
        <f>LEFT(dailyActivity_merged[[#This Row],[ActivityDate]],1)</f>
        <v>4</v>
      </c>
      <c r="E370" s="1">
        <v>42494</v>
      </c>
      <c r="F370" s="1">
        <f ca="1">SUMIF(dailyActivity_merged[Id],dailyActivity_merged[[#Headers],[TotalSteps]],F371:F1309)</f>
        <v>0</v>
      </c>
      <c r="G370">
        <v>10252</v>
      </c>
      <c r="H370">
        <v>7.3499999046325701</v>
      </c>
      <c r="I370">
        <v>7.3499999046325701</v>
      </c>
      <c r="J370">
        <v>0</v>
      </c>
      <c r="K370" t="b">
        <f>IF(dailyActivity_merged[[#This Row],[VeryActiveDistance]]&gt;20,"active")</f>
        <v>0</v>
      </c>
      <c r="L370">
        <v>0.67000001668930098</v>
      </c>
      <c r="M370" t="b">
        <f>IF(dailyActivity_merged[[#This Row],[ModeratelyActiveDistance]]&gt;10&lt;20,"moderate")</f>
        <v>0</v>
      </c>
      <c r="N370">
        <v>1.03999996185303</v>
      </c>
      <c r="O370" t="str">
        <f>IF(dailyActivity_merged[[#This Row],[LightActiveDistance]]&lt;10,"light")</f>
        <v>light</v>
      </c>
      <c r="P370" t="b">
        <f>IF(dailyActivity_merged[[#This Row],[Mean]]="intermediate",IF(dailyActivity_merged[[#This Row],[Mean]]&gt;35,"pro","beginner"))</f>
        <v>0</v>
      </c>
      <c r="Q370">
        <f>AVERAGE(dailyActivity_merged[LightActiveDistance])</f>
        <v>3.3408191485885292</v>
      </c>
      <c r="R370">
        <v>5.5799999237060502</v>
      </c>
      <c r="S370">
        <v>0</v>
      </c>
      <c r="T370">
        <f>dailyActivity_merged[[#This Row],[VeryActiveMinutes]]*60</f>
        <v>780</v>
      </c>
      <c r="U370">
        <v>13</v>
      </c>
      <c r="V370">
        <f>dailyActivity_merged[[#This Row],[FairlyActiveMinutes]]*60</f>
        <v>2760</v>
      </c>
      <c r="W370">
        <v>46</v>
      </c>
      <c r="X370">
        <f>dailyActivity_merged[[#This Row],[LightlyActiveMinutes]]*60</f>
        <v>20760</v>
      </c>
      <c r="Y370">
        <v>346</v>
      </c>
      <c r="Z370">
        <v>531</v>
      </c>
      <c r="AA370">
        <v>3879</v>
      </c>
    </row>
    <row r="371" spans="1:27" x14ac:dyDescent="0.3">
      <c r="A371" t="e">
        <f>VLOOKUP(dailyActivity_merged[[#Headers],[Id]],dailyActivity_merged[[Id]:[Calories]],15,0)</f>
        <v>#N/A</v>
      </c>
      <c r="B371" t="str">
        <f>LEFT(dailyActivity_merged[[#This Row],[Id]],4)</f>
        <v>4020</v>
      </c>
      <c r="C371">
        <v>4020332650</v>
      </c>
      <c r="D371" t="str">
        <f>LEFT(dailyActivity_merged[[#This Row],[ActivityDate]],1)</f>
        <v>4</v>
      </c>
      <c r="E371" s="1">
        <v>42495</v>
      </c>
      <c r="F371" s="1">
        <f ca="1">SUMIF(dailyActivity_merged[Id],dailyActivity_merged[[#Headers],[TotalSteps]],F372:F1310)</f>
        <v>0</v>
      </c>
      <c r="G371">
        <v>11728</v>
      </c>
      <c r="H371">
        <v>8.4300003051757795</v>
      </c>
      <c r="I371">
        <v>8.4300003051757795</v>
      </c>
      <c r="J371">
        <v>0</v>
      </c>
      <c r="K371" t="b">
        <f>IF(dailyActivity_merged[[#This Row],[VeryActiveDistance]]&gt;20,"active")</f>
        <v>0</v>
      </c>
      <c r="L371">
        <v>2.6199998855590798</v>
      </c>
      <c r="M371" t="b">
        <f>IF(dailyActivity_merged[[#This Row],[ModeratelyActiveDistance]]&gt;10&lt;20,"moderate")</f>
        <v>0</v>
      </c>
      <c r="N371">
        <v>1.6799999475479099</v>
      </c>
      <c r="O371" t="str">
        <f>IF(dailyActivity_merged[[#This Row],[LightActiveDistance]]&lt;10,"light")</f>
        <v>light</v>
      </c>
      <c r="P371" t="b">
        <f>IF(dailyActivity_merged[[#This Row],[Mean]]="intermediate",IF(dailyActivity_merged[[#This Row],[Mean]]&gt;35,"pro","beginner"))</f>
        <v>0</v>
      </c>
      <c r="Q371">
        <f>AVERAGE(dailyActivity_merged[LightActiveDistance])</f>
        <v>3.3408191485885292</v>
      </c>
      <c r="R371">
        <v>4.03999996185303</v>
      </c>
      <c r="S371">
        <v>7.0000000298023196E-2</v>
      </c>
      <c r="T371">
        <f>dailyActivity_merged[[#This Row],[VeryActiveMinutes]]*60</f>
        <v>2280</v>
      </c>
      <c r="U371">
        <v>38</v>
      </c>
      <c r="V371">
        <f>dailyActivity_merged[[#This Row],[FairlyActiveMinutes]]*60</f>
        <v>2520</v>
      </c>
      <c r="W371">
        <v>42</v>
      </c>
      <c r="X371">
        <f>dailyActivity_merged[[#This Row],[LightlyActiveMinutes]]*60</f>
        <v>11760</v>
      </c>
      <c r="Y371">
        <v>196</v>
      </c>
      <c r="Z371">
        <v>916</v>
      </c>
      <c r="AA371">
        <v>3429</v>
      </c>
    </row>
    <row r="372" spans="1:27" x14ac:dyDescent="0.3">
      <c r="A372" t="e">
        <f>VLOOKUP(dailyActivity_merged[[#Headers],[Id]],dailyActivity_merged[[Id]:[Calories]],15,0)</f>
        <v>#N/A</v>
      </c>
      <c r="B372" t="str">
        <f>LEFT(dailyActivity_merged[[#This Row],[Id]],4)</f>
        <v>4020</v>
      </c>
      <c r="C372">
        <v>4020332650</v>
      </c>
      <c r="D372" t="str">
        <f>LEFT(dailyActivity_merged[[#This Row],[ActivityDate]],1)</f>
        <v>4</v>
      </c>
      <c r="E372" s="1">
        <v>42496</v>
      </c>
      <c r="F372" s="1">
        <f ca="1">SUMIF(dailyActivity_merged[Id],dailyActivity_merged[[#Headers],[TotalSteps]],F373:F1311)</f>
        <v>0</v>
      </c>
      <c r="G372">
        <v>4369</v>
      </c>
      <c r="H372">
        <v>3.1300001144409202</v>
      </c>
      <c r="I372">
        <v>3.1300001144409202</v>
      </c>
      <c r="J372">
        <v>0</v>
      </c>
      <c r="K372" t="b">
        <f>IF(dailyActivity_merged[[#This Row],[VeryActiveDistance]]&gt;20,"active")</f>
        <v>0</v>
      </c>
      <c r="L372">
        <v>0</v>
      </c>
      <c r="M372" t="b">
        <f>IF(dailyActivity_merged[[#This Row],[ModeratelyActiveDistance]]&gt;10&lt;20,"moderate")</f>
        <v>0</v>
      </c>
      <c r="N372">
        <v>0</v>
      </c>
      <c r="O372" t="str">
        <f>IF(dailyActivity_merged[[#This Row],[LightActiveDistance]]&lt;10,"light")</f>
        <v>light</v>
      </c>
      <c r="P372" t="b">
        <f>IF(dailyActivity_merged[[#This Row],[Mean]]="intermediate",IF(dailyActivity_merged[[#This Row],[Mean]]&gt;35,"pro","beginner"))</f>
        <v>0</v>
      </c>
      <c r="Q372">
        <f>AVERAGE(dailyActivity_merged[LightActiveDistance])</f>
        <v>3.3408191485885292</v>
      </c>
      <c r="R372">
        <v>3.0999999046325701</v>
      </c>
      <c r="S372">
        <v>9.9999997764825804E-3</v>
      </c>
      <c r="T372">
        <f>dailyActivity_merged[[#This Row],[VeryActiveMinutes]]*60</f>
        <v>0</v>
      </c>
      <c r="U372">
        <v>0</v>
      </c>
      <c r="V372">
        <f>dailyActivity_merged[[#This Row],[FairlyActiveMinutes]]*60</f>
        <v>0</v>
      </c>
      <c r="W372">
        <v>0</v>
      </c>
      <c r="X372">
        <f>dailyActivity_merged[[#This Row],[LightlyActiveMinutes]]*60</f>
        <v>10620</v>
      </c>
      <c r="Y372">
        <v>177</v>
      </c>
      <c r="Z372">
        <v>855</v>
      </c>
      <c r="AA372">
        <v>2704</v>
      </c>
    </row>
    <row r="373" spans="1:27" x14ac:dyDescent="0.3">
      <c r="A373" t="e">
        <f>VLOOKUP(dailyActivity_merged[[#Headers],[Id]],dailyActivity_merged[[Id]:[Calories]],15,0)</f>
        <v>#N/A</v>
      </c>
      <c r="B373" t="str">
        <f>LEFT(dailyActivity_merged[[#This Row],[Id]],4)</f>
        <v>4020</v>
      </c>
      <c r="C373">
        <v>4020332650</v>
      </c>
      <c r="D373" t="str">
        <f>LEFT(dailyActivity_merged[[#This Row],[ActivityDate]],1)</f>
        <v>4</v>
      </c>
      <c r="E373" s="1">
        <v>42497</v>
      </c>
      <c r="F373" s="1">
        <f ca="1">SUMIF(dailyActivity_merged[Id],dailyActivity_merged[[#Headers],[TotalSteps]],F374:F1312)</f>
        <v>0</v>
      </c>
      <c r="G373">
        <v>6132</v>
      </c>
      <c r="H373">
        <v>4.4000000953674299</v>
      </c>
      <c r="I373">
        <v>4.4000000953674299</v>
      </c>
      <c r="J373">
        <v>0</v>
      </c>
      <c r="K373" t="b">
        <f>IF(dailyActivity_merged[[#This Row],[VeryActiveDistance]]&gt;20,"active")</f>
        <v>0</v>
      </c>
      <c r="L373">
        <v>0</v>
      </c>
      <c r="M373" t="b">
        <f>IF(dailyActivity_merged[[#This Row],[ModeratelyActiveDistance]]&gt;10&lt;20,"moderate")</f>
        <v>0</v>
      </c>
      <c r="N373">
        <v>0</v>
      </c>
      <c r="O373" t="str">
        <f>IF(dailyActivity_merged[[#This Row],[LightActiveDistance]]&lt;10,"light")</f>
        <v>light</v>
      </c>
      <c r="P373" t="b">
        <f>IF(dailyActivity_merged[[#This Row],[Mean]]="intermediate",IF(dailyActivity_merged[[#This Row],[Mean]]&gt;35,"pro","beginner"))</f>
        <v>0</v>
      </c>
      <c r="Q373">
        <f>AVERAGE(dailyActivity_merged[LightActiveDistance])</f>
        <v>3.3408191485885292</v>
      </c>
      <c r="R373">
        <v>3.5799999237060498</v>
      </c>
      <c r="S373">
        <v>0</v>
      </c>
      <c r="T373">
        <f>dailyActivity_merged[[#This Row],[VeryActiveMinutes]]*60</f>
        <v>0</v>
      </c>
      <c r="U373">
        <v>0</v>
      </c>
      <c r="V373">
        <f>dailyActivity_merged[[#This Row],[FairlyActiveMinutes]]*60</f>
        <v>0</v>
      </c>
      <c r="W373">
        <v>0</v>
      </c>
      <c r="X373">
        <f>dailyActivity_merged[[#This Row],[LightlyActiveMinutes]]*60</f>
        <v>11040</v>
      </c>
      <c r="Y373">
        <v>184</v>
      </c>
      <c r="Z373">
        <v>1256</v>
      </c>
      <c r="AA373">
        <v>2975</v>
      </c>
    </row>
    <row r="374" spans="1:27" x14ac:dyDescent="0.3">
      <c r="A374" t="e">
        <f>VLOOKUP(dailyActivity_merged[[#Headers],[Id]],dailyActivity_merged[[Id]:[Calories]],15,0)</f>
        <v>#N/A</v>
      </c>
      <c r="B374" t="str">
        <f>LEFT(dailyActivity_merged[[#This Row],[Id]],4)</f>
        <v>4020</v>
      </c>
      <c r="C374">
        <v>4020332650</v>
      </c>
      <c r="D374" t="str">
        <f>LEFT(dailyActivity_merged[[#This Row],[ActivityDate]],1)</f>
        <v>4</v>
      </c>
      <c r="E374" s="1">
        <v>42498</v>
      </c>
      <c r="F374" s="1">
        <f ca="1">SUMIF(dailyActivity_merged[Id],dailyActivity_merged[[#Headers],[TotalSteps]],F375:F1313)</f>
        <v>0</v>
      </c>
      <c r="G374">
        <v>5862</v>
      </c>
      <c r="H374">
        <v>4.1999998092651403</v>
      </c>
      <c r="I374">
        <v>4.1999998092651403</v>
      </c>
      <c r="J374">
        <v>0</v>
      </c>
      <c r="K374" t="b">
        <f>IF(dailyActivity_merged[[#This Row],[VeryActiveDistance]]&gt;20,"active")</f>
        <v>0</v>
      </c>
      <c r="L374">
        <v>0</v>
      </c>
      <c r="M374" t="b">
        <f>IF(dailyActivity_merged[[#This Row],[ModeratelyActiveDistance]]&gt;10&lt;20,"moderate")</f>
        <v>0</v>
      </c>
      <c r="N374">
        <v>0</v>
      </c>
      <c r="O374" t="str">
        <f>IF(dailyActivity_merged[[#This Row],[LightActiveDistance]]&lt;10,"light")</f>
        <v>light</v>
      </c>
      <c r="P374" t="b">
        <f>IF(dailyActivity_merged[[#This Row],[Mean]]="intermediate",IF(dailyActivity_merged[[#This Row],[Mean]]&gt;35,"pro","beginner"))</f>
        <v>0</v>
      </c>
      <c r="Q374">
        <f>AVERAGE(dailyActivity_merged[LightActiveDistance])</f>
        <v>3.3408191485885292</v>
      </c>
      <c r="R374">
        <v>4.1500000953674299</v>
      </c>
      <c r="S374">
        <v>0</v>
      </c>
      <c r="T374">
        <f>dailyActivity_merged[[#This Row],[VeryActiveMinutes]]*60</f>
        <v>0</v>
      </c>
      <c r="U374">
        <v>0</v>
      </c>
      <c r="V374">
        <f>dailyActivity_merged[[#This Row],[FairlyActiveMinutes]]*60</f>
        <v>0</v>
      </c>
      <c r="W374">
        <v>0</v>
      </c>
      <c r="X374">
        <f>dailyActivity_merged[[#This Row],[LightlyActiveMinutes]]*60</f>
        <v>15780</v>
      </c>
      <c r="Y374">
        <v>263</v>
      </c>
      <c r="Z374">
        <v>775</v>
      </c>
      <c r="AA374">
        <v>3089</v>
      </c>
    </row>
    <row r="375" spans="1:27" x14ac:dyDescent="0.3">
      <c r="A375" t="e">
        <f>VLOOKUP(dailyActivity_merged[[#Headers],[Id]],dailyActivity_merged[[Id]:[Calories]],15,0)</f>
        <v>#N/A</v>
      </c>
      <c r="B375" t="str">
        <f>LEFT(dailyActivity_merged[[#This Row],[Id]],4)</f>
        <v>4020</v>
      </c>
      <c r="C375">
        <v>4020332650</v>
      </c>
      <c r="D375" t="str">
        <f>LEFT(dailyActivity_merged[[#This Row],[ActivityDate]],1)</f>
        <v>4</v>
      </c>
      <c r="E375" s="1">
        <v>42499</v>
      </c>
      <c r="F375" s="1">
        <f ca="1">SUMIF(dailyActivity_merged[Id],dailyActivity_merged[[#Headers],[TotalSteps]],F376:F1314)</f>
        <v>0</v>
      </c>
      <c r="G375">
        <v>4556</v>
      </c>
      <c r="H375">
        <v>3.2699999809265101</v>
      </c>
      <c r="I375">
        <v>3.2699999809265101</v>
      </c>
      <c r="J375">
        <v>0</v>
      </c>
      <c r="K375" t="b">
        <f>IF(dailyActivity_merged[[#This Row],[VeryActiveDistance]]&gt;20,"active")</f>
        <v>0</v>
      </c>
      <c r="L375">
        <v>0.20000000298023199</v>
      </c>
      <c r="M375" t="b">
        <f>IF(dailyActivity_merged[[#This Row],[ModeratelyActiveDistance]]&gt;10&lt;20,"moderate")</f>
        <v>0</v>
      </c>
      <c r="N375">
        <v>0.119999997317791</v>
      </c>
      <c r="O375" t="str">
        <f>IF(dailyActivity_merged[[#This Row],[LightActiveDistance]]&lt;10,"light")</f>
        <v>light</v>
      </c>
      <c r="P375" t="b">
        <f>IF(dailyActivity_merged[[#This Row],[Mean]]="intermediate",IF(dailyActivity_merged[[#This Row],[Mean]]&gt;35,"pro","beginner"))</f>
        <v>0</v>
      </c>
      <c r="Q375">
        <f>AVERAGE(dailyActivity_merged[LightActiveDistance])</f>
        <v>3.3408191485885292</v>
      </c>
      <c r="R375">
        <v>2.9400000572204599</v>
      </c>
      <c r="S375">
        <v>0</v>
      </c>
      <c r="T375">
        <f>dailyActivity_merged[[#This Row],[VeryActiveMinutes]]*60</f>
        <v>180</v>
      </c>
      <c r="U375">
        <v>3</v>
      </c>
      <c r="V375">
        <f>dailyActivity_merged[[#This Row],[FairlyActiveMinutes]]*60</f>
        <v>300</v>
      </c>
      <c r="W375">
        <v>5</v>
      </c>
      <c r="X375">
        <f>dailyActivity_merged[[#This Row],[LightlyActiveMinutes]]*60</f>
        <v>10380</v>
      </c>
      <c r="Y375">
        <v>173</v>
      </c>
      <c r="Z375">
        <v>1225</v>
      </c>
      <c r="AA375">
        <v>2785</v>
      </c>
    </row>
    <row r="376" spans="1:27" x14ac:dyDescent="0.3">
      <c r="A376" t="e">
        <f>VLOOKUP(dailyActivity_merged[[#Headers],[Id]],dailyActivity_merged[[Id]:[Calories]],15,0)</f>
        <v>#N/A</v>
      </c>
      <c r="B376" t="str">
        <f>LEFT(dailyActivity_merged[[#This Row],[Id]],4)</f>
        <v>4020</v>
      </c>
      <c r="C376">
        <v>4020332650</v>
      </c>
      <c r="D376" t="str">
        <f>LEFT(dailyActivity_merged[[#This Row],[ActivityDate]],1)</f>
        <v>4</v>
      </c>
      <c r="E376" s="1">
        <v>42500</v>
      </c>
      <c r="F376" s="1">
        <f ca="1">SUMIF(dailyActivity_merged[Id],dailyActivity_merged[[#Headers],[TotalSteps]],F377:F1315)</f>
        <v>0</v>
      </c>
      <c r="G376">
        <v>5546</v>
      </c>
      <c r="H376">
        <v>3.9800000190734899</v>
      </c>
      <c r="I376">
        <v>3.9800000190734899</v>
      </c>
      <c r="J376">
        <v>0</v>
      </c>
      <c r="K376" t="b">
        <f>IF(dailyActivity_merged[[#This Row],[VeryActiveDistance]]&gt;20,"active")</f>
        <v>0</v>
      </c>
      <c r="L376">
        <v>0</v>
      </c>
      <c r="M376" t="b">
        <f>IF(dailyActivity_merged[[#This Row],[ModeratelyActiveDistance]]&gt;10&lt;20,"moderate")</f>
        <v>0</v>
      </c>
      <c r="N376">
        <v>0</v>
      </c>
      <c r="O376" t="str">
        <f>IF(dailyActivity_merged[[#This Row],[LightActiveDistance]]&lt;10,"light")</f>
        <v>light</v>
      </c>
      <c r="P376" t="b">
        <f>IF(dailyActivity_merged[[#This Row],[Mean]]="intermediate",IF(dailyActivity_merged[[#This Row],[Mean]]&gt;35,"pro","beginner"))</f>
        <v>0</v>
      </c>
      <c r="Q376">
        <f>AVERAGE(dailyActivity_merged[LightActiveDistance])</f>
        <v>3.3408191485885292</v>
      </c>
      <c r="R376">
        <v>3.8699998855590798</v>
      </c>
      <c r="S376">
        <v>3.9999999105930301E-2</v>
      </c>
      <c r="T376">
        <f>dailyActivity_merged[[#This Row],[VeryActiveMinutes]]*60</f>
        <v>0</v>
      </c>
      <c r="U376">
        <v>0</v>
      </c>
      <c r="V376">
        <f>dailyActivity_merged[[#This Row],[FairlyActiveMinutes]]*60</f>
        <v>0</v>
      </c>
      <c r="W376">
        <v>0</v>
      </c>
      <c r="X376">
        <f>dailyActivity_merged[[#This Row],[LightlyActiveMinutes]]*60</f>
        <v>12360</v>
      </c>
      <c r="Y376">
        <v>206</v>
      </c>
      <c r="Z376">
        <v>774</v>
      </c>
      <c r="AA376">
        <v>2926</v>
      </c>
    </row>
    <row r="377" spans="1:27" x14ac:dyDescent="0.3">
      <c r="A377" t="e">
        <f>VLOOKUP(dailyActivity_merged[[#Headers],[Id]],dailyActivity_merged[[Id]:[Calories]],15,0)</f>
        <v>#N/A</v>
      </c>
      <c r="B377" t="str">
        <f>LEFT(dailyActivity_merged[[#This Row],[Id]],4)</f>
        <v>4020</v>
      </c>
      <c r="C377">
        <v>4020332650</v>
      </c>
      <c r="D377" t="str">
        <f>LEFT(dailyActivity_merged[[#This Row],[ActivityDate]],1)</f>
        <v>4</v>
      </c>
      <c r="E377" s="1">
        <v>42501</v>
      </c>
      <c r="F377" s="1">
        <f ca="1">SUMIF(dailyActivity_merged[Id],dailyActivity_merged[[#Headers],[TotalSteps]],F378:F1316)</f>
        <v>0</v>
      </c>
      <c r="G377">
        <v>3689</v>
      </c>
      <c r="H377">
        <v>2.6500000953674299</v>
      </c>
      <c r="I377">
        <v>2.6500000953674299</v>
      </c>
      <c r="J377">
        <v>0</v>
      </c>
      <c r="K377" t="b">
        <f>IF(dailyActivity_merged[[#This Row],[VeryActiveDistance]]&gt;20,"active")</f>
        <v>0</v>
      </c>
      <c r="L377">
        <v>0.109999999403954</v>
      </c>
      <c r="M377" t="b">
        <f>IF(dailyActivity_merged[[#This Row],[ModeratelyActiveDistance]]&gt;10&lt;20,"moderate")</f>
        <v>0</v>
      </c>
      <c r="N377">
        <v>0.17000000178813901</v>
      </c>
      <c r="O377" t="str">
        <f>IF(dailyActivity_merged[[#This Row],[LightActiveDistance]]&lt;10,"light")</f>
        <v>light</v>
      </c>
      <c r="P377" t="b">
        <f>IF(dailyActivity_merged[[#This Row],[Mean]]="intermediate",IF(dailyActivity_merged[[#This Row],[Mean]]&gt;35,"pro","beginner"))</f>
        <v>0</v>
      </c>
      <c r="Q377">
        <f>AVERAGE(dailyActivity_merged[LightActiveDistance])</f>
        <v>3.3408191485885292</v>
      </c>
      <c r="R377">
        <v>2.3299999237060498</v>
      </c>
      <c r="S377">
        <v>0</v>
      </c>
      <c r="T377">
        <f>dailyActivity_merged[[#This Row],[VeryActiveMinutes]]*60</f>
        <v>120</v>
      </c>
      <c r="U377">
        <v>2</v>
      </c>
      <c r="V377">
        <f>dailyActivity_merged[[#This Row],[FairlyActiveMinutes]]*60</f>
        <v>480</v>
      </c>
      <c r="W377">
        <v>8</v>
      </c>
      <c r="X377">
        <f>dailyActivity_merged[[#This Row],[LightlyActiveMinutes]]*60</f>
        <v>8040</v>
      </c>
      <c r="Y377">
        <v>134</v>
      </c>
      <c r="Z377">
        <v>1296</v>
      </c>
      <c r="AA377">
        <v>2645</v>
      </c>
    </row>
    <row r="378" spans="1:27" x14ac:dyDescent="0.3">
      <c r="A378" t="e">
        <f>VLOOKUP(dailyActivity_merged[[#Headers],[Id]],dailyActivity_merged[[Id]:[Calories]],15,0)</f>
        <v>#N/A</v>
      </c>
      <c r="B378" t="str">
        <f>LEFT(dailyActivity_merged[[#This Row],[Id]],4)</f>
        <v>4020</v>
      </c>
      <c r="C378">
        <v>4020332650</v>
      </c>
      <c r="D378" t="str">
        <f>LEFT(dailyActivity_merged[[#This Row],[ActivityDate]],1)</f>
        <v>4</v>
      </c>
      <c r="E378" s="1">
        <v>42502</v>
      </c>
      <c r="F378" s="1">
        <f ca="1">SUMIF(dailyActivity_merged[Id],dailyActivity_merged[[#Headers],[TotalSteps]],F379:F1317)</f>
        <v>0</v>
      </c>
      <c r="G378">
        <v>590</v>
      </c>
      <c r="H378">
        <v>0.41999998688697798</v>
      </c>
      <c r="I378">
        <v>0.41999998688697798</v>
      </c>
      <c r="J378">
        <v>0</v>
      </c>
      <c r="K378" t="b">
        <f>IF(dailyActivity_merged[[#This Row],[VeryActiveDistance]]&gt;20,"active")</f>
        <v>0</v>
      </c>
      <c r="L378">
        <v>0</v>
      </c>
      <c r="M378" t="b">
        <f>IF(dailyActivity_merged[[#This Row],[ModeratelyActiveDistance]]&gt;10&lt;20,"moderate")</f>
        <v>0</v>
      </c>
      <c r="N378">
        <v>0</v>
      </c>
      <c r="O378" t="str">
        <f>IF(dailyActivity_merged[[#This Row],[LightActiveDistance]]&lt;10,"light")</f>
        <v>light</v>
      </c>
      <c r="P378" t="b">
        <f>IF(dailyActivity_merged[[#This Row],[Mean]]="intermediate",IF(dailyActivity_merged[[#This Row],[Mean]]&gt;35,"pro","beginner"))</f>
        <v>0</v>
      </c>
      <c r="Q378">
        <f>AVERAGE(dailyActivity_merged[LightActiveDistance])</f>
        <v>3.3408191485885292</v>
      </c>
      <c r="R378">
        <v>0.40999999642372098</v>
      </c>
      <c r="S378">
        <v>0</v>
      </c>
      <c r="T378">
        <f>dailyActivity_merged[[#This Row],[VeryActiveMinutes]]*60</f>
        <v>0</v>
      </c>
      <c r="U378">
        <v>0</v>
      </c>
      <c r="V378">
        <f>dailyActivity_merged[[#This Row],[FairlyActiveMinutes]]*60</f>
        <v>0</v>
      </c>
      <c r="W378">
        <v>0</v>
      </c>
      <c r="X378">
        <f>dailyActivity_merged[[#This Row],[LightlyActiveMinutes]]*60</f>
        <v>1260</v>
      </c>
      <c r="Y378">
        <v>21</v>
      </c>
      <c r="Z378">
        <v>721</v>
      </c>
      <c r="AA378">
        <v>1120</v>
      </c>
    </row>
    <row r="379" spans="1:27" x14ac:dyDescent="0.3">
      <c r="A379" t="e">
        <f>VLOOKUP(dailyActivity_merged[[#Headers],[Id]],dailyActivity_merged[[Id]:[Calories]],15,0)</f>
        <v>#N/A</v>
      </c>
      <c r="B379" t="str">
        <f>LEFT(dailyActivity_merged[[#This Row],[Id]],4)</f>
        <v>4057</v>
      </c>
      <c r="C379">
        <v>4057192912</v>
      </c>
      <c r="D379" t="str">
        <f>LEFT(dailyActivity_merged[[#This Row],[ActivityDate]],1)</f>
        <v>4</v>
      </c>
      <c r="E379" s="1">
        <v>42472</v>
      </c>
      <c r="F379" s="1">
        <f ca="1">SUMIF(dailyActivity_merged[Id],dailyActivity_merged[[#Headers],[TotalSteps]],F380:F1318)</f>
        <v>0</v>
      </c>
      <c r="G379">
        <v>5394</v>
      </c>
      <c r="H379">
        <v>4.0300002098083496</v>
      </c>
      <c r="I379">
        <v>4.0300002098083496</v>
      </c>
      <c r="J379">
        <v>0</v>
      </c>
      <c r="K379" t="b">
        <f>IF(dailyActivity_merged[[#This Row],[VeryActiveDistance]]&gt;20,"active")</f>
        <v>0</v>
      </c>
      <c r="L379">
        <v>0</v>
      </c>
      <c r="M379" t="b">
        <f>IF(dailyActivity_merged[[#This Row],[ModeratelyActiveDistance]]&gt;10&lt;20,"moderate")</f>
        <v>0</v>
      </c>
      <c r="N379">
        <v>0</v>
      </c>
      <c r="O379" t="str">
        <f>IF(dailyActivity_merged[[#This Row],[LightActiveDistance]]&lt;10,"light")</f>
        <v>light</v>
      </c>
      <c r="P379" t="b">
        <f>IF(dailyActivity_merged[[#This Row],[Mean]]="intermediate",IF(dailyActivity_merged[[#This Row],[Mean]]&gt;35,"pro","beginner"))</f>
        <v>0</v>
      </c>
      <c r="Q379">
        <f>AVERAGE(dailyActivity_merged[LightActiveDistance])</f>
        <v>3.3408191485885292</v>
      </c>
      <c r="R379">
        <v>3.9400000572204599</v>
      </c>
      <c r="S379">
        <v>0</v>
      </c>
      <c r="T379">
        <f>dailyActivity_merged[[#This Row],[VeryActiveMinutes]]*60</f>
        <v>0</v>
      </c>
      <c r="U379">
        <v>0</v>
      </c>
      <c r="V379">
        <f>dailyActivity_merged[[#This Row],[FairlyActiveMinutes]]*60</f>
        <v>0</v>
      </c>
      <c r="W379">
        <v>0</v>
      </c>
      <c r="X379">
        <f>dailyActivity_merged[[#This Row],[LightlyActiveMinutes]]*60</f>
        <v>9840</v>
      </c>
      <c r="Y379">
        <v>164</v>
      </c>
      <c r="Z379">
        <v>1276</v>
      </c>
      <c r="AA379">
        <v>2286</v>
      </c>
    </row>
    <row r="380" spans="1:27" x14ac:dyDescent="0.3">
      <c r="A380" t="e">
        <f>VLOOKUP(dailyActivity_merged[[#Headers],[Id]],dailyActivity_merged[[Id]:[Calories]],15,0)</f>
        <v>#N/A</v>
      </c>
      <c r="B380" t="str">
        <f>LEFT(dailyActivity_merged[[#This Row],[Id]],4)</f>
        <v>4057</v>
      </c>
      <c r="C380">
        <v>4057192912</v>
      </c>
      <c r="D380" t="str">
        <f>LEFT(dailyActivity_merged[[#This Row],[ActivityDate]],1)</f>
        <v>4</v>
      </c>
      <c r="E380" s="1">
        <v>42473</v>
      </c>
      <c r="F380" s="1">
        <f ca="1">SUMIF(dailyActivity_merged[Id],dailyActivity_merged[[#Headers],[TotalSteps]],F381:F1319)</f>
        <v>0</v>
      </c>
      <c r="G380">
        <v>5974</v>
      </c>
      <c r="H380">
        <v>4.4699997901916504</v>
      </c>
      <c r="I380">
        <v>4.4699997901916504</v>
      </c>
      <c r="J380">
        <v>0</v>
      </c>
      <c r="K380" t="b">
        <f>IF(dailyActivity_merged[[#This Row],[VeryActiveDistance]]&gt;20,"active")</f>
        <v>0</v>
      </c>
      <c r="L380">
        <v>0</v>
      </c>
      <c r="M380" t="b">
        <f>IF(dailyActivity_merged[[#This Row],[ModeratelyActiveDistance]]&gt;10&lt;20,"moderate")</f>
        <v>0</v>
      </c>
      <c r="N380">
        <v>0</v>
      </c>
      <c r="O380" t="str">
        <f>IF(dailyActivity_merged[[#This Row],[LightActiveDistance]]&lt;10,"light")</f>
        <v>light</v>
      </c>
      <c r="P380" t="b">
        <f>IF(dailyActivity_merged[[#This Row],[Mean]]="intermediate",IF(dailyActivity_merged[[#This Row],[Mean]]&gt;35,"pro","beginner"))</f>
        <v>0</v>
      </c>
      <c r="Q380">
        <f>AVERAGE(dailyActivity_merged[LightActiveDistance])</f>
        <v>3.3408191485885292</v>
      </c>
      <c r="R380">
        <v>4.3699998855590803</v>
      </c>
      <c r="S380">
        <v>0</v>
      </c>
      <c r="T380">
        <f>dailyActivity_merged[[#This Row],[VeryActiveMinutes]]*60</f>
        <v>0</v>
      </c>
      <c r="U380">
        <v>0</v>
      </c>
      <c r="V380">
        <f>dailyActivity_merged[[#This Row],[FairlyActiveMinutes]]*60</f>
        <v>0</v>
      </c>
      <c r="W380">
        <v>0</v>
      </c>
      <c r="X380">
        <f>dailyActivity_merged[[#This Row],[LightlyActiveMinutes]]*60</f>
        <v>9600</v>
      </c>
      <c r="Y380">
        <v>160</v>
      </c>
      <c r="Z380">
        <v>1280</v>
      </c>
      <c r="AA380">
        <v>2306</v>
      </c>
    </row>
    <row r="381" spans="1:27" x14ac:dyDescent="0.3">
      <c r="A381" t="e">
        <f>VLOOKUP(dailyActivity_merged[[#Headers],[Id]],dailyActivity_merged[[Id]:[Calories]],15,0)</f>
        <v>#N/A</v>
      </c>
      <c r="B381" t="str">
        <f>LEFT(dailyActivity_merged[[#This Row],[Id]],4)</f>
        <v>4057</v>
      </c>
      <c r="C381">
        <v>4057192912</v>
      </c>
      <c r="D381" t="str">
        <f>LEFT(dailyActivity_merged[[#This Row],[ActivityDate]],1)</f>
        <v>4</v>
      </c>
      <c r="E381" s="1">
        <v>42474</v>
      </c>
      <c r="F381" s="1">
        <f ca="1">SUMIF(dailyActivity_merged[Id],dailyActivity_merged[[#Headers],[TotalSteps]],F382:F1320)</f>
        <v>0</v>
      </c>
      <c r="G381">
        <v>0</v>
      </c>
      <c r="H381">
        <v>0</v>
      </c>
      <c r="I381">
        <v>0</v>
      </c>
      <c r="J381">
        <v>0</v>
      </c>
      <c r="K381" t="b">
        <f>IF(dailyActivity_merged[[#This Row],[VeryActiveDistance]]&gt;20,"active")</f>
        <v>0</v>
      </c>
      <c r="L381">
        <v>0</v>
      </c>
      <c r="M381" t="b">
        <f>IF(dailyActivity_merged[[#This Row],[ModeratelyActiveDistance]]&gt;10&lt;20,"moderate")</f>
        <v>0</v>
      </c>
      <c r="N381">
        <v>0</v>
      </c>
      <c r="O381" t="str">
        <f>IF(dailyActivity_merged[[#This Row],[LightActiveDistance]]&lt;10,"light")</f>
        <v>light</v>
      </c>
      <c r="P381" t="b">
        <f>IF(dailyActivity_merged[[#This Row],[Mean]]="intermediate",IF(dailyActivity_merged[[#This Row],[Mean]]&gt;35,"pro","beginner"))</f>
        <v>0</v>
      </c>
      <c r="Q381">
        <f>AVERAGE(dailyActivity_merged[LightActiveDistance])</f>
        <v>3.3408191485885292</v>
      </c>
      <c r="R381">
        <v>0</v>
      </c>
      <c r="S381">
        <v>0</v>
      </c>
      <c r="T381">
        <f>dailyActivity_merged[[#This Row],[VeryActiveMinutes]]*60</f>
        <v>0</v>
      </c>
      <c r="U381">
        <v>0</v>
      </c>
      <c r="V381">
        <f>dailyActivity_merged[[#This Row],[FairlyActiveMinutes]]*60</f>
        <v>0</v>
      </c>
      <c r="W381">
        <v>0</v>
      </c>
      <c r="X381">
        <f>dailyActivity_merged[[#This Row],[LightlyActiveMinutes]]*60</f>
        <v>0</v>
      </c>
      <c r="Y381">
        <v>0</v>
      </c>
      <c r="Z381">
        <v>1440</v>
      </c>
      <c r="AA381">
        <v>1776</v>
      </c>
    </row>
    <row r="382" spans="1:27" x14ac:dyDescent="0.3">
      <c r="A382" t="e">
        <f>VLOOKUP(dailyActivity_merged[[#Headers],[Id]],dailyActivity_merged[[Id]:[Calories]],15,0)</f>
        <v>#N/A</v>
      </c>
      <c r="B382" t="str">
        <f>LEFT(dailyActivity_merged[[#This Row],[Id]],4)</f>
        <v>4057</v>
      </c>
      <c r="C382">
        <v>4057192912</v>
      </c>
      <c r="D382" t="str">
        <f>LEFT(dailyActivity_merged[[#This Row],[ActivityDate]],1)</f>
        <v>4</v>
      </c>
      <c r="E382" s="1">
        <v>42475</v>
      </c>
      <c r="F382" s="1">
        <f ca="1">SUMIF(dailyActivity_merged[Id],dailyActivity_merged[[#Headers],[TotalSteps]],F383:F1321)</f>
        <v>0</v>
      </c>
      <c r="G382">
        <v>3984</v>
      </c>
      <c r="H382">
        <v>2.9500000476837198</v>
      </c>
      <c r="I382">
        <v>2.9500000476837198</v>
      </c>
      <c r="J382">
        <v>0</v>
      </c>
      <c r="K382" t="b">
        <f>IF(dailyActivity_merged[[#This Row],[VeryActiveDistance]]&gt;20,"active")</f>
        <v>0</v>
      </c>
      <c r="L382">
        <v>0.20999999344348899</v>
      </c>
      <c r="M382" t="b">
        <f>IF(dailyActivity_merged[[#This Row],[ModeratelyActiveDistance]]&gt;10&lt;20,"moderate")</f>
        <v>0</v>
      </c>
      <c r="N382">
        <v>0.259999990463257</v>
      </c>
      <c r="O382" t="str">
        <f>IF(dailyActivity_merged[[#This Row],[LightActiveDistance]]&lt;10,"light")</f>
        <v>light</v>
      </c>
      <c r="P382" t="b">
        <f>IF(dailyActivity_merged[[#This Row],[Mean]]="intermediate",IF(dailyActivity_merged[[#This Row],[Mean]]&gt;35,"pro","beginner"))</f>
        <v>0</v>
      </c>
      <c r="Q382">
        <f>AVERAGE(dailyActivity_merged[LightActiveDistance])</f>
        <v>3.3408191485885292</v>
      </c>
      <c r="R382">
        <v>2.4400000572204599</v>
      </c>
      <c r="S382">
        <v>0</v>
      </c>
      <c r="T382">
        <f>dailyActivity_merged[[#This Row],[VeryActiveMinutes]]*60</f>
        <v>180</v>
      </c>
      <c r="U382">
        <v>3</v>
      </c>
      <c r="V382">
        <f>dailyActivity_merged[[#This Row],[FairlyActiveMinutes]]*60</f>
        <v>360</v>
      </c>
      <c r="W382">
        <v>6</v>
      </c>
      <c r="X382">
        <f>dailyActivity_merged[[#This Row],[LightlyActiveMinutes]]*60</f>
        <v>5280</v>
      </c>
      <c r="Y382">
        <v>88</v>
      </c>
      <c r="Z382">
        <v>873</v>
      </c>
      <c r="AA382">
        <v>1527</v>
      </c>
    </row>
    <row r="383" spans="1:27" x14ac:dyDescent="0.3">
      <c r="A383" t="e">
        <f>VLOOKUP(dailyActivity_merged[[#Headers],[Id]],dailyActivity_merged[[Id]:[Calories]],15,0)</f>
        <v>#N/A</v>
      </c>
      <c r="B383" t="str">
        <f>LEFT(dailyActivity_merged[[#This Row],[Id]],4)</f>
        <v>4319</v>
      </c>
      <c r="C383">
        <v>4319703577</v>
      </c>
      <c r="D383" t="str">
        <f>LEFT(dailyActivity_merged[[#This Row],[ActivityDate]],1)</f>
        <v>4</v>
      </c>
      <c r="E383" s="1">
        <v>42472</v>
      </c>
      <c r="F383" s="1">
        <f ca="1">SUMIF(dailyActivity_merged[Id],dailyActivity_merged[[#Headers],[TotalSteps]],F384:F1322)</f>
        <v>0</v>
      </c>
      <c r="G383">
        <v>7753</v>
      </c>
      <c r="H383">
        <v>5.1999998092651403</v>
      </c>
      <c r="I383">
        <v>5.1999998092651403</v>
      </c>
      <c r="J383">
        <v>0</v>
      </c>
      <c r="K383" t="b">
        <f>IF(dailyActivity_merged[[#This Row],[VeryActiveDistance]]&gt;20,"active")</f>
        <v>0</v>
      </c>
      <c r="L383">
        <v>0</v>
      </c>
      <c r="M383" t="b">
        <f>IF(dailyActivity_merged[[#This Row],[ModeratelyActiveDistance]]&gt;10&lt;20,"moderate")</f>
        <v>0</v>
      </c>
      <c r="N383">
        <v>0</v>
      </c>
      <c r="O383" t="str">
        <f>IF(dailyActivity_merged[[#This Row],[LightActiveDistance]]&lt;10,"light")</f>
        <v>light</v>
      </c>
      <c r="P383" t="b">
        <f>IF(dailyActivity_merged[[#This Row],[Mean]]="intermediate",IF(dailyActivity_merged[[#This Row],[Mean]]&gt;35,"pro","beginner"))</f>
        <v>0</v>
      </c>
      <c r="Q383">
        <f>AVERAGE(dailyActivity_merged[LightActiveDistance])</f>
        <v>3.3408191485885292</v>
      </c>
      <c r="R383">
        <v>0</v>
      </c>
      <c r="S383">
        <v>0</v>
      </c>
      <c r="T383">
        <f>dailyActivity_merged[[#This Row],[VeryActiveMinutes]]*60</f>
        <v>0</v>
      </c>
      <c r="U383">
        <v>0</v>
      </c>
      <c r="V383">
        <f>dailyActivity_merged[[#This Row],[FairlyActiveMinutes]]*60</f>
        <v>0</v>
      </c>
      <c r="W383">
        <v>0</v>
      </c>
      <c r="X383">
        <f>dailyActivity_merged[[#This Row],[LightlyActiveMinutes]]*60</f>
        <v>0</v>
      </c>
      <c r="Y383">
        <v>0</v>
      </c>
      <c r="Z383">
        <v>1440</v>
      </c>
      <c r="AA383">
        <v>2115</v>
      </c>
    </row>
    <row r="384" spans="1:27" x14ac:dyDescent="0.3">
      <c r="A384" t="e">
        <f>VLOOKUP(dailyActivity_merged[[#Headers],[Id]],dailyActivity_merged[[Id]:[Calories]],15,0)</f>
        <v>#N/A</v>
      </c>
      <c r="B384" t="str">
        <f>LEFT(dailyActivity_merged[[#This Row],[Id]],4)</f>
        <v>4319</v>
      </c>
      <c r="C384">
        <v>4319703577</v>
      </c>
      <c r="D384" t="str">
        <f>LEFT(dailyActivity_merged[[#This Row],[ActivityDate]],1)</f>
        <v>4</v>
      </c>
      <c r="E384" s="1">
        <v>42473</v>
      </c>
      <c r="F384" s="1">
        <f ca="1">SUMIF(dailyActivity_merged[Id],dailyActivity_merged[[#Headers],[TotalSteps]],F385:F1323)</f>
        <v>0</v>
      </c>
      <c r="G384">
        <v>8204</v>
      </c>
      <c r="H384">
        <v>5.5</v>
      </c>
      <c r="I384">
        <v>5.5</v>
      </c>
      <c r="J384">
        <v>0</v>
      </c>
      <c r="K384" t="b">
        <f>IF(dailyActivity_merged[[#This Row],[VeryActiveDistance]]&gt;20,"active")</f>
        <v>0</v>
      </c>
      <c r="L384">
        <v>0.52999997138977095</v>
      </c>
      <c r="M384" t="b">
        <f>IF(dailyActivity_merged[[#This Row],[ModeratelyActiveDistance]]&gt;10&lt;20,"moderate")</f>
        <v>0</v>
      </c>
      <c r="N384">
        <v>0.58999997377395597</v>
      </c>
      <c r="O384" t="str">
        <f>IF(dailyActivity_merged[[#This Row],[LightActiveDistance]]&lt;10,"light")</f>
        <v>light</v>
      </c>
      <c r="P384" t="b">
        <f>IF(dailyActivity_merged[[#This Row],[Mean]]="intermediate",IF(dailyActivity_merged[[#This Row],[Mean]]&gt;35,"pro","beginner"))</f>
        <v>0</v>
      </c>
      <c r="Q384">
        <f>AVERAGE(dailyActivity_merged[LightActiveDistance])</f>
        <v>3.3408191485885292</v>
      </c>
      <c r="R384">
        <v>1.3099999427795399</v>
      </c>
      <c r="S384">
        <v>0</v>
      </c>
      <c r="T384">
        <f>dailyActivity_merged[[#This Row],[VeryActiveMinutes]]*60</f>
        <v>480</v>
      </c>
      <c r="U384">
        <v>8</v>
      </c>
      <c r="V384">
        <f>dailyActivity_merged[[#This Row],[FairlyActiveMinutes]]*60</f>
        <v>900</v>
      </c>
      <c r="W384">
        <v>15</v>
      </c>
      <c r="X384">
        <f>dailyActivity_merged[[#This Row],[LightlyActiveMinutes]]*60</f>
        <v>5760</v>
      </c>
      <c r="Y384">
        <v>96</v>
      </c>
      <c r="Z384">
        <v>1234</v>
      </c>
      <c r="AA384">
        <v>2135</v>
      </c>
    </row>
    <row r="385" spans="1:27" x14ac:dyDescent="0.3">
      <c r="A385" t="e">
        <f>VLOOKUP(dailyActivity_merged[[#Headers],[Id]],dailyActivity_merged[[Id]:[Calories]],15,0)</f>
        <v>#N/A</v>
      </c>
      <c r="B385" t="str">
        <f>LEFT(dailyActivity_merged[[#This Row],[Id]],4)</f>
        <v>4319</v>
      </c>
      <c r="C385">
        <v>4319703577</v>
      </c>
      <c r="D385" t="str">
        <f>LEFT(dailyActivity_merged[[#This Row],[ActivityDate]],1)</f>
        <v>4</v>
      </c>
      <c r="E385" s="1">
        <v>42474</v>
      </c>
      <c r="F385" s="1">
        <f ca="1">SUMIF(dailyActivity_merged[Id],dailyActivity_merged[[#Headers],[TotalSteps]],F386:F1324)</f>
        <v>0</v>
      </c>
      <c r="G385">
        <v>10210</v>
      </c>
      <c r="H385">
        <v>6.8800001144409197</v>
      </c>
      <c r="I385">
        <v>6.8800001144409197</v>
      </c>
      <c r="J385">
        <v>0</v>
      </c>
      <c r="K385" t="b">
        <f>IF(dailyActivity_merged[[#This Row],[VeryActiveDistance]]&gt;20,"active")</f>
        <v>0</v>
      </c>
      <c r="L385">
        <v>0.109999999403954</v>
      </c>
      <c r="M385" t="b">
        <f>IF(dailyActivity_merged[[#This Row],[ModeratelyActiveDistance]]&gt;10&lt;20,"moderate")</f>
        <v>0</v>
      </c>
      <c r="N385">
        <v>0.33000001311302202</v>
      </c>
      <c r="O385" t="str">
        <f>IF(dailyActivity_merged[[#This Row],[LightActiveDistance]]&lt;10,"light")</f>
        <v>light</v>
      </c>
      <c r="P385" t="b">
        <f>IF(dailyActivity_merged[[#This Row],[Mean]]="intermediate",IF(dailyActivity_merged[[#This Row],[Mean]]&gt;35,"pro","beginner"))</f>
        <v>0</v>
      </c>
      <c r="Q385">
        <f>AVERAGE(dailyActivity_merged[LightActiveDistance])</f>
        <v>3.3408191485885292</v>
      </c>
      <c r="R385">
        <v>6.4400000572204599</v>
      </c>
      <c r="S385">
        <v>0</v>
      </c>
      <c r="T385">
        <f>dailyActivity_merged[[#This Row],[VeryActiveMinutes]]*60</f>
        <v>60</v>
      </c>
      <c r="U385">
        <v>1</v>
      </c>
      <c r="V385">
        <f>dailyActivity_merged[[#This Row],[FairlyActiveMinutes]]*60</f>
        <v>540</v>
      </c>
      <c r="W385">
        <v>9</v>
      </c>
      <c r="X385">
        <f>dailyActivity_merged[[#This Row],[LightlyActiveMinutes]]*60</f>
        <v>20340</v>
      </c>
      <c r="Y385">
        <v>339</v>
      </c>
      <c r="Z385">
        <v>589</v>
      </c>
      <c r="AA385">
        <v>2302</v>
      </c>
    </row>
    <row r="386" spans="1:27" x14ac:dyDescent="0.3">
      <c r="A386" t="e">
        <f>VLOOKUP(dailyActivity_merged[[#Headers],[Id]],dailyActivity_merged[[Id]:[Calories]],15,0)</f>
        <v>#N/A</v>
      </c>
      <c r="B386" t="str">
        <f>LEFT(dailyActivity_merged[[#This Row],[Id]],4)</f>
        <v>4319</v>
      </c>
      <c r="C386">
        <v>4319703577</v>
      </c>
      <c r="D386" t="str">
        <f>LEFT(dailyActivity_merged[[#This Row],[ActivityDate]],1)</f>
        <v>4</v>
      </c>
      <c r="E386" s="1">
        <v>42475</v>
      </c>
      <c r="F386" s="1">
        <f ca="1">SUMIF(dailyActivity_merged[Id],dailyActivity_merged[[#Headers],[TotalSteps]],F387:F1325)</f>
        <v>0</v>
      </c>
      <c r="G386">
        <v>5664</v>
      </c>
      <c r="H386">
        <v>3.7999999523162802</v>
      </c>
      <c r="I386">
        <v>3.7999999523162802</v>
      </c>
      <c r="J386">
        <v>0</v>
      </c>
      <c r="K386" t="b">
        <f>IF(dailyActivity_merged[[#This Row],[VeryActiveDistance]]&gt;20,"active")</f>
        <v>0</v>
      </c>
      <c r="L386">
        <v>0</v>
      </c>
      <c r="M386" t="b">
        <f>IF(dailyActivity_merged[[#This Row],[ModeratelyActiveDistance]]&gt;10&lt;20,"moderate")</f>
        <v>0</v>
      </c>
      <c r="N386">
        <v>0</v>
      </c>
      <c r="O386" t="str">
        <f>IF(dailyActivity_merged[[#This Row],[LightActiveDistance]]&lt;10,"light")</f>
        <v>light</v>
      </c>
      <c r="P386" t="b">
        <f>IF(dailyActivity_merged[[#This Row],[Mean]]="intermediate",IF(dailyActivity_merged[[#This Row],[Mean]]&gt;35,"pro","beginner"))</f>
        <v>0</v>
      </c>
      <c r="Q386">
        <f>AVERAGE(dailyActivity_merged[LightActiveDistance])</f>
        <v>3.3408191485885292</v>
      </c>
      <c r="R386">
        <v>3.7999999523162802</v>
      </c>
      <c r="S386">
        <v>0</v>
      </c>
      <c r="T386">
        <f>dailyActivity_merged[[#This Row],[VeryActiveMinutes]]*60</f>
        <v>0</v>
      </c>
      <c r="U386">
        <v>0</v>
      </c>
      <c r="V386">
        <f>dailyActivity_merged[[#This Row],[FairlyActiveMinutes]]*60</f>
        <v>0</v>
      </c>
      <c r="W386">
        <v>0</v>
      </c>
      <c r="X386">
        <f>dailyActivity_merged[[#This Row],[LightlyActiveMinutes]]*60</f>
        <v>13680</v>
      </c>
      <c r="Y386">
        <v>228</v>
      </c>
      <c r="Z386">
        <v>752</v>
      </c>
      <c r="AA386">
        <v>1985</v>
      </c>
    </row>
    <row r="387" spans="1:27" x14ac:dyDescent="0.3">
      <c r="A387" t="e">
        <f>VLOOKUP(dailyActivity_merged[[#Headers],[Id]],dailyActivity_merged[[Id]:[Calories]],15,0)</f>
        <v>#N/A</v>
      </c>
      <c r="B387" t="str">
        <f>LEFT(dailyActivity_merged[[#This Row],[Id]],4)</f>
        <v>4319</v>
      </c>
      <c r="C387">
        <v>4319703577</v>
      </c>
      <c r="D387" t="str">
        <f>LEFT(dailyActivity_merged[[#This Row],[ActivityDate]],1)</f>
        <v>4</v>
      </c>
      <c r="E387" s="1">
        <v>42476</v>
      </c>
      <c r="F387" s="1">
        <f ca="1">SUMIF(dailyActivity_merged[Id],dailyActivity_merged[[#Headers],[TotalSteps]],F388:F1326)</f>
        <v>0</v>
      </c>
      <c r="G387">
        <v>4744</v>
      </c>
      <c r="H387">
        <v>3.1800000667571999</v>
      </c>
      <c r="I387">
        <v>3.1800000667571999</v>
      </c>
      <c r="J387">
        <v>0</v>
      </c>
      <c r="K387" t="b">
        <f>IF(dailyActivity_merged[[#This Row],[VeryActiveDistance]]&gt;20,"active")</f>
        <v>0</v>
      </c>
      <c r="L387">
        <v>0</v>
      </c>
      <c r="M387" t="b">
        <f>IF(dailyActivity_merged[[#This Row],[ModeratelyActiveDistance]]&gt;10&lt;20,"moderate")</f>
        <v>0</v>
      </c>
      <c r="N387">
        <v>0</v>
      </c>
      <c r="O387" t="str">
        <f>IF(dailyActivity_merged[[#This Row],[LightActiveDistance]]&lt;10,"light")</f>
        <v>light</v>
      </c>
      <c r="P387" t="b">
        <f>IF(dailyActivity_merged[[#This Row],[Mean]]="intermediate",IF(dailyActivity_merged[[#This Row],[Mean]]&gt;35,"pro","beginner"))</f>
        <v>0</v>
      </c>
      <c r="Q387">
        <f>AVERAGE(dailyActivity_merged[LightActiveDistance])</f>
        <v>3.3408191485885292</v>
      </c>
      <c r="R387">
        <v>3.1800000667571999</v>
      </c>
      <c r="S387">
        <v>0</v>
      </c>
      <c r="T387">
        <f>dailyActivity_merged[[#This Row],[VeryActiveMinutes]]*60</f>
        <v>0</v>
      </c>
      <c r="U387">
        <v>0</v>
      </c>
      <c r="V387">
        <f>dailyActivity_merged[[#This Row],[FairlyActiveMinutes]]*60</f>
        <v>0</v>
      </c>
      <c r="W387">
        <v>0</v>
      </c>
      <c r="X387">
        <f>dailyActivity_merged[[#This Row],[LightlyActiveMinutes]]*60</f>
        <v>11640</v>
      </c>
      <c r="Y387">
        <v>194</v>
      </c>
      <c r="Z387">
        <v>724</v>
      </c>
      <c r="AA387">
        <v>1884</v>
      </c>
    </row>
    <row r="388" spans="1:27" x14ac:dyDescent="0.3">
      <c r="A388" t="e">
        <f>VLOOKUP(dailyActivity_merged[[#Headers],[Id]],dailyActivity_merged[[Id]:[Calories]],15,0)</f>
        <v>#N/A</v>
      </c>
      <c r="B388" t="str">
        <f>LEFT(dailyActivity_merged[[#This Row],[Id]],4)</f>
        <v>4319</v>
      </c>
      <c r="C388">
        <v>4319703577</v>
      </c>
      <c r="D388" t="str">
        <f>LEFT(dailyActivity_merged[[#This Row],[ActivityDate]],1)</f>
        <v>4</v>
      </c>
      <c r="E388" s="1">
        <v>42477</v>
      </c>
      <c r="F388" s="1">
        <f ca="1">SUMIF(dailyActivity_merged[Id],dailyActivity_merged[[#Headers],[TotalSteps]],F389:F1327)</f>
        <v>0</v>
      </c>
      <c r="G388">
        <v>29</v>
      </c>
      <c r="H388">
        <v>1.9999999552965199E-2</v>
      </c>
      <c r="I388">
        <v>1.9999999552965199E-2</v>
      </c>
      <c r="J388">
        <v>0</v>
      </c>
      <c r="K388" t="b">
        <f>IF(dailyActivity_merged[[#This Row],[VeryActiveDistance]]&gt;20,"active")</f>
        <v>0</v>
      </c>
      <c r="L388">
        <v>0</v>
      </c>
      <c r="M388" t="b">
        <f>IF(dailyActivity_merged[[#This Row],[ModeratelyActiveDistance]]&gt;10&lt;20,"moderate")</f>
        <v>0</v>
      </c>
      <c r="N388">
        <v>0</v>
      </c>
      <c r="O388" t="str">
        <f>IF(dailyActivity_merged[[#This Row],[LightActiveDistance]]&lt;10,"light")</f>
        <v>light</v>
      </c>
      <c r="P388" t="b">
        <f>IF(dailyActivity_merged[[#This Row],[Mean]]="intermediate",IF(dailyActivity_merged[[#This Row],[Mean]]&gt;35,"pro","beginner"))</f>
        <v>0</v>
      </c>
      <c r="Q388">
        <f>AVERAGE(dailyActivity_merged[LightActiveDistance])</f>
        <v>3.3408191485885292</v>
      </c>
      <c r="R388">
        <v>1.9999999552965199E-2</v>
      </c>
      <c r="S388">
        <v>0</v>
      </c>
      <c r="T388">
        <f>dailyActivity_merged[[#This Row],[VeryActiveMinutes]]*60</f>
        <v>0</v>
      </c>
      <c r="U388">
        <v>0</v>
      </c>
      <c r="V388">
        <f>dailyActivity_merged[[#This Row],[FairlyActiveMinutes]]*60</f>
        <v>0</v>
      </c>
      <c r="W388">
        <v>0</v>
      </c>
      <c r="X388">
        <f>dailyActivity_merged[[#This Row],[LightlyActiveMinutes]]*60</f>
        <v>180</v>
      </c>
      <c r="Y388">
        <v>3</v>
      </c>
      <c r="Z388">
        <v>1363</v>
      </c>
      <c r="AA388">
        <v>1464</v>
      </c>
    </row>
    <row r="389" spans="1:27" x14ac:dyDescent="0.3">
      <c r="A389" t="e">
        <f>VLOOKUP(dailyActivity_merged[[#Headers],[Id]],dailyActivity_merged[[Id]:[Calories]],15,0)</f>
        <v>#N/A</v>
      </c>
      <c r="B389" t="str">
        <f>LEFT(dailyActivity_merged[[#This Row],[Id]],4)</f>
        <v>4319</v>
      </c>
      <c r="C389">
        <v>4319703577</v>
      </c>
      <c r="D389" t="str">
        <f>LEFT(dailyActivity_merged[[#This Row],[ActivityDate]],1)</f>
        <v>4</v>
      </c>
      <c r="E389" s="1">
        <v>42478</v>
      </c>
      <c r="F389" s="1">
        <f ca="1">SUMIF(dailyActivity_merged[Id],dailyActivity_merged[[#Headers],[TotalSteps]],F390:F1328)</f>
        <v>0</v>
      </c>
      <c r="G389">
        <v>2276</v>
      </c>
      <c r="H389">
        <v>1.54999995231628</v>
      </c>
      <c r="I389">
        <v>1.54999995231628</v>
      </c>
      <c r="J389">
        <v>0</v>
      </c>
      <c r="K389" t="b">
        <f>IF(dailyActivity_merged[[#This Row],[VeryActiveDistance]]&gt;20,"active")</f>
        <v>0</v>
      </c>
      <c r="L389">
        <v>7.0000000298023196E-2</v>
      </c>
      <c r="M389" t="b">
        <f>IF(dailyActivity_merged[[#This Row],[ModeratelyActiveDistance]]&gt;10&lt;20,"moderate")</f>
        <v>0</v>
      </c>
      <c r="N389">
        <v>0.33000001311302202</v>
      </c>
      <c r="O389" t="str">
        <f>IF(dailyActivity_merged[[#This Row],[LightActiveDistance]]&lt;10,"light")</f>
        <v>light</v>
      </c>
      <c r="P389" t="b">
        <f>IF(dailyActivity_merged[[#This Row],[Mean]]="intermediate",IF(dailyActivity_merged[[#This Row],[Mean]]&gt;35,"pro","beginner"))</f>
        <v>0</v>
      </c>
      <c r="Q389">
        <f>AVERAGE(dailyActivity_merged[LightActiveDistance])</f>
        <v>3.3408191485885292</v>
      </c>
      <c r="R389">
        <v>1.12000000476837</v>
      </c>
      <c r="S389">
        <v>0</v>
      </c>
      <c r="T389">
        <f>dailyActivity_merged[[#This Row],[VeryActiveMinutes]]*60</f>
        <v>60</v>
      </c>
      <c r="U389">
        <v>1</v>
      </c>
      <c r="V389">
        <f>dailyActivity_merged[[#This Row],[FairlyActiveMinutes]]*60</f>
        <v>540</v>
      </c>
      <c r="W389">
        <v>9</v>
      </c>
      <c r="X389">
        <f>dailyActivity_merged[[#This Row],[LightlyActiveMinutes]]*60</f>
        <v>3480</v>
      </c>
      <c r="Y389">
        <v>58</v>
      </c>
      <c r="Z389">
        <v>824</v>
      </c>
      <c r="AA389">
        <v>1632</v>
      </c>
    </row>
    <row r="390" spans="1:27" x14ac:dyDescent="0.3">
      <c r="A390" t="e">
        <f>VLOOKUP(dailyActivity_merged[[#Headers],[Id]],dailyActivity_merged[[Id]:[Calories]],15,0)</f>
        <v>#N/A</v>
      </c>
      <c r="B390" t="str">
        <f>LEFT(dailyActivity_merged[[#This Row],[Id]],4)</f>
        <v>4319</v>
      </c>
      <c r="C390">
        <v>4319703577</v>
      </c>
      <c r="D390" t="str">
        <f>LEFT(dailyActivity_merged[[#This Row],[ActivityDate]],1)</f>
        <v>4</v>
      </c>
      <c r="E390" s="1">
        <v>42479</v>
      </c>
      <c r="F390" s="1">
        <f ca="1">SUMIF(dailyActivity_merged[Id],dailyActivity_merged[[#Headers],[TotalSteps]],F391:F1329)</f>
        <v>0</v>
      </c>
      <c r="G390">
        <v>8925</v>
      </c>
      <c r="H390">
        <v>5.9899997711181596</v>
      </c>
      <c r="I390">
        <v>5.9899997711181596</v>
      </c>
      <c r="J390">
        <v>0</v>
      </c>
      <c r="K390" t="b">
        <f>IF(dailyActivity_merged[[#This Row],[VeryActiveDistance]]&gt;20,"active")</f>
        <v>0</v>
      </c>
      <c r="L390">
        <v>0</v>
      </c>
      <c r="M390" t="b">
        <f>IF(dailyActivity_merged[[#This Row],[ModeratelyActiveDistance]]&gt;10&lt;20,"moderate")</f>
        <v>0</v>
      </c>
      <c r="N390">
        <v>0</v>
      </c>
      <c r="O390" t="str">
        <f>IF(dailyActivity_merged[[#This Row],[LightActiveDistance]]&lt;10,"light")</f>
        <v>light</v>
      </c>
      <c r="P390" t="b">
        <f>IF(dailyActivity_merged[[#This Row],[Mean]]="intermediate",IF(dailyActivity_merged[[#This Row],[Mean]]&gt;35,"pro","beginner"))</f>
        <v>0</v>
      </c>
      <c r="Q390">
        <f>AVERAGE(dailyActivity_merged[LightActiveDistance])</f>
        <v>3.3408191485885292</v>
      </c>
      <c r="R390">
        <v>5.9899997711181596</v>
      </c>
      <c r="S390">
        <v>0</v>
      </c>
      <c r="T390">
        <f>dailyActivity_merged[[#This Row],[VeryActiveMinutes]]*60</f>
        <v>0</v>
      </c>
      <c r="U390">
        <v>0</v>
      </c>
      <c r="V390">
        <f>dailyActivity_merged[[#This Row],[FairlyActiveMinutes]]*60</f>
        <v>0</v>
      </c>
      <c r="W390">
        <v>0</v>
      </c>
      <c r="X390">
        <f>dailyActivity_merged[[#This Row],[LightlyActiveMinutes]]*60</f>
        <v>18660</v>
      </c>
      <c r="Y390">
        <v>311</v>
      </c>
      <c r="Z390">
        <v>604</v>
      </c>
      <c r="AA390">
        <v>2200</v>
      </c>
    </row>
    <row r="391" spans="1:27" x14ac:dyDescent="0.3">
      <c r="A391" t="e">
        <f>VLOOKUP(dailyActivity_merged[[#Headers],[Id]],dailyActivity_merged[[Id]:[Calories]],15,0)</f>
        <v>#N/A</v>
      </c>
      <c r="B391" t="str">
        <f>LEFT(dailyActivity_merged[[#This Row],[Id]],4)</f>
        <v>4319</v>
      </c>
      <c r="C391">
        <v>4319703577</v>
      </c>
      <c r="D391" t="str">
        <f>LEFT(dailyActivity_merged[[#This Row],[ActivityDate]],1)</f>
        <v>4</v>
      </c>
      <c r="E391" s="1">
        <v>42480</v>
      </c>
      <c r="F391" s="1">
        <f ca="1">SUMIF(dailyActivity_merged[Id],dailyActivity_merged[[#Headers],[TotalSteps]],F392:F1330)</f>
        <v>0</v>
      </c>
      <c r="G391">
        <v>8954</v>
      </c>
      <c r="H391">
        <v>6.0100002288818404</v>
      </c>
      <c r="I391">
        <v>6.0100002288818404</v>
      </c>
      <c r="J391">
        <v>0</v>
      </c>
      <c r="K391" t="b">
        <f>IF(dailyActivity_merged[[#This Row],[VeryActiveDistance]]&gt;20,"active")</f>
        <v>0</v>
      </c>
      <c r="L391">
        <v>0</v>
      </c>
      <c r="M391" t="b">
        <f>IF(dailyActivity_merged[[#This Row],[ModeratelyActiveDistance]]&gt;10&lt;20,"moderate")</f>
        <v>0</v>
      </c>
      <c r="N391">
        <v>0.68000000715255704</v>
      </c>
      <c r="O391" t="str">
        <f>IF(dailyActivity_merged[[#This Row],[LightActiveDistance]]&lt;10,"light")</f>
        <v>light</v>
      </c>
      <c r="P391" t="b">
        <f>IF(dailyActivity_merged[[#This Row],[Mean]]="intermediate",IF(dailyActivity_merged[[#This Row],[Mean]]&gt;35,"pro","beginner"))</f>
        <v>0</v>
      </c>
      <c r="Q391">
        <f>AVERAGE(dailyActivity_merged[LightActiveDistance])</f>
        <v>3.3408191485885292</v>
      </c>
      <c r="R391">
        <v>5.3099999427795401</v>
      </c>
      <c r="S391">
        <v>0</v>
      </c>
      <c r="T391">
        <f>dailyActivity_merged[[#This Row],[VeryActiveMinutes]]*60</f>
        <v>0</v>
      </c>
      <c r="U391">
        <v>0</v>
      </c>
      <c r="V391">
        <f>dailyActivity_merged[[#This Row],[FairlyActiveMinutes]]*60</f>
        <v>1080</v>
      </c>
      <c r="W391">
        <v>18</v>
      </c>
      <c r="X391">
        <f>dailyActivity_merged[[#This Row],[LightlyActiveMinutes]]*60</f>
        <v>18360</v>
      </c>
      <c r="Y391">
        <v>306</v>
      </c>
      <c r="Z391">
        <v>671</v>
      </c>
      <c r="AA391">
        <v>2220</v>
      </c>
    </row>
    <row r="392" spans="1:27" x14ac:dyDescent="0.3">
      <c r="A392" t="e">
        <f>VLOOKUP(dailyActivity_merged[[#Headers],[Id]],dailyActivity_merged[[Id]:[Calories]],15,0)</f>
        <v>#N/A</v>
      </c>
      <c r="B392" t="str">
        <f>LEFT(dailyActivity_merged[[#This Row],[Id]],4)</f>
        <v>4319</v>
      </c>
      <c r="C392">
        <v>4319703577</v>
      </c>
      <c r="D392" t="str">
        <f>LEFT(dailyActivity_merged[[#This Row],[ActivityDate]],1)</f>
        <v>4</v>
      </c>
      <c r="E392" s="1">
        <v>42481</v>
      </c>
      <c r="F392" s="1">
        <f ca="1">SUMIF(dailyActivity_merged[Id],dailyActivity_merged[[#Headers],[TotalSteps]],F393:F1331)</f>
        <v>0</v>
      </c>
      <c r="G392">
        <v>3702</v>
      </c>
      <c r="H392">
        <v>2.4800000190734899</v>
      </c>
      <c r="I392">
        <v>2.4800000190734899</v>
      </c>
      <c r="J392">
        <v>0</v>
      </c>
      <c r="K392" t="b">
        <f>IF(dailyActivity_merged[[#This Row],[VeryActiveDistance]]&gt;20,"active")</f>
        <v>0</v>
      </c>
      <c r="L392">
        <v>0</v>
      </c>
      <c r="M392" t="b">
        <f>IF(dailyActivity_merged[[#This Row],[ModeratelyActiveDistance]]&gt;10&lt;20,"moderate")</f>
        <v>0</v>
      </c>
      <c r="N392">
        <v>0</v>
      </c>
      <c r="O392" t="str">
        <f>IF(dailyActivity_merged[[#This Row],[LightActiveDistance]]&lt;10,"light")</f>
        <v>light</v>
      </c>
      <c r="P392" t="b">
        <f>IF(dailyActivity_merged[[#This Row],[Mean]]="intermediate",IF(dailyActivity_merged[[#This Row],[Mean]]&gt;35,"pro","beginner"))</f>
        <v>0</v>
      </c>
      <c r="Q392">
        <f>AVERAGE(dailyActivity_merged[LightActiveDistance])</f>
        <v>3.3408191485885292</v>
      </c>
      <c r="R392">
        <v>0.34999999403953602</v>
      </c>
      <c r="S392">
        <v>0</v>
      </c>
      <c r="T392">
        <f>dailyActivity_merged[[#This Row],[VeryActiveMinutes]]*60</f>
        <v>0</v>
      </c>
      <c r="U392">
        <v>0</v>
      </c>
      <c r="V392">
        <f>dailyActivity_merged[[#This Row],[FairlyActiveMinutes]]*60</f>
        <v>0</v>
      </c>
      <c r="W392">
        <v>0</v>
      </c>
      <c r="X392">
        <f>dailyActivity_merged[[#This Row],[LightlyActiveMinutes]]*60</f>
        <v>2040</v>
      </c>
      <c r="Y392">
        <v>34</v>
      </c>
      <c r="Z392">
        <v>1265</v>
      </c>
      <c r="AA392">
        <v>1792</v>
      </c>
    </row>
    <row r="393" spans="1:27" x14ac:dyDescent="0.3">
      <c r="A393" t="e">
        <f>VLOOKUP(dailyActivity_merged[[#Headers],[Id]],dailyActivity_merged[[Id]:[Calories]],15,0)</f>
        <v>#N/A</v>
      </c>
      <c r="B393" t="str">
        <f>LEFT(dailyActivity_merged[[#This Row],[Id]],4)</f>
        <v>4319</v>
      </c>
      <c r="C393">
        <v>4319703577</v>
      </c>
      <c r="D393" t="str">
        <f>LEFT(dailyActivity_merged[[#This Row],[ActivityDate]],1)</f>
        <v>4</v>
      </c>
      <c r="E393" s="1">
        <v>42482</v>
      </c>
      <c r="F393" s="1">
        <f ca="1">SUMIF(dailyActivity_merged[Id],dailyActivity_merged[[#Headers],[TotalSteps]],F394:F1332)</f>
        <v>0</v>
      </c>
      <c r="G393">
        <v>4500</v>
      </c>
      <c r="H393">
        <v>3.0199999809265101</v>
      </c>
      <c r="I393">
        <v>3.0199999809265101</v>
      </c>
      <c r="J393">
        <v>0</v>
      </c>
      <c r="K393" t="b">
        <f>IF(dailyActivity_merged[[#This Row],[VeryActiveDistance]]&gt;20,"active")</f>
        <v>0</v>
      </c>
      <c r="L393">
        <v>5.9999998658895499E-2</v>
      </c>
      <c r="M393" t="b">
        <f>IF(dailyActivity_merged[[#This Row],[ModeratelyActiveDistance]]&gt;10&lt;20,"moderate")</f>
        <v>0</v>
      </c>
      <c r="N393">
        <v>0.81000000238418601</v>
      </c>
      <c r="O393" t="str">
        <f>IF(dailyActivity_merged[[#This Row],[LightActiveDistance]]&lt;10,"light")</f>
        <v>light</v>
      </c>
      <c r="P393" t="b">
        <f>IF(dailyActivity_merged[[#This Row],[Mean]]="intermediate",IF(dailyActivity_merged[[#This Row],[Mean]]&gt;35,"pro","beginner"))</f>
        <v>0</v>
      </c>
      <c r="Q393">
        <f>AVERAGE(dailyActivity_merged[LightActiveDistance])</f>
        <v>3.3408191485885292</v>
      </c>
      <c r="R393">
        <v>2.1500000953674299</v>
      </c>
      <c r="S393">
        <v>0</v>
      </c>
      <c r="T393">
        <f>dailyActivity_merged[[#This Row],[VeryActiveMinutes]]*60</f>
        <v>60</v>
      </c>
      <c r="U393">
        <v>1</v>
      </c>
      <c r="V393">
        <f>dailyActivity_merged[[#This Row],[FairlyActiveMinutes]]*60</f>
        <v>1140</v>
      </c>
      <c r="W393">
        <v>19</v>
      </c>
      <c r="X393">
        <f>dailyActivity_merged[[#This Row],[LightlyActiveMinutes]]*60</f>
        <v>10560</v>
      </c>
      <c r="Y393">
        <v>176</v>
      </c>
      <c r="Z393">
        <v>709</v>
      </c>
      <c r="AA393">
        <v>1886</v>
      </c>
    </row>
    <row r="394" spans="1:27" x14ac:dyDescent="0.3">
      <c r="A394" t="e">
        <f>VLOOKUP(dailyActivity_merged[[#Headers],[Id]],dailyActivity_merged[[Id]:[Calories]],15,0)</f>
        <v>#N/A</v>
      </c>
      <c r="B394" t="str">
        <f>LEFT(dailyActivity_merged[[#This Row],[Id]],4)</f>
        <v>4319</v>
      </c>
      <c r="C394">
        <v>4319703577</v>
      </c>
      <c r="D394" t="str">
        <f>LEFT(dailyActivity_merged[[#This Row],[ActivityDate]],1)</f>
        <v>4</v>
      </c>
      <c r="E394" s="1">
        <v>42483</v>
      </c>
      <c r="F394" s="1">
        <f ca="1">SUMIF(dailyActivity_merged[Id],dailyActivity_merged[[#Headers],[TotalSteps]],F395:F1333)</f>
        <v>0</v>
      </c>
      <c r="G394">
        <v>4935</v>
      </c>
      <c r="H394">
        <v>3.3099999427795401</v>
      </c>
      <c r="I394">
        <v>3.3099999427795401</v>
      </c>
      <c r="J394">
        <v>0</v>
      </c>
      <c r="K394" t="b">
        <f>IF(dailyActivity_merged[[#This Row],[VeryActiveDistance]]&gt;20,"active")</f>
        <v>0</v>
      </c>
      <c r="L394">
        <v>0</v>
      </c>
      <c r="M394" t="b">
        <f>IF(dailyActivity_merged[[#This Row],[ModeratelyActiveDistance]]&gt;10&lt;20,"moderate")</f>
        <v>0</v>
      </c>
      <c r="N394">
        <v>0</v>
      </c>
      <c r="O394" t="str">
        <f>IF(dailyActivity_merged[[#This Row],[LightActiveDistance]]&lt;10,"light")</f>
        <v>light</v>
      </c>
      <c r="P394" t="b">
        <f>IF(dailyActivity_merged[[#This Row],[Mean]]="intermediate",IF(dailyActivity_merged[[#This Row],[Mean]]&gt;35,"pro","beginner"))</f>
        <v>0</v>
      </c>
      <c r="Q394">
        <f>AVERAGE(dailyActivity_merged[LightActiveDistance])</f>
        <v>3.3408191485885292</v>
      </c>
      <c r="R394">
        <v>3.3099999427795401</v>
      </c>
      <c r="S394">
        <v>0</v>
      </c>
      <c r="T394">
        <f>dailyActivity_merged[[#This Row],[VeryActiveMinutes]]*60</f>
        <v>0</v>
      </c>
      <c r="U394">
        <v>0</v>
      </c>
      <c r="V394">
        <f>dailyActivity_merged[[#This Row],[FairlyActiveMinutes]]*60</f>
        <v>0</v>
      </c>
      <c r="W394">
        <v>0</v>
      </c>
      <c r="X394">
        <f>dailyActivity_merged[[#This Row],[LightlyActiveMinutes]]*60</f>
        <v>13980</v>
      </c>
      <c r="Y394">
        <v>233</v>
      </c>
      <c r="Z394">
        <v>546</v>
      </c>
      <c r="AA394">
        <v>1945</v>
      </c>
    </row>
    <row r="395" spans="1:27" x14ac:dyDescent="0.3">
      <c r="A395" t="e">
        <f>VLOOKUP(dailyActivity_merged[[#Headers],[Id]],dailyActivity_merged[[Id]:[Calories]],15,0)</f>
        <v>#N/A</v>
      </c>
      <c r="B395" t="str">
        <f>LEFT(dailyActivity_merged[[#This Row],[Id]],4)</f>
        <v>4319</v>
      </c>
      <c r="C395">
        <v>4319703577</v>
      </c>
      <c r="D395" t="str">
        <f>LEFT(dailyActivity_merged[[#This Row],[ActivityDate]],1)</f>
        <v>4</v>
      </c>
      <c r="E395" s="1">
        <v>42484</v>
      </c>
      <c r="F395" s="1">
        <f ca="1">SUMIF(dailyActivity_merged[Id],dailyActivity_merged[[#Headers],[TotalSteps]],F396:F1334)</f>
        <v>0</v>
      </c>
      <c r="G395">
        <v>4081</v>
      </c>
      <c r="H395">
        <v>2.7400000095367401</v>
      </c>
      <c r="I395">
        <v>2.7400000095367401</v>
      </c>
      <c r="J395">
        <v>0</v>
      </c>
      <c r="K395" t="b">
        <f>IF(dailyActivity_merged[[#This Row],[VeryActiveDistance]]&gt;20,"active")</f>
        <v>0</v>
      </c>
      <c r="L395">
        <v>5.9999998658895499E-2</v>
      </c>
      <c r="M395" t="b">
        <f>IF(dailyActivity_merged[[#This Row],[ModeratelyActiveDistance]]&gt;10&lt;20,"moderate")</f>
        <v>0</v>
      </c>
      <c r="N395">
        <v>0.20000000298023199</v>
      </c>
      <c r="O395" t="str">
        <f>IF(dailyActivity_merged[[#This Row],[LightActiveDistance]]&lt;10,"light")</f>
        <v>light</v>
      </c>
      <c r="P395" t="b">
        <f>IF(dailyActivity_merged[[#This Row],[Mean]]="intermediate",IF(dailyActivity_merged[[#This Row],[Mean]]&gt;35,"pro","beginner"))</f>
        <v>0</v>
      </c>
      <c r="Q395">
        <f>AVERAGE(dailyActivity_merged[LightActiveDistance])</f>
        <v>3.3408191485885292</v>
      </c>
      <c r="R395">
        <v>2.4700000286102299</v>
      </c>
      <c r="S395">
        <v>0</v>
      </c>
      <c r="T395">
        <f>dailyActivity_merged[[#This Row],[VeryActiveMinutes]]*60</f>
        <v>60</v>
      </c>
      <c r="U395">
        <v>1</v>
      </c>
      <c r="V395">
        <f>dailyActivity_merged[[#This Row],[FairlyActiveMinutes]]*60</f>
        <v>300</v>
      </c>
      <c r="W395">
        <v>5</v>
      </c>
      <c r="X395">
        <f>dailyActivity_merged[[#This Row],[LightlyActiveMinutes]]*60</f>
        <v>11460</v>
      </c>
      <c r="Y395">
        <v>191</v>
      </c>
      <c r="Z395">
        <v>692</v>
      </c>
      <c r="AA395">
        <v>1880</v>
      </c>
    </row>
    <row r="396" spans="1:27" x14ac:dyDescent="0.3">
      <c r="A396" t="e">
        <f>VLOOKUP(dailyActivity_merged[[#Headers],[Id]],dailyActivity_merged[[Id]:[Calories]],15,0)</f>
        <v>#N/A</v>
      </c>
      <c r="B396" t="str">
        <f>LEFT(dailyActivity_merged[[#This Row],[Id]],4)</f>
        <v>4319</v>
      </c>
      <c r="C396">
        <v>4319703577</v>
      </c>
      <c r="D396" t="str">
        <f>LEFT(dailyActivity_merged[[#This Row],[ActivityDate]],1)</f>
        <v>4</v>
      </c>
      <c r="E396" s="1">
        <v>42485</v>
      </c>
      <c r="F396" s="1">
        <f ca="1">SUMIF(dailyActivity_merged[Id],dailyActivity_merged[[#Headers],[TotalSteps]],F397:F1335)</f>
        <v>0</v>
      </c>
      <c r="G396">
        <v>9259</v>
      </c>
      <c r="H396">
        <v>6.21000003814697</v>
      </c>
      <c r="I396">
        <v>6.21000003814697</v>
      </c>
      <c r="J396">
        <v>0</v>
      </c>
      <c r="K396" t="b">
        <f>IF(dailyActivity_merged[[#This Row],[VeryActiveDistance]]&gt;20,"active")</f>
        <v>0</v>
      </c>
      <c r="L396">
        <v>0</v>
      </c>
      <c r="M396" t="b">
        <f>IF(dailyActivity_merged[[#This Row],[ModeratelyActiveDistance]]&gt;10&lt;20,"moderate")</f>
        <v>0</v>
      </c>
      <c r="N396">
        <v>0.28000000119209301</v>
      </c>
      <c r="O396" t="str">
        <f>IF(dailyActivity_merged[[#This Row],[LightActiveDistance]]&lt;10,"light")</f>
        <v>light</v>
      </c>
      <c r="P396" t="b">
        <f>IF(dailyActivity_merged[[#This Row],[Mean]]="intermediate",IF(dailyActivity_merged[[#This Row],[Mean]]&gt;35,"pro","beginner"))</f>
        <v>0</v>
      </c>
      <c r="Q396">
        <f>AVERAGE(dailyActivity_merged[LightActiveDistance])</f>
        <v>3.3408191485885292</v>
      </c>
      <c r="R396">
        <v>5.9299998283386204</v>
      </c>
      <c r="S396">
        <v>0</v>
      </c>
      <c r="T396">
        <f>dailyActivity_merged[[#This Row],[VeryActiveMinutes]]*60</f>
        <v>0</v>
      </c>
      <c r="U396">
        <v>0</v>
      </c>
      <c r="V396">
        <f>dailyActivity_merged[[#This Row],[FairlyActiveMinutes]]*60</f>
        <v>480</v>
      </c>
      <c r="W396">
        <v>8</v>
      </c>
      <c r="X396">
        <f>dailyActivity_merged[[#This Row],[LightlyActiveMinutes]]*60</f>
        <v>23400</v>
      </c>
      <c r="Y396">
        <v>390</v>
      </c>
      <c r="Z396">
        <v>544</v>
      </c>
      <c r="AA396">
        <v>2314</v>
      </c>
    </row>
    <row r="397" spans="1:27" x14ac:dyDescent="0.3">
      <c r="A397" t="e">
        <f>VLOOKUP(dailyActivity_merged[[#Headers],[Id]],dailyActivity_merged[[Id]:[Calories]],15,0)</f>
        <v>#N/A</v>
      </c>
      <c r="B397" t="str">
        <f>LEFT(dailyActivity_merged[[#This Row],[Id]],4)</f>
        <v>4319</v>
      </c>
      <c r="C397">
        <v>4319703577</v>
      </c>
      <c r="D397" t="str">
        <f>LEFT(dailyActivity_merged[[#This Row],[ActivityDate]],1)</f>
        <v>4</v>
      </c>
      <c r="E397" s="1">
        <v>42486</v>
      </c>
      <c r="F397" s="1">
        <f ca="1">SUMIF(dailyActivity_merged[Id],dailyActivity_merged[[#Headers],[TotalSteps]],F398:F1336)</f>
        <v>0</v>
      </c>
      <c r="G397">
        <v>9899</v>
      </c>
      <c r="H397">
        <v>6.6399998664856001</v>
      </c>
      <c r="I397">
        <v>6.6399998664856001</v>
      </c>
      <c r="J397">
        <v>0</v>
      </c>
      <c r="K397" t="b">
        <f>IF(dailyActivity_merged[[#This Row],[VeryActiveDistance]]&gt;20,"active")</f>
        <v>0</v>
      </c>
      <c r="L397">
        <v>0.56999999284744296</v>
      </c>
      <c r="M397" t="b">
        <f>IF(dailyActivity_merged[[#This Row],[ModeratelyActiveDistance]]&gt;10&lt;20,"moderate")</f>
        <v>0</v>
      </c>
      <c r="N397">
        <v>0.92000001668930098</v>
      </c>
      <c r="O397" t="str">
        <f>IF(dailyActivity_merged[[#This Row],[LightActiveDistance]]&lt;10,"light")</f>
        <v>light</v>
      </c>
      <c r="P397" t="b">
        <f>IF(dailyActivity_merged[[#This Row],[Mean]]="intermediate",IF(dailyActivity_merged[[#This Row],[Mean]]&gt;35,"pro","beginner"))</f>
        <v>0</v>
      </c>
      <c r="Q397">
        <f>AVERAGE(dailyActivity_merged[LightActiveDistance])</f>
        <v>3.3408191485885292</v>
      </c>
      <c r="R397">
        <v>5.1500000953674299</v>
      </c>
      <c r="S397">
        <v>0</v>
      </c>
      <c r="T397">
        <f>dailyActivity_merged[[#This Row],[VeryActiveMinutes]]*60</f>
        <v>480</v>
      </c>
      <c r="U397">
        <v>8</v>
      </c>
      <c r="V397">
        <f>dailyActivity_merged[[#This Row],[FairlyActiveMinutes]]*60</f>
        <v>1260</v>
      </c>
      <c r="W397">
        <v>21</v>
      </c>
      <c r="X397">
        <f>dailyActivity_merged[[#This Row],[LightlyActiveMinutes]]*60</f>
        <v>17280</v>
      </c>
      <c r="Y397">
        <v>288</v>
      </c>
      <c r="Z397">
        <v>649</v>
      </c>
      <c r="AA397">
        <v>2236</v>
      </c>
    </row>
    <row r="398" spans="1:27" x14ac:dyDescent="0.3">
      <c r="A398" t="e">
        <f>VLOOKUP(dailyActivity_merged[[#Headers],[Id]],dailyActivity_merged[[Id]:[Calories]],15,0)</f>
        <v>#N/A</v>
      </c>
      <c r="B398" t="str">
        <f>LEFT(dailyActivity_merged[[#This Row],[Id]],4)</f>
        <v>4319</v>
      </c>
      <c r="C398">
        <v>4319703577</v>
      </c>
      <c r="D398" t="str">
        <f>LEFT(dailyActivity_merged[[#This Row],[ActivityDate]],1)</f>
        <v>4</v>
      </c>
      <c r="E398" s="1">
        <v>42487</v>
      </c>
      <c r="F398" s="1">
        <f ca="1">SUMIF(dailyActivity_merged[Id],dailyActivity_merged[[#Headers],[TotalSteps]],F399:F1337)</f>
        <v>0</v>
      </c>
      <c r="G398">
        <v>10780</v>
      </c>
      <c r="H398">
        <v>7.2300000190734899</v>
      </c>
      <c r="I398">
        <v>7.2300000190734899</v>
      </c>
      <c r="J398">
        <v>0</v>
      </c>
      <c r="K398" t="b">
        <f>IF(dailyActivity_merged[[#This Row],[VeryActiveDistance]]&gt;20,"active")</f>
        <v>0</v>
      </c>
      <c r="L398">
        <v>0.40999999642372098</v>
      </c>
      <c r="M398" t="b">
        <f>IF(dailyActivity_merged[[#This Row],[ModeratelyActiveDistance]]&gt;10&lt;20,"moderate")</f>
        <v>0</v>
      </c>
      <c r="N398">
        <v>1.91999995708466</v>
      </c>
      <c r="O398" t="str">
        <f>IF(dailyActivity_merged[[#This Row],[LightActiveDistance]]&lt;10,"light")</f>
        <v>light</v>
      </c>
      <c r="P398" t="b">
        <f>IF(dailyActivity_merged[[#This Row],[Mean]]="intermediate",IF(dailyActivity_merged[[#This Row],[Mean]]&gt;35,"pro","beginner"))</f>
        <v>0</v>
      </c>
      <c r="Q398">
        <f>AVERAGE(dailyActivity_merged[LightActiveDistance])</f>
        <v>3.3408191485885292</v>
      </c>
      <c r="R398">
        <v>4.9099998474121103</v>
      </c>
      <c r="S398">
        <v>0</v>
      </c>
      <c r="T398">
        <f>dailyActivity_merged[[#This Row],[VeryActiveMinutes]]*60</f>
        <v>360</v>
      </c>
      <c r="U398">
        <v>6</v>
      </c>
      <c r="V398">
        <f>dailyActivity_merged[[#This Row],[FairlyActiveMinutes]]*60</f>
        <v>2820</v>
      </c>
      <c r="W398">
        <v>47</v>
      </c>
      <c r="X398">
        <f>dailyActivity_merged[[#This Row],[LightlyActiveMinutes]]*60</f>
        <v>18000</v>
      </c>
      <c r="Y398">
        <v>300</v>
      </c>
      <c r="Z398">
        <v>680</v>
      </c>
      <c r="AA398">
        <v>2324</v>
      </c>
    </row>
    <row r="399" spans="1:27" x14ac:dyDescent="0.3">
      <c r="A399" t="e">
        <f>VLOOKUP(dailyActivity_merged[[#Headers],[Id]],dailyActivity_merged[[Id]:[Calories]],15,0)</f>
        <v>#N/A</v>
      </c>
      <c r="B399" t="str">
        <f>LEFT(dailyActivity_merged[[#This Row],[Id]],4)</f>
        <v>4319</v>
      </c>
      <c r="C399">
        <v>4319703577</v>
      </c>
      <c r="D399" t="str">
        <f>LEFT(dailyActivity_merged[[#This Row],[ActivityDate]],1)</f>
        <v>4</v>
      </c>
      <c r="E399" s="1">
        <v>42488</v>
      </c>
      <c r="F399" s="1">
        <f ca="1">SUMIF(dailyActivity_merged[Id],dailyActivity_merged[[#Headers],[TotalSteps]],F400:F1338)</f>
        <v>0</v>
      </c>
      <c r="G399">
        <v>10817</v>
      </c>
      <c r="H399">
        <v>7.2800002098083496</v>
      </c>
      <c r="I399">
        <v>7.2800002098083496</v>
      </c>
      <c r="J399">
        <v>0</v>
      </c>
      <c r="K399" t="b">
        <f>IF(dailyActivity_merged[[#This Row],[VeryActiveDistance]]&gt;20,"active")</f>
        <v>0</v>
      </c>
      <c r="L399">
        <v>1.0099999904632599</v>
      </c>
      <c r="M399" t="b">
        <f>IF(dailyActivity_merged[[#This Row],[ModeratelyActiveDistance]]&gt;10&lt;20,"moderate")</f>
        <v>0</v>
      </c>
      <c r="N399">
        <v>0.33000001311302202</v>
      </c>
      <c r="O399" t="str">
        <f>IF(dailyActivity_merged[[#This Row],[LightActiveDistance]]&lt;10,"light")</f>
        <v>light</v>
      </c>
      <c r="P399" t="b">
        <f>IF(dailyActivity_merged[[#This Row],[Mean]]="intermediate",IF(dailyActivity_merged[[#This Row],[Mean]]&gt;35,"pro","beginner"))</f>
        <v>0</v>
      </c>
      <c r="Q399">
        <f>AVERAGE(dailyActivity_merged[LightActiveDistance])</f>
        <v>3.3408191485885292</v>
      </c>
      <c r="R399">
        <v>5.9400000572204599</v>
      </c>
      <c r="S399">
        <v>0</v>
      </c>
      <c r="T399">
        <f>dailyActivity_merged[[#This Row],[VeryActiveMinutes]]*60</f>
        <v>780</v>
      </c>
      <c r="U399">
        <v>13</v>
      </c>
      <c r="V399">
        <f>dailyActivity_merged[[#This Row],[FairlyActiveMinutes]]*60</f>
        <v>480</v>
      </c>
      <c r="W399">
        <v>8</v>
      </c>
      <c r="X399">
        <f>dailyActivity_merged[[#This Row],[LightlyActiveMinutes]]*60</f>
        <v>21540</v>
      </c>
      <c r="Y399">
        <v>359</v>
      </c>
      <c r="Z399">
        <v>552</v>
      </c>
      <c r="AA399">
        <v>2367</v>
      </c>
    </row>
    <row r="400" spans="1:27" x14ac:dyDescent="0.3">
      <c r="A400" t="e">
        <f>VLOOKUP(dailyActivity_merged[[#Headers],[Id]],dailyActivity_merged[[Id]:[Calories]],15,0)</f>
        <v>#N/A</v>
      </c>
      <c r="B400" t="str">
        <f>LEFT(dailyActivity_merged[[#This Row],[Id]],4)</f>
        <v>4319</v>
      </c>
      <c r="C400">
        <v>4319703577</v>
      </c>
      <c r="D400" t="str">
        <f>LEFT(dailyActivity_merged[[#This Row],[ActivityDate]],1)</f>
        <v>4</v>
      </c>
      <c r="E400" s="1">
        <v>42489</v>
      </c>
      <c r="F400" s="1">
        <f ca="1">SUMIF(dailyActivity_merged[Id],dailyActivity_merged[[#Headers],[TotalSteps]],F401:F1339)</f>
        <v>0</v>
      </c>
      <c r="G400">
        <v>7990</v>
      </c>
      <c r="H400">
        <v>5.3600001335143999</v>
      </c>
      <c r="I400">
        <v>5.3600001335143999</v>
      </c>
      <c r="J400">
        <v>0</v>
      </c>
      <c r="K400" t="b">
        <f>IF(dailyActivity_merged[[#This Row],[VeryActiveDistance]]&gt;20,"active")</f>
        <v>0</v>
      </c>
      <c r="L400">
        <v>0.44999998807907099</v>
      </c>
      <c r="M400" t="b">
        <f>IF(dailyActivity_merged[[#This Row],[ModeratelyActiveDistance]]&gt;10&lt;20,"moderate")</f>
        <v>0</v>
      </c>
      <c r="N400">
        <v>0.79000002145767201</v>
      </c>
      <c r="O400" t="str">
        <f>IF(dailyActivity_merged[[#This Row],[LightActiveDistance]]&lt;10,"light")</f>
        <v>light</v>
      </c>
      <c r="P400" t="b">
        <f>IF(dailyActivity_merged[[#This Row],[Mean]]="intermediate",IF(dailyActivity_merged[[#This Row],[Mean]]&gt;35,"pro","beginner"))</f>
        <v>0</v>
      </c>
      <c r="Q400">
        <f>AVERAGE(dailyActivity_merged[LightActiveDistance])</f>
        <v>3.3408191485885292</v>
      </c>
      <c r="R400">
        <v>4.1199998855590803</v>
      </c>
      <c r="S400">
        <v>0</v>
      </c>
      <c r="T400">
        <f>dailyActivity_merged[[#This Row],[VeryActiveMinutes]]*60</f>
        <v>360</v>
      </c>
      <c r="U400">
        <v>6</v>
      </c>
      <c r="V400">
        <f>dailyActivity_merged[[#This Row],[FairlyActiveMinutes]]*60</f>
        <v>1080</v>
      </c>
      <c r="W400">
        <v>18</v>
      </c>
      <c r="X400">
        <f>dailyActivity_merged[[#This Row],[LightlyActiveMinutes]]*60</f>
        <v>17340</v>
      </c>
      <c r="Y400">
        <v>289</v>
      </c>
      <c r="Z400">
        <v>624</v>
      </c>
      <c r="AA400">
        <v>2175</v>
      </c>
    </row>
    <row r="401" spans="1:27" x14ac:dyDescent="0.3">
      <c r="A401" t="e">
        <f>VLOOKUP(dailyActivity_merged[[#Headers],[Id]],dailyActivity_merged[[Id]:[Calories]],15,0)</f>
        <v>#N/A</v>
      </c>
      <c r="B401" t="str">
        <f>LEFT(dailyActivity_merged[[#This Row],[Id]],4)</f>
        <v>4319</v>
      </c>
      <c r="C401">
        <v>4319703577</v>
      </c>
      <c r="D401" t="str">
        <f>LEFT(dailyActivity_merged[[#This Row],[ActivityDate]],1)</f>
        <v>4</v>
      </c>
      <c r="E401" s="1">
        <v>42490</v>
      </c>
      <c r="F401" s="1">
        <f ca="1">SUMIF(dailyActivity_merged[Id],dailyActivity_merged[[#Headers],[TotalSteps]],F402:F1340)</f>
        <v>0</v>
      </c>
      <c r="G401">
        <v>8221</v>
      </c>
      <c r="H401">
        <v>5.5199999809265101</v>
      </c>
      <c r="I401">
        <v>5.5199999809265101</v>
      </c>
      <c r="J401">
        <v>0</v>
      </c>
      <c r="K401" t="b">
        <f>IF(dailyActivity_merged[[#This Row],[VeryActiveDistance]]&gt;20,"active")</f>
        <v>0</v>
      </c>
      <c r="L401">
        <v>0.40000000596046398</v>
      </c>
      <c r="M401" t="b">
        <f>IF(dailyActivity_merged[[#This Row],[ModeratelyActiveDistance]]&gt;10&lt;20,"moderate")</f>
        <v>0</v>
      </c>
      <c r="N401">
        <v>1.6100000143051101</v>
      </c>
      <c r="O401" t="str">
        <f>IF(dailyActivity_merged[[#This Row],[LightActiveDistance]]&lt;10,"light")</f>
        <v>light</v>
      </c>
      <c r="P401" t="b">
        <f>IF(dailyActivity_merged[[#This Row],[Mean]]="intermediate",IF(dailyActivity_merged[[#This Row],[Mean]]&gt;35,"pro","beginner"))</f>
        <v>0</v>
      </c>
      <c r="Q401">
        <f>AVERAGE(dailyActivity_merged[LightActiveDistance])</f>
        <v>3.3408191485885292</v>
      </c>
      <c r="R401">
        <v>3.5099999904632599</v>
      </c>
      <c r="S401">
        <v>0</v>
      </c>
      <c r="T401">
        <f>dailyActivity_merged[[#This Row],[VeryActiveMinutes]]*60</f>
        <v>360</v>
      </c>
      <c r="U401">
        <v>6</v>
      </c>
      <c r="V401">
        <f>dailyActivity_merged[[#This Row],[FairlyActiveMinutes]]*60</f>
        <v>2280</v>
      </c>
      <c r="W401">
        <v>38</v>
      </c>
      <c r="X401">
        <f>dailyActivity_merged[[#This Row],[LightlyActiveMinutes]]*60</f>
        <v>11760</v>
      </c>
      <c r="Y401">
        <v>196</v>
      </c>
      <c r="Z401">
        <v>695</v>
      </c>
      <c r="AA401">
        <v>2092</v>
      </c>
    </row>
    <row r="402" spans="1:27" x14ac:dyDescent="0.3">
      <c r="A402" t="e">
        <f>VLOOKUP(dailyActivity_merged[[#Headers],[Id]],dailyActivity_merged[[Id]:[Calories]],15,0)</f>
        <v>#N/A</v>
      </c>
      <c r="B402" t="str">
        <f>LEFT(dailyActivity_merged[[#This Row],[Id]],4)</f>
        <v>4319</v>
      </c>
      <c r="C402">
        <v>4319703577</v>
      </c>
      <c r="D402" t="str">
        <f>LEFT(dailyActivity_merged[[#This Row],[ActivityDate]],1)</f>
        <v>4</v>
      </c>
      <c r="E402" s="1">
        <v>42491</v>
      </c>
      <c r="F402" s="1">
        <f ca="1">SUMIF(dailyActivity_merged[Id],dailyActivity_merged[[#Headers],[TotalSteps]],F403:F1341)</f>
        <v>0</v>
      </c>
      <c r="G402">
        <v>1251</v>
      </c>
      <c r="H402">
        <v>0.83999997377395597</v>
      </c>
      <c r="I402">
        <v>0.83999997377395597</v>
      </c>
      <c r="J402">
        <v>0</v>
      </c>
      <c r="K402" t="b">
        <f>IF(dailyActivity_merged[[#This Row],[VeryActiveDistance]]&gt;20,"active")</f>
        <v>0</v>
      </c>
      <c r="L402">
        <v>0</v>
      </c>
      <c r="M402" t="b">
        <f>IF(dailyActivity_merged[[#This Row],[ModeratelyActiveDistance]]&gt;10&lt;20,"moderate")</f>
        <v>0</v>
      </c>
      <c r="N402">
        <v>0</v>
      </c>
      <c r="O402" t="str">
        <f>IF(dailyActivity_merged[[#This Row],[LightActiveDistance]]&lt;10,"light")</f>
        <v>light</v>
      </c>
      <c r="P402" t="b">
        <f>IF(dailyActivity_merged[[#This Row],[Mean]]="intermediate",IF(dailyActivity_merged[[#This Row],[Mean]]&gt;35,"pro","beginner"))</f>
        <v>0</v>
      </c>
      <c r="Q402">
        <f>AVERAGE(dailyActivity_merged[LightActiveDistance])</f>
        <v>3.3408191485885292</v>
      </c>
      <c r="R402">
        <v>0.83999997377395597</v>
      </c>
      <c r="S402">
        <v>0</v>
      </c>
      <c r="T402">
        <f>dailyActivity_merged[[#This Row],[VeryActiveMinutes]]*60</f>
        <v>0</v>
      </c>
      <c r="U402">
        <v>0</v>
      </c>
      <c r="V402">
        <f>dailyActivity_merged[[#This Row],[FairlyActiveMinutes]]*60</f>
        <v>0</v>
      </c>
      <c r="W402">
        <v>0</v>
      </c>
      <c r="X402">
        <f>dailyActivity_merged[[#This Row],[LightlyActiveMinutes]]*60</f>
        <v>4020</v>
      </c>
      <c r="Y402">
        <v>67</v>
      </c>
      <c r="Z402">
        <v>836</v>
      </c>
      <c r="AA402">
        <v>1593</v>
      </c>
    </row>
    <row r="403" spans="1:27" x14ac:dyDescent="0.3">
      <c r="A403" t="e">
        <f>VLOOKUP(dailyActivity_merged[[#Headers],[Id]],dailyActivity_merged[[Id]:[Calories]],15,0)</f>
        <v>#N/A</v>
      </c>
      <c r="B403" t="str">
        <f>LEFT(dailyActivity_merged[[#This Row],[Id]],4)</f>
        <v>4319</v>
      </c>
      <c r="C403">
        <v>4319703577</v>
      </c>
      <c r="D403" t="str">
        <f>LEFT(dailyActivity_merged[[#This Row],[ActivityDate]],1)</f>
        <v>4</v>
      </c>
      <c r="E403" s="1">
        <v>42492</v>
      </c>
      <c r="F403" s="1">
        <f ca="1">SUMIF(dailyActivity_merged[Id],dailyActivity_merged[[#Headers],[TotalSteps]],F404:F1342)</f>
        <v>0</v>
      </c>
      <c r="G403">
        <v>9261</v>
      </c>
      <c r="H403">
        <v>6.2399997711181596</v>
      </c>
      <c r="I403">
        <v>6.2399997711181596</v>
      </c>
      <c r="J403">
        <v>0</v>
      </c>
      <c r="K403" t="b">
        <f>IF(dailyActivity_merged[[#This Row],[VeryActiveDistance]]&gt;20,"active")</f>
        <v>0</v>
      </c>
      <c r="L403">
        <v>0</v>
      </c>
      <c r="M403" t="b">
        <f>IF(dailyActivity_merged[[#This Row],[ModeratelyActiveDistance]]&gt;10&lt;20,"moderate")</f>
        <v>0</v>
      </c>
      <c r="N403">
        <v>0.43999999761581399</v>
      </c>
      <c r="O403" t="str">
        <f>IF(dailyActivity_merged[[#This Row],[LightActiveDistance]]&lt;10,"light")</f>
        <v>light</v>
      </c>
      <c r="P403" t="b">
        <f>IF(dailyActivity_merged[[#This Row],[Mean]]="intermediate",IF(dailyActivity_merged[[#This Row],[Mean]]&gt;35,"pro","beginner"))</f>
        <v>0</v>
      </c>
      <c r="Q403">
        <f>AVERAGE(dailyActivity_merged[LightActiveDistance])</f>
        <v>3.3408191485885292</v>
      </c>
      <c r="R403">
        <v>5.71000003814697</v>
      </c>
      <c r="S403">
        <v>0</v>
      </c>
      <c r="T403">
        <f>dailyActivity_merged[[#This Row],[VeryActiveMinutes]]*60</f>
        <v>0</v>
      </c>
      <c r="U403">
        <v>0</v>
      </c>
      <c r="V403">
        <f>dailyActivity_merged[[#This Row],[FairlyActiveMinutes]]*60</f>
        <v>660</v>
      </c>
      <c r="W403">
        <v>11</v>
      </c>
      <c r="X403">
        <f>dailyActivity_merged[[#This Row],[LightlyActiveMinutes]]*60</f>
        <v>20640</v>
      </c>
      <c r="Y403">
        <v>344</v>
      </c>
      <c r="Z403">
        <v>585</v>
      </c>
      <c r="AA403">
        <v>2270</v>
      </c>
    </row>
    <row r="404" spans="1:27" x14ac:dyDescent="0.3">
      <c r="A404" t="e">
        <f>VLOOKUP(dailyActivity_merged[[#Headers],[Id]],dailyActivity_merged[[Id]:[Calories]],15,0)</f>
        <v>#N/A</v>
      </c>
      <c r="B404" t="str">
        <f>LEFT(dailyActivity_merged[[#This Row],[Id]],4)</f>
        <v>4319</v>
      </c>
      <c r="C404">
        <v>4319703577</v>
      </c>
      <c r="D404" t="str">
        <f>LEFT(dailyActivity_merged[[#This Row],[ActivityDate]],1)</f>
        <v>4</v>
      </c>
      <c r="E404" s="1">
        <v>42493</v>
      </c>
      <c r="F404" s="1">
        <f ca="1">SUMIF(dailyActivity_merged[Id],dailyActivity_merged[[#Headers],[TotalSteps]],F405:F1343)</f>
        <v>0</v>
      </c>
      <c r="G404">
        <v>9648</v>
      </c>
      <c r="H404">
        <v>6.4699997901916504</v>
      </c>
      <c r="I404">
        <v>6.4699997901916504</v>
      </c>
      <c r="J404">
        <v>0</v>
      </c>
      <c r="K404" t="b">
        <f>IF(dailyActivity_merged[[#This Row],[VeryActiveDistance]]&gt;20,"active")</f>
        <v>0</v>
      </c>
      <c r="L404">
        <v>0.57999998331069902</v>
      </c>
      <c r="M404" t="b">
        <f>IF(dailyActivity_merged[[#This Row],[ModeratelyActiveDistance]]&gt;10&lt;20,"moderate")</f>
        <v>0</v>
      </c>
      <c r="N404">
        <v>1.0700000524520901</v>
      </c>
      <c r="O404" t="str">
        <f>IF(dailyActivity_merged[[#This Row],[LightActiveDistance]]&lt;10,"light")</f>
        <v>light</v>
      </c>
      <c r="P404" t="b">
        <f>IF(dailyActivity_merged[[#This Row],[Mean]]="intermediate",IF(dailyActivity_merged[[#This Row],[Mean]]&gt;35,"pro","beginner"))</f>
        <v>0</v>
      </c>
      <c r="Q404">
        <f>AVERAGE(dailyActivity_merged[LightActiveDistance])</f>
        <v>3.3408191485885292</v>
      </c>
      <c r="R404">
        <v>4.8299999237060502</v>
      </c>
      <c r="S404">
        <v>0</v>
      </c>
      <c r="T404">
        <f>dailyActivity_merged[[#This Row],[VeryActiveMinutes]]*60</f>
        <v>480</v>
      </c>
      <c r="U404">
        <v>8</v>
      </c>
      <c r="V404">
        <f>dailyActivity_merged[[#This Row],[FairlyActiveMinutes]]*60</f>
        <v>1560</v>
      </c>
      <c r="W404">
        <v>26</v>
      </c>
      <c r="X404">
        <f>dailyActivity_merged[[#This Row],[LightlyActiveMinutes]]*60</f>
        <v>17220</v>
      </c>
      <c r="Y404">
        <v>287</v>
      </c>
      <c r="Z404">
        <v>669</v>
      </c>
      <c r="AA404">
        <v>2235</v>
      </c>
    </row>
    <row r="405" spans="1:27" x14ac:dyDescent="0.3">
      <c r="A405" t="e">
        <f>VLOOKUP(dailyActivity_merged[[#Headers],[Id]],dailyActivity_merged[[Id]:[Calories]],15,0)</f>
        <v>#N/A</v>
      </c>
      <c r="B405" t="str">
        <f>LEFT(dailyActivity_merged[[#This Row],[Id]],4)</f>
        <v>4319</v>
      </c>
      <c r="C405">
        <v>4319703577</v>
      </c>
      <c r="D405" t="str">
        <f>LEFT(dailyActivity_merged[[#This Row],[ActivityDate]],1)</f>
        <v>4</v>
      </c>
      <c r="E405" s="1">
        <v>42494</v>
      </c>
      <c r="F405" s="1">
        <f ca="1">SUMIF(dailyActivity_merged[Id],dailyActivity_merged[[#Headers],[TotalSteps]],F406:F1344)</f>
        <v>0</v>
      </c>
      <c r="G405">
        <v>10429</v>
      </c>
      <c r="H405">
        <v>7.0199999809265101</v>
      </c>
      <c r="I405">
        <v>7.0199999809265101</v>
      </c>
      <c r="J405">
        <v>0</v>
      </c>
      <c r="K405" t="b">
        <f>IF(dailyActivity_merged[[#This Row],[VeryActiveDistance]]&gt;20,"active")</f>
        <v>0</v>
      </c>
      <c r="L405">
        <v>0.58999997377395597</v>
      </c>
      <c r="M405" t="b">
        <f>IF(dailyActivity_merged[[#This Row],[ModeratelyActiveDistance]]&gt;10&lt;20,"moderate")</f>
        <v>0</v>
      </c>
      <c r="N405">
        <v>0.57999998331069902</v>
      </c>
      <c r="O405" t="str">
        <f>IF(dailyActivity_merged[[#This Row],[LightActiveDistance]]&lt;10,"light")</f>
        <v>light</v>
      </c>
      <c r="P405" t="b">
        <f>IF(dailyActivity_merged[[#This Row],[Mean]]="intermediate",IF(dailyActivity_merged[[#This Row],[Mean]]&gt;35,"pro","beginner"))</f>
        <v>0</v>
      </c>
      <c r="Q405">
        <f>AVERAGE(dailyActivity_merged[LightActiveDistance])</f>
        <v>3.3408191485885292</v>
      </c>
      <c r="R405">
        <v>5.8499999046325701</v>
      </c>
      <c r="S405">
        <v>0</v>
      </c>
      <c r="T405">
        <f>dailyActivity_merged[[#This Row],[VeryActiveMinutes]]*60</f>
        <v>480</v>
      </c>
      <c r="U405">
        <v>8</v>
      </c>
      <c r="V405">
        <f>dailyActivity_merged[[#This Row],[FairlyActiveMinutes]]*60</f>
        <v>780</v>
      </c>
      <c r="W405">
        <v>13</v>
      </c>
      <c r="X405">
        <f>dailyActivity_merged[[#This Row],[LightlyActiveMinutes]]*60</f>
        <v>18780</v>
      </c>
      <c r="Y405">
        <v>313</v>
      </c>
      <c r="Z405">
        <v>1106</v>
      </c>
      <c r="AA405">
        <v>2282</v>
      </c>
    </row>
    <row r="406" spans="1:27" x14ac:dyDescent="0.3">
      <c r="A406" t="e">
        <f>VLOOKUP(dailyActivity_merged[[#Headers],[Id]],dailyActivity_merged[[Id]:[Calories]],15,0)</f>
        <v>#N/A</v>
      </c>
      <c r="B406" t="str">
        <f>LEFT(dailyActivity_merged[[#This Row],[Id]],4)</f>
        <v>4319</v>
      </c>
      <c r="C406">
        <v>4319703577</v>
      </c>
      <c r="D406" t="str">
        <f>LEFT(dailyActivity_merged[[#This Row],[ActivityDate]],1)</f>
        <v>4</v>
      </c>
      <c r="E406" s="1">
        <v>42495</v>
      </c>
      <c r="F406" s="1">
        <f ca="1">SUMIF(dailyActivity_merged[Id],dailyActivity_merged[[#Headers],[TotalSteps]],F407:F1345)</f>
        <v>0</v>
      </c>
      <c r="G406">
        <v>13658</v>
      </c>
      <c r="H406">
        <v>9.4899997711181605</v>
      </c>
      <c r="I406">
        <v>9.4899997711181605</v>
      </c>
      <c r="J406">
        <v>0</v>
      </c>
      <c r="K406" t="b">
        <f>IF(dailyActivity_merged[[#This Row],[VeryActiveDistance]]&gt;20,"active")</f>
        <v>0</v>
      </c>
      <c r="L406">
        <v>2.6300001144409202</v>
      </c>
      <c r="M406" t="b">
        <f>IF(dailyActivity_merged[[#This Row],[ModeratelyActiveDistance]]&gt;10&lt;20,"moderate")</f>
        <v>0</v>
      </c>
      <c r="N406">
        <v>1.4099999666214</v>
      </c>
      <c r="O406" t="str">
        <f>IF(dailyActivity_merged[[#This Row],[LightActiveDistance]]&lt;10,"light")</f>
        <v>light</v>
      </c>
      <c r="P406" t="b">
        <f>IF(dailyActivity_merged[[#This Row],[Mean]]="intermediate",IF(dailyActivity_merged[[#This Row],[Mean]]&gt;35,"pro","beginner"))</f>
        <v>0</v>
      </c>
      <c r="Q406">
        <f>AVERAGE(dailyActivity_merged[LightActiveDistance])</f>
        <v>3.3408191485885292</v>
      </c>
      <c r="R406">
        <v>5.4499998092651403</v>
      </c>
      <c r="S406">
        <v>0</v>
      </c>
      <c r="T406">
        <f>dailyActivity_merged[[#This Row],[VeryActiveMinutes]]*60</f>
        <v>1620</v>
      </c>
      <c r="U406">
        <v>27</v>
      </c>
      <c r="V406">
        <f>dailyActivity_merged[[#This Row],[FairlyActiveMinutes]]*60</f>
        <v>2040</v>
      </c>
      <c r="W406">
        <v>34</v>
      </c>
      <c r="X406">
        <f>dailyActivity_merged[[#This Row],[LightlyActiveMinutes]]*60</f>
        <v>19680</v>
      </c>
      <c r="Y406">
        <v>328</v>
      </c>
      <c r="Z406">
        <v>957</v>
      </c>
      <c r="AA406">
        <v>2530</v>
      </c>
    </row>
    <row r="407" spans="1:27" x14ac:dyDescent="0.3">
      <c r="A407" t="e">
        <f>VLOOKUP(dailyActivity_merged[[#Headers],[Id]],dailyActivity_merged[[Id]:[Calories]],15,0)</f>
        <v>#N/A</v>
      </c>
      <c r="B407" t="str">
        <f>LEFT(dailyActivity_merged[[#This Row],[Id]],4)</f>
        <v>4319</v>
      </c>
      <c r="C407">
        <v>4319703577</v>
      </c>
      <c r="D407" t="str">
        <f>LEFT(dailyActivity_merged[[#This Row],[ActivityDate]],1)</f>
        <v>4</v>
      </c>
      <c r="E407" s="1">
        <v>42496</v>
      </c>
      <c r="F407" s="1">
        <f ca="1">SUMIF(dailyActivity_merged[Id],dailyActivity_merged[[#Headers],[TotalSteps]],F408:F1346)</f>
        <v>0</v>
      </c>
      <c r="G407">
        <v>9524</v>
      </c>
      <c r="H407">
        <v>6.4200000762939498</v>
      </c>
      <c r="I407">
        <v>6.4200000762939498</v>
      </c>
      <c r="J407">
        <v>0</v>
      </c>
      <c r="K407" t="b">
        <f>IF(dailyActivity_merged[[#This Row],[VeryActiveDistance]]&gt;20,"active")</f>
        <v>0</v>
      </c>
      <c r="L407">
        <v>0.40999999642372098</v>
      </c>
      <c r="M407" t="b">
        <f>IF(dailyActivity_merged[[#This Row],[ModeratelyActiveDistance]]&gt;10&lt;20,"moderate")</f>
        <v>0</v>
      </c>
      <c r="N407">
        <v>0.46999999880790699</v>
      </c>
      <c r="O407" t="str">
        <f>IF(dailyActivity_merged[[#This Row],[LightActiveDistance]]&lt;10,"light")</f>
        <v>light</v>
      </c>
      <c r="P407" t="b">
        <f>IF(dailyActivity_merged[[#This Row],[Mean]]="intermediate",IF(dailyActivity_merged[[#This Row],[Mean]]&gt;35,"pro","beginner"))</f>
        <v>0</v>
      </c>
      <c r="Q407">
        <f>AVERAGE(dailyActivity_merged[LightActiveDistance])</f>
        <v>3.3408191485885292</v>
      </c>
      <c r="R407">
        <v>5.46000003814697</v>
      </c>
      <c r="S407">
        <v>0</v>
      </c>
      <c r="T407">
        <f>dailyActivity_merged[[#This Row],[VeryActiveMinutes]]*60</f>
        <v>360</v>
      </c>
      <c r="U407">
        <v>6</v>
      </c>
      <c r="V407">
        <f>dailyActivity_merged[[#This Row],[FairlyActiveMinutes]]*60</f>
        <v>660</v>
      </c>
      <c r="W407">
        <v>11</v>
      </c>
      <c r="X407">
        <f>dailyActivity_merged[[#This Row],[LightlyActiveMinutes]]*60</f>
        <v>18840</v>
      </c>
      <c r="Y407">
        <v>314</v>
      </c>
      <c r="Z407">
        <v>692</v>
      </c>
      <c r="AA407">
        <v>2266</v>
      </c>
    </row>
    <row r="408" spans="1:27" x14ac:dyDescent="0.3">
      <c r="A408" t="e">
        <f>VLOOKUP(dailyActivity_merged[[#Headers],[Id]],dailyActivity_merged[[Id]:[Calories]],15,0)</f>
        <v>#N/A</v>
      </c>
      <c r="B408" t="str">
        <f>LEFT(dailyActivity_merged[[#This Row],[Id]],4)</f>
        <v>4319</v>
      </c>
      <c r="C408">
        <v>4319703577</v>
      </c>
      <c r="D408" t="str">
        <f>LEFT(dailyActivity_merged[[#This Row],[ActivityDate]],1)</f>
        <v>4</v>
      </c>
      <c r="E408" s="1">
        <v>42497</v>
      </c>
      <c r="F408" s="1">
        <f ca="1">SUMIF(dailyActivity_merged[Id],dailyActivity_merged[[#Headers],[TotalSteps]],F409:F1347)</f>
        <v>0</v>
      </c>
      <c r="G408">
        <v>7937</v>
      </c>
      <c r="H408">
        <v>5.3299999237060502</v>
      </c>
      <c r="I408">
        <v>5.3299999237060502</v>
      </c>
      <c r="J408">
        <v>0</v>
      </c>
      <c r="K408" t="b">
        <f>IF(dailyActivity_merged[[#This Row],[VeryActiveDistance]]&gt;20,"active")</f>
        <v>0</v>
      </c>
      <c r="L408">
        <v>0.18999999761581399</v>
      </c>
      <c r="M408" t="b">
        <f>IF(dailyActivity_merged[[#This Row],[ModeratelyActiveDistance]]&gt;10&lt;20,"moderate")</f>
        <v>0</v>
      </c>
      <c r="N408">
        <v>1.04999995231628</v>
      </c>
      <c r="O408" t="str">
        <f>IF(dailyActivity_merged[[#This Row],[LightActiveDistance]]&lt;10,"light")</f>
        <v>light</v>
      </c>
      <c r="P408" t="b">
        <f>IF(dailyActivity_merged[[#This Row],[Mean]]="intermediate",IF(dailyActivity_merged[[#This Row],[Mean]]&gt;35,"pro","beginner"))</f>
        <v>0</v>
      </c>
      <c r="Q408">
        <f>AVERAGE(dailyActivity_merged[LightActiveDistance])</f>
        <v>3.3408191485885292</v>
      </c>
      <c r="R408">
        <v>4.0799999237060502</v>
      </c>
      <c r="S408">
        <v>0</v>
      </c>
      <c r="T408">
        <f>dailyActivity_merged[[#This Row],[VeryActiveMinutes]]*60</f>
        <v>180</v>
      </c>
      <c r="U408">
        <v>3</v>
      </c>
      <c r="V408">
        <f>dailyActivity_merged[[#This Row],[FairlyActiveMinutes]]*60</f>
        <v>1680</v>
      </c>
      <c r="W408">
        <v>28</v>
      </c>
      <c r="X408">
        <f>dailyActivity_merged[[#This Row],[LightlyActiveMinutes]]*60</f>
        <v>16740</v>
      </c>
      <c r="Y408">
        <v>279</v>
      </c>
      <c r="Z408">
        <v>586</v>
      </c>
      <c r="AA408">
        <v>2158</v>
      </c>
    </row>
    <row r="409" spans="1:27" x14ac:dyDescent="0.3">
      <c r="A409" t="e">
        <f>VLOOKUP(dailyActivity_merged[[#Headers],[Id]],dailyActivity_merged[[Id]:[Calories]],15,0)</f>
        <v>#N/A</v>
      </c>
      <c r="B409" t="str">
        <f>LEFT(dailyActivity_merged[[#This Row],[Id]],4)</f>
        <v>4319</v>
      </c>
      <c r="C409">
        <v>4319703577</v>
      </c>
      <c r="D409" t="str">
        <f>LEFT(dailyActivity_merged[[#This Row],[ActivityDate]],1)</f>
        <v>4</v>
      </c>
      <c r="E409" s="1">
        <v>42498</v>
      </c>
      <c r="F409" s="1">
        <f ca="1">SUMIF(dailyActivity_merged[Id],dailyActivity_merged[[#Headers],[TotalSteps]],F410:F1348)</f>
        <v>0</v>
      </c>
      <c r="G409">
        <v>3672</v>
      </c>
      <c r="H409">
        <v>2.46000003814697</v>
      </c>
      <c r="I409">
        <v>2.46000003814697</v>
      </c>
      <c r="J409">
        <v>0</v>
      </c>
      <c r="K409" t="b">
        <f>IF(dailyActivity_merged[[#This Row],[VeryActiveDistance]]&gt;20,"active")</f>
        <v>0</v>
      </c>
      <c r="L409">
        <v>0</v>
      </c>
      <c r="M409" t="b">
        <f>IF(dailyActivity_merged[[#This Row],[ModeratelyActiveDistance]]&gt;10&lt;20,"moderate")</f>
        <v>0</v>
      </c>
      <c r="N409">
        <v>0</v>
      </c>
      <c r="O409" t="str">
        <f>IF(dailyActivity_merged[[#This Row],[LightActiveDistance]]&lt;10,"light")</f>
        <v>light</v>
      </c>
      <c r="P409" t="b">
        <f>IF(dailyActivity_merged[[#This Row],[Mean]]="intermediate",IF(dailyActivity_merged[[#This Row],[Mean]]&gt;35,"pro","beginner"))</f>
        <v>0</v>
      </c>
      <c r="Q409">
        <f>AVERAGE(dailyActivity_merged[LightActiveDistance])</f>
        <v>3.3408191485885292</v>
      </c>
      <c r="R409">
        <v>2.46000003814697</v>
      </c>
      <c r="S409">
        <v>0</v>
      </c>
      <c r="T409">
        <f>dailyActivity_merged[[#This Row],[VeryActiveMinutes]]*60</f>
        <v>0</v>
      </c>
      <c r="U409">
        <v>0</v>
      </c>
      <c r="V409">
        <f>dailyActivity_merged[[#This Row],[FairlyActiveMinutes]]*60</f>
        <v>0</v>
      </c>
      <c r="W409">
        <v>0</v>
      </c>
      <c r="X409">
        <f>dailyActivity_merged[[#This Row],[LightlyActiveMinutes]]*60</f>
        <v>9180</v>
      </c>
      <c r="Y409">
        <v>153</v>
      </c>
      <c r="Z409">
        <v>603</v>
      </c>
      <c r="AA409">
        <v>1792</v>
      </c>
    </row>
    <row r="410" spans="1:27" x14ac:dyDescent="0.3">
      <c r="A410" t="e">
        <f>VLOOKUP(dailyActivity_merged[[#Headers],[Id]],dailyActivity_merged[[Id]:[Calories]],15,0)</f>
        <v>#N/A</v>
      </c>
      <c r="B410" t="str">
        <f>LEFT(dailyActivity_merged[[#This Row],[Id]],4)</f>
        <v>4319</v>
      </c>
      <c r="C410">
        <v>4319703577</v>
      </c>
      <c r="D410" t="str">
        <f>LEFT(dailyActivity_merged[[#This Row],[ActivityDate]],1)</f>
        <v>4</v>
      </c>
      <c r="E410" s="1">
        <v>42499</v>
      </c>
      <c r="F410" s="1">
        <f ca="1">SUMIF(dailyActivity_merged[Id],dailyActivity_merged[[#Headers],[TotalSteps]],F411:F1349)</f>
        <v>0</v>
      </c>
      <c r="G410">
        <v>10378</v>
      </c>
      <c r="H410">
        <v>6.96000003814697</v>
      </c>
      <c r="I410">
        <v>6.96000003814697</v>
      </c>
      <c r="J410">
        <v>0</v>
      </c>
      <c r="K410" t="b">
        <f>IF(dailyActivity_merged[[#This Row],[VeryActiveDistance]]&gt;20,"active")</f>
        <v>0</v>
      </c>
      <c r="L410">
        <v>0.140000000596046</v>
      </c>
      <c r="M410" t="b">
        <f>IF(dailyActivity_merged[[#This Row],[ModeratelyActiveDistance]]&gt;10&lt;20,"moderate")</f>
        <v>0</v>
      </c>
      <c r="N410">
        <v>0.56000000238418601</v>
      </c>
      <c r="O410" t="str">
        <f>IF(dailyActivity_merged[[#This Row],[LightActiveDistance]]&lt;10,"light")</f>
        <v>light</v>
      </c>
      <c r="P410" t="b">
        <f>IF(dailyActivity_merged[[#This Row],[Mean]]="intermediate",IF(dailyActivity_merged[[#This Row],[Mean]]&gt;35,"pro","beginner"))</f>
        <v>0</v>
      </c>
      <c r="Q410">
        <f>AVERAGE(dailyActivity_merged[LightActiveDistance])</f>
        <v>3.3408191485885292</v>
      </c>
      <c r="R410">
        <v>6.25</v>
      </c>
      <c r="S410">
        <v>0</v>
      </c>
      <c r="T410">
        <f>dailyActivity_merged[[#This Row],[VeryActiveMinutes]]*60</f>
        <v>120</v>
      </c>
      <c r="U410">
        <v>2</v>
      </c>
      <c r="V410">
        <f>dailyActivity_merged[[#This Row],[FairlyActiveMinutes]]*60</f>
        <v>840</v>
      </c>
      <c r="W410">
        <v>14</v>
      </c>
      <c r="X410">
        <f>dailyActivity_merged[[#This Row],[LightlyActiveMinutes]]*60</f>
        <v>22440</v>
      </c>
      <c r="Y410">
        <v>374</v>
      </c>
      <c r="Z410">
        <v>490</v>
      </c>
      <c r="AA410">
        <v>2345</v>
      </c>
    </row>
    <row r="411" spans="1:27" x14ac:dyDescent="0.3">
      <c r="A411" t="e">
        <f>VLOOKUP(dailyActivity_merged[[#Headers],[Id]],dailyActivity_merged[[Id]:[Calories]],15,0)</f>
        <v>#N/A</v>
      </c>
      <c r="B411" t="str">
        <f>LEFT(dailyActivity_merged[[#This Row],[Id]],4)</f>
        <v>4319</v>
      </c>
      <c r="C411">
        <v>4319703577</v>
      </c>
      <c r="D411" t="str">
        <f>LEFT(dailyActivity_merged[[#This Row],[ActivityDate]],1)</f>
        <v>4</v>
      </c>
      <c r="E411" s="1">
        <v>42500</v>
      </c>
      <c r="F411" s="1">
        <f ca="1">SUMIF(dailyActivity_merged[Id],dailyActivity_merged[[#Headers],[TotalSteps]],F412:F1350)</f>
        <v>0</v>
      </c>
      <c r="G411">
        <v>9487</v>
      </c>
      <c r="H411">
        <v>6.3699998855590803</v>
      </c>
      <c r="I411">
        <v>6.3699998855590803</v>
      </c>
      <c r="J411">
        <v>0</v>
      </c>
      <c r="K411" t="b">
        <f>IF(dailyActivity_merged[[#This Row],[VeryActiveDistance]]&gt;20,"active")</f>
        <v>0</v>
      </c>
      <c r="L411">
        <v>0.20999999344348899</v>
      </c>
      <c r="M411" t="b">
        <f>IF(dailyActivity_merged[[#This Row],[ModeratelyActiveDistance]]&gt;10&lt;20,"moderate")</f>
        <v>0</v>
      </c>
      <c r="N411">
        <v>0.46000000834464999</v>
      </c>
      <c r="O411" t="str">
        <f>IF(dailyActivity_merged[[#This Row],[LightActiveDistance]]&lt;10,"light")</f>
        <v>light</v>
      </c>
      <c r="P411" t="b">
        <f>IF(dailyActivity_merged[[#This Row],[Mean]]="intermediate",IF(dailyActivity_merged[[#This Row],[Mean]]&gt;35,"pro","beginner"))</f>
        <v>0</v>
      </c>
      <c r="Q411">
        <f>AVERAGE(dailyActivity_merged[LightActiveDistance])</f>
        <v>3.3408191485885292</v>
      </c>
      <c r="R411">
        <v>5.6999998092651403</v>
      </c>
      <c r="S411">
        <v>0</v>
      </c>
      <c r="T411">
        <f>dailyActivity_merged[[#This Row],[VeryActiveMinutes]]*60</f>
        <v>180</v>
      </c>
      <c r="U411">
        <v>3</v>
      </c>
      <c r="V411">
        <f>dailyActivity_merged[[#This Row],[FairlyActiveMinutes]]*60</f>
        <v>720</v>
      </c>
      <c r="W411">
        <v>12</v>
      </c>
      <c r="X411">
        <f>dailyActivity_merged[[#This Row],[LightlyActiveMinutes]]*60</f>
        <v>19740</v>
      </c>
      <c r="Y411">
        <v>329</v>
      </c>
      <c r="Z411">
        <v>555</v>
      </c>
      <c r="AA411">
        <v>2260</v>
      </c>
    </row>
    <row r="412" spans="1:27" x14ac:dyDescent="0.3">
      <c r="A412" t="e">
        <f>VLOOKUP(dailyActivity_merged[[#Headers],[Id]],dailyActivity_merged[[Id]:[Calories]],15,0)</f>
        <v>#N/A</v>
      </c>
      <c r="B412" t="str">
        <f>LEFT(dailyActivity_merged[[#This Row],[Id]],4)</f>
        <v>4319</v>
      </c>
      <c r="C412">
        <v>4319703577</v>
      </c>
      <c r="D412" t="str">
        <f>LEFT(dailyActivity_merged[[#This Row],[ActivityDate]],1)</f>
        <v>4</v>
      </c>
      <c r="E412" s="1">
        <v>42501</v>
      </c>
      <c r="F412" s="1">
        <f ca="1">SUMIF(dailyActivity_merged[Id],dailyActivity_merged[[#Headers],[TotalSteps]],F413:F1351)</f>
        <v>0</v>
      </c>
      <c r="G412">
        <v>9129</v>
      </c>
      <c r="H412">
        <v>6.1300001144409197</v>
      </c>
      <c r="I412">
        <v>6.1300001144409197</v>
      </c>
      <c r="J412">
        <v>0</v>
      </c>
      <c r="K412" t="b">
        <f>IF(dailyActivity_merged[[#This Row],[VeryActiveDistance]]&gt;20,"active")</f>
        <v>0</v>
      </c>
      <c r="L412">
        <v>0.20000000298023199</v>
      </c>
      <c r="M412" t="b">
        <f>IF(dailyActivity_merged[[#This Row],[ModeratelyActiveDistance]]&gt;10&lt;20,"moderate")</f>
        <v>0</v>
      </c>
      <c r="N412">
        <v>0.74000000953674305</v>
      </c>
      <c r="O412" t="str">
        <f>IF(dailyActivity_merged[[#This Row],[LightActiveDistance]]&lt;10,"light")</f>
        <v>light</v>
      </c>
      <c r="P412" t="b">
        <f>IF(dailyActivity_merged[[#This Row],[Mean]]="intermediate",IF(dailyActivity_merged[[#This Row],[Mean]]&gt;35,"pro","beginner"))</f>
        <v>0</v>
      </c>
      <c r="Q412">
        <f>AVERAGE(dailyActivity_merged[LightActiveDistance])</f>
        <v>3.3408191485885292</v>
      </c>
      <c r="R412">
        <v>5.1799998283386204</v>
      </c>
      <c r="S412">
        <v>0</v>
      </c>
      <c r="T412">
        <f>dailyActivity_merged[[#This Row],[VeryActiveMinutes]]*60</f>
        <v>180</v>
      </c>
      <c r="U412">
        <v>3</v>
      </c>
      <c r="V412">
        <f>dailyActivity_merged[[#This Row],[FairlyActiveMinutes]]*60</f>
        <v>1080</v>
      </c>
      <c r="W412">
        <v>18</v>
      </c>
      <c r="X412">
        <f>dailyActivity_merged[[#This Row],[LightlyActiveMinutes]]*60</f>
        <v>18660</v>
      </c>
      <c r="Y412">
        <v>311</v>
      </c>
      <c r="Z412">
        <v>574</v>
      </c>
      <c r="AA412">
        <v>2232</v>
      </c>
    </row>
    <row r="413" spans="1:27" x14ac:dyDescent="0.3">
      <c r="A413" t="e">
        <f>VLOOKUP(dailyActivity_merged[[#Headers],[Id]],dailyActivity_merged[[Id]:[Calories]],15,0)</f>
        <v>#N/A</v>
      </c>
      <c r="B413" t="str">
        <f>LEFT(dailyActivity_merged[[#This Row],[Id]],4)</f>
        <v>4319</v>
      </c>
      <c r="C413">
        <v>4319703577</v>
      </c>
      <c r="D413" t="str">
        <f>LEFT(dailyActivity_merged[[#This Row],[ActivityDate]],1)</f>
        <v>4</v>
      </c>
      <c r="E413" s="1">
        <v>42502</v>
      </c>
      <c r="F413" s="1">
        <f ca="1">SUMIF(dailyActivity_merged[Id],dailyActivity_merged[[#Headers],[TotalSteps]],F414:F1352)</f>
        <v>0</v>
      </c>
      <c r="G413">
        <v>17</v>
      </c>
      <c r="H413">
        <v>9.9999997764825804E-3</v>
      </c>
      <c r="I413">
        <v>9.9999997764825804E-3</v>
      </c>
      <c r="J413">
        <v>0</v>
      </c>
      <c r="K413" t="b">
        <f>IF(dailyActivity_merged[[#This Row],[VeryActiveDistance]]&gt;20,"active")</f>
        <v>0</v>
      </c>
      <c r="L413">
        <v>0</v>
      </c>
      <c r="M413" t="b">
        <f>IF(dailyActivity_merged[[#This Row],[ModeratelyActiveDistance]]&gt;10&lt;20,"moderate")</f>
        <v>0</v>
      </c>
      <c r="N413">
        <v>0</v>
      </c>
      <c r="O413" t="str">
        <f>IF(dailyActivity_merged[[#This Row],[LightActiveDistance]]&lt;10,"light")</f>
        <v>light</v>
      </c>
      <c r="P413" t="b">
        <f>IF(dailyActivity_merged[[#This Row],[Mean]]="intermediate",IF(dailyActivity_merged[[#This Row],[Mean]]&gt;35,"pro","beginner"))</f>
        <v>0</v>
      </c>
      <c r="Q413">
        <f>AVERAGE(dailyActivity_merged[LightActiveDistance])</f>
        <v>3.3408191485885292</v>
      </c>
      <c r="R413">
        <v>9.9999997764825804E-3</v>
      </c>
      <c r="S413">
        <v>0</v>
      </c>
      <c r="T413">
        <f>dailyActivity_merged[[#This Row],[VeryActiveMinutes]]*60</f>
        <v>0</v>
      </c>
      <c r="U413">
        <v>0</v>
      </c>
      <c r="V413">
        <f>dailyActivity_merged[[#This Row],[FairlyActiveMinutes]]*60</f>
        <v>0</v>
      </c>
      <c r="W413">
        <v>0</v>
      </c>
      <c r="X413">
        <f>dailyActivity_merged[[#This Row],[LightlyActiveMinutes]]*60</f>
        <v>120</v>
      </c>
      <c r="Y413">
        <v>2</v>
      </c>
      <c r="Z413">
        <v>0</v>
      </c>
      <c r="AA413">
        <v>257</v>
      </c>
    </row>
    <row r="414" spans="1:27" x14ac:dyDescent="0.3">
      <c r="A414" t="e">
        <f>VLOOKUP(dailyActivity_merged[[#Headers],[Id]],dailyActivity_merged[[Id]:[Calories]],15,0)</f>
        <v>#N/A</v>
      </c>
      <c r="B414" t="str">
        <f>LEFT(dailyActivity_merged[[#This Row],[Id]],4)</f>
        <v>4388</v>
      </c>
      <c r="C414">
        <v>4388161847</v>
      </c>
      <c r="D414" t="str">
        <f>LEFT(dailyActivity_merged[[#This Row],[ActivityDate]],1)</f>
        <v>4</v>
      </c>
      <c r="E414" s="1">
        <v>42472</v>
      </c>
      <c r="F414" s="1">
        <f ca="1">SUMIF(dailyActivity_merged[Id],dailyActivity_merged[[#Headers],[TotalSteps]],F415:F1353)</f>
        <v>0</v>
      </c>
      <c r="G414">
        <v>10122</v>
      </c>
      <c r="H414">
        <v>7.7800002098083496</v>
      </c>
      <c r="I414">
        <v>7.7800002098083496</v>
      </c>
      <c r="J414">
        <v>0</v>
      </c>
      <c r="K414" t="b">
        <f>IF(dailyActivity_merged[[#This Row],[VeryActiveDistance]]&gt;20,"active")</f>
        <v>0</v>
      </c>
      <c r="L414">
        <v>0</v>
      </c>
      <c r="M414" t="b">
        <f>IF(dailyActivity_merged[[#This Row],[ModeratelyActiveDistance]]&gt;10&lt;20,"moderate")</f>
        <v>0</v>
      </c>
      <c r="N414">
        <v>0</v>
      </c>
      <c r="O414" t="str">
        <f>IF(dailyActivity_merged[[#This Row],[LightActiveDistance]]&lt;10,"light")</f>
        <v>light</v>
      </c>
      <c r="P414" t="b">
        <f>IF(dailyActivity_merged[[#This Row],[Mean]]="intermediate",IF(dailyActivity_merged[[#This Row],[Mean]]&gt;35,"pro","beginner"))</f>
        <v>0</v>
      </c>
      <c r="Q414">
        <f>AVERAGE(dailyActivity_merged[LightActiveDistance])</f>
        <v>3.3408191485885292</v>
      </c>
      <c r="R414">
        <v>0</v>
      </c>
      <c r="S414">
        <v>0</v>
      </c>
      <c r="T414">
        <f>dailyActivity_merged[[#This Row],[VeryActiveMinutes]]*60</f>
        <v>0</v>
      </c>
      <c r="U414">
        <v>0</v>
      </c>
      <c r="V414">
        <f>dailyActivity_merged[[#This Row],[FairlyActiveMinutes]]*60</f>
        <v>0</v>
      </c>
      <c r="W414">
        <v>0</v>
      </c>
      <c r="X414">
        <f>dailyActivity_merged[[#This Row],[LightlyActiveMinutes]]*60</f>
        <v>0</v>
      </c>
      <c r="Y414">
        <v>0</v>
      </c>
      <c r="Z414">
        <v>1440</v>
      </c>
      <c r="AA414">
        <v>2955</v>
      </c>
    </row>
    <row r="415" spans="1:27" x14ac:dyDescent="0.3">
      <c r="A415" t="e">
        <f>VLOOKUP(dailyActivity_merged[[#Headers],[Id]],dailyActivity_merged[[Id]:[Calories]],15,0)</f>
        <v>#N/A</v>
      </c>
      <c r="B415" t="str">
        <f>LEFT(dailyActivity_merged[[#This Row],[Id]],4)</f>
        <v>4388</v>
      </c>
      <c r="C415">
        <v>4388161847</v>
      </c>
      <c r="D415" t="str">
        <f>LEFT(dailyActivity_merged[[#This Row],[ActivityDate]],1)</f>
        <v>4</v>
      </c>
      <c r="E415" s="1">
        <v>42473</v>
      </c>
      <c r="F415" s="1">
        <f ca="1">SUMIF(dailyActivity_merged[Id],dailyActivity_merged[[#Headers],[TotalSteps]],F416:F1354)</f>
        <v>0</v>
      </c>
      <c r="G415">
        <v>10993</v>
      </c>
      <c r="H415">
        <v>8.4499998092651403</v>
      </c>
      <c r="I415">
        <v>8.4499998092651403</v>
      </c>
      <c r="J415">
        <v>0</v>
      </c>
      <c r="K415" t="b">
        <f>IF(dailyActivity_merged[[#This Row],[VeryActiveDistance]]&gt;20,"active")</f>
        <v>0</v>
      </c>
      <c r="L415">
        <v>5.9999998658895499E-2</v>
      </c>
      <c r="M415" t="b">
        <f>IF(dailyActivity_merged[[#This Row],[ModeratelyActiveDistance]]&gt;10&lt;20,"moderate")</f>
        <v>0</v>
      </c>
      <c r="N415">
        <v>0.62999999523162797</v>
      </c>
      <c r="O415" t="str">
        <f>IF(dailyActivity_merged[[#This Row],[LightActiveDistance]]&lt;10,"light")</f>
        <v>light</v>
      </c>
      <c r="P415" t="b">
        <f>IF(dailyActivity_merged[[#This Row],[Mean]]="intermediate",IF(dailyActivity_merged[[#This Row],[Mean]]&gt;35,"pro","beginner"))</f>
        <v>0</v>
      </c>
      <c r="Q415">
        <f>AVERAGE(dailyActivity_merged[LightActiveDistance])</f>
        <v>3.3408191485885292</v>
      </c>
      <c r="R415">
        <v>3.8800001144409202</v>
      </c>
      <c r="S415">
        <v>0</v>
      </c>
      <c r="T415">
        <f>dailyActivity_merged[[#This Row],[VeryActiveMinutes]]*60</f>
        <v>60</v>
      </c>
      <c r="U415">
        <v>1</v>
      </c>
      <c r="V415">
        <f>dailyActivity_merged[[#This Row],[FairlyActiveMinutes]]*60</f>
        <v>840</v>
      </c>
      <c r="W415">
        <v>14</v>
      </c>
      <c r="X415">
        <f>dailyActivity_merged[[#This Row],[LightlyActiveMinutes]]*60</f>
        <v>9000</v>
      </c>
      <c r="Y415">
        <v>150</v>
      </c>
      <c r="Z415">
        <v>1275</v>
      </c>
      <c r="AA415">
        <v>3092</v>
      </c>
    </row>
    <row r="416" spans="1:27" x14ac:dyDescent="0.3">
      <c r="A416" t="e">
        <f>VLOOKUP(dailyActivity_merged[[#Headers],[Id]],dailyActivity_merged[[Id]:[Calories]],15,0)</f>
        <v>#N/A</v>
      </c>
      <c r="B416" t="str">
        <f>LEFT(dailyActivity_merged[[#This Row],[Id]],4)</f>
        <v>4388</v>
      </c>
      <c r="C416">
        <v>4388161847</v>
      </c>
      <c r="D416" t="str">
        <f>LEFT(dailyActivity_merged[[#This Row],[ActivityDate]],1)</f>
        <v>4</v>
      </c>
      <c r="E416" s="1">
        <v>42474</v>
      </c>
      <c r="F416" s="1">
        <f ca="1">SUMIF(dailyActivity_merged[Id],dailyActivity_merged[[#Headers],[TotalSteps]],F417:F1355)</f>
        <v>0</v>
      </c>
      <c r="G416">
        <v>8863</v>
      </c>
      <c r="H416">
        <v>6.8200001716613796</v>
      </c>
      <c r="I416">
        <v>6.8200001716613796</v>
      </c>
      <c r="J416">
        <v>0</v>
      </c>
      <c r="K416" t="b">
        <f>IF(dailyActivity_merged[[#This Row],[VeryActiveDistance]]&gt;20,"active")</f>
        <v>0</v>
      </c>
      <c r="L416">
        <v>0.129999995231628</v>
      </c>
      <c r="M416" t="b">
        <f>IF(dailyActivity_merged[[#This Row],[ModeratelyActiveDistance]]&gt;10&lt;20,"moderate")</f>
        <v>0</v>
      </c>
      <c r="N416">
        <v>1.0700000524520901</v>
      </c>
      <c r="O416" t="str">
        <f>IF(dailyActivity_merged[[#This Row],[LightActiveDistance]]&lt;10,"light")</f>
        <v>light</v>
      </c>
      <c r="P416" t="b">
        <f>IF(dailyActivity_merged[[#This Row],[Mean]]="intermediate",IF(dailyActivity_merged[[#This Row],[Mean]]&gt;35,"pro","beginner"))</f>
        <v>0</v>
      </c>
      <c r="Q416">
        <f>AVERAGE(dailyActivity_merged[LightActiveDistance])</f>
        <v>3.3408191485885292</v>
      </c>
      <c r="R416">
        <v>5.6199998855590803</v>
      </c>
      <c r="S416">
        <v>0</v>
      </c>
      <c r="T416">
        <f>dailyActivity_merged[[#This Row],[VeryActiveMinutes]]*60</f>
        <v>600</v>
      </c>
      <c r="U416">
        <v>10</v>
      </c>
      <c r="V416">
        <f>dailyActivity_merged[[#This Row],[FairlyActiveMinutes]]*60</f>
        <v>2100</v>
      </c>
      <c r="W416">
        <v>35</v>
      </c>
      <c r="X416">
        <f>dailyActivity_merged[[#This Row],[LightlyActiveMinutes]]*60</f>
        <v>13140</v>
      </c>
      <c r="Y416">
        <v>219</v>
      </c>
      <c r="Z416">
        <v>945</v>
      </c>
      <c r="AA416">
        <v>2998</v>
      </c>
    </row>
    <row r="417" spans="1:27" x14ac:dyDescent="0.3">
      <c r="A417" t="e">
        <f>VLOOKUP(dailyActivity_merged[[#Headers],[Id]],dailyActivity_merged[[Id]:[Calories]],15,0)</f>
        <v>#N/A</v>
      </c>
      <c r="B417" t="str">
        <f>LEFT(dailyActivity_merged[[#This Row],[Id]],4)</f>
        <v>4388</v>
      </c>
      <c r="C417">
        <v>4388161847</v>
      </c>
      <c r="D417" t="str">
        <f>LEFT(dailyActivity_merged[[#This Row],[ActivityDate]],1)</f>
        <v>4</v>
      </c>
      <c r="E417" s="1">
        <v>42475</v>
      </c>
      <c r="F417" s="1">
        <f ca="1">SUMIF(dailyActivity_merged[Id],dailyActivity_merged[[#Headers],[TotalSteps]],F418:F1356)</f>
        <v>0</v>
      </c>
      <c r="G417">
        <v>8758</v>
      </c>
      <c r="H417">
        <v>6.7300000190734899</v>
      </c>
      <c r="I417">
        <v>6.7300000190734899</v>
      </c>
      <c r="J417">
        <v>0</v>
      </c>
      <c r="K417" t="b">
        <f>IF(dailyActivity_merged[[#This Row],[VeryActiveDistance]]&gt;20,"active")</f>
        <v>0</v>
      </c>
      <c r="L417">
        <v>0</v>
      </c>
      <c r="M417" t="b">
        <f>IF(dailyActivity_merged[[#This Row],[ModeratelyActiveDistance]]&gt;10&lt;20,"moderate")</f>
        <v>0</v>
      </c>
      <c r="N417">
        <v>0</v>
      </c>
      <c r="O417" t="str">
        <f>IF(dailyActivity_merged[[#This Row],[LightActiveDistance]]&lt;10,"light")</f>
        <v>light</v>
      </c>
      <c r="P417" t="b">
        <f>IF(dailyActivity_merged[[#This Row],[Mean]]="intermediate",IF(dailyActivity_merged[[#This Row],[Mean]]&gt;35,"pro","beginner"))</f>
        <v>0</v>
      </c>
      <c r="Q417">
        <f>AVERAGE(dailyActivity_merged[LightActiveDistance])</f>
        <v>3.3408191485885292</v>
      </c>
      <c r="R417">
        <v>6.7300000190734899</v>
      </c>
      <c r="S417">
        <v>0</v>
      </c>
      <c r="T417">
        <f>dailyActivity_merged[[#This Row],[VeryActiveMinutes]]*60</f>
        <v>0</v>
      </c>
      <c r="U417">
        <v>0</v>
      </c>
      <c r="V417">
        <f>dailyActivity_merged[[#This Row],[FairlyActiveMinutes]]*60</f>
        <v>0</v>
      </c>
      <c r="W417">
        <v>0</v>
      </c>
      <c r="X417">
        <f>dailyActivity_merged[[#This Row],[LightlyActiveMinutes]]*60</f>
        <v>17940</v>
      </c>
      <c r="Y417">
        <v>299</v>
      </c>
      <c r="Z417">
        <v>837</v>
      </c>
      <c r="AA417">
        <v>3066</v>
      </c>
    </row>
    <row r="418" spans="1:27" x14ac:dyDescent="0.3">
      <c r="A418" t="e">
        <f>VLOOKUP(dailyActivity_merged[[#Headers],[Id]],dailyActivity_merged[[Id]:[Calories]],15,0)</f>
        <v>#N/A</v>
      </c>
      <c r="B418" t="str">
        <f>LEFT(dailyActivity_merged[[#This Row],[Id]],4)</f>
        <v>4388</v>
      </c>
      <c r="C418">
        <v>4388161847</v>
      </c>
      <c r="D418" t="str">
        <f>LEFT(dailyActivity_merged[[#This Row],[ActivityDate]],1)</f>
        <v>4</v>
      </c>
      <c r="E418" s="1">
        <v>42476</v>
      </c>
      <c r="F418" s="1">
        <f ca="1">SUMIF(dailyActivity_merged[Id],dailyActivity_merged[[#Headers],[TotalSteps]],F419:F1357)</f>
        <v>0</v>
      </c>
      <c r="G418">
        <v>6580</v>
      </c>
      <c r="H418">
        <v>5.0599999427795401</v>
      </c>
      <c r="I418">
        <v>5.0599999427795401</v>
      </c>
      <c r="J418">
        <v>0</v>
      </c>
      <c r="K418" t="b">
        <f>IF(dailyActivity_merged[[#This Row],[VeryActiveDistance]]&gt;20,"active")</f>
        <v>0</v>
      </c>
      <c r="L418">
        <v>0.20999999344348899</v>
      </c>
      <c r="M418" t="b">
        <f>IF(dailyActivity_merged[[#This Row],[ModeratelyActiveDistance]]&gt;10&lt;20,"moderate")</f>
        <v>0</v>
      </c>
      <c r="N418">
        <v>0.40000000596046398</v>
      </c>
      <c r="O418" t="str">
        <f>IF(dailyActivity_merged[[#This Row],[LightActiveDistance]]&lt;10,"light")</f>
        <v>light</v>
      </c>
      <c r="P418" t="b">
        <f>IF(dailyActivity_merged[[#This Row],[Mean]]="intermediate",IF(dailyActivity_merged[[#This Row],[Mean]]&gt;35,"pro","beginner"))</f>
        <v>0</v>
      </c>
      <c r="Q418">
        <f>AVERAGE(dailyActivity_merged[LightActiveDistance])</f>
        <v>3.3408191485885292</v>
      </c>
      <c r="R418">
        <v>4.4499998092651403</v>
      </c>
      <c r="S418">
        <v>0</v>
      </c>
      <c r="T418">
        <f>dailyActivity_merged[[#This Row],[VeryActiveMinutes]]*60</f>
        <v>360</v>
      </c>
      <c r="U418">
        <v>6</v>
      </c>
      <c r="V418">
        <f>dailyActivity_merged[[#This Row],[FairlyActiveMinutes]]*60</f>
        <v>540</v>
      </c>
      <c r="W418">
        <v>9</v>
      </c>
      <c r="X418">
        <f>dailyActivity_merged[[#This Row],[LightlyActiveMinutes]]*60</f>
        <v>15180</v>
      </c>
      <c r="Y418">
        <v>253</v>
      </c>
      <c r="Z418">
        <v>609</v>
      </c>
      <c r="AA418">
        <v>3073</v>
      </c>
    </row>
    <row r="419" spans="1:27" x14ac:dyDescent="0.3">
      <c r="A419" t="e">
        <f>VLOOKUP(dailyActivity_merged[[#Headers],[Id]],dailyActivity_merged[[Id]:[Calories]],15,0)</f>
        <v>#N/A</v>
      </c>
      <c r="B419" t="str">
        <f>LEFT(dailyActivity_merged[[#This Row],[Id]],4)</f>
        <v>4388</v>
      </c>
      <c r="C419">
        <v>4388161847</v>
      </c>
      <c r="D419" t="str">
        <f>LEFT(dailyActivity_merged[[#This Row],[ActivityDate]],1)</f>
        <v>4</v>
      </c>
      <c r="E419" s="1">
        <v>42477</v>
      </c>
      <c r="F419" s="1">
        <f ca="1">SUMIF(dailyActivity_merged[Id],dailyActivity_merged[[#Headers],[TotalSteps]],F420:F1358)</f>
        <v>0</v>
      </c>
      <c r="G419">
        <v>4660</v>
      </c>
      <c r="H419">
        <v>3.5799999237060498</v>
      </c>
      <c r="I419">
        <v>3.5799999237060498</v>
      </c>
      <c r="J419">
        <v>0</v>
      </c>
      <c r="K419" t="b">
        <f>IF(dailyActivity_merged[[#This Row],[VeryActiveDistance]]&gt;20,"active")</f>
        <v>0</v>
      </c>
      <c r="L419">
        <v>0</v>
      </c>
      <c r="M419" t="b">
        <f>IF(dailyActivity_merged[[#This Row],[ModeratelyActiveDistance]]&gt;10&lt;20,"moderate")</f>
        <v>0</v>
      </c>
      <c r="N419">
        <v>0</v>
      </c>
      <c r="O419" t="str">
        <f>IF(dailyActivity_merged[[#This Row],[LightActiveDistance]]&lt;10,"light")</f>
        <v>light</v>
      </c>
      <c r="P419" t="b">
        <f>IF(dailyActivity_merged[[#This Row],[Mean]]="intermediate",IF(dailyActivity_merged[[#This Row],[Mean]]&gt;35,"pro","beginner"))</f>
        <v>0</v>
      </c>
      <c r="Q419">
        <f>AVERAGE(dailyActivity_merged[LightActiveDistance])</f>
        <v>3.3408191485885292</v>
      </c>
      <c r="R419">
        <v>3.5799999237060498</v>
      </c>
      <c r="S419">
        <v>0</v>
      </c>
      <c r="T419">
        <f>dailyActivity_merged[[#This Row],[VeryActiveMinutes]]*60</f>
        <v>0</v>
      </c>
      <c r="U419">
        <v>0</v>
      </c>
      <c r="V419">
        <f>dailyActivity_merged[[#This Row],[FairlyActiveMinutes]]*60</f>
        <v>0</v>
      </c>
      <c r="W419">
        <v>0</v>
      </c>
      <c r="X419">
        <f>dailyActivity_merged[[#This Row],[LightlyActiveMinutes]]*60</f>
        <v>12060</v>
      </c>
      <c r="Y419">
        <v>201</v>
      </c>
      <c r="Z419">
        <v>721</v>
      </c>
      <c r="AA419">
        <v>2572</v>
      </c>
    </row>
    <row r="420" spans="1:27" x14ac:dyDescent="0.3">
      <c r="A420" t="e">
        <f>VLOOKUP(dailyActivity_merged[[#Headers],[Id]],dailyActivity_merged[[Id]:[Calories]],15,0)</f>
        <v>#N/A</v>
      </c>
      <c r="B420" t="str">
        <f>LEFT(dailyActivity_merged[[#This Row],[Id]],4)</f>
        <v>4388</v>
      </c>
      <c r="C420">
        <v>4388161847</v>
      </c>
      <c r="D420" t="str">
        <f>LEFT(dailyActivity_merged[[#This Row],[ActivityDate]],1)</f>
        <v>4</v>
      </c>
      <c r="E420" s="1">
        <v>42478</v>
      </c>
      <c r="F420" s="1">
        <f ca="1">SUMIF(dailyActivity_merged[Id],dailyActivity_merged[[#Headers],[TotalSteps]],F421:F1359)</f>
        <v>0</v>
      </c>
      <c r="G420">
        <v>11009</v>
      </c>
      <c r="H420">
        <v>9.1000003814697301</v>
      </c>
      <c r="I420">
        <v>9.1000003814697301</v>
      </c>
      <c r="J420">
        <v>0</v>
      </c>
      <c r="K420" t="b">
        <f>IF(dailyActivity_merged[[#This Row],[VeryActiveDistance]]&gt;20,"active")</f>
        <v>0</v>
      </c>
      <c r="L420">
        <v>3.5599999427795401</v>
      </c>
      <c r="M420" t="b">
        <f>IF(dailyActivity_merged[[#This Row],[ModeratelyActiveDistance]]&gt;10&lt;20,"moderate")</f>
        <v>0</v>
      </c>
      <c r="N420">
        <v>0.40000000596046398</v>
      </c>
      <c r="O420" t="str">
        <f>IF(dailyActivity_merged[[#This Row],[LightActiveDistance]]&lt;10,"light")</f>
        <v>light</v>
      </c>
      <c r="P420" t="b">
        <f>IF(dailyActivity_merged[[#This Row],[Mean]]="intermediate",IF(dailyActivity_merged[[#This Row],[Mean]]&gt;35,"pro","beginner"))</f>
        <v>0</v>
      </c>
      <c r="Q420">
        <f>AVERAGE(dailyActivity_merged[LightActiveDistance])</f>
        <v>3.3408191485885292</v>
      </c>
      <c r="R420">
        <v>5.1399998664856001</v>
      </c>
      <c r="S420">
        <v>0</v>
      </c>
      <c r="T420">
        <f>dailyActivity_merged[[#This Row],[VeryActiveMinutes]]*60</f>
        <v>1620</v>
      </c>
      <c r="U420">
        <v>27</v>
      </c>
      <c r="V420">
        <f>dailyActivity_merged[[#This Row],[FairlyActiveMinutes]]*60</f>
        <v>480</v>
      </c>
      <c r="W420">
        <v>8</v>
      </c>
      <c r="X420">
        <f>dailyActivity_merged[[#This Row],[LightlyActiveMinutes]]*60</f>
        <v>14340</v>
      </c>
      <c r="Y420">
        <v>239</v>
      </c>
      <c r="Z420">
        <v>1017</v>
      </c>
      <c r="AA420">
        <v>3274</v>
      </c>
    </row>
    <row r="421" spans="1:27" x14ac:dyDescent="0.3">
      <c r="A421" t="e">
        <f>VLOOKUP(dailyActivity_merged[[#Headers],[Id]],dailyActivity_merged[[Id]:[Calories]],15,0)</f>
        <v>#N/A</v>
      </c>
      <c r="B421" t="str">
        <f>LEFT(dailyActivity_merged[[#This Row],[Id]],4)</f>
        <v>4388</v>
      </c>
      <c r="C421">
        <v>4388161847</v>
      </c>
      <c r="D421" t="str">
        <f>LEFT(dailyActivity_merged[[#This Row],[ActivityDate]],1)</f>
        <v>4</v>
      </c>
      <c r="E421" s="1">
        <v>42479</v>
      </c>
      <c r="F421" s="1">
        <f ca="1">SUMIF(dailyActivity_merged[Id],dailyActivity_merged[[#Headers],[TotalSteps]],F422:F1360)</f>
        <v>0</v>
      </c>
      <c r="G421">
        <v>10181</v>
      </c>
      <c r="H421">
        <v>7.8299999237060502</v>
      </c>
      <c r="I421">
        <v>7.8299999237060502</v>
      </c>
      <c r="J421">
        <v>0</v>
      </c>
      <c r="K421" t="b">
        <f>IF(dailyActivity_merged[[#This Row],[VeryActiveDistance]]&gt;20,"active")</f>
        <v>0</v>
      </c>
      <c r="L421">
        <v>1.37000000476837</v>
      </c>
      <c r="M421" t="b">
        <f>IF(dailyActivity_merged[[#This Row],[ModeratelyActiveDistance]]&gt;10&lt;20,"moderate")</f>
        <v>0</v>
      </c>
      <c r="N421">
        <v>0.68999999761581399</v>
      </c>
      <c r="O421" t="str">
        <f>IF(dailyActivity_merged[[#This Row],[LightActiveDistance]]&lt;10,"light")</f>
        <v>light</v>
      </c>
      <c r="P421" t="b">
        <f>IF(dailyActivity_merged[[#This Row],[Mean]]="intermediate",IF(dailyActivity_merged[[#This Row],[Mean]]&gt;35,"pro","beginner"))</f>
        <v>0</v>
      </c>
      <c r="Q421">
        <f>AVERAGE(dailyActivity_merged[LightActiveDistance])</f>
        <v>3.3408191485885292</v>
      </c>
      <c r="R421">
        <v>5.7699999809265101</v>
      </c>
      <c r="S421">
        <v>0</v>
      </c>
      <c r="T421">
        <f>dailyActivity_merged[[#This Row],[VeryActiveMinutes]]*60</f>
        <v>1200</v>
      </c>
      <c r="U421">
        <v>20</v>
      </c>
      <c r="V421">
        <f>dailyActivity_merged[[#This Row],[FairlyActiveMinutes]]*60</f>
        <v>960</v>
      </c>
      <c r="W421">
        <v>16</v>
      </c>
      <c r="X421">
        <f>dailyActivity_merged[[#This Row],[LightlyActiveMinutes]]*60</f>
        <v>14940</v>
      </c>
      <c r="Y421">
        <v>249</v>
      </c>
      <c r="Z421">
        <v>704</v>
      </c>
      <c r="AA421">
        <v>3015</v>
      </c>
    </row>
    <row r="422" spans="1:27" x14ac:dyDescent="0.3">
      <c r="A422" t="e">
        <f>VLOOKUP(dailyActivity_merged[[#Headers],[Id]],dailyActivity_merged[[Id]:[Calories]],15,0)</f>
        <v>#N/A</v>
      </c>
      <c r="B422" t="str">
        <f>LEFT(dailyActivity_merged[[#This Row],[Id]],4)</f>
        <v>4388</v>
      </c>
      <c r="C422">
        <v>4388161847</v>
      </c>
      <c r="D422" t="str">
        <f>LEFT(dailyActivity_merged[[#This Row],[ActivityDate]],1)</f>
        <v>4</v>
      </c>
      <c r="E422" s="1">
        <v>42480</v>
      </c>
      <c r="F422" s="1">
        <f ca="1">SUMIF(dailyActivity_merged[Id],dailyActivity_merged[[#Headers],[TotalSteps]],F423:F1361)</f>
        <v>0</v>
      </c>
      <c r="G422">
        <v>10553</v>
      </c>
      <c r="H422">
        <v>8.1199998855590803</v>
      </c>
      <c r="I422">
        <v>8.1199998855590803</v>
      </c>
      <c r="J422">
        <v>0</v>
      </c>
      <c r="K422" t="b">
        <f>IF(dailyActivity_merged[[#This Row],[VeryActiveDistance]]&gt;20,"active")</f>
        <v>0</v>
      </c>
      <c r="L422">
        <v>1.1000000238418599</v>
      </c>
      <c r="M422" t="b">
        <f>IF(dailyActivity_merged[[#This Row],[ModeratelyActiveDistance]]&gt;10&lt;20,"moderate")</f>
        <v>0</v>
      </c>
      <c r="N422">
        <v>1.7200000286102299</v>
      </c>
      <c r="O422" t="str">
        <f>IF(dailyActivity_merged[[#This Row],[LightActiveDistance]]&lt;10,"light")</f>
        <v>light</v>
      </c>
      <c r="P422" t="b">
        <f>IF(dailyActivity_merged[[#This Row],[Mean]]="intermediate",IF(dailyActivity_merged[[#This Row],[Mean]]&gt;35,"pro","beginner"))</f>
        <v>0</v>
      </c>
      <c r="Q422">
        <f>AVERAGE(dailyActivity_merged[LightActiveDistance])</f>
        <v>3.3408191485885292</v>
      </c>
      <c r="R422">
        <v>5.28999996185303</v>
      </c>
      <c r="S422">
        <v>0</v>
      </c>
      <c r="T422">
        <f>dailyActivity_merged[[#This Row],[VeryActiveMinutes]]*60</f>
        <v>1140</v>
      </c>
      <c r="U422">
        <v>19</v>
      </c>
      <c r="V422">
        <f>dailyActivity_merged[[#This Row],[FairlyActiveMinutes]]*60</f>
        <v>2520</v>
      </c>
      <c r="W422">
        <v>42</v>
      </c>
      <c r="X422">
        <f>dailyActivity_merged[[#This Row],[LightlyActiveMinutes]]*60</f>
        <v>13680</v>
      </c>
      <c r="Y422">
        <v>228</v>
      </c>
      <c r="Z422">
        <v>696</v>
      </c>
      <c r="AA422">
        <v>3083</v>
      </c>
    </row>
    <row r="423" spans="1:27" x14ac:dyDescent="0.3">
      <c r="A423" t="e">
        <f>VLOOKUP(dailyActivity_merged[[#Headers],[Id]],dailyActivity_merged[[Id]:[Calories]],15,0)</f>
        <v>#N/A</v>
      </c>
      <c r="B423" t="str">
        <f>LEFT(dailyActivity_merged[[#This Row],[Id]],4)</f>
        <v>4388</v>
      </c>
      <c r="C423">
        <v>4388161847</v>
      </c>
      <c r="D423" t="str">
        <f>LEFT(dailyActivity_merged[[#This Row],[ActivityDate]],1)</f>
        <v>4</v>
      </c>
      <c r="E423" s="1">
        <v>42481</v>
      </c>
      <c r="F423" s="1">
        <f ca="1">SUMIF(dailyActivity_merged[Id],dailyActivity_merged[[#Headers],[TotalSteps]],F424:F1362)</f>
        <v>0</v>
      </c>
      <c r="G423">
        <v>10055</v>
      </c>
      <c r="H423">
        <v>7.7300000190734899</v>
      </c>
      <c r="I423">
        <v>7.7300000190734899</v>
      </c>
      <c r="J423">
        <v>0</v>
      </c>
      <c r="K423" t="b">
        <f>IF(dailyActivity_merged[[#This Row],[VeryActiveDistance]]&gt;20,"active")</f>
        <v>0</v>
      </c>
      <c r="L423">
        <v>0.37000000476837203</v>
      </c>
      <c r="M423" t="b">
        <f>IF(dailyActivity_merged[[#This Row],[ModeratelyActiveDistance]]&gt;10&lt;20,"moderate")</f>
        <v>0</v>
      </c>
      <c r="N423">
        <v>0.38999998569488498</v>
      </c>
      <c r="O423" t="str">
        <f>IF(dailyActivity_merged[[#This Row],[LightActiveDistance]]&lt;10,"light")</f>
        <v>light</v>
      </c>
      <c r="P423" t="b">
        <f>IF(dailyActivity_merged[[#This Row],[Mean]]="intermediate",IF(dailyActivity_merged[[#This Row],[Mean]]&gt;35,"pro","beginner"))</f>
        <v>0</v>
      </c>
      <c r="Q423">
        <f>AVERAGE(dailyActivity_merged[LightActiveDistance])</f>
        <v>3.3408191485885292</v>
      </c>
      <c r="R423">
        <v>6.9800000190734899</v>
      </c>
      <c r="S423">
        <v>0</v>
      </c>
      <c r="T423">
        <f>dailyActivity_merged[[#This Row],[VeryActiveMinutes]]*60</f>
        <v>420</v>
      </c>
      <c r="U423">
        <v>7</v>
      </c>
      <c r="V423">
        <f>dailyActivity_merged[[#This Row],[FairlyActiveMinutes]]*60</f>
        <v>720</v>
      </c>
      <c r="W423">
        <v>12</v>
      </c>
      <c r="X423">
        <f>dailyActivity_merged[[#This Row],[LightlyActiveMinutes]]*60</f>
        <v>16320</v>
      </c>
      <c r="Y423">
        <v>272</v>
      </c>
      <c r="Z423">
        <v>853</v>
      </c>
      <c r="AA423">
        <v>3069</v>
      </c>
    </row>
    <row r="424" spans="1:27" x14ac:dyDescent="0.3">
      <c r="A424" t="e">
        <f>VLOOKUP(dailyActivity_merged[[#Headers],[Id]],dailyActivity_merged[[Id]:[Calories]],15,0)</f>
        <v>#N/A</v>
      </c>
      <c r="B424" t="str">
        <f>LEFT(dailyActivity_merged[[#This Row],[Id]],4)</f>
        <v>4388</v>
      </c>
      <c r="C424">
        <v>4388161847</v>
      </c>
      <c r="D424" t="str">
        <f>LEFT(dailyActivity_merged[[#This Row],[ActivityDate]],1)</f>
        <v>4</v>
      </c>
      <c r="E424" s="1">
        <v>42482</v>
      </c>
      <c r="F424" s="1">
        <f ca="1">SUMIF(dailyActivity_merged[Id],dailyActivity_merged[[#Headers],[TotalSteps]],F425:F1363)</f>
        <v>0</v>
      </c>
      <c r="G424">
        <v>12139</v>
      </c>
      <c r="H424">
        <v>9.3400001525878906</v>
      </c>
      <c r="I424">
        <v>9.3400001525878906</v>
      </c>
      <c r="J424">
        <v>0</v>
      </c>
      <c r="K424" t="b">
        <f>IF(dailyActivity_merged[[#This Row],[VeryActiveDistance]]&gt;20,"active")</f>
        <v>0</v>
      </c>
      <c r="L424">
        <v>3.2999999523162802</v>
      </c>
      <c r="M424" t="b">
        <f>IF(dailyActivity_merged[[#This Row],[ModeratelyActiveDistance]]&gt;10&lt;20,"moderate")</f>
        <v>0</v>
      </c>
      <c r="N424">
        <v>1.1100000143051101</v>
      </c>
      <c r="O424" t="str">
        <f>IF(dailyActivity_merged[[#This Row],[LightActiveDistance]]&lt;10,"light")</f>
        <v>light</v>
      </c>
      <c r="P424" t="b">
        <f>IF(dailyActivity_merged[[#This Row],[Mean]]="intermediate",IF(dailyActivity_merged[[#This Row],[Mean]]&gt;35,"pro","beginner"))</f>
        <v>0</v>
      </c>
      <c r="Q424">
        <f>AVERAGE(dailyActivity_merged[LightActiveDistance])</f>
        <v>3.3408191485885292</v>
      </c>
      <c r="R424">
        <v>4.9200000762939498</v>
      </c>
      <c r="S424">
        <v>0</v>
      </c>
      <c r="T424">
        <f>dailyActivity_merged[[#This Row],[VeryActiveMinutes]]*60</f>
        <v>4620</v>
      </c>
      <c r="U424">
        <v>77</v>
      </c>
      <c r="V424">
        <f>dailyActivity_merged[[#This Row],[FairlyActiveMinutes]]*60</f>
        <v>1500</v>
      </c>
      <c r="W424">
        <v>25</v>
      </c>
      <c r="X424">
        <f>dailyActivity_merged[[#This Row],[LightlyActiveMinutes]]*60</f>
        <v>13200</v>
      </c>
      <c r="Y424">
        <v>220</v>
      </c>
      <c r="Z424">
        <v>945</v>
      </c>
      <c r="AA424">
        <v>3544</v>
      </c>
    </row>
    <row r="425" spans="1:27" x14ac:dyDescent="0.3">
      <c r="A425" t="e">
        <f>VLOOKUP(dailyActivity_merged[[#Headers],[Id]],dailyActivity_merged[[Id]:[Calories]],15,0)</f>
        <v>#N/A</v>
      </c>
      <c r="B425" t="str">
        <f>LEFT(dailyActivity_merged[[#This Row],[Id]],4)</f>
        <v>4388</v>
      </c>
      <c r="C425">
        <v>4388161847</v>
      </c>
      <c r="D425" t="str">
        <f>LEFT(dailyActivity_merged[[#This Row],[ActivityDate]],1)</f>
        <v>4</v>
      </c>
      <c r="E425" s="1">
        <v>42483</v>
      </c>
      <c r="F425" s="1">
        <f ca="1">SUMIF(dailyActivity_merged[Id],dailyActivity_merged[[#Headers],[TotalSteps]],F426:F1364)</f>
        <v>0</v>
      </c>
      <c r="G425">
        <v>13236</v>
      </c>
      <c r="H425">
        <v>10.180000305175801</v>
      </c>
      <c r="I425">
        <v>10.180000305175801</v>
      </c>
      <c r="J425">
        <v>0</v>
      </c>
      <c r="K425" t="b">
        <f>IF(dailyActivity_merged[[#This Row],[VeryActiveDistance]]&gt;20,"active")</f>
        <v>0</v>
      </c>
      <c r="L425">
        <v>4.5</v>
      </c>
      <c r="M425" t="b">
        <f>IF(dailyActivity_merged[[#This Row],[ModeratelyActiveDistance]]&gt;10&lt;20,"moderate")</f>
        <v>0</v>
      </c>
      <c r="N425">
        <v>0.31999999284744302</v>
      </c>
      <c r="O425" t="str">
        <f>IF(dailyActivity_merged[[#This Row],[LightActiveDistance]]&lt;10,"light")</f>
        <v>light</v>
      </c>
      <c r="P425" t="b">
        <f>IF(dailyActivity_merged[[#This Row],[Mean]]="intermediate",IF(dailyActivity_merged[[#This Row],[Mean]]&gt;35,"pro","beginner"))</f>
        <v>0</v>
      </c>
      <c r="Q425">
        <f>AVERAGE(dailyActivity_merged[LightActiveDistance])</f>
        <v>3.3408191485885292</v>
      </c>
      <c r="R425">
        <v>5.3499999046325701</v>
      </c>
      <c r="S425">
        <v>0</v>
      </c>
      <c r="T425">
        <f>dailyActivity_merged[[#This Row],[VeryActiveMinutes]]*60</f>
        <v>3480</v>
      </c>
      <c r="U425">
        <v>58</v>
      </c>
      <c r="V425">
        <f>dailyActivity_merged[[#This Row],[FairlyActiveMinutes]]*60</f>
        <v>300</v>
      </c>
      <c r="W425">
        <v>5</v>
      </c>
      <c r="X425">
        <f>dailyActivity_merged[[#This Row],[LightlyActiveMinutes]]*60</f>
        <v>12900</v>
      </c>
      <c r="Y425">
        <v>215</v>
      </c>
      <c r="Z425">
        <v>749</v>
      </c>
      <c r="AA425">
        <v>3306</v>
      </c>
    </row>
    <row r="426" spans="1:27" x14ac:dyDescent="0.3">
      <c r="A426" t="e">
        <f>VLOOKUP(dailyActivity_merged[[#Headers],[Id]],dailyActivity_merged[[Id]:[Calories]],15,0)</f>
        <v>#N/A</v>
      </c>
      <c r="B426" t="str">
        <f>LEFT(dailyActivity_merged[[#This Row],[Id]],4)</f>
        <v>4388</v>
      </c>
      <c r="C426">
        <v>4388161847</v>
      </c>
      <c r="D426" t="str">
        <f>LEFT(dailyActivity_merged[[#This Row],[ActivityDate]],1)</f>
        <v>4</v>
      </c>
      <c r="E426" s="1">
        <v>42484</v>
      </c>
      <c r="F426" s="1">
        <f ca="1">SUMIF(dailyActivity_merged[Id],dailyActivity_merged[[#Headers],[TotalSteps]],F427:F1365)</f>
        <v>0</v>
      </c>
      <c r="G426">
        <v>10243</v>
      </c>
      <c r="H426">
        <v>7.8800001144409197</v>
      </c>
      <c r="I426">
        <v>7.8800001144409197</v>
      </c>
      <c r="J426">
        <v>0</v>
      </c>
      <c r="K426" t="b">
        <f>IF(dailyActivity_merged[[#This Row],[VeryActiveDistance]]&gt;20,"active")</f>
        <v>0</v>
      </c>
      <c r="L426">
        <v>1.08000004291534</v>
      </c>
      <c r="M426" t="b">
        <f>IF(dailyActivity_merged[[#This Row],[ModeratelyActiveDistance]]&gt;10&lt;20,"moderate")</f>
        <v>0</v>
      </c>
      <c r="N426">
        <v>0.50999999046325695</v>
      </c>
      <c r="O426" t="str">
        <f>IF(dailyActivity_merged[[#This Row],[LightActiveDistance]]&lt;10,"light")</f>
        <v>light</v>
      </c>
      <c r="P426" t="b">
        <f>IF(dailyActivity_merged[[#This Row],[Mean]]="intermediate",IF(dailyActivity_merged[[#This Row],[Mean]]&gt;35,"pro","beginner"))</f>
        <v>0</v>
      </c>
      <c r="Q426">
        <f>AVERAGE(dailyActivity_merged[LightActiveDistance])</f>
        <v>3.3408191485885292</v>
      </c>
      <c r="R426">
        <v>6.3000001907348597</v>
      </c>
      <c r="S426">
        <v>0</v>
      </c>
      <c r="T426">
        <f>dailyActivity_merged[[#This Row],[VeryActiveMinutes]]*60</f>
        <v>840</v>
      </c>
      <c r="U426">
        <v>14</v>
      </c>
      <c r="V426">
        <f>dailyActivity_merged[[#This Row],[FairlyActiveMinutes]]*60</f>
        <v>480</v>
      </c>
      <c r="W426">
        <v>8</v>
      </c>
      <c r="X426">
        <f>dailyActivity_merged[[#This Row],[LightlyActiveMinutes]]*60</f>
        <v>14340</v>
      </c>
      <c r="Y426">
        <v>239</v>
      </c>
      <c r="Z426">
        <v>584</v>
      </c>
      <c r="AA426">
        <v>2885</v>
      </c>
    </row>
    <row r="427" spans="1:27" x14ac:dyDescent="0.3">
      <c r="A427" t="e">
        <f>VLOOKUP(dailyActivity_merged[[#Headers],[Id]],dailyActivity_merged[[Id]:[Calories]],15,0)</f>
        <v>#N/A</v>
      </c>
      <c r="B427" t="str">
        <f>LEFT(dailyActivity_merged[[#This Row],[Id]],4)</f>
        <v>4388</v>
      </c>
      <c r="C427">
        <v>4388161847</v>
      </c>
      <c r="D427" t="str">
        <f>LEFT(dailyActivity_merged[[#This Row],[ActivityDate]],1)</f>
        <v>4</v>
      </c>
      <c r="E427" s="1">
        <v>42485</v>
      </c>
      <c r="F427" s="1">
        <f ca="1">SUMIF(dailyActivity_merged[Id],dailyActivity_merged[[#Headers],[TotalSteps]],F428:F1366)</f>
        <v>0</v>
      </c>
      <c r="G427">
        <v>12961</v>
      </c>
      <c r="H427">
        <v>9.9700002670288104</v>
      </c>
      <c r="I427">
        <v>9.9700002670288104</v>
      </c>
      <c r="J427">
        <v>0</v>
      </c>
      <c r="K427" t="b">
        <f>IF(dailyActivity_merged[[#This Row],[VeryActiveDistance]]&gt;20,"active")</f>
        <v>0</v>
      </c>
      <c r="L427">
        <v>0.730000019073486</v>
      </c>
      <c r="M427" t="b">
        <f>IF(dailyActivity_merged[[#This Row],[ModeratelyActiveDistance]]&gt;10&lt;20,"moderate")</f>
        <v>0</v>
      </c>
      <c r="N427">
        <v>1.3999999761581401</v>
      </c>
      <c r="O427" t="str">
        <f>IF(dailyActivity_merged[[#This Row],[LightActiveDistance]]&lt;10,"light")</f>
        <v>light</v>
      </c>
      <c r="P427" t="b">
        <f>IF(dailyActivity_merged[[#This Row],[Mean]]="intermediate",IF(dailyActivity_merged[[#This Row],[Mean]]&gt;35,"pro","beginner"))</f>
        <v>0</v>
      </c>
      <c r="Q427">
        <f>AVERAGE(dailyActivity_merged[LightActiveDistance])</f>
        <v>3.3408191485885292</v>
      </c>
      <c r="R427">
        <v>7.8400001525878897</v>
      </c>
      <c r="S427">
        <v>0</v>
      </c>
      <c r="T427">
        <f>dailyActivity_merged[[#This Row],[VeryActiveMinutes]]*60</f>
        <v>660</v>
      </c>
      <c r="U427">
        <v>11</v>
      </c>
      <c r="V427">
        <f>dailyActivity_merged[[#This Row],[FairlyActiveMinutes]]*60</f>
        <v>1860</v>
      </c>
      <c r="W427">
        <v>31</v>
      </c>
      <c r="X427">
        <f>dailyActivity_merged[[#This Row],[LightlyActiveMinutes]]*60</f>
        <v>18060</v>
      </c>
      <c r="Y427">
        <v>301</v>
      </c>
      <c r="Z427">
        <v>1054</v>
      </c>
      <c r="AA427">
        <v>3288</v>
      </c>
    </row>
    <row r="428" spans="1:27" x14ac:dyDescent="0.3">
      <c r="A428" t="e">
        <f>VLOOKUP(dailyActivity_merged[[#Headers],[Id]],dailyActivity_merged[[Id]:[Calories]],15,0)</f>
        <v>#N/A</v>
      </c>
      <c r="B428" t="str">
        <f>LEFT(dailyActivity_merged[[#This Row],[Id]],4)</f>
        <v>4388</v>
      </c>
      <c r="C428">
        <v>4388161847</v>
      </c>
      <c r="D428" t="str">
        <f>LEFT(dailyActivity_merged[[#This Row],[ActivityDate]],1)</f>
        <v>4</v>
      </c>
      <c r="E428" s="1">
        <v>42486</v>
      </c>
      <c r="F428" s="1">
        <f ca="1">SUMIF(dailyActivity_merged[Id],dailyActivity_merged[[#Headers],[TotalSteps]],F429:F1367)</f>
        <v>0</v>
      </c>
      <c r="G428">
        <v>9461</v>
      </c>
      <c r="H428">
        <v>7.2800002098083496</v>
      </c>
      <c r="I428">
        <v>7.2800002098083496</v>
      </c>
      <c r="J428">
        <v>0</v>
      </c>
      <c r="K428" t="b">
        <f>IF(dailyActivity_merged[[#This Row],[VeryActiveDistance]]&gt;20,"active")</f>
        <v>0</v>
      </c>
      <c r="L428">
        <v>0.93999999761581399</v>
      </c>
      <c r="M428" t="b">
        <f>IF(dailyActivity_merged[[#This Row],[ModeratelyActiveDistance]]&gt;10&lt;20,"moderate")</f>
        <v>0</v>
      </c>
      <c r="N428">
        <v>1.0599999427795399</v>
      </c>
      <c r="O428" t="str">
        <f>IF(dailyActivity_merged[[#This Row],[LightActiveDistance]]&lt;10,"light")</f>
        <v>light</v>
      </c>
      <c r="P428" t="b">
        <f>IF(dailyActivity_merged[[#This Row],[Mean]]="intermediate",IF(dailyActivity_merged[[#This Row],[Mean]]&gt;35,"pro","beginner"))</f>
        <v>0</v>
      </c>
      <c r="Q428">
        <f>AVERAGE(dailyActivity_merged[LightActiveDistance])</f>
        <v>3.3408191485885292</v>
      </c>
      <c r="R428">
        <v>5.2699999809265101</v>
      </c>
      <c r="S428">
        <v>0</v>
      </c>
      <c r="T428">
        <f>dailyActivity_merged[[#This Row],[VeryActiveMinutes]]*60</f>
        <v>840</v>
      </c>
      <c r="U428">
        <v>14</v>
      </c>
      <c r="V428">
        <f>dailyActivity_merged[[#This Row],[FairlyActiveMinutes]]*60</f>
        <v>1380</v>
      </c>
      <c r="W428">
        <v>23</v>
      </c>
      <c r="X428">
        <f>dailyActivity_merged[[#This Row],[LightlyActiveMinutes]]*60</f>
        <v>13440</v>
      </c>
      <c r="Y428">
        <v>224</v>
      </c>
      <c r="Z428">
        <v>673</v>
      </c>
      <c r="AA428">
        <v>2929</v>
      </c>
    </row>
    <row r="429" spans="1:27" x14ac:dyDescent="0.3">
      <c r="A429" t="e">
        <f>VLOOKUP(dailyActivity_merged[[#Headers],[Id]],dailyActivity_merged[[Id]:[Calories]],15,0)</f>
        <v>#N/A</v>
      </c>
      <c r="B429" t="str">
        <f>LEFT(dailyActivity_merged[[#This Row],[Id]],4)</f>
        <v>4388</v>
      </c>
      <c r="C429">
        <v>4388161847</v>
      </c>
      <c r="D429" t="str">
        <f>LEFT(dailyActivity_merged[[#This Row],[ActivityDate]],1)</f>
        <v>4</v>
      </c>
      <c r="E429" s="1">
        <v>42487</v>
      </c>
      <c r="F429" s="1">
        <f ca="1">SUMIF(dailyActivity_merged[Id],dailyActivity_merged[[#Headers],[TotalSteps]],F430:F1368)</f>
        <v>0</v>
      </c>
      <c r="G429">
        <v>11193</v>
      </c>
      <c r="H429">
        <v>8.6099996566772496</v>
      </c>
      <c r="I429">
        <v>8.6099996566772496</v>
      </c>
      <c r="J429">
        <v>0</v>
      </c>
      <c r="K429" t="b">
        <f>IF(dailyActivity_merged[[#This Row],[VeryActiveDistance]]&gt;20,"active")</f>
        <v>0</v>
      </c>
      <c r="L429">
        <v>0.69999998807907104</v>
      </c>
      <c r="M429" t="b">
        <f>IF(dailyActivity_merged[[#This Row],[ModeratelyActiveDistance]]&gt;10&lt;20,"moderate")</f>
        <v>0</v>
      </c>
      <c r="N429">
        <v>2.5099999904632599</v>
      </c>
      <c r="O429" t="str">
        <f>IF(dailyActivity_merged[[#This Row],[LightActiveDistance]]&lt;10,"light")</f>
        <v>light</v>
      </c>
      <c r="P429" t="b">
        <f>IF(dailyActivity_merged[[#This Row],[Mean]]="intermediate",IF(dailyActivity_merged[[#This Row],[Mean]]&gt;35,"pro","beginner"))</f>
        <v>0</v>
      </c>
      <c r="Q429">
        <f>AVERAGE(dailyActivity_merged[LightActiveDistance])</f>
        <v>3.3408191485885292</v>
      </c>
      <c r="R429">
        <v>5.3899998664856001</v>
      </c>
      <c r="S429">
        <v>0</v>
      </c>
      <c r="T429">
        <f>dailyActivity_merged[[#This Row],[VeryActiveMinutes]]*60</f>
        <v>660</v>
      </c>
      <c r="U429">
        <v>11</v>
      </c>
      <c r="V429">
        <f>dailyActivity_merged[[#This Row],[FairlyActiveMinutes]]*60</f>
        <v>2880</v>
      </c>
      <c r="W429">
        <v>48</v>
      </c>
      <c r="X429">
        <f>dailyActivity_merged[[#This Row],[LightlyActiveMinutes]]*60</f>
        <v>14460</v>
      </c>
      <c r="Y429">
        <v>241</v>
      </c>
      <c r="Z429">
        <v>684</v>
      </c>
      <c r="AA429">
        <v>3074</v>
      </c>
    </row>
    <row r="430" spans="1:27" x14ac:dyDescent="0.3">
      <c r="A430" t="e">
        <f>VLOOKUP(dailyActivity_merged[[#Headers],[Id]],dailyActivity_merged[[Id]:[Calories]],15,0)</f>
        <v>#N/A</v>
      </c>
      <c r="B430" t="str">
        <f>LEFT(dailyActivity_merged[[#This Row],[Id]],4)</f>
        <v>4388</v>
      </c>
      <c r="C430">
        <v>4388161847</v>
      </c>
      <c r="D430" t="str">
        <f>LEFT(dailyActivity_merged[[#This Row],[ActivityDate]],1)</f>
        <v>4</v>
      </c>
      <c r="E430" s="1">
        <v>42488</v>
      </c>
      <c r="F430" s="1">
        <f ca="1">SUMIF(dailyActivity_merged[Id],dailyActivity_merged[[#Headers],[TotalSteps]],F431:F1369)</f>
        <v>0</v>
      </c>
      <c r="G430">
        <v>10074</v>
      </c>
      <c r="H430">
        <v>7.75</v>
      </c>
      <c r="I430">
        <v>7.75</v>
      </c>
      <c r="J430">
        <v>0</v>
      </c>
      <c r="K430" t="b">
        <f>IF(dailyActivity_merged[[#This Row],[VeryActiveDistance]]&gt;20,"active")</f>
        <v>0</v>
      </c>
      <c r="L430">
        <v>1.28999996185303</v>
      </c>
      <c r="M430" t="b">
        <f>IF(dailyActivity_merged[[#This Row],[ModeratelyActiveDistance]]&gt;10&lt;20,"moderate")</f>
        <v>0</v>
      </c>
      <c r="N430">
        <v>0.43000000715255698</v>
      </c>
      <c r="O430" t="str">
        <f>IF(dailyActivity_merged[[#This Row],[LightActiveDistance]]&lt;10,"light")</f>
        <v>light</v>
      </c>
      <c r="P430" t="b">
        <f>IF(dailyActivity_merged[[#This Row],[Mean]]="intermediate",IF(dailyActivity_merged[[#This Row],[Mean]]&gt;35,"pro","beginner"))</f>
        <v>0</v>
      </c>
      <c r="Q430">
        <f>AVERAGE(dailyActivity_merged[LightActiveDistance])</f>
        <v>3.3408191485885292</v>
      </c>
      <c r="R430">
        <v>6.0300002098083496</v>
      </c>
      <c r="S430">
        <v>0</v>
      </c>
      <c r="T430">
        <f>dailyActivity_merged[[#This Row],[VeryActiveMinutes]]*60</f>
        <v>1140</v>
      </c>
      <c r="U430">
        <v>19</v>
      </c>
      <c r="V430">
        <f>dailyActivity_merged[[#This Row],[FairlyActiveMinutes]]*60</f>
        <v>540</v>
      </c>
      <c r="W430">
        <v>9</v>
      </c>
      <c r="X430">
        <f>dailyActivity_merged[[#This Row],[LightlyActiveMinutes]]*60</f>
        <v>14040</v>
      </c>
      <c r="Y430">
        <v>234</v>
      </c>
      <c r="Z430">
        <v>878</v>
      </c>
      <c r="AA430">
        <v>2969</v>
      </c>
    </row>
    <row r="431" spans="1:27" x14ac:dyDescent="0.3">
      <c r="A431" t="e">
        <f>VLOOKUP(dailyActivity_merged[[#Headers],[Id]],dailyActivity_merged[[Id]:[Calories]],15,0)</f>
        <v>#N/A</v>
      </c>
      <c r="B431" t="str">
        <f>LEFT(dailyActivity_merged[[#This Row],[Id]],4)</f>
        <v>4388</v>
      </c>
      <c r="C431">
        <v>4388161847</v>
      </c>
      <c r="D431" t="str">
        <f>LEFT(dailyActivity_merged[[#This Row],[ActivityDate]],1)</f>
        <v>4</v>
      </c>
      <c r="E431" s="1">
        <v>42489</v>
      </c>
      <c r="F431" s="1">
        <f ca="1">SUMIF(dailyActivity_merged[Id],dailyActivity_merged[[#Headers],[TotalSteps]],F432:F1370)</f>
        <v>0</v>
      </c>
      <c r="G431">
        <v>9232</v>
      </c>
      <c r="H431">
        <v>7.0999999046325701</v>
      </c>
      <c r="I431">
        <v>7.0999999046325701</v>
      </c>
      <c r="J431">
        <v>0</v>
      </c>
      <c r="K431" t="b">
        <f>IF(dailyActivity_merged[[#This Row],[VeryActiveDistance]]&gt;20,"active")</f>
        <v>0</v>
      </c>
      <c r="L431">
        <v>0.80000001192092896</v>
      </c>
      <c r="M431" t="b">
        <f>IF(dailyActivity_merged[[#This Row],[ModeratelyActiveDistance]]&gt;10&lt;20,"moderate")</f>
        <v>0</v>
      </c>
      <c r="N431">
        <v>0.88999998569488503</v>
      </c>
      <c r="O431" t="str">
        <f>IF(dailyActivity_merged[[#This Row],[LightActiveDistance]]&lt;10,"light")</f>
        <v>light</v>
      </c>
      <c r="P431" t="b">
        <f>IF(dailyActivity_merged[[#This Row],[Mean]]="intermediate",IF(dailyActivity_merged[[#This Row],[Mean]]&gt;35,"pro","beginner"))</f>
        <v>0</v>
      </c>
      <c r="Q431">
        <f>AVERAGE(dailyActivity_merged[LightActiveDistance])</f>
        <v>3.3408191485885292</v>
      </c>
      <c r="R431">
        <v>5.4200000762939498</v>
      </c>
      <c r="S431">
        <v>0</v>
      </c>
      <c r="T431">
        <f>dailyActivity_merged[[#This Row],[VeryActiveMinutes]]*60</f>
        <v>780</v>
      </c>
      <c r="U431">
        <v>13</v>
      </c>
      <c r="V431">
        <f>dailyActivity_merged[[#This Row],[FairlyActiveMinutes]]*60</f>
        <v>960</v>
      </c>
      <c r="W431">
        <v>16</v>
      </c>
      <c r="X431">
        <f>dailyActivity_merged[[#This Row],[LightlyActiveMinutes]]*60</f>
        <v>14160</v>
      </c>
      <c r="Y431">
        <v>236</v>
      </c>
      <c r="Z431">
        <v>1175</v>
      </c>
      <c r="AA431">
        <v>2979</v>
      </c>
    </row>
    <row r="432" spans="1:27" x14ac:dyDescent="0.3">
      <c r="A432" t="e">
        <f>VLOOKUP(dailyActivity_merged[[#Headers],[Id]],dailyActivity_merged[[Id]:[Calories]],15,0)</f>
        <v>#N/A</v>
      </c>
      <c r="B432" t="str">
        <f>LEFT(dailyActivity_merged[[#This Row],[Id]],4)</f>
        <v>4388</v>
      </c>
      <c r="C432">
        <v>4388161847</v>
      </c>
      <c r="D432" t="str">
        <f>LEFT(dailyActivity_merged[[#This Row],[ActivityDate]],1)</f>
        <v>4</v>
      </c>
      <c r="E432" s="1">
        <v>42490</v>
      </c>
      <c r="F432" s="1">
        <f ca="1">SUMIF(dailyActivity_merged[Id],dailyActivity_merged[[#Headers],[TotalSteps]],F433:F1371)</f>
        <v>0</v>
      </c>
      <c r="G432">
        <v>12533</v>
      </c>
      <c r="H432">
        <v>9.6400003433227504</v>
      </c>
      <c r="I432">
        <v>9.6400003433227504</v>
      </c>
      <c r="J432">
        <v>0</v>
      </c>
      <c r="K432" t="b">
        <f>IF(dailyActivity_merged[[#This Row],[VeryActiveDistance]]&gt;20,"active")</f>
        <v>0</v>
      </c>
      <c r="L432">
        <v>0.69999998807907104</v>
      </c>
      <c r="M432" t="b">
        <f>IF(dailyActivity_merged[[#This Row],[ModeratelyActiveDistance]]&gt;10&lt;20,"moderate")</f>
        <v>0</v>
      </c>
      <c r="N432">
        <v>2</v>
      </c>
      <c r="O432" t="str">
        <f>IF(dailyActivity_merged[[#This Row],[LightActiveDistance]]&lt;10,"light")</f>
        <v>light</v>
      </c>
      <c r="P432" t="b">
        <f>IF(dailyActivity_merged[[#This Row],[Mean]]="intermediate",IF(dailyActivity_merged[[#This Row],[Mean]]&gt;35,"pro","beginner"))</f>
        <v>0</v>
      </c>
      <c r="Q432">
        <f>AVERAGE(dailyActivity_merged[LightActiveDistance])</f>
        <v>3.3408191485885292</v>
      </c>
      <c r="R432">
        <v>6.9400000572204599</v>
      </c>
      <c r="S432">
        <v>0</v>
      </c>
      <c r="T432">
        <f>dailyActivity_merged[[#This Row],[VeryActiveMinutes]]*60</f>
        <v>840</v>
      </c>
      <c r="U432">
        <v>14</v>
      </c>
      <c r="V432">
        <f>dailyActivity_merged[[#This Row],[FairlyActiveMinutes]]*60</f>
        <v>2580</v>
      </c>
      <c r="W432">
        <v>43</v>
      </c>
      <c r="X432">
        <f>dailyActivity_merged[[#This Row],[LightlyActiveMinutes]]*60</f>
        <v>18000</v>
      </c>
      <c r="Y432">
        <v>300</v>
      </c>
      <c r="Z432">
        <v>537</v>
      </c>
      <c r="AA432">
        <v>3283</v>
      </c>
    </row>
    <row r="433" spans="1:27" x14ac:dyDescent="0.3">
      <c r="A433" t="e">
        <f>VLOOKUP(dailyActivity_merged[[#Headers],[Id]],dailyActivity_merged[[Id]:[Calories]],15,0)</f>
        <v>#N/A</v>
      </c>
      <c r="B433" t="str">
        <f>LEFT(dailyActivity_merged[[#This Row],[Id]],4)</f>
        <v>4388</v>
      </c>
      <c r="C433">
        <v>4388161847</v>
      </c>
      <c r="D433" t="str">
        <f>LEFT(dailyActivity_merged[[#This Row],[ActivityDate]],1)</f>
        <v>4</v>
      </c>
      <c r="E433" s="1">
        <v>42491</v>
      </c>
      <c r="F433" s="1">
        <f ca="1">SUMIF(dailyActivity_merged[Id],dailyActivity_merged[[#Headers],[TotalSteps]],F434:F1372)</f>
        <v>0</v>
      </c>
      <c r="G433">
        <v>10255</v>
      </c>
      <c r="H433">
        <v>7.8899998664856001</v>
      </c>
      <c r="I433">
        <v>7.8899998664856001</v>
      </c>
      <c r="J433">
        <v>0</v>
      </c>
      <c r="K433" t="b">
        <f>IF(dailyActivity_merged[[#This Row],[VeryActiveDistance]]&gt;20,"active")</f>
        <v>0</v>
      </c>
      <c r="L433">
        <v>1.0099999904632599</v>
      </c>
      <c r="M433" t="b">
        <f>IF(dailyActivity_merged[[#This Row],[ModeratelyActiveDistance]]&gt;10&lt;20,"moderate")</f>
        <v>0</v>
      </c>
      <c r="N433">
        <v>0.68000000715255704</v>
      </c>
      <c r="O433" t="str">
        <f>IF(dailyActivity_merged[[#This Row],[LightActiveDistance]]&lt;10,"light")</f>
        <v>light</v>
      </c>
      <c r="P433" t="b">
        <f>IF(dailyActivity_merged[[#This Row],[Mean]]="intermediate",IF(dailyActivity_merged[[#This Row],[Mean]]&gt;35,"pro","beginner"))</f>
        <v>0</v>
      </c>
      <c r="Q433">
        <f>AVERAGE(dailyActivity_merged[LightActiveDistance])</f>
        <v>3.3408191485885292</v>
      </c>
      <c r="R433">
        <v>6.1999998092651403</v>
      </c>
      <c r="S433">
        <v>0</v>
      </c>
      <c r="T433">
        <f>dailyActivity_merged[[#This Row],[VeryActiveMinutes]]*60</f>
        <v>720</v>
      </c>
      <c r="U433">
        <v>12</v>
      </c>
      <c r="V433">
        <f>dailyActivity_merged[[#This Row],[FairlyActiveMinutes]]*60</f>
        <v>900</v>
      </c>
      <c r="W433">
        <v>15</v>
      </c>
      <c r="X433">
        <f>dailyActivity_merged[[#This Row],[LightlyActiveMinutes]]*60</f>
        <v>14460</v>
      </c>
      <c r="Y433">
        <v>241</v>
      </c>
      <c r="Z433">
        <v>579</v>
      </c>
      <c r="AA433">
        <v>2926</v>
      </c>
    </row>
    <row r="434" spans="1:27" x14ac:dyDescent="0.3">
      <c r="A434" t="e">
        <f>VLOOKUP(dailyActivity_merged[[#Headers],[Id]],dailyActivity_merged[[Id]:[Calories]],15,0)</f>
        <v>#N/A</v>
      </c>
      <c r="B434" t="str">
        <f>LEFT(dailyActivity_merged[[#This Row],[Id]],4)</f>
        <v>4388</v>
      </c>
      <c r="C434">
        <v>4388161847</v>
      </c>
      <c r="D434" t="str">
        <f>LEFT(dailyActivity_merged[[#This Row],[ActivityDate]],1)</f>
        <v>4</v>
      </c>
      <c r="E434" s="1">
        <v>42492</v>
      </c>
      <c r="F434" s="1">
        <f ca="1">SUMIF(dailyActivity_merged[Id],dailyActivity_merged[[#Headers],[TotalSteps]],F435:F1373)</f>
        <v>0</v>
      </c>
      <c r="G434">
        <v>10096</v>
      </c>
      <c r="H434">
        <v>8.3999996185302699</v>
      </c>
      <c r="I434">
        <v>8.3999996185302699</v>
      </c>
      <c r="J434">
        <v>0</v>
      </c>
      <c r="K434" t="b">
        <f>IF(dailyActivity_merged[[#This Row],[VeryActiveDistance]]&gt;20,"active")</f>
        <v>0</v>
      </c>
      <c r="L434">
        <v>3.7699999809265101</v>
      </c>
      <c r="M434" t="b">
        <f>IF(dailyActivity_merged[[#This Row],[ModeratelyActiveDistance]]&gt;10&lt;20,"moderate")</f>
        <v>0</v>
      </c>
      <c r="N434">
        <v>7.9999998211860698E-2</v>
      </c>
      <c r="O434" t="str">
        <f>IF(dailyActivity_merged[[#This Row],[LightActiveDistance]]&lt;10,"light")</f>
        <v>light</v>
      </c>
      <c r="P434" t="b">
        <f>IF(dailyActivity_merged[[#This Row],[Mean]]="intermediate",IF(dailyActivity_merged[[#This Row],[Mean]]&gt;35,"pro","beginner"))</f>
        <v>0</v>
      </c>
      <c r="Q434">
        <f>AVERAGE(dailyActivity_merged[LightActiveDistance])</f>
        <v>3.3408191485885292</v>
      </c>
      <c r="R434">
        <v>4.5500001907348597</v>
      </c>
      <c r="S434">
        <v>0</v>
      </c>
      <c r="T434">
        <f>dailyActivity_merged[[#This Row],[VeryActiveMinutes]]*60</f>
        <v>1980</v>
      </c>
      <c r="U434">
        <v>33</v>
      </c>
      <c r="V434">
        <f>dailyActivity_merged[[#This Row],[FairlyActiveMinutes]]*60</f>
        <v>240</v>
      </c>
      <c r="W434">
        <v>4</v>
      </c>
      <c r="X434">
        <f>dailyActivity_merged[[#This Row],[LightlyActiveMinutes]]*60</f>
        <v>12240</v>
      </c>
      <c r="Y434">
        <v>204</v>
      </c>
      <c r="Z434">
        <v>935</v>
      </c>
      <c r="AA434">
        <v>3147</v>
      </c>
    </row>
    <row r="435" spans="1:27" x14ac:dyDescent="0.3">
      <c r="A435" t="e">
        <f>VLOOKUP(dailyActivity_merged[[#Headers],[Id]],dailyActivity_merged[[Id]:[Calories]],15,0)</f>
        <v>#N/A</v>
      </c>
      <c r="B435" t="str">
        <f>LEFT(dailyActivity_merged[[#This Row],[Id]],4)</f>
        <v>4388</v>
      </c>
      <c r="C435">
        <v>4388161847</v>
      </c>
      <c r="D435" t="str">
        <f>LEFT(dailyActivity_merged[[#This Row],[ActivityDate]],1)</f>
        <v>4</v>
      </c>
      <c r="E435" s="1">
        <v>42493</v>
      </c>
      <c r="F435" s="1">
        <f ca="1">SUMIF(dailyActivity_merged[Id],dailyActivity_merged[[#Headers],[TotalSteps]],F436:F1374)</f>
        <v>0</v>
      </c>
      <c r="G435">
        <v>12727</v>
      </c>
      <c r="H435">
        <v>9.7899999618530291</v>
      </c>
      <c r="I435">
        <v>9.7899999618530291</v>
      </c>
      <c r="J435">
        <v>0</v>
      </c>
      <c r="K435" t="b">
        <f>IF(dailyActivity_merged[[#This Row],[VeryActiveDistance]]&gt;20,"active")</f>
        <v>0</v>
      </c>
      <c r="L435">
        <v>1.12999999523163</v>
      </c>
      <c r="M435" t="b">
        <f>IF(dailyActivity_merged[[#This Row],[ModeratelyActiveDistance]]&gt;10&lt;20,"moderate")</f>
        <v>0</v>
      </c>
      <c r="N435">
        <v>0.77999997138977095</v>
      </c>
      <c r="O435" t="str">
        <f>IF(dailyActivity_merged[[#This Row],[LightActiveDistance]]&lt;10,"light")</f>
        <v>light</v>
      </c>
      <c r="P435" t="b">
        <f>IF(dailyActivity_merged[[#This Row],[Mean]]="intermediate",IF(dailyActivity_merged[[#This Row],[Mean]]&gt;35,"pro","beginner"))</f>
        <v>0</v>
      </c>
      <c r="Q435">
        <f>AVERAGE(dailyActivity_merged[LightActiveDistance])</f>
        <v>3.3408191485885292</v>
      </c>
      <c r="R435">
        <v>7.8800001144409197</v>
      </c>
      <c r="S435">
        <v>0</v>
      </c>
      <c r="T435">
        <f>dailyActivity_merged[[#This Row],[VeryActiveMinutes]]*60</f>
        <v>1080</v>
      </c>
      <c r="U435">
        <v>18</v>
      </c>
      <c r="V435">
        <f>dailyActivity_merged[[#This Row],[FairlyActiveMinutes]]*60</f>
        <v>1080</v>
      </c>
      <c r="W435">
        <v>18</v>
      </c>
      <c r="X435">
        <f>dailyActivity_merged[[#This Row],[LightlyActiveMinutes]]*60</f>
        <v>18360</v>
      </c>
      <c r="Y435">
        <v>306</v>
      </c>
      <c r="Z435">
        <v>984</v>
      </c>
      <c r="AA435">
        <v>3290</v>
      </c>
    </row>
    <row r="436" spans="1:27" x14ac:dyDescent="0.3">
      <c r="A436" t="e">
        <f>VLOOKUP(dailyActivity_merged[[#Headers],[Id]],dailyActivity_merged[[Id]:[Calories]],15,0)</f>
        <v>#N/A</v>
      </c>
      <c r="B436" t="str">
        <f>LEFT(dailyActivity_merged[[#This Row],[Id]],4)</f>
        <v>4388</v>
      </c>
      <c r="C436">
        <v>4388161847</v>
      </c>
      <c r="D436" t="str">
        <f>LEFT(dailyActivity_merged[[#This Row],[ActivityDate]],1)</f>
        <v>4</v>
      </c>
      <c r="E436" s="1">
        <v>42494</v>
      </c>
      <c r="F436" s="1">
        <f ca="1">SUMIF(dailyActivity_merged[Id],dailyActivity_merged[[#Headers],[TotalSteps]],F437:F1375)</f>
        <v>0</v>
      </c>
      <c r="G436">
        <v>12375</v>
      </c>
      <c r="H436">
        <v>9.5200004577636701</v>
      </c>
      <c r="I436">
        <v>9.5200004577636701</v>
      </c>
      <c r="J436">
        <v>0</v>
      </c>
      <c r="K436" t="b">
        <f>IF(dailyActivity_merged[[#This Row],[VeryActiveDistance]]&gt;20,"active")</f>
        <v>0</v>
      </c>
      <c r="L436">
        <v>2.78999996185303</v>
      </c>
      <c r="M436" t="b">
        <f>IF(dailyActivity_merged[[#This Row],[ModeratelyActiveDistance]]&gt;10&lt;20,"moderate")</f>
        <v>0</v>
      </c>
      <c r="N436">
        <v>0.93000000715255704</v>
      </c>
      <c r="O436" t="str">
        <f>IF(dailyActivity_merged[[#This Row],[LightActiveDistance]]&lt;10,"light")</f>
        <v>light</v>
      </c>
      <c r="P436" t="b">
        <f>IF(dailyActivity_merged[[#This Row],[Mean]]="intermediate",IF(dailyActivity_merged[[#This Row],[Mean]]&gt;35,"pro","beginner"))</f>
        <v>0</v>
      </c>
      <c r="Q436">
        <f>AVERAGE(dailyActivity_merged[LightActiveDistance])</f>
        <v>3.3408191485885292</v>
      </c>
      <c r="R436">
        <v>5.8000001907348597</v>
      </c>
      <c r="S436">
        <v>0</v>
      </c>
      <c r="T436">
        <f>dailyActivity_merged[[#This Row],[VeryActiveMinutes]]*60</f>
        <v>2100</v>
      </c>
      <c r="U436">
        <v>35</v>
      </c>
      <c r="V436">
        <f>dailyActivity_merged[[#This Row],[FairlyActiveMinutes]]*60</f>
        <v>1260</v>
      </c>
      <c r="W436">
        <v>21</v>
      </c>
      <c r="X436">
        <f>dailyActivity_merged[[#This Row],[LightlyActiveMinutes]]*60</f>
        <v>15060</v>
      </c>
      <c r="Y436">
        <v>251</v>
      </c>
      <c r="Z436">
        <v>632</v>
      </c>
      <c r="AA436">
        <v>3162</v>
      </c>
    </row>
    <row r="437" spans="1:27" x14ac:dyDescent="0.3">
      <c r="A437" t="e">
        <f>VLOOKUP(dailyActivity_merged[[#Headers],[Id]],dailyActivity_merged[[Id]:[Calories]],15,0)</f>
        <v>#N/A</v>
      </c>
      <c r="B437" t="str">
        <f>LEFT(dailyActivity_merged[[#This Row],[Id]],4)</f>
        <v>4388</v>
      </c>
      <c r="C437">
        <v>4388161847</v>
      </c>
      <c r="D437" t="str">
        <f>LEFT(dailyActivity_merged[[#This Row],[ActivityDate]],1)</f>
        <v>4</v>
      </c>
      <c r="E437" s="1">
        <v>42495</v>
      </c>
      <c r="F437" s="1">
        <f ca="1">SUMIF(dailyActivity_merged[Id],dailyActivity_merged[[#Headers],[TotalSteps]],F438:F1376)</f>
        <v>0</v>
      </c>
      <c r="G437">
        <v>9603</v>
      </c>
      <c r="H437">
        <v>7.3800001144409197</v>
      </c>
      <c r="I437">
        <v>7.3800001144409197</v>
      </c>
      <c r="J437">
        <v>0</v>
      </c>
      <c r="K437" t="b">
        <f>IF(dailyActivity_merged[[#This Row],[VeryActiveDistance]]&gt;20,"active")</f>
        <v>0</v>
      </c>
      <c r="L437">
        <v>0.62999999523162797</v>
      </c>
      <c r="M437" t="b">
        <f>IF(dailyActivity_merged[[#This Row],[ModeratelyActiveDistance]]&gt;10&lt;20,"moderate")</f>
        <v>0</v>
      </c>
      <c r="N437">
        <v>1.66999995708466</v>
      </c>
      <c r="O437" t="str">
        <f>IF(dailyActivity_merged[[#This Row],[LightActiveDistance]]&lt;10,"light")</f>
        <v>light</v>
      </c>
      <c r="P437" t="b">
        <f>IF(dailyActivity_merged[[#This Row],[Mean]]="intermediate",IF(dailyActivity_merged[[#This Row],[Mean]]&gt;35,"pro","beginner"))</f>
        <v>0</v>
      </c>
      <c r="Q437">
        <f>AVERAGE(dailyActivity_merged[LightActiveDistance])</f>
        <v>3.3408191485885292</v>
      </c>
      <c r="R437">
        <v>5.0900001525878897</v>
      </c>
      <c r="S437">
        <v>0</v>
      </c>
      <c r="T437">
        <f>dailyActivity_merged[[#This Row],[VeryActiveMinutes]]*60</f>
        <v>720</v>
      </c>
      <c r="U437">
        <v>12</v>
      </c>
      <c r="V437">
        <f>dailyActivity_merged[[#This Row],[FairlyActiveMinutes]]*60</f>
        <v>2340</v>
      </c>
      <c r="W437">
        <v>39</v>
      </c>
      <c r="X437">
        <f>dailyActivity_merged[[#This Row],[LightlyActiveMinutes]]*60</f>
        <v>11940</v>
      </c>
      <c r="Y437">
        <v>199</v>
      </c>
      <c r="Z437">
        <v>896</v>
      </c>
      <c r="AA437">
        <v>2899</v>
      </c>
    </row>
    <row r="438" spans="1:27" x14ac:dyDescent="0.3">
      <c r="A438" t="e">
        <f>VLOOKUP(dailyActivity_merged[[#Headers],[Id]],dailyActivity_merged[[Id]:[Calories]],15,0)</f>
        <v>#N/A</v>
      </c>
      <c r="B438" t="str">
        <f>LEFT(dailyActivity_merged[[#This Row],[Id]],4)</f>
        <v>4388</v>
      </c>
      <c r="C438">
        <v>4388161847</v>
      </c>
      <c r="D438" t="str">
        <f>LEFT(dailyActivity_merged[[#This Row],[ActivityDate]],1)</f>
        <v>4</v>
      </c>
      <c r="E438" s="1">
        <v>42496</v>
      </c>
      <c r="F438" s="1">
        <f ca="1">SUMIF(dailyActivity_merged[Id],dailyActivity_merged[[#Headers],[TotalSteps]],F439:F1377)</f>
        <v>0</v>
      </c>
      <c r="G438">
        <v>13175</v>
      </c>
      <c r="H438">
        <v>10.1300001144409</v>
      </c>
      <c r="I438">
        <v>10.1300001144409</v>
      </c>
      <c r="J438">
        <v>0</v>
      </c>
      <c r="K438" t="b">
        <f>IF(dailyActivity_merged[[#This Row],[VeryActiveDistance]]&gt;20,"active")</f>
        <v>0</v>
      </c>
      <c r="L438">
        <v>2.1099998950958301</v>
      </c>
      <c r="M438" t="b">
        <f>IF(dailyActivity_merged[[#This Row],[ModeratelyActiveDistance]]&gt;10&lt;20,"moderate")</f>
        <v>0</v>
      </c>
      <c r="N438">
        <v>2.0899999141693102</v>
      </c>
      <c r="O438" t="str">
        <f>IF(dailyActivity_merged[[#This Row],[LightActiveDistance]]&lt;10,"light")</f>
        <v>light</v>
      </c>
      <c r="P438" t="b">
        <f>IF(dailyActivity_merged[[#This Row],[Mean]]="intermediate",IF(dailyActivity_merged[[#This Row],[Mean]]&gt;35,"pro","beginner"))</f>
        <v>0</v>
      </c>
      <c r="Q438">
        <f>AVERAGE(dailyActivity_merged[LightActiveDistance])</f>
        <v>3.3408191485885292</v>
      </c>
      <c r="R438">
        <v>5.9299998283386204</v>
      </c>
      <c r="S438">
        <v>0</v>
      </c>
      <c r="T438">
        <f>dailyActivity_merged[[#This Row],[VeryActiveMinutes]]*60</f>
        <v>1980</v>
      </c>
      <c r="U438">
        <v>33</v>
      </c>
      <c r="V438">
        <f>dailyActivity_merged[[#This Row],[FairlyActiveMinutes]]*60</f>
        <v>2700</v>
      </c>
      <c r="W438">
        <v>45</v>
      </c>
      <c r="X438">
        <f>dailyActivity_merged[[#This Row],[LightlyActiveMinutes]]*60</f>
        <v>15720</v>
      </c>
      <c r="Y438">
        <v>262</v>
      </c>
      <c r="Z438">
        <v>1100</v>
      </c>
      <c r="AA438">
        <v>3425</v>
      </c>
    </row>
    <row r="439" spans="1:27" x14ac:dyDescent="0.3">
      <c r="A439" t="e">
        <f>VLOOKUP(dailyActivity_merged[[#Headers],[Id]],dailyActivity_merged[[Id]:[Calories]],15,0)</f>
        <v>#N/A</v>
      </c>
      <c r="B439" t="str">
        <f>LEFT(dailyActivity_merged[[#This Row],[Id]],4)</f>
        <v>4388</v>
      </c>
      <c r="C439">
        <v>4388161847</v>
      </c>
      <c r="D439" t="str">
        <f>LEFT(dailyActivity_merged[[#This Row],[ActivityDate]],1)</f>
        <v>4</v>
      </c>
      <c r="E439" s="1">
        <v>42497</v>
      </c>
      <c r="F439" s="1">
        <f ca="1">SUMIF(dailyActivity_merged[Id],dailyActivity_merged[[#Headers],[TotalSteps]],F440:F1378)</f>
        <v>0</v>
      </c>
      <c r="G439">
        <v>22770</v>
      </c>
      <c r="H439">
        <v>17.540000915527301</v>
      </c>
      <c r="I439">
        <v>17.540000915527301</v>
      </c>
      <c r="J439">
        <v>0</v>
      </c>
      <c r="K439" t="b">
        <f>IF(dailyActivity_merged[[#This Row],[VeryActiveDistance]]&gt;20,"active")</f>
        <v>0</v>
      </c>
      <c r="L439">
        <v>9.4499998092651403</v>
      </c>
      <c r="M439" t="b">
        <f>IF(dailyActivity_merged[[#This Row],[ModeratelyActiveDistance]]&gt;10&lt;20,"moderate")</f>
        <v>0</v>
      </c>
      <c r="N439">
        <v>2.7699999809265101</v>
      </c>
      <c r="O439" t="str">
        <f>IF(dailyActivity_merged[[#This Row],[LightActiveDistance]]&lt;10,"light")</f>
        <v>light</v>
      </c>
      <c r="P439" t="b">
        <f>IF(dailyActivity_merged[[#This Row],[Mean]]="intermediate",IF(dailyActivity_merged[[#This Row],[Mean]]&gt;35,"pro","beginner"))</f>
        <v>0</v>
      </c>
      <c r="Q439">
        <f>AVERAGE(dailyActivity_merged[LightActiveDistance])</f>
        <v>3.3408191485885292</v>
      </c>
      <c r="R439">
        <v>5.3299999237060502</v>
      </c>
      <c r="S439">
        <v>0</v>
      </c>
      <c r="T439">
        <f>dailyActivity_merged[[#This Row],[VeryActiveMinutes]]*60</f>
        <v>7200</v>
      </c>
      <c r="U439">
        <v>120</v>
      </c>
      <c r="V439">
        <f>dailyActivity_merged[[#This Row],[FairlyActiveMinutes]]*60</f>
        <v>3360</v>
      </c>
      <c r="W439">
        <v>56</v>
      </c>
      <c r="X439">
        <f>dailyActivity_merged[[#This Row],[LightlyActiveMinutes]]*60</f>
        <v>15600</v>
      </c>
      <c r="Y439">
        <v>260</v>
      </c>
      <c r="Z439">
        <v>508</v>
      </c>
      <c r="AA439">
        <v>4022</v>
      </c>
    </row>
    <row r="440" spans="1:27" x14ac:dyDescent="0.3">
      <c r="A440" t="e">
        <f>VLOOKUP(dailyActivity_merged[[#Headers],[Id]],dailyActivity_merged[[Id]:[Calories]],15,0)</f>
        <v>#N/A</v>
      </c>
      <c r="B440" t="str">
        <f>LEFT(dailyActivity_merged[[#This Row],[Id]],4)</f>
        <v>4388</v>
      </c>
      <c r="C440">
        <v>4388161847</v>
      </c>
      <c r="D440" t="str">
        <f>LEFT(dailyActivity_merged[[#This Row],[ActivityDate]],1)</f>
        <v>4</v>
      </c>
      <c r="E440" s="1">
        <v>42498</v>
      </c>
      <c r="F440" s="1">
        <f ca="1">SUMIF(dailyActivity_merged[Id],dailyActivity_merged[[#Headers],[TotalSteps]],F441:F1379)</f>
        <v>0</v>
      </c>
      <c r="G440">
        <v>17298</v>
      </c>
      <c r="H440">
        <v>14.3800001144409</v>
      </c>
      <c r="I440">
        <v>14.3800001144409</v>
      </c>
      <c r="J440">
        <v>0</v>
      </c>
      <c r="K440" t="b">
        <f>IF(dailyActivity_merged[[#This Row],[VeryActiveDistance]]&gt;20,"active")</f>
        <v>0</v>
      </c>
      <c r="L440">
        <v>9.8900003433227504</v>
      </c>
      <c r="M440" t="b">
        <f>IF(dailyActivity_merged[[#This Row],[ModeratelyActiveDistance]]&gt;10&lt;20,"moderate")</f>
        <v>0</v>
      </c>
      <c r="N440">
        <v>1.2599999904632599</v>
      </c>
      <c r="O440" t="str">
        <f>IF(dailyActivity_merged[[#This Row],[LightActiveDistance]]&lt;10,"light")</f>
        <v>light</v>
      </c>
      <c r="P440" t="b">
        <f>IF(dailyActivity_merged[[#This Row],[Mean]]="intermediate",IF(dailyActivity_merged[[#This Row],[Mean]]&gt;35,"pro","beginner"))</f>
        <v>0</v>
      </c>
      <c r="Q440">
        <f>AVERAGE(dailyActivity_merged[LightActiveDistance])</f>
        <v>3.3408191485885292</v>
      </c>
      <c r="R440">
        <v>3.2300000190734899</v>
      </c>
      <c r="S440">
        <v>0</v>
      </c>
      <c r="T440">
        <f>dailyActivity_merged[[#This Row],[VeryActiveMinutes]]*60</f>
        <v>6420</v>
      </c>
      <c r="U440">
        <v>107</v>
      </c>
      <c r="V440">
        <f>dailyActivity_merged[[#This Row],[FairlyActiveMinutes]]*60</f>
        <v>2280</v>
      </c>
      <c r="W440">
        <v>38</v>
      </c>
      <c r="X440">
        <f>dailyActivity_merged[[#This Row],[LightlyActiveMinutes]]*60</f>
        <v>10680</v>
      </c>
      <c r="Y440">
        <v>178</v>
      </c>
      <c r="Z440">
        <v>576</v>
      </c>
      <c r="AA440">
        <v>3934</v>
      </c>
    </row>
    <row r="441" spans="1:27" x14ac:dyDescent="0.3">
      <c r="A441" t="e">
        <f>VLOOKUP(dailyActivity_merged[[#Headers],[Id]],dailyActivity_merged[[Id]:[Calories]],15,0)</f>
        <v>#N/A</v>
      </c>
      <c r="B441" t="str">
        <f>LEFT(dailyActivity_merged[[#This Row],[Id]],4)</f>
        <v>4388</v>
      </c>
      <c r="C441">
        <v>4388161847</v>
      </c>
      <c r="D441" t="str">
        <f>LEFT(dailyActivity_merged[[#This Row],[ActivityDate]],1)</f>
        <v>4</v>
      </c>
      <c r="E441" s="1">
        <v>42499</v>
      </c>
      <c r="F441" s="1">
        <f ca="1">SUMIF(dailyActivity_merged[Id],dailyActivity_merged[[#Headers],[TotalSteps]],F442:F1380)</f>
        <v>0</v>
      </c>
      <c r="G441">
        <v>10218</v>
      </c>
      <c r="H441">
        <v>7.8600001335143999</v>
      </c>
      <c r="I441">
        <v>7.8600001335143999</v>
      </c>
      <c r="J441">
        <v>0</v>
      </c>
      <c r="K441" t="b">
        <f>IF(dailyActivity_merged[[#This Row],[VeryActiveDistance]]&gt;20,"active")</f>
        <v>0</v>
      </c>
      <c r="L441">
        <v>0.34000000357627902</v>
      </c>
      <c r="M441" t="b">
        <f>IF(dailyActivity_merged[[#This Row],[ModeratelyActiveDistance]]&gt;10&lt;20,"moderate")</f>
        <v>0</v>
      </c>
      <c r="N441">
        <v>0.730000019073486</v>
      </c>
      <c r="O441" t="str">
        <f>IF(dailyActivity_merged[[#This Row],[LightActiveDistance]]&lt;10,"light")</f>
        <v>light</v>
      </c>
      <c r="P441" t="b">
        <f>IF(dailyActivity_merged[[#This Row],[Mean]]="intermediate",IF(dailyActivity_merged[[#This Row],[Mean]]&gt;35,"pro","beginner"))</f>
        <v>0</v>
      </c>
      <c r="Q441">
        <f>AVERAGE(dailyActivity_merged[LightActiveDistance])</f>
        <v>3.3408191485885292</v>
      </c>
      <c r="R441">
        <v>6.78999996185303</v>
      </c>
      <c r="S441">
        <v>0</v>
      </c>
      <c r="T441">
        <f>dailyActivity_merged[[#This Row],[VeryActiveMinutes]]*60</f>
        <v>360</v>
      </c>
      <c r="U441">
        <v>6</v>
      </c>
      <c r="V441">
        <f>dailyActivity_merged[[#This Row],[FairlyActiveMinutes]]*60</f>
        <v>1140</v>
      </c>
      <c r="W441">
        <v>19</v>
      </c>
      <c r="X441">
        <f>dailyActivity_merged[[#This Row],[LightlyActiveMinutes]]*60</f>
        <v>15480</v>
      </c>
      <c r="Y441">
        <v>258</v>
      </c>
      <c r="Z441">
        <v>1020</v>
      </c>
      <c r="AA441">
        <v>3013</v>
      </c>
    </row>
    <row r="442" spans="1:27" x14ac:dyDescent="0.3">
      <c r="A442" t="e">
        <f>VLOOKUP(dailyActivity_merged[[#Headers],[Id]],dailyActivity_merged[[Id]:[Calories]],15,0)</f>
        <v>#N/A</v>
      </c>
      <c r="B442" t="str">
        <f>LEFT(dailyActivity_merged[[#This Row],[Id]],4)</f>
        <v>4388</v>
      </c>
      <c r="C442">
        <v>4388161847</v>
      </c>
      <c r="D442" t="str">
        <f>LEFT(dailyActivity_merged[[#This Row],[ActivityDate]],1)</f>
        <v>4</v>
      </c>
      <c r="E442" s="1">
        <v>42500</v>
      </c>
      <c r="F442" s="1">
        <f ca="1">SUMIF(dailyActivity_merged[Id],dailyActivity_merged[[#Headers],[TotalSteps]],F443:F1381)</f>
        <v>0</v>
      </c>
      <c r="G442">
        <v>10299</v>
      </c>
      <c r="H442">
        <v>7.9200000762939498</v>
      </c>
      <c r="I442">
        <v>7.9200000762939498</v>
      </c>
      <c r="J442">
        <v>0</v>
      </c>
      <c r="K442" t="b">
        <f>IF(dailyActivity_merged[[#This Row],[VeryActiveDistance]]&gt;20,"active")</f>
        <v>0</v>
      </c>
      <c r="L442">
        <v>0.81000000238418601</v>
      </c>
      <c r="M442" t="b">
        <f>IF(dailyActivity_merged[[#This Row],[ModeratelyActiveDistance]]&gt;10&lt;20,"moderate")</f>
        <v>0</v>
      </c>
      <c r="N442">
        <v>0.64999997615814198</v>
      </c>
      <c r="O442" t="str">
        <f>IF(dailyActivity_merged[[#This Row],[LightActiveDistance]]&lt;10,"light")</f>
        <v>light</v>
      </c>
      <c r="P442" t="b">
        <f>IF(dailyActivity_merged[[#This Row],[Mean]]="intermediate",IF(dailyActivity_merged[[#This Row],[Mean]]&gt;35,"pro","beginner"))</f>
        <v>0</v>
      </c>
      <c r="Q442">
        <f>AVERAGE(dailyActivity_merged[LightActiveDistance])</f>
        <v>3.3408191485885292</v>
      </c>
      <c r="R442">
        <v>6.46000003814697</v>
      </c>
      <c r="S442">
        <v>0</v>
      </c>
      <c r="T442">
        <f>dailyActivity_merged[[#This Row],[VeryActiveMinutes]]*60</f>
        <v>780</v>
      </c>
      <c r="U442">
        <v>13</v>
      </c>
      <c r="V442">
        <f>dailyActivity_merged[[#This Row],[FairlyActiveMinutes]]*60</f>
        <v>840</v>
      </c>
      <c r="W442">
        <v>14</v>
      </c>
      <c r="X442">
        <f>dailyActivity_merged[[#This Row],[LightlyActiveMinutes]]*60</f>
        <v>16020</v>
      </c>
      <c r="Y442">
        <v>267</v>
      </c>
      <c r="Z442">
        <v>648</v>
      </c>
      <c r="AA442">
        <v>3061</v>
      </c>
    </row>
    <row r="443" spans="1:27" x14ac:dyDescent="0.3">
      <c r="A443" t="e">
        <f>VLOOKUP(dailyActivity_merged[[#Headers],[Id]],dailyActivity_merged[[Id]:[Calories]],15,0)</f>
        <v>#N/A</v>
      </c>
      <c r="B443" t="str">
        <f>LEFT(dailyActivity_merged[[#This Row],[Id]],4)</f>
        <v>4388</v>
      </c>
      <c r="C443">
        <v>4388161847</v>
      </c>
      <c r="D443" t="str">
        <f>LEFT(dailyActivity_merged[[#This Row],[ActivityDate]],1)</f>
        <v>4</v>
      </c>
      <c r="E443" s="1">
        <v>42501</v>
      </c>
      <c r="F443" s="1">
        <f ca="1">SUMIF(dailyActivity_merged[Id],dailyActivity_merged[[#Headers],[TotalSteps]],F444:F1382)</f>
        <v>0</v>
      </c>
      <c r="G443">
        <v>10201</v>
      </c>
      <c r="H443">
        <v>7.8400001525878897</v>
      </c>
      <c r="I443">
        <v>7.8400001525878897</v>
      </c>
      <c r="J443">
        <v>0</v>
      </c>
      <c r="K443" t="b">
        <f>IF(dailyActivity_merged[[#This Row],[VeryActiveDistance]]&gt;20,"active")</f>
        <v>0</v>
      </c>
      <c r="L443">
        <v>0.52999997138977095</v>
      </c>
      <c r="M443" t="b">
        <f>IF(dailyActivity_merged[[#This Row],[ModeratelyActiveDistance]]&gt;10&lt;20,"moderate")</f>
        <v>0</v>
      </c>
      <c r="N443">
        <v>0.79000002145767201</v>
      </c>
      <c r="O443" t="str">
        <f>IF(dailyActivity_merged[[#This Row],[LightActiveDistance]]&lt;10,"light")</f>
        <v>light</v>
      </c>
      <c r="P443" t="b">
        <f>IF(dailyActivity_merged[[#This Row],[Mean]]="intermediate",IF(dailyActivity_merged[[#This Row],[Mean]]&gt;35,"pro","beginner"))</f>
        <v>0</v>
      </c>
      <c r="Q443">
        <f>AVERAGE(dailyActivity_merged[LightActiveDistance])</f>
        <v>3.3408191485885292</v>
      </c>
      <c r="R443">
        <v>6.5300002098083496</v>
      </c>
      <c r="S443">
        <v>0</v>
      </c>
      <c r="T443">
        <f>dailyActivity_merged[[#This Row],[VeryActiveMinutes]]*60</f>
        <v>480</v>
      </c>
      <c r="U443">
        <v>8</v>
      </c>
      <c r="V443">
        <f>dailyActivity_merged[[#This Row],[FairlyActiveMinutes]]*60</f>
        <v>1080</v>
      </c>
      <c r="W443">
        <v>18</v>
      </c>
      <c r="X443">
        <f>dailyActivity_merged[[#This Row],[LightlyActiveMinutes]]*60</f>
        <v>15360</v>
      </c>
      <c r="Y443">
        <v>256</v>
      </c>
      <c r="Z443">
        <v>858</v>
      </c>
      <c r="AA443">
        <v>2954</v>
      </c>
    </row>
    <row r="444" spans="1:27" x14ac:dyDescent="0.3">
      <c r="A444" t="e">
        <f>VLOOKUP(dailyActivity_merged[[#Headers],[Id]],dailyActivity_merged[[Id]:[Calories]],15,0)</f>
        <v>#N/A</v>
      </c>
      <c r="B444" t="str">
        <f>LEFT(dailyActivity_merged[[#This Row],[Id]],4)</f>
        <v>4388</v>
      </c>
      <c r="C444">
        <v>4388161847</v>
      </c>
      <c r="D444" t="str">
        <f>LEFT(dailyActivity_merged[[#This Row],[ActivityDate]],1)</f>
        <v>4</v>
      </c>
      <c r="E444" s="1">
        <v>42502</v>
      </c>
      <c r="F444" s="1">
        <f ca="1">SUMIF(dailyActivity_merged[Id],dailyActivity_merged[[#Headers],[TotalSteps]],F445:F1383)</f>
        <v>0</v>
      </c>
      <c r="G444">
        <v>3369</v>
      </c>
      <c r="H444">
        <v>2.5899999141693102</v>
      </c>
      <c r="I444">
        <v>2.5899999141693102</v>
      </c>
      <c r="J444">
        <v>0</v>
      </c>
      <c r="K444" t="b">
        <f>IF(dailyActivity_merged[[#This Row],[VeryActiveDistance]]&gt;20,"active")</f>
        <v>0</v>
      </c>
      <c r="L444">
        <v>0</v>
      </c>
      <c r="M444" t="b">
        <f>IF(dailyActivity_merged[[#This Row],[ModeratelyActiveDistance]]&gt;10&lt;20,"moderate")</f>
        <v>0</v>
      </c>
      <c r="N444">
        <v>0</v>
      </c>
      <c r="O444" t="str">
        <f>IF(dailyActivity_merged[[#This Row],[LightActiveDistance]]&lt;10,"light")</f>
        <v>light</v>
      </c>
      <c r="P444" t="b">
        <f>IF(dailyActivity_merged[[#This Row],[Mean]]="intermediate",IF(dailyActivity_merged[[#This Row],[Mean]]&gt;35,"pro","beginner"))</f>
        <v>0</v>
      </c>
      <c r="Q444">
        <f>AVERAGE(dailyActivity_merged[LightActiveDistance])</f>
        <v>3.3408191485885292</v>
      </c>
      <c r="R444">
        <v>2.5899999141693102</v>
      </c>
      <c r="S444">
        <v>0</v>
      </c>
      <c r="T444">
        <f>dailyActivity_merged[[#This Row],[VeryActiveMinutes]]*60</f>
        <v>0</v>
      </c>
      <c r="U444">
        <v>0</v>
      </c>
      <c r="V444">
        <f>dailyActivity_merged[[#This Row],[FairlyActiveMinutes]]*60</f>
        <v>0</v>
      </c>
      <c r="W444">
        <v>0</v>
      </c>
      <c r="X444">
        <f>dailyActivity_merged[[#This Row],[LightlyActiveMinutes]]*60</f>
        <v>6480</v>
      </c>
      <c r="Y444">
        <v>108</v>
      </c>
      <c r="Z444">
        <v>825</v>
      </c>
      <c r="AA444">
        <v>1623</v>
      </c>
    </row>
    <row r="445" spans="1:27" x14ac:dyDescent="0.3">
      <c r="A445" t="e">
        <f>VLOOKUP(dailyActivity_merged[[#Headers],[Id]],dailyActivity_merged[[Id]:[Calories]],15,0)</f>
        <v>#N/A</v>
      </c>
      <c r="B445" t="str">
        <f>LEFT(dailyActivity_merged[[#This Row],[Id]],4)</f>
        <v>4445</v>
      </c>
      <c r="C445">
        <v>4445114986</v>
      </c>
      <c r="D445" t="str">
        <f>LEFT(dailyActivity_merged[[#This Row],[ActivityDate]],1)</f>
        <v>4</v>
      </c>
      <c r="E445" s="1">
        <v>42472</v>
      </c>
      <c r="F445" s="1">
        <f ca="1">SUMIF(dailyActivity_merged[Id],dailyActivity_merged[[#Headers],[TotalSteps]],F446:F1384)</f>
        <v>0</v>
      </c>
      <c r="G445">
        <v>3276</v>
      </c>
      <c r="H445">
        <v>2.2000000476837198</v>
      </c>
      <c r="I445">
        <v>2.2000000476837198</v>
      </c>
      <c r="J445">
        <v>0</v>
      </c>
      <c r="K445" t="b">
        <f>IF(dailyActivity_merged[[#This Row],[VeryActiveDistance]]&gt;20,"active")</f>
        <v>0</v>
      </c>
      <c r="L445">
        <v>0</v>
      </c>
      <c r="M445" t="b">
        <f>IF(dailyActivity_merged[[#This Row],[ModeratelyActiveDistance]]&gt;10&lt;20,"moderate")</f>
        <v>0</v>
      </c>
      <c r="N445">
        <v>0</v>
      </c>
      <c r="O445" t="str">
        <f>IF(dailyActivity_merged[[#This Row],[LightActiveDistance]]&lt;10,"light")</f>
        <v>light</v>
      </c>
      <c r="P445" t="b">
        <f>IF(dailyActivity_merged[[#This Row],[Mean]]="intermediate",IF(dailyActivity_merged[[#This Row],[Mean]]&gt;35,"pro","beginner"))</f>
        <v>0</v>
      </c>
      <c r="Q445">
        <f>AVERAGE(dailyActivity_merged[LightActiveDistance])</f>
        <v>3.3408191485885292</v>
      </c>
      <c r="R445">
        <v>2.2000000476837198</v>
      </c>
      <c r="S445">
        <v>0</v>
      </c>
      <c r="T445">
        <f>dailyActivity_merged[[#This Row],[VeryActiveMinutes]]*60</f>
        <v>0</v>
      </c>
      <c r="U445">
        <v>0</v>
      </c>
      <c r="V445">
        <f>dailyActivity_merged[[#This Row],[FairlyActiveMinutes]]*60</f>
        <v>0</v>
      </c>
      <c r="W445">
        <v>0</v>
      </c>
      <c r="X445">
        <f>dailyActivity_merged[[#This Row],[LightlyActiveMinutes]]*60</f>
        <v>11760</v>
      </c>
      <c r="Y445">
        <v>196</v>
      </c>
      <c r="Z445">
        <v>787</v>
      </c>
      <c r="AA445">
        <v>2113</v>
      </c>
    </row>
    <row r="446" spans="1:27" x14ac:dyDescent="0.3">
      <c r="A446" t="e">
        <f>VLOOKUP(dailyActivity_merged[[#Headers],[Id]],dailyActivity_merged[[Id]:[Calories]],15,0)</f>
        <v>#N/A</v>
      </c>
      <c r="B446" t="str">
        <f>LEFT(dailyActivity_merged[[#This Row],[Id]],4)</f>
        <v>4445</v>
      </c>
      <c r="C446">
        <v>4445114986</v>
      </c>
      <c r="D446" t="str">
        <f>LEFT(dailyActivity_merged[[#This Row],[ActivityDate]],1)</f>
        <v>4</v>
      </c>
      <c r="E446" s="1">
        <v>42473</v>
      </c>
      <c r="F446" s="1">
        <f ca="1">SUMIF(dailyActivity_merged[Id],dailyActivity_merged[[#Headers],[TotalSteps]],F447:F1385)</f>
        <v>0</v>
      </c>
      <c r="G446">
        <v>2961</v>
      </c>
      <c r="H446">
        <v>1.9900000095367401</v>
      </c>
      <c r="I446">
        <v>1.9900000095367401</v>
      </c>
      <c r="J446">
        <v>0</v>
      </c>
      <c r="K446" t="b">
        <f>IF(dailyActivity_merged[[#This Row],[VeryActiveDistance]]&gt;20,"active")</f>
        <v>0</v>
      </c>
      <c r="L446">
        <v>0</v>
      </c>
      <c r="M446" t="b">
        <f>IF(dailyActivity_merged[[#This Row],[ModeratelyActiveDistance]]&gt;10&lt;20,"moderate")</f>
        <v>0</v>
      </c>
      <c r="N446">
        <v>0</v>
      </c>
      <c r="O446" t="str">
        <f>IF(dailyActivity_merged[[#This Row],[LightActiveDistance]]&lt;10,"light")</f>
        <v>light</v>
      </c>
      <c r="P446" t="b">
        <f>IF(dailyActivity_merged[[#This Row],[Mean]]="intermediate",IF(dailyActivity_merged[[#This Row],[Mean]]&gt;35,"pro","beginner"))</f>
        <v>0</v>
      </c>
      <c r="Q446">
        <f>AVERAGE(dailyActivity_merged[LightActiveDistance])</f>
        <v>3.3408191485885292</v>
      </c>
      <c r="R446">
        <v>1.9900000095367401</v>
      </c>
      <c r="S446">
        <v>0</v>
      </c>
      <c r="T446">
        <f>dailyActivity_merged[[#This Row],[VeryActiveMinutes]]*60</f>
        <v>0</v>
      </c>
      <c r="U446">
        <v>0</v>
      </c>
      <c r="V446">
        <f>dailyActivity_merged[[#This Row],[FairlyActiveMinutes]]*60</f>
        <v>0</v>
      </c>
      <c r="W446">
        <v>0</v>
      </c>
      <c r="X446">
        <f>dailyActivity_merged[[#This Row],[LightlyActiveMinutes]]*60</f>
        <v>11640</v>
      </c>
      <c r="Y446">
        <v>194</v>
      </c>
      <c r="Z446">
        <v>840</v>
      </c>
      <c r="AA446">
        <v>2095</v>
      </c>
    </row>
    <row r="447" spans="1:27" x14ac:dyDescent="0.3">
      <c r="A447" t="e">
        <f>VLOOKUP(dailyActivity_merged[[#Headers],[Id]],dailyActivity_merged[[Id]:[Calories]],15,0)</f>
        <v>#N/A</v>
      </c>
      <c r="B447" t="str">
        <f>LEFT(dailyActivity_merged[[#This Row],[Id]],4)</f>
        <v>4445</v>
      </c>
      <c r="C447">
        <v>4445114986</v>
      </c>
      <c r="D447" t="str">
        <f>LEFT(dailyActivity_merged[[#This Row],[ActivityDate]],1)</f>
        <v>4</v>
      </c>
      <c r="E447" s="1">
        <v>42474</v>
      </c>
      <c r="F447" s="1">
        <f ca="1">SUMIF(dailyActivity_merged[Id],dailyActivity_merged[[#Headers],[TotalSteps]],F448:F1386)</f>
        <v>0</v>
      </c>
      <c r="G447">
        <v>3974</v>
      </c>
      <c r="H447">
        <v>2.6700000762939502</v>
      </c>
      <c r="I447">
        <v>2.6700000762939502</v>
      </c>
      <c r="J447">
        <v>0</v>
      </c>
      <c r="K447" t="b">
        <f>IF(dailyActivity_merged[[#This Row],[VeryActiveDistance]]&gt;20,"active")</f>
        <v>0</v>
      </c>
      <c r="L447">
        <v>0</v>
      </c>
      <c r="M447" t="b">
        <f>IF(dailyActivity_merged[[#This Row],[ModeratelyActiveDistance]]&gt;10&lt;20,"moderate")</f>
        <v>0</v>
      </c>
      <c r="N447">
        <v>0</v>
      </c>
      <c r="O447" t="str">
        <f>IF(dailyActivity_merged[[#This Row],[LightActiveDistance]]&lt;10,"light")</f>
        <v>light</v>
      </c>
      <c r="P447" t="b">
        <f>IF(dailyActivity_merged[[#This Row],[Mean]]="intermediate",IF(dailyActivity_merged[[#This Row],[Mean]]&gt;35,"pro","beginner"))</f>
        <v>0</v>
      </c>
      <c r="Q447">
        <f>AVERAGE(dailyActivity_merged[LightActiveDistance])</f>
        <v>3.3408191485885292</v>
      </c>
      <c r="R447">
        <v>2.6700000762939502</v>
      </c>
      <c r="S447">
        <v>0</v>
      </c>
      <c r="T447">
        <f>dailyActivity_merged[[#This Row],[VeryActiveMinutes]]*60</f>
        <v>0</v>
      </c>
      <c r="U447">
        <v>0</v>
      </c>
      <c r="V447">
        <f>dailyActivity_merged[[#This Row],[FairlyActiveMinutes]]*60</f>
        <v>0</v>
      </c>
      <c r="W447">
        <v>0</v>
      </c>
      <c r="X447">
        <f>dailyActivity_merged[[#This Row],[LightlyActiveMinutes]]*60</f>
        <v>13860</v>
      </c>
      <c r="Y447">
        <v>231</v>
      </c>
      <c r="Z447">
        <v>717</v>
      </c>
      <c r="AA447">
        <v>2194</v>
      </c>
    </row>
    <row r="448" spans="1:27" x14ac:dyDescent="0.3">
      <c r="A448" t="e">
        <f>VLOOKUP(dailyActivity_merged[[#Headers],[Id]],dailyActivity_merged[[Id]:[Calories]],15,0)</f>
        <v>#N/A</v>
      </c>
      <c r="B448" t="str">
        <f>LEFT(dailyActivity_merged[[#This Row],[Id]],4)</f>
        <v>4445</v>
      </c>
      <c r="C448">
        <v>4445114986</v>
      </c>
      <c r="D448" t="str">
        <f>LEFT(dailyActivity_merged[[#This Row],[ActivityDate]],1)</f>
        <v>4</v>
      </c>
      <c r="E448" s="1">
        <v>42475</v>
      </c>
      <c r="F448" s="1">
        <f ca="1">SUMIF(dailyActivity_merged[Id],dailyActivity_merged[[#Headers],[TotalSteps]],F449:F1387)</f>
        <v>0</v>
      </c>
      <c r="G448">
        <v>7198</v>
      </c>
      <c r="H448">
        <v>4.8299999237060502</v>
      </c>
      <c r="I448">
        <v>4.8299999237060502</v>
      </c>
      <c r="J448">
        <v>0</v>
      </c>
      <c r="K448" t="b">
        <f>IF(dailyActivity_merged[[#This Row],[VeryActiveDistance]]&gt;20,"active")</f>
        <v>0</v>
      </c>
      <c r="L448">
        <v>0</v>
      </c>
      <c r="M448" t="b">
        <f>IF(dailyActivity_merged[[#This Row],[ModeratelyActiveDistance]]&gt;10&lt;20,"moderate")</f>
        <v>0</v>
      </c>
      <c r="N448">
        <v>0</v>
      </c>
      <c r="O448" t="str">
        <f>IF(dailyActivity_merged[[#This Row],[LightActiveDistance]]&lt;10,"light")</f>
        <v>light</v>
      </c>
      <c r="P448" t="b">
        <f>IF(dailyActivity_merged[[#This Row],[Mean]]="intermediate",IF(dailyActivity_merged[[#This Row],[Mean]]&gt;35,"pro","beginner"))</f>
        <v>0</v>
      </c>
      <c r="Q448">
        <f>AVERAGE(dailyActivity_merged[LightActiveDistance])</f>
        <v>3.3408191485885292</v>
      </c>
      <c r="R448">
        <v>4.8299999237060502</v>
      </c>
      <c r="S448">
        <v>0</v>
      </c>
      <c r="T448">
        <f>dailyActivity_merged[[#This Row],[VeryActiveMinutes]]*60</f>
        <v>0</v>
      </c>
      <c r="U448">
        <v>0</v>
      </c>
      <c r="V448">
        <f>dailyActivity_merged[[#This Row],[FairlyActiveMinutes]]*60</f>
        <v>0</v>
      </c>
      <c r="W448">
        <v>0</v>
      </c>
      <c r="X448">
        <f>dailyActivity_merged[[#This Row],[LightlyActiveMinutes]]*60</f>
        <v>21000</v>
      </c>
      <c r="Y448">
        <v>350</v>
      </c>
      <c r="Z448">
        <v>711</v>
      </c>
      <c r="AA448">
        <v>2496</v>
      </c>
    </row>
    <row r="449" spans="1:27" x14ac:dyDescent="0.3">
      <c r="A449" t="e">
        <f>VLOOKUP(dailyActivity_merged[[#Headers],[Id]],dailyActivity_merged[[Id]:[Calories]],15,0)</f>
        <v>#N/A</v>
      </c>
      <c r="B449" t="str">
        <f>LEFT(dailyActivity_merged[[#This Row],[Id]],4)</f>
        <v>4445</v>
      </c>
      <c r="C449">
        <v>4445114986</v>
      </c>
      <c r="D449" t="str">
        <f>LEFT(dailyActivity_merged[[#This Row],[ActivityDate]],1)</f>
        <v>4</v>
      </c>
      <c r="E449" s="1">
        <v>42476</v>
      </c>
      <c r="F449" s="1">
        <f ca="1">SUMIF(dailyActivity_merged[Id],dailyActivity_merged[[#Headers],[TotalSteps]],F450:F1388)</f>
        <v>0</v>
      </c>
      <c r="G449">
        <v>3945</v>
      </c>
      <c r="H449">
        <v>2.6500000953674299</v>
      </c>
      <c r="I449">
        <v>2.6500000953674299</v>
      </c>
      <c r="J449">
        <v>0</v>
      </c>
      <c r="K449" t="b">
        <f>IF(dailyActivity_merged[[#This Row],[VeryActiveDistance]]&gt;20,"active")</f>
        <v>0</v>
      </c>
      <c r="L449">
        <v>0</v>
      </c>
      <c r="M449" t="b">
        <f>IF(dailyActivity_merged[[#This Row],[ModeratelyActiveDistance]]&gt;10&lt;20,"moderate")</f>
        <v>0</v>
      </c>
      <c r="N449">
        <v>0</v>
      </c>
      <c r="O449" t="str">
        <f>IF(dailyActivity_merged[[#This Row],[LightActiveDistance]]&lt;10,"light")</f>
        <v>light</v>
      </c>
      <c r="P449" t="b">
        <f>IF(dailyActivity_merged[[#This Row],[Mean]]="intermediate",IF(dailyActivity_merged[[#This Row],[Mean]]&gt;35,"pro","beginner"))</f>
        <v>0</v>
      </c>
      <c r="Q449">
        <f>AVERAGE(dailyActivity_merged[LightActiveDistance])</f>
        <v>3.3408191485885292</v>
      </c>
      <c r="R449">
        <v>2.6500000953674299</v>
      </c>
      <c r="S449">
        <v>0</v>
      </c>
      <c r="T449">
        <f>dailyActivity_merged[[#This Row],[VeryActiveMinutes]]*60</f>
        <v>0</v>
      </c>
      <c r="U449">
        <v>0</v>
      </c>
      <c r="V449">
        <f>dailyActivity_merged[[#This Row],[FairlyActiveMinutes]]*60</f>
        <v>0</v>
      </c>
      <c r="W449">
        <v>0</v>
      </c>
      <c r="X449">
        <f>dailyActivity_merged[[#This Row],[LightlyActiveMinutes]]*60</f>
        <v>13500</v>
      </c>
      <c r="Y449">
        <v>225</v>
      </c>
      <c r="Z449">
        <v>716</v>
      </c>
      <c r="AA449">
        <v>2180</v>
      </c>
    </row>
    <row r="450" spans="1:27" x14ac:dyDescent="0.3">
      <c r="A450" t="e">
        <f>VLOOKUP(dailyActivity_merged[[#Headers],[Id]],dailyActivity_merged[[Id]:[Calories]],15,0)</f>
        <v>#N/A</v>
      </c>
      <c r="B450" t="str">
        <f>LEFT(dailyActivity_merged[[#This Row],[Id]],4)</f>
        <v>4445</v>
      </c>
      <c r="C450">
        <v>4445114986</v>
      </c>
      <c r="D450" t="str">
        <f>LEFT(dailyActivity_merged[[#This Row],[ActivityDate]],1)</f>
        <v>4</v>
      </c>
      <c r="E450" s="1">
        <v>42477</v>
      </c>
      <c r="F450" s="1">
        <f ca="1">SUMIF(dailyActivity_merged[Id],dailyActivity_merged[[#Headers],[TotalSteps]],F451:F1389)</f>
        <v>0</v>
      </c>
      <c r="G450">
        <v>2268</v>
      </c>
      <c r="H450">
        <v>1.5199999809265099</v>
      </c>
      <c r="I450">
        <v>1.5199999809265099</v>
      </c>
      <c r="J450">
        <v>0</v>
      </c>
      <c r="K450" t="b">
        <f>IF(dailyActivity_merged[[#This Row],[VeryActiveDistance]]&gt;20,"active")</f>
        <v>0</v>
      </c>
      <c r="L450">
        <v>0</v>
      </c>
      <c r="M450" t="b">
        <f>IF(dailyActivity_merged[[#This Row],[ModeratelyActiveDistance]]&gt;10&lt;20,"moderate")</f>
        <v>0</v>
      </c>
      <c r="N450">
        <v>0</v>
      </c>
      <c r="O450" t="str">
        <f>IF(dailyActivity_merged[[#This Row],[LightActiveDistance]]&lt;10,"light")</f>
        <v>light</v>
      </c>
      <c r="P450" t="b">
        <f>IF(dailyActivity_merged[[#This Row],[Mean]]="intermediate",IF(dailyActivity_merged[[#This Row],[Mean]]&gt;35,"pro","beginner"))</f>
        <v>0</v>
      </c>
      <c r="Q450">
        <f>AVERAGE(dailyActivity_merged[LightActiveDistance])</f>
        <v>3.3408191485885292</v>
      </c>
      <c r="R450">
        <v>1.5199999809265099</v>
      </c>
      <c r="S450">
        <v>0</v>
      </c>
      <c r="T450">
        <f>dailyActivity_merged[[#This Row],[VeryActiveMinutes]]*60</f>
        <v>0</v>
      </c>
      <c r="U450">
        <v>0</v>
      </c>
      <c r="V450">
        <f>dailyActivity_merged[[#This Row],[FairlyActiveMinutes]]*60</f>
        <v>0</v>
      </c>
      <c r="W450">
        <v>0</v>
      </c>
      <c r="X450">
        <f>dailyActivity_merged[[#This Row],[LightlyActiveMinutes]]*60</f>
        <v>6840</v>
      </c>
      <c r="Y450">
        <v>114</v>
      </c>
      <c r="Z450">
        <v>1219</v>
      </c>
      <c r="AA450">
        <v>1933</v>
      </c>
    </row>
    <row r="451" spans="1:27" x14ac:dyDescent="0.3">
      <c r="A451" t="e">
        <f>VLOOKUP(dailyActivity_merged[[#Headers],[Id]],dailyActivity_merged[[Id]:[Calories]],15,0)</f>
        <v>#N/A</v>
      </c>
      <c r="B451" t="str">
        <f>LEFT(dailyActivity_merged[[#This Row],[Id]],4)</f>
        <v>4445</v>
      </c>
      <c r="C451">
        <v>4445114986</v>
      </c>
      <c r="D451" t="str">
        <f>LEFT(dailyActivity_merged[[#This Row],[ActivityDate]],1)</f>
        <v>4</v>
      </c>
      <c r="E451" s="1">
        <v>42478</v>
      </c>
      <c r="F451" s="1">
        <f ca="1">SUMIF(dailyActivity_merged[Id],dailyActivity_merged[[#Headers],[TotalSteps]],F452:F1390)</f>
        <v>0</v>
      </c>
      <c r="G451">
        <v>6155</v>
      </c>
      <c r="H451">
        <v>4.2399997711181596</v>
      </c>
      <c r="I451">
        <v>4.2399997711181596</v>
      </c>
      <c r="J451">
        <v>0</v>
      </c>
      <c r="K451" t="b">
        <f>IF(dailyActivity_merged[[#This Row],[VeryActiveDistance]]&gt;20,"active")</f>
        <v>0</v>
      </c>
      <c r="L451">
        <v>2</v>
      </c>
      <c r="M451" t="b">
        <f>IF(dailyActivity_merged[[#This Row],[ModeratelyActiveDistance]]&gt;10&lt;20,"moderate")</f>
        <v>0</v>
      </c>
      <c r="N451">
        <v>0.28999999165535001</v>
      </c>
      <c r="O451" t="str">
        <f>IF(dailyActivity_merged[[#This Row],[LightActiveDistance]]&lt;10,"light")</f>
        <v>light</v>
      </c>
      <c r="P451" t="b">
        <f>IF(dailyActivity_merged[[#This Row],[Mean]]="intermediate",IF(dailyActivity_merged[[#This Row],[Mean]]&gt;35,"pro","beginner"))</f>
        <v>0</v>
      </c>
      <c r="Q451">
        <f>AVERAGE(dailyActivity_merged[LightActiveDistance])</f>
        <v>3.3408191485885292</v>
      </c>
      <c r="R451">
        <v>1.95000004768372</v>
      </c>
      <c r="S451">
        <v>0</v>
      </c>
      <c r="T451">
        <f>dailyActivity_merged[[#This Row],[VeryActiveMinutes]]*60</f>
        <v>1500</v>
      </c>
      <c r="U451">
        <v>25</v>
      </c>
      <c r="V451">
        <f>dailyActivity_merged[[#This Row],[FairlyActiveMinutes]]*60</f>
        <v>360</v>
      </c>
      <c r="W451">
        <v>6</v>
      </c>
      <c r="X451">
        <f>dailyActivity_merged[[#This Row],[LightlyActiveMinutes]]*60</f>
        <v>9720</v>
      </c>
      <c r="Y451">
        <v>162</v>
      </c>
      <c r="Z451">
        <v>1247</v>
      </c>
      <c r="AA451">
        <v>2248</v>
      </c>
    </row>
    <row r="452" spans="1:27" x14ac:dyDescent="0.3">
      <c r="A452" t="e">
        <f>VLOOKUP(dailyActivity_merged[[#Headers],[Id]],dailyActivity_merged[[Id]:[Calories]],15,0)</f>
        <v>#N/A</v>
      </c>
      <c r="B452" t="str">
        <f>LEFT(dailyActivity_merged[[#This Row],[Id]],4)</f>
        <v>4445</v>
      </c>
      <c r="C452">
        <v>4445114986</v>
      </c>
      <c r="D452" t="str">
        <f>LEFT(dailyActivity_merged[[#This Row],[ActivityDate]],1)</f>
        <v>4</v>
      </c>
      <c r="E452" s="1">
        <v>42479</v>
      </c>
      <c r="F452" s="1">
        <f ca="1">SUMIF(dailyActivity_merged[Id],dailyActivity_merged[[#Headers],[TotalSteps]],F453:F1391)</f>
        <v>0</v>
      </c>
      <c r="G452">
        <v>2064</v>
      </c>
      <c r="H452">
        <v>1.3899999856948899</v>
      </c>
      <c r="I452">
        <v>1.3899999856948899</v>
      </c>
      <c r="J452">
        <v>0</v>
      </c>
      <c r="K452" t="b">
        <f>IF(dailyActivity_merged[[#This Row],[VeryActiveDistance]]&gt;20,"active")</f>
        <v>0</v>
      </c>
      <c r="L452">
        <v>0</v>
      </c>
      <c r="M452" t="b">
        <f>IF(dailyActivity_merged[[#This Row],[ModeratelyActiveDistance]]&gt;10&lt;20,"moderate")</f>
        <v>0</v>
      </c>
      <c r="N452">
        <v>0</v>
      </c>
      <c r="O452" t="str">
        <f>IF(dailyActivity_merged[[#This Row],[LightActiveDistance]]&lt;10,"light")</f>
        <v>light</v>
      </c>
      <c r="P452" t="b">
        <f>IF(dailyActivity_merged[[#This Row],[Mean]]="intermediate",IF(dailyActivity_merged[[#This Row],[Mean]]&gt;35,"pro","beginner"))</f>
        <v>0</v>
      </c>
      <c r="Q452">
        <f>AVERAGE(dailyActivity_merged[LightActiveDistance])</f>
        <v>3.3408191485885292</v>
      </c>
      <c r="R452">
        <v>1.3899999856948899</v>
      </c>
      <c r="S452">
        <v>0</v>
      </c>
      <c r="T452">
        <f>dailyActivity_merged[[#This Row],[VeryActiveMinutes]]*60</f>
        <v>0</v>
      </c>
      <c r="U452">
        <v>0</v>
      </c>
      <c r="V452">
        <f>dailyActivity_merged[[#This Row],[FairlyActiveMinutes]]*60</f>
        <v>0</v>
      </c>
      <c r="W452">
        <v>0</v>
      </c>
      <c r="X452">
        <f>dailyActivity_merged[[#This Row],[LightlyActiveMinutes]]*60</f>
        <v>7260</v>
      </c>
      <c r="Y452">
        <v>121</v>
      </c>
      <c r="Z452">
        <v>895</v>
      </c>
      <c r="AA452">
        <v>1954</v>
      </c>
    </row>
    <row r="453" spans="1:27" x14ac:dyDescent="0.3">
      <c r="A453" t="e">
        <f>VLOOKUP(dailyActivity_merged[[#Headers],[Id]],dailyActivity_merged[[Id]:[Calories]],15,0)</f>
        <v>#N/A</v>
      </c>
      <c r="B453" t="str">
        <f>LEFT(dailyActivity_merged[[#This Row],[Id]],4)</f>
        <v>4445</v>
      </c>
      <c r="C453">
        <v>4445114986</v>
      </c>
      <c r="D453" t="str">
        <f>LEFT(dailyActivity_merged[[#This Row],[ActivityDate]],1)</f>
        <v>4</v>
      </c>
      <c r="E453" s="1">
        <v>42480</v>
      </c>
      <c r="F453" s="1">
        <f ca="1">SUMIF(dailyActivity_merged[Id],dailyActivity_merged[[#Headers],[TotalSteps]],F454:F1392)</f>
        <v>0</v>
      </c>
      <c r="G453">
        <v>2072</v>
      </c>
      <c r="H453">
        <v>1.3899999856948899</v>
      </c>
      <c r="I453">
        <v>1.3899999856948899</v>
      </c>
      <c r="J453">
        <v>0</v>
      </c>
      <c r="K453" t="b">
        <f>IF(dailyActivity_merged[[#This Row],[VeryActiveDistance]]&gt;20,"active")</f>
        <v>0</v>
      </c>
      <c r="L453">
        <v>0</v>
      </c>
      <c r="M453" t="b">
        <f>IF(dailyActivity_merged[[#This Row],[ModeratelyActiveDistance]]&gt;10&lt;20,"moderate")</f>
        <v>0</v>
      </c>
      <c r="N453">
        <v>0</v>
      </c>
      <c r="O453" t="str">
        <f>IF(dailyActivity_merged[[#This Row],[LightActiveDistance]]&lt;10,"light")</f>
        <v>light</v>
      </c>
      <c r="P453" t="b">
        <f>IF(dailyActivity_merged[[#This Row],[Mean]]="intermediate",IF(dailyActivity_merged[[#This Row],[Mean]]&gt;35,"pro","beginner"))</f>
        <v>0</v>
      </c>
      <c r="Q453">
        <f>AVERAGE(dailyActivity_merged[LightActiveDistance])</f>
        <v>3.3408191485885292</v>
      </c>
      <c r="R453">
        <v>1.3899999856948899</v>
      </c>
      <c r="S453">
        <v>0</v>
      </c>
      <c r="T453">
        <f>dailyActivity_merged[[#This Row],[VeryActiveMinutes]]*60</f>
        <v>0</v>
      </c>
      <c r="U453">
        <v>0</v>
      </c>
      <c r="V453">
        <f>dailyActivity_merged[[#This Row],[FairlyActiveMinutes]]*60</f>
        <v>0</v>
      </c>
      <c r="W453">
        <v>0</v>
      </c>
      <c r="X453">
        <f>dailyActivity_merged[[#This Row],[LightlyActiveMinutes]]*60</f>
        <v>8220</v>
      </c>
      <c r="Y453">
        <v>137</v>
      </c>
      <c r="Z453">
        <v>841</v>
      </c>
      <c r="AA453">
        <v>1974</v>
      </c>
    </row>
    <row r="454" spans="1:27" x14ac:dyDescent="0.3">
      <c r="A454" t="e">
        <f>VLOOKUP(dailyActivity_merged[[#Headers],[Id]],dailyActivity_merged[[Id]:[Calories]],15,0)</f>
        <v>#N/A</v>
      </c>
      <c r="B454" t="str">
        <f>LEFT(dailyActivity_merged[[#This Row],[Id]],4)</f>
        <v>4445</v>
      </c>
      <c r="C454">
        <v>4445114986</v>
      </c>
      <c r="D454" t="str">
        <f>LEFT(dailyActivity_merged[[#This Row],[ActivityDate]],1)</f>
        <v>4</v>
      </c>
      <c r="E454" s="1">
        <v>42481</v>
      </c>
      <c r="F454" s="1">
        <f ca="1">SUMIF(dailyActivity_merged[Id],dailyActivity_merged[[#Headers],[TotalSteps]],F455:F1393)</f>
        <v>0</v>
      </c>
      <c r="G454">
        <v>3809</v>
      </c>
      <c r="H454">
        <v>2.5599999427795401</v>
      </c>
      <c r="I454">
        <v>2.5599999427795401</v>
      </c>
      <c r="J454">
        <v>0</v>
      </c>
      <c r="K454" t="b">
        <f>IF(dailyActivity_merged[[#This Row],[VeryActiveDistance]]&gt;20,"active")</f>
        <v>0</v>
      </c>
      <c r="L454">
        <v>0</v>
      </c>
      <c r="M454" t="b">
        <f>IF(dailyActivity_merged[[#This Row],[ModeratelyActiveDistance]]&gt;10&lt;20,"moderate")</f>
        <v>0</v>
      </c>
      <c r="N454">
        <v>0</v>
      </c>
      <c r="O454" t="str">
        <f>IF(dailyActivity_merged[[#This Row],[LightActiveDistance]]&lt;10,"light")</f>
        <v>light</v>
      </c>
      <c r="P454" t="b">
        <f>IF(dailyActivity_merged[[#This Row],[Mean]]="intermediate",IF(dailyActivity_merged[[#This Row],[Mean]]&gt;35,"pro","beginner"))</f>
        <v>0</v>
      </c>
      <c r="Q454">
        <f>AVERAGE(dailyActivity_merged[LightActiveDistance])</f>
        <v>3.3408191485885292</v>
      </c>
      <c r="R454">
        <v>2.53999996185303</v>
      </c>
      <c r="S454">
        <v>0</v>
      </c>
      <c r="T454">
        <f>dailyActivity_merged[[#This Row],[VeryActiveMinutes]]*60</f>
        <v>0</v>
      </c>
      <c r="U454">
        <v>0</v>
      </c>
      <c r="V454">
        <f>dailyActivity_merged[[#This Row],[FairlyActiveMinutes]]*60</f>
        <v>0</v>
      </c>
      <c r="W454">
        <v>0</v>
      </c>
      <c r="X454">
        <f>dailyActivity_merged[[#This Row],[LightlyActiveMinutes]]*60</f>
        <v>12900</v>
      </c>
      <c r="Y454">
        <v>215</v>
      </c>
      <c r="Z454">
        <v>756</v>
      </c>
      <c r="AA454">
        <v>2150</v>
      </c>
    </row>
    <row r="455" spans="1:27" x14ac:dyDescent="0.3">
      <c r="A455" t="e">
        <f>VLOOKUP(dailyActivity_merged[[#Headers],[Id]],dailyActivity_merged[[Id]:[Calories]],15,0)</f>
        <v>#N/A</v>
      </c>
      <c r="B455" t="str">
        <f>LEFT(dailyActivity_merged[[#This Row],[Id]],4)</f>
        <v>4445</v>
      </c>
      <c r="C455">
        <v>4445114986</v>
      </c>
      <c r="D455" t="str">
        <f>LEFT(dailyActivity_merged[[#This Row],[ActivityDate]],1)</f>
        <v>4</v>
      </c>
      <c r="E455" s="1">
        <v>42482</v>
      </c>
      <c r="F455" s="1">
        <f ca="1">SUMIF(dailyActivity_merged[Id],dailyActivity_merged[[#Headers],[TotalSteps]],F456:F1394)</f>
        <v>0</v>
      </c>
      <c r="G455">
        <v>6831</v>
      </c>
      <c r="H455">
        <v>4.5799999237060502</v>
      </c>
      <c r="I455">
        <v>4.5799999237060502</v>
      </c>
      <c r="J455">
        <v>0</v>
      </c>
      <c r="K455" t="b">
        <f>IF(dailyActivity_merged[[#This Row],[VeryActiveDistance]]&gt;20,"active")</f>
        <v>0</v>
      </c>
      <c r="L455">
        <v>0</v>
      </c>
      <c r="M455" t="b">
        <f>IF(dailyActivity_merged[[#This Row],[ModeratelyActiveDistance]]&gt;10&lt;20,"moderate")</f>
        <v>0</v>
      </c>
      <c r="N455">
        <v>0</v>
      </c>
      <c r="O455" t="str">
        <f>IF(dailyActivity_merged[[#This Row],[LightActiveDistance]]&lt;10,"light")</f>
        <v>light</v>
      </c>
      <c r="P455" t="b">
        <f>IF(dailyActivity_merged[[#This Row],[Mean]]="intermediate",IF(dailyActivity_merged[[#This Row],[Mean]]&gt;35,"pro","beginner"))</f>
        <v>0</v>
      </c>
      <c r="Q455">
        <f>AVERAGE(dailyActivity_merged[LightActiveDistance])</f>
        <v>3.3408191485885292</v>
      </c>
      <c r="R455">
        <v>4.5799999237060502</v>
      </c>
      <c r="S455">
        <v>0</v>
      </c>
      <c r="T455">
        <f>dailyActivity_merged[[#This Row],[VeryActiveMinutes]]*60</f>
        <v>0</v>
      </c>
      <c r="U455">
        <v>0</v>
      </c>
      <c r="V455">
        <f>dailyActivity_merged[[#This Row],[FairlyActiveMinutes]]*60</f>
        <v>0</v>
      </c>
      <c r="W455">
        <v>0</v>
      </c>
      <c r="X455">
        <f>dailyActivity_merged[[#This Row],[LightlyActiveMinutes]]*60</f>
        <v>19020</v>
      </c>
      <c r="Y455">
        <v>317</v>
      </c>
      <c r="Z455">
        <v>706</v>
      </c>
      <c r="AA455">
        <v>2432</v>
      </c>
    </row>
    <row r="456" spans="1:27" x14ac:dyDescent="0.3">
      <c r="A456" t="e">
        <f>VLOOKUP(dailyActivity_merged[[#Headers],[Id]],dailyActivity_merged[[Id]:[Calories]],15,0)</f>
        <v>#N/A</v>
      </c>
      <c r="B456" t="str">
        <f>LEFT(dailyActivity_merged[[#This Row],[Id]],4)</f>
        <v>4445</v>
      </c>
      <c r="C456">
        <v>4445114986</v>
      </c>
      <c r="D456" t="str">
        <f>LEFT(dailyActivity_merged[[#This Row],[ActivityDate]],1)</f>
        <v>4</v>
      </c>
      <c r="E456" s="1">
        <v>42483</v>
      </c>
      <c r="F456" s="1">
        <f ca="1">SUMIF(dailyActivity_merged[Id],dailyActivity_merged[[#Headers],[TotalSteps]],F457:F1395)</f>
        <v>0</v>
      </c>
      <c r="G456">
        <v>4363</v>
      </c>
      <c r="H456">
        <v>2.9300000667571999</v>
      </c>
      <c r="I456">
        <v>2.9300000667571999</v>
      </c>
      <c r="J456">
        <v>0</v>
      </c>
      <c r="K456" t="b">
        <f>IF(dailyActivity_merged[[#This Row],[VeryActiveDistance]]&gt;20,"active")</f>
        <v>0</v>
      </c>
      <c r="L456">
        <v>0</v>
      </c>
      <c r="M456" t="b">
        <f>IF(dailyActivity_merged[[#This Row],[ModeratelyActiveDistance]]&gt;10&lt;20,"moderate")</f>
        <v>0</v>
      </c>
      <c r="N456">
        <v>0</v>
      </c>
      <c r="O456" t="str">
        <f>IF(dailyActivity_merged[[#This Row],[LightActiveDistance]]&lt;10,"light")</f>
        <v>light</v>
      </c>
      <c r="P456" t="b">
        <f>IF(dailyActivity_merged[[#This Row],[Mean]]="intermediate",IF(dailyActivity_merged[[#This Row],[Mean]]&gt;35,"pro","beginner"))</f>
        <v>0</v>
      </c>
      <c r="Q456">
        <f>AVERAGE(dailyActivity_merged[LightActiveDistance])</f>
        <v>3.3408191485885292</v>
      </c>
      <c r="R456">
        <v>2.9300000667571999</v>
      </c>
      <c r="S456">
        <v>0</v>
      </c>
      <c r="T456">
        <f>dailyActivity_merged[[#This Row],[VeryActiveMinutes]]*60</f>
        <v>0</v>
      </c>
      <c r="U456">
        <v>0</v>
      </c>
      <c r="V456">
        <f>dailyActivity_merged[[#This Row],[FairlyActiveMinutes]]*60</f>
        <v>0</v>
      </c>
      <c r="W456">
        <v>0</v>
      </c>
      <c r="X456">
        <f>dailyActivity_merged[[#This Row],[LightlyActiveMinutes]]*60</f>
        <v>12060</v>
      </c>
      <c r="Y456">
        <v>201</v>
      </c>
      <c r="Z456">
        <v>1239</v>
      </c>
      <c r="AA456">
        <v>2149</v>
      </c>
    </row>
    <row r="457" spans="1:27" x14ac:dyDescent="0.3">
      <c r="A457" t="e">
        <f>VLOOKUP(dailyActivity_merged[[#Headers],[Id]],dailyActivity_merged[[Id]:[Calories]],15,0)</f>
        <v>#N/A</v>
      </c>
      <c r="B457" t="str">
        <f>LEFT(dailyActivity_merged[[#This Row],[Id]],4)</f>
        <v>4445</v>
      </c>
      <c r="C457">
        <v>4445114986</v>
      </c>
      <c r="D457" t="str">
        <f>LEFT(dailyActivity_merged[[#This Row],[ActivityDate]],1)</f>
        <v>4</v>
      </c>
      <c r="E457" s="1">
        <v>42484</v>
      </c>
      <c r="F457" s="1">
        <f ca="1">SUMIF(dailyActivity_merged[Id],dailyActivity_merged[[#Headers],[TotalSteps]],F458:F1396)</f>
        <v>0</v>
      </c>
      <c r="G457">
        <v>5002</v>
      </c>
      <c r="H457">
        <v>3.3599998950958301</v>
      </c>
      <c r="I457">
        <v>3.3599998950958301</v>
      </c>
      <c r="J457">
        <v>0</v>
      </c>
      <c r="K457" t="b">
        <f>IF(dailyActivity_merged[[#This Row],[VeryActiveDistance]]&gt;20,"active")</f>
        <v>0</v>
      </c>
      <c r="L457">
        <v>0</v>
      </c>
      <c r="M457" t="b">
        <f>IF(dailyActivity_merged[[#This Row],[ModeratelyActiveDistance]]&gt;10&lt;20,"moderate")</f>
        <v>0</v>
      </c>
      <c r="N457">
        <v>0</v>
      </c>
      <c r="O457" t="str">
        <f>IF(dailyActivity_merged[[#This Row],[LightActiveDistance]]&lt;10,"light")</f>
        <v>light</v>
      </c>
      <c r="P457" t="b">
        <f>IF(dailyActivity_merged[[#This Row],[Mean]]="intermediate",IF(dailyActivity_merged[[#This Row],[Mean]]&gt;35,"pro","beginner"))</f>
        <v>0</v>
      </c>
      <c r="Q457">
        <f>AVERAGE(dailyActivity_merged[LightActiveDistance])</f>
        <v>3.3408191485885292</v>
      </c>
      <c r="R457">
        <v>3.3599998950958301</v>
      </c>
      <c r="S457">
        <v>0</v>
      </c>
      <c r="T457">
        <f>dailyActivity_merged[[#This Row],[VeryActiveMinutes]]*60</f>
        <v>0</v>
      </c>
      <c r="U457">
        <v>0</v>
      </c>
      <c r="V457">
        <f>dailyActivity_merged[[#This Row],[FairlyActiveMinutes]]*60</f>
        <v>0</v>
      </c>
      <c r="W457">
        <v>0</v>
      </c>
      <c r="X457">
        <f>dailyActivity_merged[[#This Row],[LightlyActiveMinutes]]*60</f>
        <v>14640</v>
      </c>
      <c r="Y457">
        <v>244</v>
      </c>
      <c r="Z457">
        <v>1196</v>
      </c>
      <c r="AA457">
        <v>2247</v>
      </c>
    </row>
    <row r="458" spans="1:27" x14ac:dyDescent="0.3">
      <c r="A458" t="e">
        <f>VLOOKUP(dailyActivity_merged[[#Headers],[Id]],dailyActivity_merged[[Id]:[Calories]],15,0)</f>
        <v>#N/A</v>
      </c>
      <c r="B458" t="str">
        <f>LEFT(dailyActivity_merged[[#This Row],[Id]],4)</f>
        <v>4445</v>
      </c>
      <c r="C458">
        <v>4445114986</v>
      </c>
      <c r="D458" t="str">
        <f>LEFT(dailyActivity_merged[[#This Row],[ActivityDate]],1)</f>
        <v>4</v>
      </c>
      <c r="E458" s="1">
        <v>42485</v>
      </c>
      <c r="F458" s="1">
        <f ca="1">SUMIF(dailyActivity_merged[Id],dailyActivity_merged[[#Headers],[TotalSteps]],F459:F1397)</f>
        <v>0</v>
      </c>
      <c r="G458">
        <v>3385</v>
      </c>
      <c r="H458">
        <v>2.2699999809265101</v>
      </c>
      <c r="I458">
        <v>2.2699999809265101</v>
      </c>
      <c r="J458">
        <v>0</v>
      </c>
      <c r="K458" t="b">
        <f>IF(dailyActivity_merged[[#This Row],[VeryActiveDistance]]&gt;20,"active")</f>
        <v>0</v>
      </c>
      <c r="L458">
        <v>0</v>
      </c>
      <c r="M458" t="b">
        <f>IF(dailyActivity_merged[[#This Row],[ModeratelyActiveDistance]]&gt;10&lt;20,"moderate")</f>
        <v>0</v>
      </c>
      <c r="N458">
        <v>0</v>
      </c>
      <c r="O458" t="str">
        <f>IF(dailyActivity_merged[[#This Row],[LightActiveDistance]]&lt;10,"light")</f>
        <v>light</v>
      </c>
      <c r="P458" t="b">
        <f>IF(dailyActivity_merged[[#This Row],[Mean]]="intermediate",IF(dailyActivity_merged[[#This Row],[Mean]]&gt;35,"pro","beginner"))</f>
        <v>0</v>
      </c>
      <c r="Q458">
        <f>AVERAGE(dailyActivity_merged[LightActiveDistance])</f>
        <v>3.3408191485885292</v>
      </c>
      <c r="R458">
        <v>2.2699999809265101</v>
      </c>
      <c r="S458">
        <v>0</v>
      </c>
      <c r="T458">
        <f>dailyActivity_merged[[#This Row],[VeryActiveMinutes]]*60</f>
        <v>0</v>
      </c>
      <c r="U458">
        <v>0</v>
      </c>
      <c r="V458">
        <f>dailyActivity_merged[[#This Row],[FairlyActiveMinutes]]*60</f>
        <v>0</v>
      </c>
      <c r="W458">
        <v>0</v>
      </c>
      <c r="X458">
        <f>dailyActivity_merged[[#This Row],[LightlyActiveMinutes]]*60</f>
        <v>10740</v>
      </c>
      <c r="Y458">
        <v>179</v>
      </c>
      <c r="Z458">
        <v>916</v>
      </c>
      <c r="AA458">
        <v>2070</v>
      </c>
    </row>
    <row r="459" spans="1:27" x14ac:dyDescent="0.3">
      <c r="A459" t="e">
        <f>VLOOKUP(dailyActivity_merged[[#Headers],[Id]],dailyActivity_merged[[Id]:[Calories]],15,0)</f>
        <v>#N/A</v>
      </c>
      <c r="B459" t="str">
        <f>LEFT(dailyActivity_merged[[#This Row],[Id]],4)</f>
        <v>4445</v>
      </c>
      <c r="C459">
        <v>4445114986</v>
      </c>
      <c r="D459" t="str">
        <f>LEFT(dailyActivity_merged[[#This Row],[ActivityDate]],1)</f>
        <v>4</v>
      </c>
      <c r="E459" s="1">
        <v>42486</v>
      </c>
      <c r="F459" s="1">
        <f ca="1">SUMIF(dailyActivity_merged[Id],dailyActivity_merged[[#Headers],[TotalSteps]],F460:F1398)</f>
        <v>0</v>
      </c>
      <c r="G459">
        <v>6326</v>
      </c>
      <c r="H459">
        <v>4.4099998474121103</v>
      </c>
      <c r="I459">
        <v>4.4099998474121103</v>
      </c>
      <c r="J459">
        <v>0</v>
      </c>
      <c r="K459" t="b">
        <f>IF(dailyActivity_merged[[#This Row],[VeryActiveDistance]]&gt;20,"active")</f>
        <v>0</v>
      </c>
      <c r="L459">
        <v>2.4100000858306898</v>
      </c>
      <c r="M459" t="b">
        <f>IF(dailyActivity_merged[[#This Row],[ModeratelyActiveDistance]]&gt;10&lt;20,"moderate")</f>
        <v>0</v>
      </c>
      <c r="N459">
        <v>3.9999999105930301E-2</v>
      </c>
      <c r="O459" t="str">
        <f>IF(dailyActivity_merged[[#This Row],[LightActiveDistance]]&lt;10,"light")</f>
        <v>light</v>
      </c>
      <c r="P459" t="b">
        <f>IF(dailyActivity_merged[[#This Row],[Mean]]="intermediate",IF(dailyActivity_merged[[#This Row],[Mean]]&gt;35,"pro","beginner"))</f>
        <v>0</v>
      </c>
      <c r="Q459">
        <f>AVERAGE(dailyActivity_merged[LightActiveDistance])</f>
        <v>3.3408191485885292</v>
      </c>
      <c r="R459">
        <v>1.96000003814697</v>
      </c>
      <c r="S459">
        <v>0</v>
      </c>
      <c r="T459">
        <f>dailyActivity_merged[[#This Row],[VeryActiveMinutes]]*60</f>
        <v>1740</v>
      </c>
      <c r="U459">
        <v>29</v>
      </c>
      <c r="V459">
        <f>dailyActivity_merged[[#This Row],[FairlyActiveMinutes]]*60</f>
        <v>60</v>
      </c>
      <c r="W459">
        <v>1</v>
      </c>
      <c r="X459">
        <f>dailyActivity_merged[[#This Row],[LightlyActiveMinutes]]*60</f>
        <v>10800</v>
      </c>
      <c r="Y459">
        <v>180</v>
      </c>
      <c r="Z459">
        <v>839</v>
      </c>
      <c r="AA459">
        <v>2291</v>
      </c>
    </row>
    <row r="460" spans="1:27" x14ac:dyDescent="0.3">
      <c r="A460" t="e">
        <f>VLOOKUP(dailyActivity_merged[[#Headers],[Id]],dailyActivity_merged[[Id]:[Calories]],15,0)</f>
        <v>#N/A</v>
      </c>
      <c r="B460" t="str">
        <f>LEFT(dailyActivity_merged[[#This Row],[Id]],4)</f>
        <v>4445</v>
      </c>
      <c r="C460">
        <v>4445114986</v>
      </c>
      <c r="D460" t="str">
        <f>LEFT(dailyActivity_merged[[#This Row],[ActivityDate]],1)</f>
        <v>4</v>
      </c>
      <c r="E460" s="1">
        <v>42487</v>
      </c>
      <c r="F460" s="1">
        <f ca="1">SUMIF(dailyActivity_merged[Id],dailyActivity_merged[[#Headers],[TotalSteps]],F461:F1399)</f>
        <v>0</v>
      </c>
      <c r="G460">
        <v>7243</v>
      </c>
      <c r="H460">
        <v>5.0300002098083496</v>
      </c>
      <c r="I460">
        <v>5.0300002098083496</v>
      </c>
      <c r="J460">
        <v>0</v>
      </c>
      <c r="K460" t="b">
        <f>IF(dailyActivity_merged[[#This Row],[VeryActiveDistance]]&gt;20,"active")</f>
        <v>0</v>
      </c>
      <c r="L460">
        <v>2.6199998855590798</v>
      </c>
      <c r="M460" t="b">
        <f>IF(dailyActivity_merged[[#This Row],[ModeratelyActiveDistance]]&gt;10&lt;20,"moderate")</f>
        <v>0</v>
      </c>
      <c r="N460">
        <v>2.9999999329447701E-2</v>
      </c>
      <c r="O460" t="str">
        <f>IF(dailyActivity_merged[[#This Row],[LightActiveDistance]]&lt;10,"light")</f>
        <v>light</v>
      </c>
      <c r="P460" t="b">
        <f>IF(dailyActivity_merged[[#This Row],[Mean]]="intermediate",IF(dailyActivity_merged[[#This Row],[Mean]]&gt;35,"pro","beginner"))</f>
        <v>0</v>
      </c>
      <c r="Q460">
        <f>AVERAGE(dailyActivity_merged[LightActiveDistance])</f>
        <v>3.3408191485885292</v>
      </c>
      <c r="R460">
        <v>2.3800001144409202</v>
      </c>
      <c r="S460">
        <v>0</v>
      </c>
      <c r="T460">
        <f>dailyActivity_merged[[#This Row],[VeryActiveMinutes]]*60</f>
        <v>1920</v>
      </c>
      <c r="U460">
        <v>32</v>
      </c>
      <c r="V460">
        <f>dailyActivity_merged[[#This Row],[FairlyActiveMinutes]]*60</f>
        <v>60</v>
      </c>
      <c r="W460">
        <v>1</v>
      </c>
      <c r="X460">
        <f>dailyActivity_merged[[#This Row],[LightlyActiveMinutes]]*60</f>
        <v>11640</v>
      </c>
      <c r="Y460">
        <v>194</v>
      </c>
      <c r="Z460">
        <v>839</v>
      </c>
      <c r="AA460">
        <v>2361</v>
      </c>
    </row>
    <row r="461" spans="1:27" x14ac:dyDescent="0.3">
      <c r="A461" t="e">
        <f>VLOOKUP(dailyActivity_merged[[#Headers],[Id]],dailyActivity_merged[[Id]:[Calories]],15,0)</f>
        <v>#N/A</v>
      </c>
      <c r="B461" t="str">
        <f>LEFT(dailyActivity_merged[[#This Row],[Id]],4)</f>
        <v>4445</v>
      </c>
      <c r="C461">
        <v>4445114986</v>
      </c>
      <c r="D461" t="str">
        <f>LEFT(dailyActivity_merged[[#This Row],[ActivityDate]],1)</f>
        <v>4</v>
      </c>
      <c r="E461" s="1">
        <v>42488</v>
      </c>
      <c r="F461" s="1">
        <f ca="1">SUMIF(dailyActivity_merged[Id],dailyActivity_merged[[#Headers],[TotalSteps]],F462:F1400)</f>
        <v>0</v>
      </c>
      <c r="G461">
        <v>4493</v>
      </c>
      <c r="H461">
        <v>3.0099999904632599</v>
      </c>
      <c r="I461">
        <v>3.0099999904632599</v>
      </c>
      <c r="J461">
        <v>0</v>
      </c>
      <c r="K461" t="b">
        <f>IF(dailyActivity_merged[[#This Row],[VeryActiveDistance]]&gt;20,"active")</f>
        <v>0</v>
      </c>
      <c r="L461">
        <v>0</v>
      </c>
      <c r="M461" t="b">
        <f>IF(dailyActivity_merged[[#This Row],[ModeratelyActiveDistance]]&gt;10&lt;20,"moderate")</f>
        <v>0</v>
      </c>
      <c r="N461">
        <v>0</v>
      </c>
      <c r="O461" t="str">
        <f>IF(dailyActivity_merged[[#This Row],[LightActiveDistance]]&lt;10,"light")</f>
        <v>light</v>
      </c>
      <c r="P461" t="b">
        <f>IF(dailyActivity_merged[[#This Row],[Mean]]="intermediate",IF(dailyActivity_merged[[#This Row],[Mean]]&gt;35,"pro","beginner"))</f>
        <v>0</v>
      </c>
      <c r="Q461">
        <f>AVERAGE(dailyActivity_merged[LightActiveDistance])</f>
        <v>3.3408191485885292</v>
      </c>
      <c r="R461">
        <v>3.0099999904632599</v>
      </c>
      <c r="S461">
        <v>0</v>
      </c>
      <c r="T461">
        <f>dailyActivity_merged[[#This Row],[VeryActiveMinutes]]*60</f>
        <v>0</v>
      </c>
      <c r="U461">
        <v>0</v>
      </c>
      <c r="V461">
        <f>dailyActivity_merged[[#This Row],[FairlyActiveMinutes]]*60</f>
        <v>0</v>
      </c>
      <c r="W461">
        <v>0</v>
      </c>
      <c r="X461">
        <f>dailyActivity_merged[[#This Row],[LightlyActiveMinutes]]*60</f>
        <v>14160</v>
      </c>
      <c r="Y461">
        <v>236</v>
      </c>
      <c r="Z461">
        <v>762</v>
      </c>
      <c r="AA461">
        <v>2203</v>
      </c>
    </row>
    <row r="462" spans="1:27" x14ac:dyDescent="0.3">
      <c r="A462" t="e">
        <f>VLOOKUP(dailyActivity_merged[[#Headers],[Id]],dailyActivity_merged[[Id]:[Calories]],15,0)</f>
        <v>#N/A</v>
      </c>
      <c r="B462" t="str">
        <f>LEFT(dailyActivity_merged[[#This Row],[Id]],4)</f>
        <v>4445</v>
      </c>
      <c r="C462">
        <v>4445114986</v>
      </c>
      <c r="D462" t="str">
        <f>LEFT(dailyActivity_merged[[#This Row],[ActivityDate]],1)</f>
        <v>4</v>
      </c>
      <c r="E462" s="1">
        <v>42489</v>
      </c>
      <c r="F462" s="1">
        <f ca="1">SUMIF(dailyActivity_merged[Id],dailyActivity_merged[[#Headers],[TotalSteps]],F463:F1401)</f>
        <v>0</v>
      </c>
      <c r="G462">
        <v>4676</v>
      </c>
      <c r="H462">
        <v>3.1400001049041699</v>
      </c>
      <c r="I462">
        <v>3.1400001049041699</v>
      </c>
      <c r="J462">
        <v>0</v>
      </c>
      <c r="K462" t="b">
        <f>IF(dailyActivity_merged[[#This Row],[VeryActiveDistance]]&gt;20,"active")</f>
        <v>0</v>
      </c>
      <c r="L462">
        <v>0</v>
      </c>
      <c r="M462" t="b">
        <f>IF(dailyActivity_merged[[#This Row],[ModeratelyActiveDistance]]&gt;10&lt;20,"moderate")</f>
        <v>0</v>
      </c>
      <c r="N462">
        <v>0</v>
      </c>
      <c r="O462" t="str">
        <f>IF(dailyActivity_merged[[#This Row],[LightActiveDistance]]&lt;10,"light")</f>
        <v>light</v>
      </c>
      <c r="P462" t="b">
        <f>IF(dailyActivity_merged[[#This Row],[Mean]]="intermediate",IF(dailyActivity_merged[[#This Row],[Mean]]&gt;35,"pro","beginner"))</f>
        <v>0</v>
      </c>
      <c r="Q462">
        <f>AVERAGE(dailyActivity_merged[LightActiveDistance])</f>
        <v>3.3408191485885292</v>
      </c>
      <c r="R462">
        <v>3.1300001144409202</v>
      </c>
      <c r="S462">
        <v>0</v>
      </c>
      <c r="T462">
        <f>dailyActivity_merged[[#This Row],[VeryActiveMinutes]]*60</f>
        <v>0</v>
      </c>
      <c r="U462">
        <v>0</v>
      </c>
      <c r="V462">
        <f>dailyActivity_merged[[#This Row],[FairlyActiveMinutes]]*60</f>
        <v>0</v>
      </c>
      <c r="W462">
        <v>0</v>
      </c>
      <c r="X462">
        <f>dailyActivity_merged[[#This Row],[LightlyActiveMinutes]]*60</f>
        <v>13560</v>
      </c>
      <c r="Y462">
        <v>226</v>
      </c>
      <c r="Z462">
        <v>1106</v>
      </c>
      <c r="AA462">
        <v>2196</v>
      </c>
    </row>
    <row r="463" spans="1:27" x14ac:dyDescent="0.3">
      <c r="A463" t="e">
        <f>VLOOKUP(dailyActivity_merged[[#Headers],[Id]],dailyActivity_merged[[Id]:[Calories]],15,0)</f>
        <v>#N/A</v>
      </c>
      <c r="B463" t="str">
        <f>LEFT(dailyActivity_merged[[#This Row],[Id]],4)</f>
        <v>4445</v>
      </c>
      <c r="C463">
        <v>4445114986</v>
      </c>
      <c r="D463" t="str">
        <f>LEFT(dailyActivity_merged[[#This Row],[ActivityDate]],1)</f>
        <v>4</v>
      </c>
      <c r="E463" s="1">
        <v>42490</v>
      </c>
      <c r="F463" s="1">
        <f ca="1">SUMIF(dailyActivity_merged[Id],dailyActivity_merged[[#Headers],[TotalSteps]],F464:F1402)</f>
        <v>0</v>
      </c>
      <c r="G463">
        <v>6222</v>
      </c>
      <c r="H463">
        <v>4.1799998283386204</v>
      </c>
      <c r="I463">
        <v>4.1799998283386204</v>
      </c>
      <c r="J463">
        <v>0</v>
      </c>
      <c r="K463" t="b">
        <f>IF(dailyActivity_merged[[#This Row],[VeryActiveDistance]]&gt;20,"active")</f>
        <v>0</v>
      </c>
      <c r="L463">
        <v>0</v>
      </c>
      <c r="M463" t="b">
        <f>IF(dailyActivity_merged[[#This Row],[ModeratelyActiveDistance]]&gt;10&lt;20,"moderate")</f>
        <v>0</v>
      </c>
      <c r="N463">
        <v>0</v>
      </c>
      <c r="O463" t="str">
        <f>IF(dailyActivity_merged[[#This Row],[LightActiveDistance]]&lt;10,"light")</f>
        <v>light</v>
      </c>
      <c r="P463" t="b">
        <f>IF(dailyActivity_merged[[#This Row],[Mean]]="intermediate",IF(dailyActivity_merged[[#This Row],[Mean]]&gt;35,"pro","beginner"))</f>
        <v>0</v>
      </c>
      <c r="Q463">
        <f>AVERAGE(dailyActivity_merged[LightActiveDistance])</f>
        <v>3.3408191485885292</v>
      </c>
      <c r="R463">
        <v>4.1799998283386204</v>
      </c>
      <c r="S463">
        <v>0</v>
      </c>
      <c r="T463">
        <f>dailyActivity_merged[[#This Row],[VeryActiveMinutes]]*60</f>
        <v>0</v>
      </c>
      <c r="U463">
        <v>0</v>
      </c>
      <c r="V463">
        <f>dailyActivity_merged[[#This Row],[FairlyActiveMinutes]]*60</f>
        <v>0</v>
      </c>
      <c r="W463">
        <v>0</v>
      </c>
      <c r="X463">
        <f>dailyActivity_merged[[#This Row],[LightlyActiveMinutes]]*60</f>
        <v>17400</v>
      </c>
      <c r="Y463">
        <v>290</v>
      </c>
      <c r="Z463">
        <v>797</v>
      </c>
      <c r="AA463">
        <v>2363</v>
      </c>
    </row>
    <row r="464" spans="1:27" x14ac:dyDescent="0.3">
      <c r="A464" t="e">
        <f>VLOOKUP(dailyActivity_merged[[#Headers],[Id]],dailyActivity_merged[[Id]:[Calories]],15,0)</f>
        <v>#N/A</v>
      </c>
      <c r="B464" t="str">
        <f>LEFT(dailyActivity_merged[[#This Row],[Id]],4)</f>
        <v>4445</v>
      </c>
      <c r="C464">
        <v>4445114986</v>
      </c>
      <c r="D464" t="str">
        <f>LEFT(dailyActivity_merged[[#This Row],[ActivityDate]],1)</f>
        <v>4</v>
      </c>
      <c r="E464" s="1">
        <v>42491</v>
      </c>
      <c r="F464" s="1">
        <f ca="1">SUMIF(dailyActivity_merged[Id],dailyActivity_merged[[#Headers],[TotalSteps]],F465:F1403)</f>
        <v>0</v>
      </c>
      <c r="G464">
        <v>5232</v>
      </c>
      <c r="H464">
        <v>3.5099999904632599</v>
      </c>
      <c r="I464">
        <v>3.5099999904632599</v>
      </c>
      <c r="J464">
        <v>0</v>
      </c>
      <c r="K464" t="b">
        <f>IF(dailyActivity_merged[[#This Row],[VeryActiveDistance]]&gt;20,"active")</f>
        <v>0</v>
      </c>
      <c r="L464">
        <v>0</v>
      </c>
      <c r="M464" t="b">
        <f>IF(dailyActivity_merged[[#This Row],[ModeratelyActiveDistance]]&gt;10&lt;20,"moderate")</f>
        <v>0</v>
      </c>
      <c r="N464">
        <v>0</v>
      </c>
      <c r="O464" t="str">
        <f>IF(dailyActivity_merged[[#This Row],[LightActiveDistance]]&lt;10,"light")</f>
        <v>light</v>
      </c>
      <c r="P464" t="b">
        <f>IF(dailyActivity_merged[[#This Row],[Mean]]="intermediate",IF(dailyActivity_merged[[#This Row],[Mean]]&gt;35,"pro","beginner"))</f>
        <v>0</v>
      </c>
      <c r="Q464">
        <f>AVERAGE(dailyActivity_merged[LightActiveDistance])</f>
        <v>3.3408191485885292</v>
      </c>
      <c r="R464">
        <v>3.5099999904632599</v>
      </c>
      <c r="S464">
        <v>0</v>
      </c>
      <c r="T464">
        <f>dailyActivity_merged[[#This Row],[VeryActiveMinutes]]*60</f>
        <v>0</v>
      </c>
      <c r="U464">
        <v>0</v>
      </c>
      <c r="V464">
        <f>dailyActivity_merged[[#This Row],[FairlyActiveMinutes]]*60</f>
        <v>0</v>
      </c>
      <c r="W464">
        <v>0</v>
      </c>
      <c r="X464">
        <f>dailyActivity_merged[[#This Row],[LightlyActiveMinutes]]*60</f>
        <v>14400</v>
      </c>
      <c r="Y464">
        <v>240</v>
      </c>
      <c r="Z464">
        <v>741</v>
      </c>
      <c r="AA464">
        <v>2246</v>
      </c>
    </row>
    <row r="465" spans="1:27" x14ac:dyDescent="0.3">
      <c r="A465" t="e">
        <f>VLOOKUP(dailyActivity_merged[[#Headers],[Id]],dailyActivity_merged[[Id]:[Calories]],15,0)</f>
        <v>#N/A</v>
      </c>
      <c r="B465" t="str">
        <f>LEFT(dailyActivity_merged[[#This Row],[Id]],4)</f>
        <v>4445</v>
      </c>
      <c r="C465">
        <v>4445114986</v>
      </c>
      <c r="D465" t="str">
        <f>LEFT(dailyActivity_merged[[#This Row],[ActivityDate]],1)</f>
        <v>4</v>
      </c>
      <c r="E465" s="1">
        <v>42492</v>
      </c>
      <c r="F465" s="1">
        <f ca="1">SUMIF(dailyActivity_merged[Id],dailyActivity_merged[[#Headers],[TotalSteps]],F466:F1404)</f>
        <v>0</v>
      </c>
      <c r="G465">
        <v>6910</v>
      </c>
      <c r="H465">
        <v>4.75</v>
      </c>
      <c r="I465">
        <v>4.75</v>
      </c>
      <c r="J465">
        <v>0</v>
      </c>
      <c r="K465" t="b">
        <f>IF(dailyActivity_merged[[#This Row],[VeryActiveDistance]]&gt;20,"active")</f>
        <v>0</v>
      </c>
      <c r="L465">
        <v>2.21000003814697</v>
      </c>
      <c r="M465" t="b">
        <f>IF(dailyActivity_merged[[#This Row],[ModeratelyActiveDistance]]&gt;10&lt;20,"moderate")</f>
        <v>0</v>
      </c>
      <c r="N465">
        <v>0.18999999761581399</v>
      </c>
      <c r="O465" t="str">
        <f>IF(dailyActivity_merged[[#This Row],[LightActiveDistance]]&lt;10,"light")</f>
        <v>light</v>
      </c>
      <c r="P465" t="b">
        <f>IF(dailyActivity_merged[[#This Row],[Mean]]="intermediate",IF(dailyActivity_merged[[#This Row],[Mean]]&gt;35,"pro","beginner"))</f>
        <v>0</v>
      </c>
      <c r="Q465">
        <f>AVERAGE(dailyActivity_merged[LightActiveDistance])</f>
        <v>3.3408191485885292</v>
      </c>
      <c r="R465">
        <v>2.3499999046325701</v>
      </c>
      <c r="S465">
        <v>0</v>
      </c>
      <c r="T465">
        <f>dailyActivity_merged[[#This Row],[VeryActiveMinutes]]*60</f>
        <v>1620</v>
      </c>
      <c r="U465">
        <v>27</v>
      </c>
      <c r="V465">
        <f>dailyActivity_merged[[#This Row],[FairlyActiveMinutes]]*60</f>
        <v>240</v>
      </c>
      <c r="W465">
        <v>4</v>
      </c>
      <c r="X465">
        <f>dailyActivity_merged[[#This Row],[LightlyActiveMinutes]]*60</f>
        <v>12000</v>
      </c>
      <c r="Y465">
        <v>200</v>
      </c>
      <c r="Z465">
        <v>667</v>
      </c>
      <c r="AA465">
        <v>2336</v>
      </c>
    </row>
    <row r="466" spans="1:27" x14ac:dyDescent="0.3">
      <c r="A466" t="e">
        <f>VLOOKUP(dailyActivity_merged[[#Headers],[Id]],dailyActivity_merged[[Id]:[Calories]],15,0)</f>
        <v>#N/A</v>
      </c>
      <c r="B466" t="str">
        <f>LEFT(dailyActivity_merged[[#This Row],[Id]],4)</f>
        <v>4445</v>
      </c>
      <c r="C466">
        <v>4445114986</v>
      </c>
      <c r="D466" t="str">
        <f>LEFT(dailyActivity_merged[[#This Row],[ActivityDate]],1)</f>
        <v>4</v>
      </c>
      <c r="E466" s="1">
        <v>42493</v>
      </c>
      <c r="F466" s="1">
        <f ca="1">SUMIF(dailyActivity_merged[Id],dailyActivity_merged[[#Headers],[TotalSteps]],F467:F1405)</f>
        <v>0</v>
      </c>
      <c r="G466">
        <v>7502</v>
      </c>
      <c r="H466">
        <v>5.1799998283386204</v>
      </c>
      <c r="I466">
        <v>5.1799998283386204</v>
      </c>
      <c r="J466">
        <v>0</v>
      </c>
      <c r="K466" t="b">
        <f>IF(dailyActivity_merged[[#This Row],[VeryActiveDistance]]&gt;20,"active")</f>
        <v>0</v>
      </c>
      <c r="L466">
        <v>2.4800000190734899</v>
      </c>
      <c r="M466" t="b">
        <f>IF(dailyActivity_merged[[#This Row],[ModeratelyActiveDistance]]&gt;10&lt;20,"moderate")</f>
        <v>0</v>
      </c>
      <c r="N466">
        <v>0.109999999403954</v>
      </c>
      <c r="O466" t="str">
        <f>IF(dailyActivity_merged[[#This Row],[LightActiveDistance]]&lt;10,"light")</f>
        <v>light</v>
      </c>
      <c r="P466" t="b">
        <f>IF(dailyActivity_merged[[#This Row],[Mean]]="intermediate",IF(dailyActivity_merged[[#This Row],[Mean]]&gt;35,"pro","beginner"))</f>
        <v>0</v>
      </c>
      <c r="Q466">
        <f>AVERAGE(dailyActivity_merged[LightActiveDistance])</f>
        <v>3.3408191485885292</v>
      </c>
      <c r="R466">
        <v>2.5799999237060498</v>
      </c>
      <c r="S466">
        <v>0</v>
      </c>
      <c r="T466">
        <f>dailyActivity_merged[[#This Row],[VeryActiveMinutes]]*60</f>
        <v>1800</v>
      </c>
      <c r="U466">
        <v>30</v>
      </c>
      <c r="V466">
        <f>dailyActivity_merged[[#This Row],[FairlyActiveMinutes]]*60</f>
        <v>120</v>
      </c>
      <c r="W466">
        <v>2</v>
      </c>
      <c r="X466">
        <f>dailyActivity_merged[[#This Row],[LightlyActiveMinutes]]*60</f>
        <v>13980</v>
      </c>
      <c r="Y466">
        <v>233</v>
      </c>
      <c r="Z466">
        <v>725</v>
      </c>
      <c r="AA466">
        <v>2421</v>
      </c>
    </row>
    <row r="467" spans="1:27" x14ac:dyDescent="0.3">
      <c r="A467" t="e">
        <f>VLOOKUP(dailyActivity_merged[[#Headers],[Id]],dailyActivity_merged[[Id]:[Calories]],15,0)</f>
        <v>#N/A</v>
      </c>
      <c r="B467" t="str">
        <f>LEFT(dailyActivity_merged[[#This Row],[Id]],4)</f>
        <v>4445</v>
      </c>
      <c r="C467">
        <v>4445114986</v>
      </c>
      <c r="D467" t="str">
        <f>LEFT(dailyActivity_merged[[#This Row],[ActivityDate]],1)</f>
        <v>4</v>
      </c>
      <c r="E467" s="1">
        <v>42494</v>
      </c>
      <c r="F467" s="1">
        <f ca="1">SUMIF(dailyActivity_merged[Id],dailyActivity_merged[[#Headers],[TotalSteps]],F468:F1406)</f>
        <v>0</v>
      </c>
      <c r="G467">
        <v>2923</v>
      </c>
      <c r="H467">
        <v>1.96000003814697</v>
      </c>
      <c r="I467">
        <v>1.96000003814697</v>
      </c>
      <c r="J467">
        <v>0</v>
      </c>
      <c r="K467" t="b">
        <f>IF(dailyActivity_merged[[#This Row],[VeryActiveDistance]]&gt;20,"active")</f>
        <v>0</v>
      </c>
      <c r="L467">
        <v>0</v>
      </c>
      <c r="M467" t="b">
        <f>IF(dailyActivity_merged[[#This Row],[ModeratelyActiveDistance]]&gt;10&lt;20,"moderate")</f>
        <v>0</v>
      </c>
      <c r="N467">
        <v>0</v>
      </c>
      <c r="O467" t="str">
        <f>IF(dailyActivity_merged[[#This Row],[LightActiveDistance]]&lt;10,"light")</f>
        <v>light</v>
      </c>
      <c r="P467" t="b">
        <f>IF(dailyActivity_merged[[#This Row],[Mean]]="intermediate",IF(dailyActivity_merged[[#This Row],[Mean]]&gt;35,"pro","beginner"))</f>
        <v>0</v>
      </c>
      <c r="Q467">
        <f>AVERAGE(dailyActivity_merged[LightActiveDistance])</f>
        <v>3.3408191485885292</v>
      </c>
      <c r="R467">
        <v>1.96000003814697</v>
      </c>
      <c r="S467">
        <v>0</v>
      </c>
      <c r="T467">
        <f>dailyActivity_merged[[#This Row],[VeryActiveMinutes]]*60</f>
        <v>0</v>
      </c>
      <c r="U467">
        <v>0</v>
      </c>
      <c r="V467">
        <f>dailyActivity_merged[[#This Row],[FairlyActiveMinutes]]*60</f>
        <v>0</v>
      </c>
      <c r="W467">
        <v>0</v>
      </c>
      <c r="X467">
        <f>dailyActivity_merged[[#This Row],[LightlyActiveMinutes]]*60</f>
        <v>10800</v>
      </c>
      <c r="Y467">
        <v>180</v>
      </c>
      <c r="Z467">
        <v>897</v>
      </c>
      <c r="AA467">
        <v>2070</v>
      </c>
    </row>
    <row r="468" spans="1:27" x14ac:dyDescent="0.3">
      <c r="A468" t="e">
        <f>VLOOKUP(dailyActivity_merged[[#Headers],[Id]],dailyActivity_merged[[Id]:[Calories]],15,0)</f>
        <v>#N/A</v>
      </c>
      <c r="B468" t="str">
        <f>LEFT(dailyActivity_merged[[#This Row],[Id]],4)</f>
        <v>4445</v>
      </c>
      <c r="C468">
        <v>4445114986</v>
      </c>
      <c r="D468" t="str">
        <f>LEFT(dailyActivity_merged[[#This Row],[ActivityDate]],1)</f>
        <v>4</v>
      </c>
      <c r="E468" s="1">
        <v>42495</v>
      </c>
      <c r="F468" s="1">
        <f ca="1">SUMIF(dailyActivity_merged[Id],dailyActivity_merged[[#Headers],[TotalSteps]],F469:F1407)</f>
        <v>0</v>
      </c>
      <c r="G468">
        <v>3800</v>
      </c>
      <c r="H468">
        <v>2.5499999523162802</v>
      </c>
      <c r="I468">
        <v>2.5499999523162802</v>
      </c>
      <c r="J468">
        <v>0</v>
      </c>
      <c r="K468" t="b">
        <f>IF(dailyActivity_merged[[#This Row],[VeryActiveDistance]]&gt;20,"active")</f>
        <v>0</v>
      </c>
      <c r="L468">
        <v>0.119999997317791</v>
      </c>
      <c r="M468" t="b">
        <f>IF(dailyActivity_merged[[#This Row],[ModeratelyActiveDistance]]&gt;10&lt;20,"moderate")</f>
        <v>0</v>
      </c>
      <c r="N468">
        <v>0.239999994635582</v>
      </c>
      <c r="O468" t="str">
        <f>IF(dailyActivity_merged[[#This Row],[LightActiveDistance]]&lt;10,"light")</f>
        <v>light</v>
      </c>
      <c r="P468" t="b">
        <f>IF(dailyActivity_merged[[#This Row],[Mean]]="intermediate",IF(dailyActivity_merged[[#This Row],[Mean]]&gt;35,"pro","beginner"))</f>
        <v>0</v>
      </c>
      <c r="Q468">
        <f>AVERAGE(dailyActivity_merged[LightActiveDistance])</f>
        <v>3.3408191485885292</v>
      </c>
      <c r="R468">
        <v>2.1800000667571999</v>
      </c>
      <c r="S468">
        <v>0</v>
      </c>
      <c r="T468">
        <f>dailyActivity_merged[[#This Row],[VeryActiveMinutes]]*60</f>
        <v>120</v>
      </c>
      <c r="U468">
        <v>2</v>
      </c>
      <c r="V468">
        <f>dailyActivity_merged[[#This Row],[FairlyActiveMinutes]]*60</f>
        <v>360</v>
      </c>
      <c r="W468">
        <v>6</v>
      </c>
      <c r="X468">
        <f>dailyActivity_merged[[#This Row],[LightlyActiveMinutes]]*60</f>
        <v>11100</v>
      </c>
      <c r="Y468">
        <v>185</v>
      </c>
      <c r="Z468">
        <v>734</v>
      </c>
      <c r="AA468">
        <v>2120</v>
      </c>
    </row>
    <row r="469" spans="1:27" x14ac:dyDescent="0.3">
      <c r="A469" t="e">
        <f>VLOOKUP(dailyActivity_merged[[#Headers],[Id]],dailyActivity_merged[[Id]:[Calories]],15,0)</f>
        <v>#N/A</v>
      </c>
      <c r="B469" t="str">
        <f>LEFT(dailyActivity_merged[[#This Row],[Id]],4)</f>
        <v>4445</v>
      </c>
      <c r="C469">
        <v>4445114986</v>
      </c>
      <c r="D469" t="str">
        <f>LEFT(dailyActivity_merged[[#This Row],[ActivityDate]],1)</f>
        <v>4</v>
      </c>
      <c r="E469" s="1">
        <v>42496</v>
      </c>
      <c r="F469" s="1">
        <f ca="1">SUMIF(dailyActivity_merged[Id],dailyActivity_merged[[#Headers],[TotalSteps]],F470:F1408)</f>
        <v>0</v>
      </c>
      <c r="G469">
        <v>4514</v>
      </c>
      <c r="H469">
        <v>3.0299999713897701</v>
      </c>
      <c r="I469">
        <v>3.0299999713897701</v>
      </c>
      <c r="J469">
        <v>0</v>
      </c>
      <c r="K469" t="b">
        <f>IF(dailyActivity_merged[[#This Row],[VeryActiveDistance]]&gt;20,"active")</f>
        <v>0</v>
      </c>
      <c r="L469">
        <v>0</v>
      </c>
      <c r="M469" t="b">
        <f>IF(dailyActivity_merged[[#This Row],[ModeratelyActiveDistance]]&gt;10&lt;20,"moderate")</f>
        <v>0</v>
      </c>
      <c r="N469">
        <v>0</v>
      </c>
      <c r="O469" t="str">
        <f>IF(dailyActivity_merged[[#This Row],[LightActiveDistance]]&lt;10,"light")</f>
        <v>light</v>
      </c>
      <c r="P469" t="b">
        <f>IF(dailyActivity_merged[[#This Row],[Mean]]="intermediate",IF(dailyActivity_merged[[#This Row],[Mean]]&gt;35,"pro","beginner"))</f>
        <v>0</v>
      </c>
      <c r="Q469">
        <f>AVERAGE(dailyActivity_merged[LightActiveDistance])</f>
        <v>3.3408191485885292</v>
      </c>
      <c r="R469">
        <v>3.0299999713897701</v>
      </c>
      <c r="S469">
        <v>0</v>
      </c>
      <c r="T469">
        <f>dailyActivity_merged[[#This Row],[VeryActiveMinutes]]*60</f>
        <v>0</v>
      </c>
      <c r="U469">
        <v>0</v>
      </c>
      <c r="V469">
        <f>dailyActivity_merged[[#This Row],[FairlyActiveMinutes]]*60</f>
        <v>0</v>
      </c>
      <c r="W469">
        <v>0</v>
      </c>
      <c r="X469">
        <f>dailyActivity_merged[[#This Row],[LightlyActiveMinutes]]*60</f>
        <v>13740</v>
      </c>
      <c r="Y469">
        <v>229</v>
      </c>
      <c r="Z469">
        <v>809</v>
      </c>
      <c r="AA469">
        <v>2211</v>
      </c>
    </row>
    <row r="470" spans="1:27" x14ac:dyDescent="0.3">
      <c r="A470" t="e">
        <f>VLOOKUP(dailyActivity_merged[[#Headers],[Id]],dailyActivity_merged[[Id]:[Calories]],15,0)</f>
        <v>#N/A</v>
      </c>
      <c r="B470" t="str">
        <f>LEFT(dailyActivity_merged[[#This Row],[Id]],4)</f>
        <v>4445</v>
      </c>
      <c r="C470">
        <v>4445114986</v>
      </c>
      <c r="D470" t="str">
        <f>LEFT(dailyActivity_merged[[#This Row],[ActivityDate]],1)</f>
        <v>4</v>
      </c>
      <c r="E470" s="1">
        <v>42497</v>
      </c>
      <c r="F470" s="1">
        <f ca="1">SUMIF(dailyActivity_merged[Id],dailyActivity_merged[[#Headers],[TotalSteps]],F471:F1409)</f>
        <v>0</v>
      </c>
      <c r="G470">
        <v>5183</v>
      </c>
      <c r="H470">
        <v>3.5899999141693102</v>
      </c>
      <c r="I470">
        <v>3.5899999141693102</v>
      </c>
      <c r="J470">
        <v>0</v>
      </c>
      <c r="K470" t="b">
        <f>IF(dailyActivity_merged[[#This Row],[VeryActiveDistance]]&gt;20,"active")</f>
        <v>0</v>
      </c>
      <c r="L470">
        <v>2.1300001144409202</v>
      </c>
      <c r="M470" t="b">
        <f>IF(dailyActivity_merged[[#This Row],[ModeratelyActiveDistance]]&gt;10&lt;20,"moderate")</f>
        <v>0</v>
      </c>
      <c r="N470">
        <v>0.18999999761581399</v>
      </c>
      <c r="O470" t="str">
        <f>IF(dailyActivity_merged[[#This Row],[LightActiveDistance]]&lt;10,"light")</f>
        <v>light</v>
      </c>
      <c r="P470" t="b">
        <f>IF(dailyActivity_merged[[#This Row],[Mean]]="intermediate",IF(dailyActivity_merged[[#This Row],[Mean]]&gt;35,"pro","beginner"))</f>
        <v>0</v>
      </c>
      <c r="Q470">
        <f>AVERAGE(dailyActivity_merged[LightActiveDistance])</f>
        <v>3.3408191485885292</v>
      </c>
      <c r="R470">
        <v>1.25</v>
      </c>
      <c r="S470">
        <v>0</v>
      </c>
      <c r="T470">
        <f>dailyActivity_merged[[#This Row],[VeryActiveMinutes]]*60</f>
        <v>1560</v>
      </c>
      <c r="U470">
        <v>26</v>
      </c>
      <c r="V470">
        <f>dailyActivity_merged[[#This Row],[FairlyActiveMinutes]]*60</f>
        <v>240</v>
      </c>
      <c r="W470">
        <v>4</v>
      </c>
      <c r="X470">
        <f>dailyActivity_merged[[#This Row],[LightlyActiveMinutes]]*60</f>
        <v>6480</v>
      </c>
      <c r="Y470">
        <v>108</v>
      </c>
      <c r="Z470">
        <v>866</v>
      </c>
      <c r="AA470">
        <v>2123</v>
      </c>
    </row>
    <row r="471" spans="1:27" x14ac:dyDescent="0.3">
      <c r="A471" t="e">
        <f>VLOOKUP(dailyActivity_merged[[#Headers],[Id]],dailyActivity_merged[[Id]:[Calories]],15,0)</f>
        <v>#N/A</v>
      </c>
      <c r="B471" t="str">
        <f>LEFT(dailyActivity_merged[[#This Row],[Id]],4)</f>
        <v>4445</v>
      </c>
      <c r="C471">
        <v>4445114986</v>
      </c>
      <c r="D471" t="str">
        <f>LEFT(dailyActivity_merged[[#This Row],[ActivityDate]],1)</f>
        <v>4</v>
      </c>
      <c r="E471" s="1">
        <v>42498</v>
      </c>
      <c r="F471" s="1">
        <f ca="1">SUMIF(dailyActivity_merged[Id],dailyActivity_merged[[#Headers],[TotalSteps]],F472:F1410)</f>
        <v>0</v>
      </c>
      <c r="G471">
        <v>7303</v>
      </c>
      <c r="H471">
        <v>4.9000000953674299</v>
      </c>
      <c r="I471">
        <v>4.9000000953674299</v>
      </c>
      <c r="J471">
        <v>0</v>
      </c>
      <c r="K471" t="b">
        <f>IF(dailyActivity_merged[[#This Row],[VeryActiveDistance]]&gt;20,"active")</f>
        <v>0</v>
      </c>
      <c r="L471">
        <v>0</v>
      </c>
      <c r="M471" t="b">
        <f>IF(dailyActivity_merged[[#This Row],[ModeratelyActiveDistance]]&gt;10&lt;20,"moderate")</f>
        <v>0</v>
      </c>
      <c r="N471">
        <v>0.25</v>
      </c>
      <c r="O471" t="str">
        <f>IF(dailyActivity_merged[[#This Row],[LightActiveDistance]]&lt;10,"light")</f>
        <v>light</v>
      </c>
      <c r="P471" t="b">
        <f>IF(dailyActivity_merged[[#This Row],[Mean]]="intermediate",IF(dailyActivity_merged[[#This Row],[Mean]]&gt;35,"pro","beginner"))</f>
        <v>0</v>
      </c>
      <c r="Q471">
        <f>AVERAGE(dailyActivity_merged[LightActiveDistance])</f>
        <v>3.3408191485885292</v>
      </c>
      <c r="R471">
        <v>4.6500000953674299</v>
      </c>
      <c r="S471">
        <v>0</v>
      </c>
      <c r="T471">
        <f>dailyActivity_merged[[#This Row],[VeryActiveMinutes]]*60</f>
        <v>0</v>
      </c>
      <c r="U471">
        <v>0</v>
      </c>
      <c r="V471">
        <f>dailyActivity_merged[[#This Row],[FairlyActiveMinutes]]*60</f>
        <v>480</v>
      </c>
      <c r="W471">
        <v>8</v>
      </c>
      <c r="X471">
        <f>dailyActivity_merged[[#This Row],[LightlyActiveMinutes]]*60</f>
        <v>18480</v>
      </c>
      <c r="Y471">
        <v>308</v>
      </c>
      <c r="Z471">
        <v>733</v>
      </c>
      <c r="AA471">
        <v>2423</v>
      </c>
    </row>
    <row r="472" spans="1:27" x14ac:dyDescent="0.3">
      <c r="A472" t="e">
        <f>VLOOKUP(dailyActivity_merged[[#Headers],[Id]],dailyActivity_merged[[Id]:[Calories]],15,0)</f>
        <v>#N/A</v>
      </c>
      <c r="B472" t="str">
        <f>LEFT(dailyActivity_merged[[#This Row],[Id]],4)</f>
        <v>4445</v>
      </c>
      <c r="C472">
        <v>4445114986</v>
      </c>
      <c r="D472" t="str">
        <f>LEFT(dailyActivity_merged[[#This Row],[ActivityDate]],1)</f>
        <v>4</v>
      </c>
      <c r="E472" s="1">
        <v>42499</v>
      </c>
      <c r="F472" s="1">
        <f ca="1">SUMIF(dailyActivity_merged[Id],dailyActivity_merged[[#Headers],[TotalSteps]],F473:F1411)</f>
        <v>0</v>
      </c>
      <c r="G472">
        <v>5275</v>
      </c>
      <c r="H472">
        <v>3.53999996185303</v>
      </c>
      <c r="I472">
        <v>3.53999996185303</v>
      </c>
      <c r="J472">
        <v>0</v>
      </c>
      <c r="K472" t="b">
        <f>IF(dailyActivity_merged[[#This Row],[VeryActiveDistance]]&gt;20,"active")</f>
        <v>0</v>
      </c>
      <c r="L472">
        <v>0</v>
      </c>
      <c r="M472" t="b">
        <f>IF(dailyActivity_merged[[#This Row],[ModeratelyActiveDistance]]&gt;10&lt;20,"moderate")</f>
        <v>0</v>
      </c>
      <c r="N472">
        <v>0</v>
      </c>
      <c r="O472" t="str">
        <f>IF(dailyActivity_merged[[#This Row],[LightActiveDistance]]&lt;10,"light")</f>
        <v>light</v>
      </c>
      <c r="P472" t="b">
        <f>IF(dailyActivity_merged[[#This Row],[Mean]]="intermediate",IF(dailyActivity_merged[[#This Row],[Mean]]&gt;35,"pro","beginner"))</f>
        <v>0</v>
      </c>
      <c r="Q472">
        <f>AVERAGE(dailyActivity_merged[LightActiveDistance])</f>
        <v>3.3408191485885292</v>
      </c>
      <c r="R472">
        <v>3.53999996185303</v>
      </c>
      <c r="S472">
        <v>0</v>
      </c>
      <c r="T472">
        <f>dailyActivity_merged[[#This Row],[VeryActiveMinutes]]*60</f>
        <v>0</v>
      </c>
      <c r="U472">
        <v>0</v>
      </c>
      <c r="V472">
        <f>dailyActivity_merged[[#This Row],[FairlyActiveMinutes]]*60</f>
        <v>0</v>
      </c>
      <c r="W472">
        <v>0</v>
      </c>
      <c r="X472">
        <f>dailyActivity_merged[[#This Row],[LightlyActiveMinutes]]*60</f>
        <v>15960</v>
      </c>
      <c r="Y472">
        <v>266</v>
      </c>
      <c r="Z472">
        <v>641</v>
      </c>
      <c r="AA472">
        <v>2281</v>
      </c>
    </row>
    <row r="473" spans="1:27" x14ac:dyDescent="0.3">
      <c r="A473" t="e">
        <f>VLOOKUP(dailyActivity_merged[[#Headers],[Id]],dailyActivity_merged[[Id]:[Calories]],15,0)</f>
        <v>#N/A</v>
      </c>
      <c r="B473" t="str">
        <f>LEFT(dailyActivity_merged[[#This Row],[Id]],4)</f>
        <v>4445</v>
      </c>
      <c r="C473">
        <v>4445114986</v>
      </c>
      <c r="D473" t="str">
        <f>LEFT(dailyActivity_merged[[#This Row],[ActivityDate]],1)</f>
        <v>4</v>
      </c>
      <c r="E473" s="1">
        <v>42500</v>
      </c>
      <c r="F473" s="1">
        <f ca="1">SUMIF(dailyActivity_merged[Id],dailyActivity_merged[[#Headers],[TotalSteps]],F474:F1412)</f>
        <v>0</v>
      </c>
      <c r="G473">
        <v>3915</v>
      </c>
      <c r="H473">
        <v>2.6300001144409202</v>
      </c>
      <c r="I473">
        <v>2.6300001144409202</v>
      </c>
      <c r="J473">
        <v>0</v>
      </c>
      <c r="K473" t="b">
        <f>IF(dailyActivity_merged[[#This Row],[VeryActiveDistance]]&gt;20,"active")</f>
        <v>0</v>
      </c>
      <c r="L473">
        <v>0</v>
      </c>
      <c r="M473" t="b">
        <f>IF(dailyActivity_merged[[#This Row],[ModeratelyActiveDistance]]&gt;10&lt;20,"moderate")</f>
        <v>0</v>
      </c>
      <c r="N473">
        <v>0</v>
      </c>
      <c r="O473" t="str">
        <f>IF(dailyActivity_merged[[#This Row],[LightActiveDistance]]&lt;10,"light")</f>
        <v>light</v>
      </c>
      <c r="P473" t="b">
        <f>IF(dailyActivity_merged[[#This Row],[Mean]]="intermediate",IF(dailyActivity_merged[[#This Row],[Mean]]&gt;35,"pro","beginner"))</f>
        <v>0</v>
      </c>
      <c r="Q473">
        <f>AVERAGE(dailyActivity_merged[LightActiveDistance])</f>
        <v>3.3408191485885292</v>
      </c>
      <c r="R473">
        <v>2.6300001144409202</v>
      </c>
      <c r="S473">
        <v>0</v>
      </c>
      <c r="T473">
        <f>dailyActivity_merged[[#This Row],[VeryActiveMinutes]]*60</f>
        <v>0</v>
      </c>
      <c r="U473">
        <v>0</v>
      </c>
      <c r="V473">
        <f>dailyActivity_merged[[#This Row],[FairlyActiveMinutes]]*60</f>
        <v>0</v>
      </c>
      <c r="W473">
        <v>0</v>
      </c>
      <c r="X473">
        <f>dailyActivity_merged[[#This Row],[LightlyActiveMinutes]]*60</f>
        <v>13860</v>
      </c>
      <c r="Y473">
        <v>231</v>
      </c>
      <c r="Z473">
        <v>783</v>
      </c>
      <c r="AA473">
        <v>2181</v>
      </c>
    </row>
    <row r="474" spans="1:27" x14ac:dyDescent="0.3">
      <c r="A474" t="e">
        <f>VLOOKUP(dailyActivity_merged[[#Headers],[Id]],dailyActivity_merged[[Id]:[Calories]],15,0)</f>
        <v>#N/A</v>
      </c>
      <c r="B474" t="str">
        <f>LEFT(dailyActivity_merged[[#This Row],[Id]],4)</f>
        <v>4445</v>
      </c>
      <c r="C474">
        <v>4445114986</v>
      </c>
      <c r="D474" t="str">
        <f>LEFT(dailyActivity_merged[[#This Row],[ActivityDate]],1)</f>
        <v>4</v>
      </c>
      <c r="E474" s="1">
        <v>42501</v>
      </c>
      <c r="F474" s="1">
        <f ca="1">SUMIF(dailyActivity_merged[Id],dailyActivity_merged[[#Headers],[TotalSteps]],F475:F1413)</f>
        <v>0</v>
      </c>
      <c r="G474">
        <v>9105</v>
      </c>
      <c r="H474">
        <v>6.1100001335143999</v>
      </c>
      <c r="I474">
        <v>6.1100001335143999</v>
      </c>
      <c r="J474">
        <v>0</v>
      </c>
      <c r="K474" t="b">
        <f>IF(dailyActivity_merged[[#This Row],[VeryActiveDistance]]&gt;20,"active")</f>
        <v>0</v>
      </c>
      <c r="L474">
        <v>2.25</v>
      </c>
      <c r="M474" t="b">
        <f>IF(dailyActivity_merged[[#This Row],[ModeratelyActiveDistance]]&gt;10&lt;20,"moderate")</f>
        <v>0</v>
      </c>
      <c r="N474">
        <v>1</v>
      </c>
      <c r="O474" t="str">
        <f>IF(dailyActivity_merged[[#This Row],[LightActiveDistance]]&lt;10,"light")</f>
        <v>light</v>
      </c>
      <c r="P474" t="b">
        <f>IF(dailyActivity_merged[[#This Row],[Mean]]="intermediate",IF(dailyActivity_merged[[#This Row],[Mean]]&gt;35,"pro","beginner"))</f>
        <v>0</v>
      </c>
      <c r="Q474">
        <f>AVERAGE(dailyActivity_merged[LightActiveDistance])</f>
        <v>3.3408191485885292</v>
      </c>
      <c r="R474">
        <v>2.8599998950958301</v>
      </c>
      <c r="S474">
        <v>0</v>
      </c>
      <c r="T474">
        <f>dailyActivity_merged[[#This Row],[VeryActiveMinutes]]*60</f>
        <v>2040</v>
      </c>
      <c r="U474">
        <v>34</v>
      </c>
      <c r="V474">
        <f>dailyActivity_merged[[#This Row],[FairlyActiveMinutes]]*60</f>
        <v>1320</v>
      </c>
      <c r="W474">
        <v>22</v>
      </c>
      <c r="X474">
        <f>dailyActivity_merged[[#This Row],[LightlyActiveMinutes]]*60</f>
        <v>13920</v>
      </c>
      <c r="Y474">
        <v>232</v>
      </c>
      <c r="Z474">
        <v>622</v>
      </c>
      <c r="AA474">
        <v>2499</v>
      </c>
    </row>
    <row r="475" spans="1:27" x14ac:dyDescent="0.3">
      <c r="A475" t="e">
        <f>VLOOKUP(dailyActivity_merged[[#Headers],[Id]],dailyActivity_merged[[Id]:[Calories]],15,0)</f>
        <v>#N/A</v>
      </c>
      <c r="B475" t="str">
        <f>LEFT(dailyActivity_merged[[#This Row],[Id]],4)</f>
        <v>4445</v>
      </c>
      <c r="C475">
        <v>4445114986</v>
      </c>
      <c r="D475" t="str">
        <f>LEFT(dailyActivity_merged[[#This Row],[ActivityDate]],1)</f>
        <v>4</v>
      </c>
      <c r="E475" s="1">
        <v>42502</v>
      </c>
      <c r="F475" s="1">
        <f ca="1">SUMIF(dailyActivity_merged[Id],dailyActivity_merged[[#Headers],[TotalSteps]],F476:F1414)</f>
        <v>0</v>
      </c>
      <c r="G475">
        <v>768</v>
      </c>
      <c r="H475">
        <v>0.519999980926514</v>
      </c>
      <c r="I475">
        <v>0.519999980926514</v>
      </c>
      <c r="J475">
        <v>0</v>
      </c>
      <c r="K475" t="b">
        <f>IF(dailyActivity_merged[[#This Row],[VeryActiveDistance]]&gt;20,"active")</f>
        <v>0</v>
      </c>
      <c r="L475">
        <v>0</v>
      </c>
      <c r="M475" t="b">
        <f>IF(dailyActivity_merged[[#This Row],[ModeratelyActiveDistance]]&gt;10&lt;20,"moderate")</f>
        <v>0</v>
      </c>
      <c r="N475">
        <v>0</v>
      </c>
      <c r="O475" t="str">
        <f>IF(dailyActivity_merged[[#This Row],[LightActiveDistance]]&lt;10,"light")</f>
        <v>light</v>
      </c>
      <c r="P475" t="b">
        <f>IF(dailyActivity_merged[[#This Row],[Mean]]="intermediate",IF(dailyActivity_merged[[#This Row],[Mean]]&gt;35,"pro","beginner"))</f>
        <v>0</v>
      </c>
      <c r="Q475">
        <f>AVERAGE(dailyActivity_merged[LightActiveDistance])</f>
        <v>3.3408191485885292</v>
      </c>
      <c r="R475">
        <v>0.519999980926514</v>
      </c>
      <c r="S475">
        <v>0</v>
      </c>
      <c r="T475">
        <f>dailyActivity_merged[[#This Row],[VeryActiveMinutes]]*60</f>
        <v>0</v>
      </c>
      <c r="U475">
        <v>0</v>
      </c>
      <c r="V475">
        <f>dailyActivity_merged[[#This Row],[FairlyActiveMinutes]]*60</f>
        <v>0</v>
      </c>
      <c r="W475">
        <v>0</v>
      </c>
      <c r="X475">
        <f>dailyActivity_merged[[#This Row],[LightlyActiveMinutes]]*60</f>
        <v>3480</v>
      </c>
      <c r="Y475">
        <v>58</v>
      </c>
      <c r="Z475">
        <v>380</v>
      </c>
      <c r="AA475">
        <v>1212</v>
      </c>
    </row>
    <row r="476" spans="1:27" x14ac:dyDescent="0.3">
      <c r="A476" t="e">
        <f>VLOOKUP(dailyActivity_merged[[#Headers],[Id]],dailyActivity_merged[[Id]:[Calories]],15,0)</f>
        <v>#N/A</v>
      </c>
      <c r="B476" t="str">
        <f>LEFT(dailyActivity_merged[[#This Row],[Id]],4)</f>
        <v>4558</v>
      </c>
      <c r="C476">
        <v>4558609924</v>
      </c>
      <c r="D476" t="str">
        <f>LEFT(dailyActivity_merged[[#This Row],[ActivityDate]],1)</f>
        <v>4</v>
      </c>
      <c r="E476" s="1">
        <v>42472</v>
      </c>
      <c r="F476" s="1">
        <f ca="1">SUMIF(dailyActivity_merged[Id],dailyActivity_merged[[#Headers],[TotalSteps]],F477:F1415)</f>
        <v>0</v>
      </c>
      <c r="G476">
        <v>5135</v>
      </c>
      <c r="H476">
        <v>3.3900001049041699</v>
      </c>
      <c r="I476">
        <v>3.3900001049041699</v>
      </c>
      <c r="J476">
        <v>0</v>
      </c>
      <c r="K476" t="b">
        <f>IF(dailyActivity_merged[[#This Row],[VeryActiveDistance]]&gt;20,"active")</f>
        <v>0</v>
      </c>
      <c r="L476">
        <v>0</v>
      </c>
      <c r="M476" t="b">
        <f>IF(dailyActivity_merged[[#This Row],[ModeratelyActiveDistance]]&gt;10&lt;20,"moderate")</f>
        <v>0</v>
      </c>
      <c r="N476">
        <v>0</v>
      </c>
      <c r="O476" t="str">
        <f>IF(dailyActivity_merged[[#This Row],[LightActiveDistance]]&lt;10,"light")</f>
        <v>light</v>
      </c>
      <c r="P476" t="b">
        <f>IF(dailyActivity_merged[[#This Row],[Mean]]="intermediate",IF(dailyActivity_merged[[#This Row],[Mean]]&gt;35,"pro","beginner"))</f>
        <v>0</v>
      </c>
      <c r="Q476">
        <f>AVERAGE(dailyActivity_merged[LightActiveDistance])</f>
        <v>3.3408191485885292</v>
      </c>
      <c r="R476">
        <v>3.3900001049041699</v>
      </c>
      <c r="S476">
        <v>0</v>
      </c>
      <c r="T476">
        <f>dailyActivity_merged[[#This Row],[VeryActiveMinutes]]*60</f>
        <v>0</v>
      </c>
      <c r="U476">
        <v>0</v>
      </c>
      <c r="V476">
        <f>dailyActivity_merged[[#This Row],[FairlyActiveMinutes]]*60</f>
        <v>0</v>
      </c>
      <c r="W476">
        <v>0</v>
      </c>
      <c r="X476">
        <f>dailyActivity_merged[[#This Row],[LightlyActiveMinutes]]*60</f>
        <v>19080</v>
      </c>
      <c r="Y476">
        <v>318</v>
      </c>
      <c r="Z476">
        <v>1122</v>
      </c>
      <c r="AA476">
        <v>1909</v>
      </c>
    </row>
    <row r="477" spans="1:27" x14ac:dyDescent="0.3">
      <c r="A477" t="e">
        <f>VLOOKUP(dailyActivity_merged[[#Headers],[Id]],dailyActivity_merged[[Id]:[Calories]],15,0)</f>
        <v>#N/A</v>
      </c>
      <c r="B477" t="str">
        <f>LEFT(dailyActivity_merged[[#This Row],[Id]],4)</f>
        <v>4558</v>
      </c>
      <c r="C477">
        <v>4558609924</v>
      </c>
      <c r="D477" t="str">
        <f>LEFT(dailyActivity_merged[[#This Row],[ActivityDate]],1)</f>
        <v>4</v>
      </c>
      <c r="E477" s="1">
        <v>42473</v>
      </c>
      <c r="F477" s="1">
        <f ca="1">SUMIF(dailyActivity_merged[Id],dailyActivity_merged[[#Headers],[TotalSteps]],F478:F1416)</f>
        <v>0</v>
      </c>
      <c r="G477">
        <v>4978</v>
      </c>
      <c r="H477">
        <v>3.28999996185303</v>
      </c>
      <c r="I477">
        <v>3.28999996185303</v>
      </c>
      <c r="J477">
        <v>0</v>
      </c>
      <c r="K477" t="b">
        <f>IF(dailyActivity_merged[[#This Row],[VeryActiveDistance]]&gt;20,"active")</f>
        <v>0</v>
      </c>
      <c r="L477">
        <v>1.2400000095367401</v>
      </c>
      <c r="M477" t="b">
        <f>IF(dailyActivity_merged[[#This Row],[ModeratelyActiveDistance]]&gt;10&lt;20,"moderate")</f>
        <v>0</v>
      </c>
      <c r="N477">
        <v>0.43999999761581399</v>
      </c>
      <c r="O477" t="str">
        <f>IF(dailyActivity_merged[[#This Row],[LightActiveDistance]]&lt;10,"light")</f>
        <v>light</v>
      </c>
      <c r="P477" t="b">
        <f>IF(dailyActivity_merged[[#This Row],[Mean]]="intermediate",IF(dailyActivity_merged[[#This Row],[Mean]]&gt;35,"pro","beginner"))</f>
        <v>0</v>
      </c>
      <c r="Q477">
        <f>AVERAGE(dailyActivity_merged[LightActiveDistance])</f>
        <v>3.3408191485885292</v>
      </c>
      <c r="R477">
        <v>1.6100000143051101</v>
      </c>
      <c r="S477">
        <v>0</v>
      </c>
      <c r="T477">
        <f>dailyActivity_merged[[#This Row],[VeryActiveMinutes]]*60</f>
        <v>1140</v>
      </c>
      <c r="U477">
        <v>19</v>
      </c>
      <c r="V477">
        <f>dailyActivity_merged[[#This Row],[FairlyActiveMinutes]]*60</f>
        <v>420</v>
      </c>
      <c r="W477">
        <v>7</v>
      </c>
      <c r="X477">
        <f>dailyActivity_merged[[#This Row],[LightlyActiveMinutes]]*60</f>
        <v>7620</v>
      </c>
      <c r="Y477">
        <v>127</v>
      </c>
      <c r="Z477">
        <v>1287</v>
      </c>
      <c r="AA477">
        <v>1722</v>
      </c>
    </row>
    <row r="478" spans="1:27" x14ac:dyDescent="0.3">
      <c r="A478" t="e">
        <f>VLOOKUP(dailyActivity_merged[[#Headers],[Id]],dailyActivity_merged[[Id]:[Calories]],15,0)</f>
        <v>#N/A</v>
      </c>
      <c r="B478" t="str">
        <f>LEFT(dailyActivity_merged[[#This Row],[Id]],4)</f>
        <v>4558</v>
      </c>
      <c r="C478">
        <v>4558609924</v>
      </c>
      <c r="D478" t="str">
        <f>LEFT(dailyActivity_merged[[#This Row],[ActivityDate]],1)</f>
        <v>4</v>
      </c>
      <c r="E478" s="1">
        <v>42474</v>
      </c>
      <c r="F478" s="1">
        <f ca="1">SUMIF(dailyActivity_merged[Id],dailyActivity_merged[[#Headers],[TotalSteps]],F479:F1417)</f>
        <v>0</v>
      </c>
      <c r="G478">
        <v>6799</v>
      </c>
      <c r="H478">
        <v>4.4899997711181596</v>
      </c>
      <c r="I478">
        <v>4.4899997711181596</v>
      </c>
      <c r="J478">
        <v>0</v>
      </c>
      <c r="K478" t="b">
        <f>IF(dailyActivity_merged[[#This Row],[VeryActiveDistance]]&gt;20,"active")</f>
        <v>0</v>
      </c>
      <c r="L478">
        <v>0</v>
      </c>
      <c r="M478" t="b">
        <f>IF(dailyActivity_merged[[#This Row],[ModeratelyActiveDistance]]&gt;10&lt;20,"moderate")</f>
        <v>0</v>
      </c>
      <c r="N478">
        <v>0</v>
      </c>
      <c r="O478" t="str">
        <f>IF(dailyActivity_merged[[#This Row],[LightActiveDistance]]&lt;10,"light")</f>
        <v>light</v>
      </c>
      <c r="P478" t="b">
        <f>IF(dailyActivity_merged[[#This Row],[Mean]]="intermediate",IF(dailyActivity_merged[[#This Row],[Mean]]&gt;35,"pro","beginner"))</f>
        <v>0</v>
      </c>
      <c r="Q478">
        <f>AVERAGE(dailyActivity_merged[LightActiveDistance])</f>
        <v>3.3408191485885292</v>
      </c>
      <c r="R478">
        <v>4.4899997711181596</v>
      </c>
      <c r="S478">
        <v>0</v>
      </c>
      <c r="T478">
        <f>dailyActivity_merged[[#This Row],[VeryActiveMinutes]]*60</f>
        <v>0</v>
      </c>
      <c r="U478">
        <v>0</v>
      </c>
      <c r="V478">
        <f>dailyActivity_merged[[#This Row],[FairlyActiveMinutes]]*60</f>
        <v>0</v>
      </c>
      <c r="W478">
        <v>0</v>
      </c>
      <c r="X478">
        <f>dailyActivity_merged[[#This Row],[LightlyActiveMinutes]]*60</f>
        <v>16740</v>
      </c>
      <c r="Y478">
        <v>279</v>
      </c>
      <c r="Z478">
        <v>1161</v>
      </c>
      <c r="AA478">
        <v>1922</v>
      </c>
    </row>
    <row r="479" spans="1:27" x14ac:dyDescent="0.3">
      <c r="A479" t="e">
        <f>VLOOKUP(dailyActivity_merged[[#Headers],[Id]],dailyActivity_merged[[Id]:[Calories]],15,0)</f>
        <v>#N/A</v>
      </c>
      <c r="B479" t="str">
        <f>LEFT(dailyActivity_merged[[#This Row],[Id]],4)</f>
        <v>4558</v>
      </c>
      <c r="C479">
        <v>4558609924</v>
      </c>
      <c r="D479" t="str">
        <f>LEFT(dailyActivity_merged[[#This Row],[ActivityDate]],1)</f>
        <v>4</v>
      </c>
      <c r="E479" s="1">
        <v>42475</v>
      </c>
      <c r="F479" s="1">
        <f ca="1">SUMIF(dailyActivity_merged[Id],dailyActivity_merged[[#Headers],[TotalSteps]],F480:F1418)</f>
        <v>0</v>
      </c>
      <c r="G479">
        <v>7795</v>
      </c>
      <c r="H479">
        <v>5.1500000953674299</v>
      </c>
      <c r="I479">
        <v>5.1500000953674299</v>
      </c>
      <c r="J479">
        <v>0</v>
      </c>
      <c r="K479" t="b">
        <f>IF(dailyActivity_merged[[#This Row],[VeryActiveDistance]]&gt;20,"active")</f>
        <v>0</v>
      </c>
      <c r="L479">
        <v>0.58999997377395597</v>
      </c>
      <c r="M479" t="b">
        <f>IF(dailyActivity_merged[[#This Row],[ModeratelyActiveDistance]]&gt;10&lt;20,"moderate")</f>
        <v>0</v>
      </c>
      <c r="N479">
        <v>0.83999997377395597</v>
      </c>
      <c r="O479" t="str">
        <f>IF(dailyActivity_merged[[#This Row],[LightActiveDistance]]&lt;10,"light")</f>
        <v>light</v>
      </c>
      <c r="P479" t="b">
        <f>IF(dailyActivity_merged[[#This Row],[Mean]]="intermediate",IF(dailyActivity_merged[[#This Row],[Mean]]&gt;35,"pro","beginner"))</f>
        <v>0</v>
      </c>
      <c r="Q479">
        <f>AVERAGE(dailyActivity_merged[LightActiveDistance])</f>
        <v>3.3408191485885292</v>
      </c>
      <c r="R479">
        <v>3.7300000190734899</v>
      </c>
      <c r="S479">
        <v>0</v>
      </c>
      <c r="T479">
        <f>dailyActivity_merged[[#This Row],[VeryActiveMinutes]]*60</f>
        <v>1020</v>
      </c>
      <c r="U479">
        <v>17</v>
      </c>
      <c r="V479">
        <f>dailyActivity_merged[[#This Row],[FairlyActiveMinutes]]*60</f>
        <v>1800</v>
      </c>
      <c r="W479">
        <v>30</v>
      </c>
      <c r="X479">
        <f>dailyActivity_merged[[#This Row],[LightlyActiveMinutes]]*60</f>
        <v>15720</v>
      </c>
      <c r="Y479">
        <v>262</v>
      </c>
      <c r="Z479">
        <v>1131</v>
      </c>
      <c r="AA479">
        <v>2121</v>
      </c>
    </row>
    <row r="480" spans="1:27" x14ac:dyDescent="0.3">
      <c r="A480" t="e">
        <f>VLOOKUP(dailyActivity_merged[[#Headers],[Id]],dailyActivity_merged[[Id]:[Calories]],15,0)</f>
        <v>#N/A</v>
      </c>
      <c r="B480" t="str">
        <f>LEFT(dailyActivity_merged[[#This Row],[Id]],4)</f>
        <v>4558</v>
      </c>
      <c r="C480">
        <v>4558609924</v>
      </c>
      <c r="D480" t="str">
        <f>LEFT(dailyActivity_merged[[#This Row],[ActivityDate]],1)</f>
        <v>4</v>
      </c>
      <c r="E480" s="1">
        <v>42476</v>
      </c>
      <c r="F480" s="1">
        <f ca="1">SUMIF(dailyActivity_merged[Id],dailyActivity_merged[[#Headers],[TotalSteps]],F481:F1419)</f>
        <v>0</v>
      </c>
      <c r="G480">
        <v>7289</v>
      </c>
      <c r="H480">
        <v>4.8200001716613796</v>
      </c>
      <c r="I480">
        <v>4.8200001716613796</v>
      </c>
      <c r="J480">
        <v>0</v>
      </c>
      <c r="K480" t="b">
        <f>IF(dailyActivity_merged[[#This Row],[VeryActiveDistance]]&gt;20,"active")</f>
        <v>0</v>
      </c>
      <c r="L480">
        <v>0.55000001192092896</v>
      </c>
      <c r="M480" t="b">
        <f>IF(dailyActivity_merged[[#This Row],[ModeratelyActiveDistance]]&gt;10&lt;20,"moderate")</f>
        <v>0</v>
      </c>
      <c r="N480">
        <v>0.75</v>
      </c>
      <c r="O480" t="str">
        <f>IF(dailyActivity_merged[[#This Row],[LightActiveDistance]]&lt;10,"light")</f>
        <v>light</v>
      </c>
      <c r="P480" t="b">
        <f>IF(dailyActivity_merged[[#This Row],[Mean]]="intermediate",IF(dailyActivity_merged[[#This Row],[Mean]]&gt;35,"pro","beginner"))</f>
        <v>0</v>
      </c>
      <c r="Q480">
        <f>AVERAGE(dailyActivity_merged[LightActiveDistance])</f>
        <v>3.3408191485885292</v>
      </c>
      <c r="R480">
        <v>3.5</v>
      </c>
      <c r="S480">
        <v>0</v>
      </c>
      <c r="T480">
        <f>dailyActivity_merged[[#This Row],[VeryActiveMinutes]]*60</f>
        <v>480</v>
      </c>
      <c r="U480">
        <v>8</v>
      </c>
      <c r="V480">
        <f>dailyActivity_merged[[#This Row],[FairlyActiveMinutes]]*60</f>
        <v>720</v>
      </c>
      <c r="W480">
        <v>12</v>
      </c>
      <c r="X480">
        <f>dailyActivity_merged[[#This Row],[LightlyActiveMinutes]]*60</f>
        <v>18480</v>
      </c>
      <c r="Y480">
        <v>308</v>
      </c>
      <c r="Z480">
        <v>1112</v>
      </c>
      <c r="AA480">
        <v>1997</v>
      </c>
    </row>
    <row r="481" spans="1:27" x14ac:dyDescent="0.3">
      <c r="A481" t="e">
        <f>VLOOKUP(dailyActivity_merged[[#Headers],[Id]],dailyActivity_merged[[Id]:[Calories]],15,0)</f>
        <v>#N/A</v>
      </c>
      <c r="B481" t="str">
        <f>LEFT(dailyActivity_merged[[#This Row],[Id]],4)</f>
        <v>4558</v>
      </c>
      <c r="C481">
        <v>4558609924</v>
      </c>
      <c r="D481" t="str">
        <f>LEFT(dailyActivity_merged[[#This Row],[ActivityDate]],1)</f>
        <v>4</v>
      </c>
      <c r="E481" s="1">
        <v>42477</v>
      </c>
      <c r="F481" s="1">
        <f ca="1">SUMIF(dailyActivity_merged[Id],dailyActivity_merged[[#Headers],[TotalSteps]],F482:F1420)</f>
        <v>0</v>
      </c>
      <c r="G481">
        <v>9634</v>
      </c>
      <c r="H481">
        <v>6.4000000953674299</v>
      </c>
      <c r="I481">
        <v>6.4000000953674299</v>
      </c>
      <c r="J481">
        <v>0</v>
      </c>
      <c r="K481" t="b">
        <f>IF(dailyActivity_merged[[#This Row],[VeryActiveDistance]]&gt;20,"active")</f>
        <v>0</v>
      </c>
      <c r="L481">
        <v>0.55000001192092896</v>
      </c>
      <c r="M481" t="b">
        <f>IF(dailyActivity_merged[[#This Row],[ModeratelyActiveDistance]]&gt;10&lt;20,"moderate")</f>
        <v>0</v>
      </c>
      <c r="N481">
        <v>1.1399999856948899</v>
      </c>
      <c r="O481" t="str">
        <f>IF(dailyActivity_merged[[#This Row],[LightActiveDistance]]&lt;10,"light")</f>
        <v>light</v>
      </c>
      <c r="P481" t="b">
        <f>IF(dailyActivity_merged[[#This Row],[Mean]]="intermediate",IF(dailyActivity_merged[[#This Row],[Mean]]&gt;35,"pro","beginner"))</f>
        <v>0</v>
      </c>
      <c r="Q481">
        <f>AVERAGE(dailyActivity_merged[LightActiveDistance])</f>
        <v>3.3408191485885292</v>
      </c>
      <c r="R481">
        <v>4.71000003814697</v>
      </c>
      <c r="S481">
        <v>0</v>
      </c>
      <c r="T481">
        <f>dailyActivity_merged[[#This Row],[VeryActiveMinutes]]*60</f>
        <v>420</v>
      </c>
      <c r="U481">
        <v>7</v>
      </c>
      <c r="V481">
        <f>dailyActivity_merged[[#This Row],[FairlyActiveMinutes]]*60</f>
        <v>1140</v>
      </c>
      <c r="W481">
        <v>19</v>
      </c>
      <c r="X481">
        <f>dailyActivity_merged[[#This Row],[LightlyActiveMinutes]]*60</f>
        <v>18240</v>
      </c>
      <c r="Y481">
        <v>304</v>
      </c>
      <c r="Z481">
        <v>1110</v>
      </c>
      <c r="AA481">
        <v>2117</v>
      </c>
    </row>
    <row r="482" spans="1:27" x14ac:dyDescent="0.3">
      <c r="A482" t="e">
        <f>VLOOKUP(dailyActivity_merged[[#Headers],[Id]],dailyActivity_merged[[Id]:[Calories]],15,0)</f>
        <v>#N/A</v>
      </c>
      <c r="B482" t="str">
        <f>LEFT(dailyActivity_merged[[#This Row],[Id]],4)</f>
        <v>4558</v>
      </c>
      <c r="C482">
        <v>4558609924</v>
      </c>
      <c r="D482" t="str">
        <f>LEFT(dailyActivity_merged[[#This Row],[ActivityDate]],1)</f>
        <v>4</v>
      </c>
      <c r="E482" s="1">
        <v>42478</v>
      </c>
      <c r="F482" s="1">
        <f ca="1">SUMIF(dailyActivity_merged[Id],dailyActivity_merged[[#Headers],[TotalSteps]],F483:F1421)</f>
        <v>0</v>
      </c>
      <c r="G482">
        <v>8940</v>
      </c>
      <c r="H482">
        <v>5.9099998474121103</v>
      </c>
      <c r="I482">
        <v>5.9099998474121103</v>
      </c>
      <c r="J482">
        <v>0</v>
      </c>
      <c r="K482" t="b">
        <f>IF(dailyActivity_merged[[#This Row],[VeryActiveDistance]]&gt;20,"active")</f>
        <v>0</v>
      </c>
      <c r="L482">
        <v>0.980000019073486</v>
      </c>
      <c r="M482" t="b">
        <f>IF(dailyActivity_merged[[#This Row],[ModeratelyActiveDistance]]&gt;10&lt;20,"moderate")</f>
        <v>0</v>
      </c>
      <c r="N482">
        <v>0.93000000715255704</v>
      </c>
      <c r="O482" t="str">
        <f>IF(dailyActivity_merged[[#This Row],[LightActiveDistance]]&lt;10,"light")</f>
        <v>light</v>
      </c>
      <c r="P482" t="b">
        <f>IF(dailyActivity_merged[[#This Row],[Mean]]="intermediate",IF(dailyActivity_merged[[#This Row],[Mean]]&gt;35,"pro","beginner"))</f>
        <v>0</v>
      </c>
      <c r="Q482">
        <f>AVERAGE(dailyActivity_merged[LightActiveDistance])</f>
        <v>3.3408191485885292</v>
      </c>
      <c r="R482">
        <v>4</v>
      </c>
      <c r="S482">
        <v>0</v>
      </c>
      <c r="T482">
        <f>dailyActivity_merged[[#This Row],[VeryActiveMinutes]]*60</f>
        <v>840</v>
      </c>
      <c r="U482">
        <v>14</v>
      </c>
      <c r="V482">
        <f>dailyActivity_merged[[#This Row],[FairlyActiveMinutes]]*60</f>
        <v>900</v>
      </c>
      <c r="W482">
        <v>15</v>
      </c>
      <c r="X482">
        <f>dailyActivity_merged[[#This Row],[LightlyActiveMinutes]]*60</f>
        <v>19860</v>
      </c>
      <c r="Y482">
        <v>331</v>
      </c>
      <c r="Z482">
        <v>1080</v>
      </c>
      <c r="AA482">
        <v>2116</v>
      </c>
    </row>
    <row r="483" spans="1:27" x14ac:dyDescent="0.3">
      <c r="A483" t="e">
        <f>VLOOKUP(dailyActivity_merged[[#Headers],[Id]],dailyActivity_merged[[Id]:[Calories]],15,0)</f>
        <v>#N/A</v>
      </c>
      <c r="B483" t="str">
        <f>LEFT(dailyActivity_merged[[#This Row],[Id]],4)</f>
        <v>4558</v>
      </c>
      <c r="C483">
        <v>4558609924</v>
      </c>
      <c r="D483" t="str">
        <f>LEFT(dailyActivity_merged[[#This Row],[ActivityDate]],1)</f>
        <v>4</v>
      </c>
      <c r="E483" s="1">
        <v>42479</v>
      </c>
      <c r="F483" s="1">
        <f ca="1">SUMIF(dailyActivity_merged[Id],dailyActivity_merged[[#Headers],[TotalSteps]],F484:F1422)</f>
        <v>0</v>
      </c>
      <c r="G483">
        <v>5401</v>
      </c>
      <c r="H483">
        <v>3.5699999332428001</v>
      </c>
      <c r="I483">
        <v>3.5699999332428001</v>
      </c>
      <c r="J483">
        <v>0</v>
      </c>
      <c r="K483" t="b">
        <f>IF(dailyActivity_merged[[#This Row],[VeryActiveDistance]]&gt;20,"active")</f>
        <v>0</v>
      </c>
      <c r="L483">
        <v>5.0000000745058101E-2</v>
      </c>
      <c r="M483" t="b">
        <f>IF(dailyActivity_merged[[#This Row],[ModeratelyActiveDistance]]&gt;10&lt;20,"moderate")</f>
        <v>0</v>
      </c>
      <c r="N483">
        <v>0.36000001430511502</v>
      </c>
      <c r="O483" t="str">
        <f>IF(dailyActivity_merged[[#This Row],[LightActiveDistance]]&lt;10,"light")</f>
        <v>light</v>
      </c>
      <c r="P483" t="b">
        <f>IF(dailyActivity_merged[[#This Row],[Mean]]="intermediate",IF(dailyActivity_merged[[#This Row],[Mean]]&gt;35,"pro","beginner"))</f>
        <v>0</v>
      </c>
      <c r="Q483">
        <f>AVERAGE(dailyActivity_merged[LightActiveDistance])</f>
        <v>3.3408191485885292</v>
      </c>
      <c r="R483">
        <v>3.1600000858306898</v>
      </c>
      <c r="S483">
        <v>0</v>
      </c>
      <c r="T483">
        <f>dailyActivity_merged[[#This Row],[VeryActiveMinutes]]*60</f>
        <v>60</v>
      </c>
      <c r="U483">
        <v>1</v>
      </c>
      <c r="V483">
        <f>dailyActivity_merged[[#This Row],[FairlyActiveMinutes]]*60</f>
        <v>540</v>
      </c>
      <c r="W483">
        <v>9</v>
      </c>
      <c r="X483">
        <f>dailyActivity_merged[[#This Row],[LightlyActiveMinutes]]*60</f>
        <v>14880</v>
      </c>
      <c r="Y483">
        <v>248</v>
      </c>
      <c r="Z483">
        <v>1182</v>
      </c>
      <c r="AA483">
        <v>1876</v>
      </c>
    </row>
    <row r="484" spans="1:27" x14ac:dyDescent="0.3">
      <c r="A484" t="e">
        <f>VLOOKUP(dailyActivity_merged[[#Headers],[Id]],dailyActivity_merged[[Id]:[Calories]],15,0)</f>
        <v>#N/A</v>
      </c>
      <c r="B484" t="str">
        <f>LEFT(dailyActivity_merged[[#This Row],[Id]],4)</f>
        <v>4558</v>
      </c>
      <c r="C484">
        <v>4558609924</v>
      </c>
      <c r="D484" t="str">
        <f>LEFT(dailyActivity_merged[[#This Row],[ActivityDate]],1)</f>
        <v>4</v>
      </c>
      <c r="E484" s="1">
        <v>42480</v>
      </c>
      <c r="F484" s="1">
        <f ca="1">SUMIF(dailyActivity_merged[Id],dailyActivity_merged[[#Headers],[TotalSteps]],F485:F1423)</f>
        <v>0</v>
      </c>
      <c r="G484">
        <v>4803</v>
      </c>
      <c r="H484">
        <v>3.1700000762939502</v>
      </c>
      <c r="I484">
        <v>3.1700000762939502</v>
      </c>
      <c r="J484">
        <v>0</v>
      </c>
      <c r="K484" t="b">
        <f>IF(dailyActivity_merged[[#This Row],[VeryActiveDistance]]&gt;20,"active")</f>
        <v>0</v>
      </c>
      <c r="L484">
        <v>0</v>
      </c>
      <c r="M484" t="b">
        <f>IF(dailyActivity_merged[[#This Row],[ModeratelyActiveDistance]]&gt;10&lt;20,"moderate")</f>
        <v>0</v>
      </c>
      <c r="N484">
        <v>0</v>
      </c>
      <c r="O484" t="str">
        <f>IF(dailyActivity_merged[[#This Row],[LightActiveDistance]]&lt;10,"light")</f>
        <v>light</v>
      </c>
      <c r="P484" t="b">
        <f>IF(dailyActivity_merged[[#This Row],[Mean]]="intermediate",IF(dailyActivity_merged[[#This Row],[Mean]]&gt;35,"pro","beginner"))</f>
        <v>0</v>
      </c>
      <c r="Q484">
        <f>AVERAGE(dailyActivity_merged[LightActiveDistance])</f>
        <v>3.3408191485885292</v>
      </c>
      <c r="R484">
        <v>3.1700000762939502</v>
      </c>
      <c r="S484">
        <v>0</v>
      </c>
      <c r="T484">
        <f>dailyActivity_merged[[#This Row],[VeryActiveMinutes]]*60</f>
        <v>0</v>
      </c>
      <c r="U484">
        <v>0</v>
      </c>
      <c r="V484">
        <f>dailyActivity_merged[[#This Row],[FairlyActiveMinutes]]*60</f>
        <v>0</v>
      </c>
      <c r="W484">
        <v>0</v>
      </c>
      <c r="X484">
        <f>dailyActivity_merged[[#This Row],[LightlyActiveMinutes]]*60</f>
        <v>13320</v>
      </c>
      <c r="Y484">
        <v>222</v>
      </c>
      <c r="Z484">
        <v>1218</v>
      </c>
      <c r="AA484">
        <v>1788</v>
      </c>
    </row>
    <row r="485" spans="1:27" x14ac:dyDescent="0.3">
      <c r="A485" t="e">
        <f>VLOOKUP(dailyActivity_merged[[#Headers],[Id]],dailyActivity_merged[[Id]:[Calories]],15,0)</f>
        <v>#N/A</v>
      </c>
      <c r="B485" t="str">
        <f>LEFT(dailyActivity_merged[[#This Row],[Id]],4)</f>
        <v>4558</v>
      </c>
      <c r="C485">
        <v>4558609924</v>
      </c>
      <c r="D485" t="str">
        <f>LEFT(dailyActivity_merged[[#This Row],[ActivityDate]],1)</f>
        <v>4</v>
      </c>
      <c r="E485" s="1">
        <v>42481</v>
      </c>
      <c r="F485" s="1">
        <f ca="1">SUMIF(dailyActivity_merged[Id],dailyActivity_merged[[#Headers],[TotalSteps]],F486:F1424)</f>
        <v>0</v>
      </c>
      <c r="G485">
        <v>13743</v>
      </c>
      <c r="H485">
        <v>9.0799999237060494</v>
      </c>
      <c r="I485">
        <v>9.0799999237060494</v>
      </c>
      <c r="J485">
        <v>0</v>
      </c>
      <c r="K485" t="b">
        <f>IF(dailyActivity_merged[[#This Row],[VeryActiveDistance]]&gt;20,"active")</f>
        <v>0</v>
      </c>
      <c r="L485">
        <v>0.41999998688697798</v>
      </c>
      <c r="M485" t="b">
        <f>IF(dailyActivity_merged[[#This Row],[ModeratelyActiveDistance]]&gt;10&lt;20,"moderate")</f>
        <v>0</v>
      </c>
      <c r="N485">
        <v>0.97000002861022905</v>
      </c>
      <c r="O485" t="str">
        <f>IF(dailyActivity_merged[[#This Row],[LightActiveDistance]]&lt;10,"light")</f>
        <v>light</v>
      </c>
      <c r="P485" t="b">
        <f>IF(dailyActivity_merged[[#This Row],[Mean]]="intermediate",IF(dailyActivity_merged[[#This Row],[Mean]]&gt;35,"pro","beginner"))</f>
        <v>0</v>
      </c>
      <c r="Q485">
        <f>AVERAGE(dailyActivity_merged[LightActiveDistance])</f>
        <v>3.3408191485885292</v>
      </c>
      <c r="R485">
        <v>7.6999998092651403</v>
      </c>
      <c r="S485">
        <v>0</v>
      </c>
      <c r="T485">
        <f>dailyActivity_merged[[#This Row],[VeryActiveMinutes]]*60</f>
        <v>360</v>
      </c>
      <c r="U485">
        <v>6</v>
      </c>
      <c r="V485">
        <f>dailyActivity_merged[[#This Row],[FairlyActiveMinutes]]*60</f>
        <v>1260</v>
      </c>
      <c r="W485">
        <v>21</v>
      </c>
      <c r="X485">
        <f>dailyActivity_merged[[#This Row],[LightlyActiveMinutes]]*60</f>
        <v>25920</v>
      </c>
      <c r="Y485">
        <v>432</v>
      </c>
      <c r="Z485">
        <v>844</v>
      </c>
      <c r="AA485">
        <v>2486</v>
      </c>
    </row>
    <row r="486" spans="1:27" x14ac:dyDescent="0.3">
      <c r="A486" t="e">
        <f>VLOOKUP(dailyActivity_merged[[#Headers],[Id]],dailyActivity_merged[[Id]:[Calories]],15,0)</f>
        <v>#N/A</v>
      </c>
      <c r="B486" t="str">
        <f>LEFT(dailyActivity_merged[[#This Row],[Id]],4)</f>
        <v>4558</v>
      </c>
      <c r="C486">
        <v>4558609924</v>
      </c>
      <c r="D486" t="str">
        <f>LEFT(dailyActivity_merged[[#This Row],[ActivityDate]],1)</f>
        <v>4</v>
      </c>
      <c r="E486" s="1">
        <v>42482</v>
      </c>
      <c r="F486" s="1">
        <f ca="1">SUMIF(dailyActivity_merged[Id],dailyActivity_merged[[#Headers],[TotalSteps]],F487:F1425)</f>
        <v>0</v>
      </c>
      <c r="G486">
        <v>9601</v>
      </c>
      <c r="H486">
        <v>6.3499999046325701</v>
      </c>
      <c r="I486">
        <v>6.3499999046325701</v>
      </c>
      <c r="J486">
        <v>0</v>
      </c>
      <c r="K486" t="b">
        <f>IF(dailyActivity_merged[[#This Row],[VeryActiveDistance]]&gt;20,"active")</f>
        <v>0</v>
      </c>
      <c r="L486">
        <v>1.37000000476837</v>
      </c>
      <c r="M486" t="b">
        <f>IF(dailyActivity_merged[[#This Row],[ModeratelyActiveDistance]]&gt;10&lt;20,"moderate")</f>
        <v>0</v>
      </c>
      <c r="N486">
        <v>1.5</v>
      </c>
      <c r="O486" t="str">
        <f>IF(dailyActivity_merged[[#This Row],[LightActiveDistance]]&lt;10,"light")</f>
        <v>light</v>
      </c>
      <c r="P486" t="b">
        <f>IF(dailyActivity_merged[[#This Row],[Mean]]="intermediate",IF(dailyActivity_merged[[#This Row],[Mean]]&gt;35,"pro","beginner"))</f>
        <v>0</v>
      </c>
      <c r="Q486">
        <f>AVERAGE(dailyActivity_merged[LightActiveDistance])</f>
        <v>3.3408191485885292</v>
      </c>
      <c r="R486">
        <v>3.4700000286102299</v>
      </c>
      <c r="S486">
        <v>0</v>
      </c>
      <c r="T486">
        <f>dailyActivity_merged[[#This Row],[VeryActiveMinutes]]*60</f>
        <v>1200</v>
      </c>
      <c r="U486">
        <v>20</v>
      </c>
      <c r="V486">
        <f>dailyActivity_merged[[#This Row],[FairlyActiveMinutes]]*60</f>
        <v>1500</v>
      </c>
      <c r="W486">
        <v>25</v>
      </c>
      <c r="X486">
        <f>dailyActivity_merged[[#This Row],[LightlyActiveMinutes]]*60</f>
        <v>16380</v>
      </c>
      <c r="Y486">
        <v>273</v>
      </c>
      <c r="Z486">
        <v>1122</v>
      </c>
      <c r="AA486">
        <v>2094</v>
      </c>
    </row>
    <row r="487" spans="1:27" x14ac:dyDescent="0.3">
      <c r="A487" t="e">
        <f>VLOOKUP(dailyActivity_merged[[#Headers],[Id]],dailyActivity_merged[[Id]:[Calories]],15,0)</f>
        <v>#N/A</v>
      </c>
      <c r="B487" t="str">
        <f>LEFT(dailyActivity_merged[[#This Row],[Id]],4)</f>
        <v>4558</v>
      </c>
      <c r="C487">
        <v>4558609924</v>
      </c>
      <c r="D487" t="str">
        <f>LEFT(dailyActivity_merged[[#This Row],[ActivityDate]],1)</f>
        <v>4</v>
      </c>
      <c r="E487" s="1">
        <v>42483</v>
      </c>
      <c r="F487" s="1">
        <f ca="1">SUMIF(dailyActivity_merged[Id],dailyActivity_merged[[#Headers],[TotalSteps]],F488:F1426)</f>
        <v>0</v>
      </c>
      <c r="G487">
        <v>6890</v>
      </c>
      <c r="H487">
        <v>4.5500001907348597</v>
      </c>
      <c r="I487">
        <v>4.5500001907348597</v>
      </c>
      <c r="J487">
        <v>0</v>
      </c>
      <c r="K487" t="b">
        <f>IF(dailyActivity_merged[[#This Row],[VeryActiveDistance]]&gt;20,"active")</f>
        <v>0</v>
      </c>
      <c r="L487">
        <v>0.34000000357627902</v>
      </c>
      <c r="M487" t="b">
        <f>IF(dailyActivity_merged[[#This Row],[ModeratelyActiveDistance]]&gt;10&lt;20,"moderate")</f>
        <v>0</v>
      </c>
      <c r="N487">
        <v>0.20000000298023199</v>
      </c>
      <c r="O487" t="str">
        <f>IF(dailyActivity_merged[[#This Row],[LightActiveDistance]]&lt;10,"light")</f>
        <v>light</v>
      </c>
      <c r="P487" t="b">
        <f>IF(dailyActivity_merged[[#This Row],[Mean]]="intermediate",IF(dailyActivity_merged[[#This Row],[Mean]]&gt;35,"pro","beginner"))</f>
        <v>0</v>
      </c>
      <c r="Q487">
        <f>AVERAGE(dailyActivity_merged[LightActiveDistance])</f>
        <v>3.3408191485885292</v>
      </c>
      <c r="R487">
        <v>4.0100002288818404</v>
      </c>
      <c r="S487">
        <v>0</v>
      </c>
      <c r="T487">
        <f>dailyActivity_merged[[#This Row],[VeryActiveMinutes]]*60</f>
        <v>300</v>
      </c>
      <c r="U487">
        <v>5</v>
      </c>
      <c r="V487">
        <f>dailyActivity_merged[[#This Row],[FairlyActiveMinutes]]*60</f>
        <v>300</v>
      </c>
      <c r="W487">
        <v>5</v>
      </c>
      <c r="X487">
        <f>dailyActivity_merged[[#This Row],[LightlyActiveMinutes]]*60</f>
        <v>18480</v>
      </c>
      <c r="Y487">
        <v>308</v>
      </c>
      <c r="Z487">
        <v>1122</v>
      </c>
      <c r="AA487">
        <v>2085</v>
      </c>
    </row>
    <row r="488" spans="1:27" x14ac:dyDescent="0.3">
      <c r="A488" t="e">
        <f>VLOOKUP(dailyActivity_merged[[#Headers],[Id]],dailyActivity_merged[[Id]:[Calories]],15,0)</f>
        <v>#N/A</v>
      </c>
      <c r="B488" t="str">
        <f>LEFT(dailyActivity_merged[[#This Row],[Id]],4)</f>
        <v>4558</v>
      </c>
      <c r="C488">
        <v>4558609924</v>
      </c>
      <c r="D488" t="str">
        <f>LEFT(dailyActivity_merged[[#This Row],[ActivityDate]],1)</f>
        <v>4</v>
      </c>
      <c r="E488" s="1">
        <v>42484</v>
      </c>
      <c r="F488" s="1">
        <f ca="1">SUMIF(dailyActivity_merged[Id],dailyActivity_merged[[#Headers],[TotalSteps]],F489:F1427)</f>
        <v>0</v>
      </c>
      <c r="G488">
        <v>8563</v>
      </c>
      <c r="H488">
        <v>5.6599998474121103</v>
      </c>
      <c r="I488">
        <v>5.6599998474121103</v>
      </c>
      <c r="J488">
        <v>0</v>
      </c>
      <c r="K488" t="b">
        <f>IF(dailyActivity_merged[[#This Row],[VeryActiveDistance]]&gt;20,"active")</f>
        <v>0</v>
      </c>
      <c r="L488">
        <v>0</v>
      </c>
      <c r="M488" t="b">
        <f>IF(dailyActivity_merged[[#This Row],[ModeratelyActiveDistance]]&gt;10&lt;20,"moderate")</f>
        <v>0</v>
      </c>
      <c r="N488">
        <v>0</v>
      </c>
      <c r="O488" t="str">
        <f>IF(dailyActivity_merged[[#This Row],[LightActiveDistance]]&lt;10,"light")</f>
        <v>light</v>
      </c>
      <c r="P488" t="b">
        <f>IF(dailyActivity_merged[[#This Row],[Mean]]="intermediate",IF(dailyActivity_merged[[#This Row],[Mean]]&gt;35,"pro","beginner"))</f>
        <v>0</v>
      </c>
      <c r="Q488">
        <f>AVERAGE(dailyActivity_merged[LightActiveDistance])</f>
        <v>3.3408191485885292</v>
      </c>
      <c r="R488">
        <v>5.6500000953674299</v>
      </c>
      <c r="S488">
        <v>0</v>
      </c>
      <c r="T488">
        <f>dailyActivity_merged[[#This Row],[VeryActiveMinutes]]*60</f>
        <v>0</v>
      </c>
      <c r="U488">
        <v>0</v>
      </c>
      <c r="V488">
        <f>dailyActivity_merged[[#This Row],[FairlyActiveMinutes]]*60</f>
        <v>0</v>
      </c>
      <c r="W488">
        <v>0</v>
      </c>
      <c r="X488">
        <f>dailyActivity_merged[[#This Row],[LightlyActiveMinutes]]*60</f>
        <v>23700</v>
      </c>
      <c r="Y488">
        <v>395</v>
      </c>
      <c r="Z488">
        <v>1045</v>
      </c>
      <c r="AA488">
        <v>2173</v>
      </c>
    </row>
    <row r="489" spans="1:27" x14ac:dyDescent="0.3">
      <c r="A489" t="e">
        <f>VLOOKUP(dailyActivity_merged[[#Headers],[Id]],dailyActivity_merged[[Id]:[Calories]],15,0)</f>
        <v>#N/A</v>
      </c>
      <c r="B489" t="str">
        <f>LEFT(dailyActivity_merged[[#This Row],[Id]],4)</f>
        <v>4558</v>
      </c>
      <c r="C489">
        <v>4558609924</v>
      </c>
      <c r="D489" t="str">
        <f>LEFT(dailyActivity_merged[[#This Row],[ActivityDate]],1)</f>
        <v>4</v>
      </c>
      <c r="E489" s="1">
        <v>42485</v>
      </c>
      <c r="F489" s="1">
        <f ca="1">SUMIF(dailyActivity_merged[Id],dailyActivity_merged[[#Headers],[TotalSteps]],F490:F1428)</f>
        <v>0</v>
      </c>
      <c r="G489">
        <v>8095</v>
      </c>
      <c r="H489">
        <v>5.3499999046325701</v>
      </c>
      <c r="I489">
        <v>5.3499999046325701</v>
      </c>
      <c r="J489">
        <v>0</v>
      </c>
      <c r="K489" t="b">
        <f>IF(dailyActivity_merged[[#This Row],[VeryActiveDistance]]&gt;20,"active")</f>
        <v>0</v>
      </c>
      <c r="L489">
        <v>0.58999997377395597</v>
      </c>
      <c r="M489" t="b">
        <f>IF(dailyActivity_merged[[#This Row],[ModeratelyActiveDistance]]&gt;10&lt;20,"moderate")</f>
        <v>0</v>
      </c>
      <c r="N489">
        <v>0.25</v>
      </c>
      <c r="O489" t="str">
        <f>IF(dailyActivity_merged[[#This Row],[LightActiveDistance]]&lt;10,"light")</f>
        <v>light</v>
      </c>
      <c r="P489" t="b">
        <f>IF(dailyActivity_merged[[#This Row],[Mean]]="intermediate",IF(dailyActivity_merged[[#This Row],[Mean]]&gt;35,"pro","beginner"))</f>
        <v>0</v>
      </c>
      <c r="Q489">
        <f>AVERAGE(dailyActivity_merged[LightActiveDistance])</f>
        <v>3.3408191485885292</v>
      </c>
      <c r="R489">
        <v>4.5100002288818404</v>
      </c>
      <c r="S489">
        <v>0</v>
      </c>
      <c r="T489">
        <f>dailyActivity_merged[[#This Row],[VeryActiveMinutes]]*60</f>
        <v>1080</v>
      </c>
      <c r="U489">
        <v>18</v>
      </c>
      <c r="V489">
        <f>dailyActivity_merged[[#This Row],[FairlyActiveMinutes]]*60</f>
        <v>600</v>
      </c>
      <c r="W489">
        <v>10</v>
      </c>
      <c r="X489">
        <f>dailyActivity_merged[[#This Row],[LightlyActiveMinutes]]*60</f>
        <v>20400</v>
      </c>
      <c r="Y489">
        <v>340</v>
      </c>
      <c r="Z489">
        <v>993</v>
      </c>
      <c r="AA489">
        <v>2225</v>
      </c>
    </row>
    <row r="490" spans="1:27" x14ac:dyDescent="0.3">
      <c r="A490" t="e">
        <f>VLOOKUP(dailyActivity_merged[[#Headers],[Id]],dailyActivity_merged[[Id]:[Calories]],15,0)</f>
        <v>#N/A</v>
      </c>
      <c r="B490" t="str">
        <f>LEFT(dailyActivity_merged[[#This Row],[Id]],4)</f>
        <v>4558</v>
      </c>
      <c r="C490">
        <v>4558609924</v>
      </c>
      <c r="D490" t="str">
        <f>LEFT(dailyActivity_merged[[#This Row],[ActivityDate]],1)</f>
        <v>4</v>
      </c>
      <c r="E490" s="1">
        <v>42486</v>
      </c>
      <c r="F490" s="1">
        <f ca="1">SUMIF(dailyActivity_merged[Id],dailyActivity_merged[[#Headers],[TotalSteps]],F491:F1429)</f>
        <v>0</v>
      </c>
      <c r="G490">
        <v>9148</v>
      </c>
      <c r="H490">
        <v>6.0500001907348597</v>
      </c>
      <c r="I490">
        <v>6.0500001907348597</v>
      </c>
      <c r="J490">
        <v>0</v>
      </c>
      <c r="K490" t="b">
        <f>IF(dailyActivity_merged[[#This Row],[VeryActiveDistance]]&gt;20,"active")</f>
        <v>0</v>
      </c>
      <c r="L490">
        <v>0.43000000715255698</v>
      </c>
      <c r="M490" t="b">
        <f>IF(dailyActivity_merged[[#This Row],[ModeratelyActiveDistance]]&gt;10&lt;20,"moderate")</f>
        <v>0</v>
      </c>
      <c r="N490">
        <v>2.0299999713897701</v>
      </c>
      <c r="O490" t="str">
        <f>IF(dailyActivity_merged[[#This Row],[LightActiveDistance]]&lt;10,"light")</f>
        <v>light</v>
      </c>
      <c r="P490" t="b">
        <f>IF(dailyActivity_merged[[#This Row],[Mean]]="intermediate",IF(dailyActivity_merged[[#This Row],[Mean]]&gt;35,"pro","beginner"))</f>
        <v>0</v>
      </c>
      <c r="Q490">
        <f>AVERAGE(dailyActivity_merged[LightActiveDistance])</f>
        <v>3.3408191485885292</v>
      </c>
      <c r="R490">
        <v>3.5899999141693102</v>
      </c>
      <c r="S490">
        <v>0</v>
      </c>
      <c r="T490">
        <f>dailyActivity_merged[[#This Row],[VeryActiveMinutes]]*60</f>
        <v>720</v>
      </c>
      <c r="U490">
        <v>12</v>
      </c>
      <c r="V490">
        <f>dailyActivity_merged[[#This Row],[FairlyActiveMinutes]]*60</f>
        <v>2460</v>
      </c>
      <c r="W490">
        <v>41</v>
      </c>
      <c r="X490">
        <f>dailyActivity_merged[[#This Row],[LightlyActiveMinutes]]*60</f>
        <v>16980</v>
      </c>
      <c r="Y490">
        <v>283</v>
      </c>
      <c r="Z490">
        <v>1062</v>
      </c>
      <c r="AA490">
        <v>2223</v>
      </c>
    </row>
    <row r="491" spans="1:27" x14ac:dyDescent="0.3">
      <c r="A491" t="e">
        <f>VLOOKUP(dailyActivity_merged[[#Headers],[Id]],dailyActivity_merged[[Id]:[Calories]],15,0)</f>
        <v>#N/A</v>
      </c>
      <c r="B491" t="str">
        <f>LEFT(dailyActivity_merged[[#This Row],[Id]],4)</f>
        <v>4558</v>
      </c>
      <c r="C491">
        <v>4558609924</v>
      </c>
      <c r="D491" t="str">
        <f>LEFT(dailyActivity_merged[[#This Row],[ActivityDate]],1)</f>
        <v>4</v>
      </c>
      <c r="E491" s="1">
        <v>42487</v>
      </c>
      <c r="F491" s="1">
        <f ca="1">SUMIF(dailyActivity_merged[Id],dailyActivity_merged[[#Headers],[TotalSteps]],F492:F1430)</f>
        <v>0</v>
      </c>
      <c r="G491">
        <v>9557</v>
      </c>
      <c r="H491">
        <v>6.3200001716613796</v>
      </c>
      <c r="I491">
        <v>6.3200001716613796</v>
      </c>
      <c r="J491">
        <v>0</v>
      </c>
      <c r="K491" t="b">
        <f>IF(dailyActivity_merged[[#This Row],[VeryActiveDistance]]&gt;20,"active")</f>
        <v>0</v>
      </c>
      <c r="L491">
        <v>1.96000003814697</v>
      </c>
      <c r="M491" t="b">
        <f>IF(dailyActivity_merged[[#This Row],[ModeratelyActiveDistance]]&gt;10&lt;20,"moderate")</f>
        <v>0</v>
      </c>
      <c r="N491">
        <v>0.88999998569488503</v>
      </c>
      <c r="O491" t="str">
        <f>IF(dailyActivity_merged[[#This Row],[LightActiveDistance]]&lt;10,"light")</f>
        <v>light</v>
      </c>
      <c r="P491" t="b">
        <f>IF(dailyActivity_merged[[#This Row],[Mean]]="intermediate",IF(dailyActivity_merged[[#This Row],[Mean]]&gt;35,"pro","beginner"))</f>
        <v>0</v>
      </c>
      <c r="Q491">
        <f>AVERAGE(dailyActivity_merged[LightActiveDistance])</f>
        <v>3.3408191485885292</v>
      </c>
      <c r="R491">
        <v>3.46000003814697</v>
      </c>
      <c r="S491">
        <v>0</v>
      </c>
      <c r="T491">
        <f>dailyActivity_merged[[#This Row],[VeryActiveMinutes]]*60</f>
        <v>1620</v>
      </c>
      <c r="U491">
        <v>27</v>
      </c>
      <c r="V491">
        <f>dailyActivity_merged[[#This Row],[FairlyActiveMinutes]]*60</f>
        <v>840</v>
      </c>
      <c r="W491">
        <v>14</v>
      </c>
      <c r="X491">
        <f>dailyActivity_merged[[#This Row],[LightlyActiveMinutes]]*60</f>
        <v>18720</v>
      </c>
      <c r="Y491">
        <v>312</v>
      </c>
      <c r="Z491">
        <v>1087</v>
      </c>
      <c r="AA491">
        <v>2098</v>
      </c>
    </row>
    <row r="492" spans="1:27" x14ac:dyDescent="0.3">
      <c r="A492" t="e">
        <f>VLOOKUP(dailyActivity_merged[[#Headers],[Id]],dailyActivity_merged[[Id]:[Calories]],15,0)</f>
        <v>#N/A</v>
      </c>
      <c r="B492" t="str">
        <f>LEFT(dailyActivity_merged[[#This Row],[Id]],4)</f>
        <v>4558</v>
      </c>
      <c r="C492">
        <v>4558609924</v>
      </c>
      <c r="D492" t="str">
        <f>LEFT(dailyActivity_merged[[#This Row],[ActivityDate]],1)</f>
        <v>4</v>
      </c>
      <c r="E492" s="1">
        <v>42488</v>
      </c>
      <c r="F492" s="1">
        <f ca="1">SUMIF(dailyActivity_merged[Id],dailyActivity_merged[[#Headers],[TotalSteps]],F493:F1431)</f>
        <v>0</v>
      </c>
      <c r="G492">
        <v>9451</v>
      </c>
      <c r="H492">
        <v>6.25</v>
      </c>
      <c r="I492">
        <v>6.25</v>
      </c>
      <c r="J492">
        <v>0</v>
      </c>
      <c r="K492" t="b">
        <f>IF(dailyActivity_merged[[#This Row],[VeryActiveDistance]]&gt;20,"active")</f>
        <v>0</v>
      </c>
      <c r="L492">
        <v>1.9999999552965199E-2</v>
      </c>
      <c r="M492" t="b">
        <f>IF(dailyActivity_merged[[#This Row],[ModeratelyActiveDistance]]&gt;10&lt;20,"moderate")</f>
        <v>0</v>
      </c>
      <c r="N492">
        <v>0.270000010728836</v>
      </c>
      <c r="O492" t="str">
        <f>IF(dailyActivity_merged[[#This Row],[LightActiveDistance]]&lt;10,"light")</f>
        <v>light</v>
      </c>
      <c r="P492" t="b">
        <f>IF(dailyActivity_merged[[#This Row],[Mean]]="intermediate",IF(dailyActivity_merged[[#This Row],[Mean]]&gt;35,"pro","beginner"))</f>
        <v>0</v>
      </c>
      <c r="Q492">
        <f>AVERAGE(dailyActivity_merged[LightActiveDistance])</f>
        <v>3.3408191485885292</v>
      </c>
      <c r="R492">
        <v>5.9499998092651403</v>
      </c>
      <c r="S492">
        <v>0</v>
      </c>
      <c r="T492">
        <f>dailyActivity_merged[[#This Row],[VeryActiveMinutes]]*60</f>
        <v>60</v>
      </c>
      <c r="U492">
        <v>1</v>
      </c>
      <c r="V492">
        <f>dailyActivity_merged[[#This Row],[FairlyActiveMinutes]]*60</f>
        <v>660</v>
      </c>
      <c r="W492">
        <v>11</v>
      </c>
      <c r="X492">
        <f>dailyActivity_merged[[#This Row],[LightlyActiveMinutes]]*60</f>
        <v>22020</v>
      </c>
      <c r="Y492">
        <v>367</v>
      </c>
      <c r="Z492">
        <v>985</v>
      </c>
      <c r="AA492">
        <v>2185</v>
      </c>
    </row>
    <row r="493" spans="1:27" x14ac:dyDescent="0.3">
      <c r="A493" t="e">
        <f>VLOOKUP(dailyActivity_merged[[#Headers],[Id]],dailyActivity_merged[[Id]:[Calories]],15,0)</f>
        <v>#N/A</v>
      </c>
      <c r="B493" t="str">
        <f>LEFT(dailyActivity_merged[[#This Row],[Id]],4)</f>
        <v>4558</v>
      </c>
      <c r="C493">
        <v>4558609924</v>
      </c>
      <c r="D493" t="str">
        <f>LEFT(dailyActivity_merged[[#This Row],[ActivityDate]],1)</f>
        <v>4</v>
      </c>
      <c r="E493" s="1">
        <v>42489</v>
      </c>
      <c r="F493" s="1">
        <f ca="1">SUMIF(dailyActivity_merged[Id],dailyActivity_merged[[#Headers],[TotalSteps]],F494:F1432)</f>
        <v>0</v>
      </c>
      <c r="G493">
        <v>7833</v>
      </c>
      <c r="H493">
        <v>5.1799998283386204</v>
      </c>
      <c r="I493">
        <v>5.1799998283386204</v>
      </c>
      <c r="J493">
        <v>0</v>
      </c>
      <c r="K493" t="b">
        <f>IF(dailyActivity_merged[[#This Row],[VeryActiveDistance]]&gt;20,"active")</f>
        <v>0</v>
      </c>
      <c r="L493">
        <v>1.0199999809265099</v>
      </c>
      <c r="M493" t="b">
        <f>IF(dailyActivity_merged[[#This Row],[ModeratelyActiveDistance]]&gt;10&lt;20,"moderate")</f>
        <v>0</v>
      </c>
      <c r="N493">
        <v>1.8500000238418599</v>
      </c>
      <c r="O493" t="str">
        <f>IF(dailyActivity_merged[[#This Row],[LightActiveDistance]]&lt;10,"light")</f>
        <v>light</v>
      </c>
      <c r="P493" t="b">
        <f>IF(dailyActivity_merged[[#This Row],[Mean]]="intermediate",IF(dailyActivity_merged[[#This Row],[Mean]]&gt;35,"pro","beginner"))</f>
        <v>0</v>
      </c>
      <c r="Q493">
        <f>AVERAGE(dailyActivity_merged[LightActiveDistance])</f>
        <v>3.3408191485885292</v>
      </c>
      <c r="R493">
        <v>2.3099999427795401</v>
      </c>
      <c r="S493">
        <v>0</v>
      </c>
      <c r="T493">
        <f>dailyActivity_merged[[#This Row],[VeryActiveMinutes]]*60</f>
        <v>900</v>
      </c>
      <c r="U493">
        <v>15</v>
      </c>
      <c r="V493">
        <f>dailyActivity_merged[[#This Row],[FairlyActiveMinutes]]*60</f>
        <v>1740</v>
      </c>
      <c r="W493">
        <v>29</v>
      </c>
      <c r="X493">
        <f>dailyActivity_merged[[#This Row],[LightlyActiveMinutes]]*60</f>
        <v>11820</v>
      </c>
      <c r="Y493">
        <v>197</v>
      </c>
      <c r="Z493">
        <v>1096</v>
      </c>
      <c r="AA493">
        <v>1918</v>
      </c>
    </row>
    <row r="494" spans="1:27" x14ac:dyDescent="0.3">
      <c r="A494" t="e">
        <f>VLOOKUP(dailyActivity_merged[[#Headers],[Id]],dailyActivity_merged[[Id]:[Calories]],15,0)</f>
        <v>#N/A</v>
      </c>
      <c r="B494" t="str">
        <f>LEFT(dailyActivity_merged[[#This Row],[Id]],4)</f>
        <v>4558</v>
      </c>
      <c r="C494">
        <v>4558609924</v>
      </c>
      <c r="D494" t="str">
        <f>LEFT(dailyActivity_merged[[#This Row],[ActivityDate]],1)</f>
        <v>4</v>
      </c>
      <c r="E494" s="1">
        <v>42490</v>
      </c>
      <c r="F494" s="1">
        <f ca="1">SUMIF(dailyActivity_merged[Id],dailyActivity_merged[[#Headers],[TotalSteps]],F495:F1433)</f>
        <v>0</v>
      </c>
      <c r="G494">
        <v>10319</v>
      </c>
      <c r="H494">
        <v>6.8200001716613796</v>
      </c>
      <c r="I494">
        <v>6.8200001716613796</v>
      </c>
      <c r="J494">
        <v>0</v>
      </c>
      <c r="K494" t="b">
        <f>IF(dailyActivity_merged[[#This Row],[VeryActiveDistance]]&gt;20,"active")</f>
        <v>0</v>
      </c>
      <c r="L494">
        <v>0.46999999880790699</v>
      </c>
      <c r="M494" t="b">
        <f>IF(dailyActivity_merged[[#This Row],[ModeratelyActiveDistance]]&gt;10&lt;20,"moderate")</f>
        <v>0</v>
      </c>
      <c r="N494">
        <v>1.8899999856948899</v>
      </c>
      <c r="O494" t="str">
        <f>IF(dailyActivity_merged[[#This Row],[LightActiveDistance]]&lt;10,"light")</f>
        <v>light</v>
      </c>
      <c r="P494" t="b">
        <f>IF(dailyActivity_merged[[#This Row],[Mean]]="intermediate",IF(dailyActivity_merged[[#This Row],[Mean]]&gt;35,"pro","beginner"))</f>
        <v>0</v>
      </c>
      <c r="Q494">
        <f>AVERAGE(dailyActivity_merged[LightActiveDistance])</f>
        <v>3.3408191485885292</v>
      </c>
      <c r="R494">
        <v>4.46000003814697</v>
      </c>
      <c r="S494">
        <v>0</v>
      </c>
      <c r="T494">
        <f>dailyActivity_merged[[#This Row],[VeryActiveMinutes]]*60</f>
        <v>420</v>
      </c>
      <c r="U494">
        <v>7</v>
      </c>
      <c r="V494">
        <f>dailyActivity_merged[[#This Row],[FairlyActiveMinutes]]*60</f>
        <v>1740</v>
      </c>
      <c r="W494">
        <v>29</v>
      </c>
      <c r="X494">
        <f>dailyActivity_merged[[#This Row],[LightlyActiveMinutes]]*60</f>
        <v>17580</v>
      </c>
      <c r="Y494">
        <v>293</v>
      </c>
      <c r="Z494">
        <v>1111</v>
      </c>
      <c r="AA494">
        <v>2105</v>
      </c>
    </row>
    <row r="495" spans="1:27" x14ac:dyDescent="0.3">
      <c r="A495" t="e">
        <f>VLOOKUP(dailyActivity_merged[[#Headers],[Id]],dailyActivity_merged[[Id]:[Calories]],15,0)</f>
        <v>#N/A</v>
      </c>
      <c r="B495" t="str">
        <f>LEFT(dailyActivity_merged[[#This Row],[Id]],4)</f>
        <v>4558</v>
      </c>
      <c r="C495">
        <v>4558609924</v>
      </c>
      <c r="D495" t="str">
        <f>LEFT(dailyActivity_merged[[#This Row],[ActivityDate]],1)</f>
        <v>4</v>
      </c>
      <c r="E495" s="1">
        <v>42491</v>
      </c>
      <c r="F495" s="1">
        <f ca="1">SUMIF(dailyActivity_merged[Id],dailyActivity_merged[[#Headers],[TotalSteps]],F496:F1434)</f>
        <v>0</v>
      </c>
      <c r="G495">
        <v>3428</v>
      </c>
      <c r="H495">
        <v>2.2699999809265101</v>
      </c>
      <c r="I495">
        <v>2.2699999809265101</v>
      </c>
      <c r="J495">
        <v>0</v>
      </c>
      <c r="K495" t="b">
        <f>IF(dailyActivity_merged[[#This Row],[VeryActiveDistance]]&gt;20,"active")</f>
        <v>0</v>
      </c>
      <c r="L495">
        <v>0</v>
      </c>
      <c r="M495" t="b">
        <f>IF(dailyActivity_merged[[#This Row],[ModeratelyActiveDistance]]&gt;10&lt;20,"moderate")</f>
        <v>0</v>
      </c>
      <c r="N495">
        <v>0</v>
      </c>
      <c r="O495" t="str">
        <f>IF(dailyActivity_merged[[#This Row],[LightActiveDistance]]&lt;10,"light")</f>
        <v>light</v>
      </c>
      <c r="P495" t="b">
        <f>IF(dailyActivity_merged[[#This Row],[Mean]]="intermediate",IF(dailyActivity_merged[[#This Row],[Mean]]&gt;35,"pro","beginner"))</f>
        <v>0</v>
      </c>
      <c r="Q495">
        <f>AVERAGE(dailyActivity_merged[LightActiveDistance])</f>
        <v>3.3408191485885292</v>
      </c>
      <c r="R495">
        <v>2.2699999809265101</v>
      </c>
      <c r="S495">
        <v>0</v>
      </c>
      <c r="T495">
        <f>dailyActivity_merged[[#This Row],[VeryActiveMinutes]]*60</f>
        <v>0</v>
      </c>
      <c r="U495">
        <v>0</v>
      </c>
      <c r="V495">
        <f>dailyActivity_merged[[#This Row],[FairlyActiveMinutes]]*60</f>
        <v>0</v>
      </c>
      <c r="W495">
        <v>0</v>
      </c>
      <c r="X495">
        <f>dailyActivity_merged[[#This Row],[LightlyActiveMinutes]]*60</f>
        <v>11400</v>
      </c>
      <c r="Y495">
        <v>190</v>
      </c>
      <c r="Z495">
        <v>1121</v>
      </c>
      <c r="AA495">
        <v>1692</v>
      </c>
    </row>
    <row r="496" spans="1:27" x14ac:dyDescent="0.3">
      <c r="A496" t="e">
        <f>VLOOKUP(dailyActivity_merged[[#Headers],[Id]],dailyActivity_merged[[Id]:[Calories]],15,0)</f>
        <v>#N/A</v>
      </c>
      <c r="B496" t="str">
        <f>LEFT(dailyActivity_merged[[#This Row],[Id]],4)</f>
        <v>4558</v>
      </c>
      <c r="C496">
        <v>4558609924</v>
      </c>
      <c r="D496" t="str">
        <f>LEFT(dailyActivity_merged[[#This Row],[ActivityDate]],1)</f>
        <v>4</v>
      </c>
      <c r="E496" s="1">
        <v>42492</v>
      </c>
      <c r="F496" s="1">
        <f ca="1">SUMIF(dailyActivity_merged[Id],dailyActivity_merged[[#Headers],[TotalSteps]],F497:F1435)</f>
        <v>0</v>
      </c>
      <c r="G496">
        <v>7891</v>
      </c>
      <c r="H496">
        <v>5.2199997901916504</v>
      </c>
      <c r="I496">
        <v>5.2199997901916504</v>
      </c>
      <c r="J496">
        <v>0</v>
      </c>
      <c r="K496" t="b">
        <f>IF(dailyActivity_merged[[#This Row],[VeryActiveDistance]]&gt;20,"active")</f>
        <v>0</v>
      </c>
      <c r="L496">
        <v>0</v>
      </c>
      <c r="M496" t="b">
        <f>IF(dailyActivity_merged[[#This Row],[ModeratelyActiveDistance]]&gt;10&lt;20,"moderate")</f>
        <v>0</v>
      </c>
      <c r="N496">
        <v>0</v>
      </c>
      <c r="O496" t="str">
        <f>IF(dailyActivity_merged[[#This Row],[LightActiveDistance]]&lt;10,"light")</f>
        <v>light</v>
      </c>
      <c r="P496" t="b">
        <f>IF(dailyActivity_merged[[#This Row],[Mean]]="intermediate",IF(dailyActivity_merged[[#This Row],[Mean]]&gt;35,"pro","beginner"))</f>
        <v>0</v>
      </c>
      <c r="Q496">
        <f>AVERAGE(dailyActivity_merged[LightActiveDistance])</f>
        <v>3.3408191485885292</v>
      </c>
      <c r="R496">
        <v>5.2199997901916504</v>
      </c>
      <c r="S496">
        <v>0</v>
      </c>
      <c r="T496">
        <f>dailyActivity_merged[[#This Row],[VeryActiveMinutes]]*60</f>
        <v>0</v>
      </c>
      <c r="U496">
        <v>0</v>
      </c>
      <c r="V496">
        <f>dailyActivity_merged[[#This Row],[FairlyActiveMinutes]]*60</f>
        <v>0</v>
      </c>
      <c r="W496">
        <v>0</v>
      </c>
      <c r="X496">
        <f>dailyActivity_merged[[#This Row],[LightlyActiveMinutes]]*60</f>
        <v>22980</v>
      </c>
      <c r="Y496">
        <v>383</v>
      </c>
      <c r="Z496">
        <v>1057</v>
      </c>
      <c r="AA496">
        <v>2066</v>
      </c>
    </row>
    <row r="497" spans="1:27" x14ac:dyDescent="0.3">
      <c r="A497" t="e">
        <f>VLOOKUP(dailyActivity_merged[[#Headers],[Id]],dailyActivity_merged[[Id]:[Calories]],15,0)</f>
        <v>#N/A</v>
      </c>
      <c r="B497" t="str">
        <f>LEFT(dailyActivity_merged[[#This Row],[Id]],4)</f>
        <v>4558</v>
      </c>
      <c r="C497">
        <v>4558609924</v>
      </c>
      <c r="D497" t="str">
        <f>LEFT(dailyActivity_merged[[#This Row],[ActivityDate]],1)</f>
        <v>4</v>
      </c>
      <c r="E497" s="1">
        <v>42493</v>
      </c>
      <c r="F497" s="1">
        <f ca="1">SUMIF(dailyActivity_merged[Id],dailyActivity_merged[[#Headers],[TotalSteps]],F498:F1436)</f>
        <v>0</v>
      </c>
      <c r="G497">
        <v>5267</v>
      </c>
      <c r="H497">
        <v>3.4800000190734899</v>
      </c>
      <c r="I497">
        <v>3.4800000190734899</v>
      </c>
      <c r="J497">
        <v>0</v>
      </c>
      <c r="K497" t="b">
        <f>IF(dailyActivity_merged[[#This Row],[VeryActiveDistance]]&gt;20,"active")</f>
        <v>0</v>
      </c>
      <c r="L497">
        <v>0.60000002384185802</v>
      </c>
      <c r="M497" t="b">
        <f>IF(dailyActivity_merged[[#This Row],[ModeratelyActiveDistance]]&gt;10&lt;20,"moderate")</f>
        <v>0</v>
      </c>
      <c r="N497">
        <v>0.28000000119209301</v>
      </c>
      <c r="O497" t="str">
        <f>IF(dailyActivity_merged[[#This Row],[LightActiveDistance]]&lt;10,"light")</f>
        <v>light</v>
      </c>
      <c r="P497" t="b">
        <f>IF(dailyActivity_merged[[#This Row],[Mean]]="intermediate",IF(dailyActivity_merged[[#This Row],[Mean]]&gt;35,"pro","beginner"))</f>
        <v>0</v>
      </c>
      <c r="Q497">
        <f>AVERAGE(dailyActivity_merged[LightActiveDistance])</f>
        <v>3.3408191485885292</v>
      </c>
      <c r="R497">
        <v>2.5999999046325701</v>
      </c>
      <c r="S497">
        <v>0</v>
      </c>
      <c r="T497">
        <f>dailyActivity_merged[[#This Row],[VeryActiveMinutes]]*60</f>
        <v>1260</v>
      </c>
      <c r="U497">
        <v>21</v>
      </c>
      <c r="V497">
        <f>dailyActivity_merged[[#This Row],[FairlyActiveMinutes]]*60</f>
        <v>600</v>
      </c>
      <c r="W497">
        <v>10</v>
      </c>
      <c r="X497">
        <f>dailyActivity_merged[[#This Row],[LightlyActiveMinutes]]*60</f>
        <v>14220</v>
      </c>
      <c r="Y497">
        <v>237</v>
      </c>
      <c r="Z497">
        <v>1172</v>
      </c>
      <c r="AA497">
        <v>1953</v>
      </c>
    </row>
    <row r="498" spans="1:27" x14ac:dyDescent="0.3">
      <c r="A498" t="e">
        <f>VLOOKUP(dailyActivity_merged[[#Headers],[Id]],dailyActivity_merged[[Id]:[Calories]],15,0)</f>
        <v>#N/A</v>
      </c>
      <c r="B498" t="str">
        <f>LEFT(dailyActivity_merged[[#This Row],[Id]],4)</f>
        <v>4558</v>
      </c>
      <c r="C498">
        <v>4558609924</v>
      </c>
      <c r="D498" t="str">
        <f>LEFT(dailyActivity_merged[[#This Row],[ActivityDate]],1)</f>
        <v>4</v>
      </c>
      <c r="E498" s="1">
        <v>42494</v>
      </c>
      <c r="F498" s="1">
        <f ca="1">SUMIF(dailyActivity_merged[Id],dailyActivity_merged[[#Headers],[TotalSteps]],F499:F1437)</f>
        <v>0</v>
      </c>
      <c r="G498">
        <v>5232</v>
      </c>
      <c r="H498">
        <v>3.46000003814697</v>
      </c>
      <c r="I498">
        <v>3.46000003814697</v>
      </c>
      <c r="J498">
        <v>0</v>
      </c>
      <c r="K498" t="b">
        <f>IF(dailyActivity_merged[[#This Row],[VeryActiveDistance]]&gt;20,"active")</f>
        <v>0</v>
      </c>
      <c r="L498">
        <v>0</v>
      </c>
      <c r="M498" t="b">
        <f>IF(dailyActivity_merged[[#This Row],[ModeratelyActiveDistance]]&gt;10&lt;20,"moderate")</f>
        <v>0</v>
      </c>
      <c r="N498">
        <v>0</v>
      </c>
      <c r="O498" t="str">
        <f>IF(dailyActivity_merged[[#This Row],[LightActiveDistance]]&lt;10,"light")</f>
        <v>light</v>
      </c>
      <c r="P498" t="b">
        <f>IF(dailyActivity_merged[[#This Row],[Mean]]="intermediate",IF(dailyActivity_merged[[#This Row],[Mean]]&gt;35,"pro","beginner"))</f>
        <v>0</v>
      </c>
      <c r="Q498">
        <f>AVERAGE(dailyActivity_merged[LightActiveDistance])</f>
        <v>3.3408191485885292</v>
      </c>
      <c r="R498">
        <v>3.46000003814697</v>
      </c>
      <c r="S498">
        <v>0</v>
      </c>
      <c r="T498">
        <f>dailyActivity_merged[[#This Row],[VeryActiveMinutes]]*60</f>
        <v>0</v>
      </c>
      <c r="U498">
        <v>0</v>
      </c>
      <c r="V498">
        <f>dailyActivity_merged[[#This Row],[FairlyActiveMinutes]]*60</f>
        <v>0</v>
      </c>
      <c r="W498">
        <v>0</v>
      </c>
      <c r="X498">
        <f>dailyActivity_merged[[#This Row],[LightlyActiveMinutes]]*60</f>
        <v>15120</v>
      </c>
      <c r="Y498">
        <v>252</v>
      </c>
      <c r="Z498">
        <v>1188</v>
      </c>
      <c r="AA498">
        <v>1842</v>
      </c>
    </row>
    <row r="499" spans="1:27" x14ac:dyDescent="0.3">
      <c r="A499" t="e">
        <f>VLOOKUP(dailyActivity_merged[[#Headers],[Id]],dailyActivity_merged[[Id]:[Calories]],15,0)</f>
        <v>#N/A</v>
      </c>
      <c r="B499" t="str">
        <f>LEFT(dailyActivity_merged[[#This Row],[Id]],4)</f>
        <v>4558</v>
      </c>
      <c r="C499">
        <v>4558609924</v>
      </c>
      <c r="D499" t="str">
        <f>LEFT(dailyActivity_merged[[#This Row],[ActivityDate]],1)</f>
        <v>4</v>
      </c>
      <c r="E499" s="1">
        <v>42495</v>
      </c>
      <c r="F499" s="1">
        <f ca="1">SUMIF(dailyActivity_merged[Id],dailyActivity_merged[[#Headers],[TotalSteps]],F500:F1438)</f>
        <v>0</v>
      </c>
      <c r="G499">
        <v>10611</v>
      </c>
      <c r="H499">
        <v>7.0100002288818404</v>
      </c>
      <c r="I499">
        <v>7.0100002288818404</v>
      </c>
      <c r="J499">
        <v>0</v>
      </c>
      <c r="K499" t="b">
        <f>IF(dailyActivity_merged[[#This Row],[VeryActiveDistance]]&gt;20,"active")</f>
        <v>0</v>
      </c>
      <c r="L499">
        <v>1.0099999904632599</v>
      </c>
      <c r="M499" t="b">
        <f>IF(dailyActivity_merged[[#This Row],[ModeratelyActiveDistance]]&gt;10&lt;20,"moderate")</f>
        <v>0</v>
      </c>
      <c r="N499">
        <v>0.5</v>
      </c>
      <c r="O499" t="str">
        <f>IF(dailyActivity_merged[[#This Row],[LightActiveDistance]]&lt;10,"light")</f>
        <v>light</v>
      </c>
      <c r="P499" t="b">
        <f>IF(dailyActivity_merged[[#This Row],[Mean]]="intermediate",IF(dailyActivity_merged[[#This Row],[Mean]]&gt;35,"pro","beginner"))</f>
        <v>0</v>
      </c>
      <c r="Q499">
        <f>AVERAGE(dailyActivity_merged[LightActiveDistance])</f>
        <v>3.3408191485885292</v>
      </c>
      <c r="R499">
        <v>5.5100002288818404</v>
      </c>
      <c r="S499">
        <v>0</v>
      </c>
      <c r="T499">
        <f>dailyActivity_merged[[#This Row],[VeryActiveMinutes]]*60</f>
        <v>840</v>
      </c>
      <c r="U499">
        <v>14</v>
      </c>
      <c r="V499">
        <f>dailyActivity_merged[[#This Row],[FairlyActiveMinutes]]*60</f>
        <v>480</v>
      </c>
      <c r="W499">
        <v>8</v>
      </c>
      <c r="X499">
        <f>dailyActivity_merged[[#This Row],[LightlyActiveMinutes]]*60</f>
        <v>22200</v>
      </c>
      <c r="Y499">
        <v>370</v>
      </c>
      <c r="Z499">
        <v>1048</v>
      </c>
      <c r="AA499">
        <v>2262</v>
      </c>
    </row>
    <row r="500" spans="1:27" x14ac:dyDescent="0.3">
      <c r="A500" t="e">
        <f>VLOOKUP(dailyActivity_merged[[#Headers],[Id]],dailyActivity_merged[[Id]:[Calories]],15,0)</f>
        <v>#N/A</v>
      </c>
      <c r="B500" t="str">
        <f>LEFT(dailyActivity_merged[[#This Row],[Id]],4)</f>
        <v>4558</v>
      </c>
      <c r="C500">
        <v>4558609924</v>
      </c>
      <c r="D500" t="str">
        <f>LEFT(dailyActivity_merged[[#This Row],[ActivityDate]],1)</f>
        <v>4</v>
      </c>
      <c r="E500" s="1">
        <v>42496</v>
      </c>
      <c r="F500" s="1">
        <f ca="1">SUMIF(dailyActivity_merged[Id],dailyActivity_merged[[#Headers],[TotalSteps]],F501:F1439)</f>
        <v>0</v>
      </c>
      <c r="G500">
        <v>3755</v>
      </c>
      <c r="H500">
        <v>2.4800000190734899</v>
      </c>
      <c r="I500">
        <v>2.4800000190734899</v>
      </c>
      <c r="J500">
        <v>0</v>
      </c>
      <c r="K500" t="b">
        <f>IF(dailyActivity_merged[[#This Row],[VeryActiveDistance]]&gt;20,"active")</f>
        <v>0</v>
      </c>
      <c r="L500">
        <v>0</v>
      </c>
      <c r="M500" t="b">
        <f>IF(dailyActivity_merged[[#This Row],[ModeratelyActiveDistance]]&gt;10&lt;20,"moderate")</f>
        <v>0</v>
      </c>
      <c r="N500">
        <v>0</v>
      </c>
      <c r="O500" t="str">
        <f>IF(dailyActivity_merged[[#This Row],[LightActiveDistance]]&lt;10,"light")</f>
        <v>light</v>
      </c>
      <c r="P500" t="b">
        <f>IF(dailyActivity_merged[[#This Row],[Mean]]="intermediate",IF(dailyActivity_merged[[#This Row],[Mean]]&gt;35,"pro","beginner"))</f>
        <v>0</v>
      </c>
      <c r="Q500">
        <f>AVERAGE(dailyActivity_merged[LightActiveDistance])</f>
        <v>3.3408191485885292</v>
      </c>
      <c r="R500">
        <v>2.4800000190734899</v>
      </c>
      <c r="S500">
        <v>0</v>
      </c>
      <c r="T500">
        <f>dailyActivity_merged[[#This Row],[VeryActiveMinutes]]*60</f>
        <v>0</v>
      </c>
      <c r="U500">
        <v>0</v>
      </c>
      <c r="V500">
        <f>dailyActivity_merged[[#This Row],[FairlyActiveMinutes]]*60</f>
        <v>0</v>
      </c>
      <c r="W500">
        <v>0</v>
      </c>
      <c r="X500">
        <f>dailyActivity_merged[[#This Row],[LightlyActiveMinutes]]*60</f>
        <v>12120</v>
      </c>
      <c r="Y500">
        <v>202</v>
      </c>
      <c r="Z500">
        <v>1238</v>
      </c>
      <c r="AA500">
        <v>1722</v>
      </c>
    </row>
    <row r="501" spans="1:27" x14ac:dyDescent="0.3">
      <c r="A501" t="e">
        <f>VLOOKUP(dailyActivity_merged[[#Headers],[Id]],dailyActivity_merged[[Id]:[Calories]],15,0)</f>
        <v>#N/A</v>
      </c>
      <c r="B501" t="str">
        <f>LEFT(dailyActivity_merged[[#This Row],[Id]],4)</f>
        <v>4558</v>
      </c>
      <c r="C501">
        <v>4558609924</v>
      </c>
      <c r="D501" t="str">
        <f>LEFT(dailyActivity_merged[[#This Row],[ActivityDate]],1)</f>
        <v>4</v>
      </c>
      <c r="E501" s="1">
        <v>42497</v>
      </c>
      <c r="F501" s="1">
        <f ca="1">SUMIF(dailyActivity_merged[Id],dailyActivity_merged[[#Headers],[TotalSteps]],F502:F1440)</f>
        <v>0</v>
      </c>
      <c r="G501">
        <v>8237</v>
      </c>
      <c r="H501">
        <v>5.4400000572204599</v>
      </c>
      <c r="I501">
        <v>5.4400000572204599</v>
      </c>
      <c r="J501">
        <v>0</v>
      </c>
      <c r="K501" t="b">
        <f>IF(dailyActivity_merged[[#This Row],[VeryActiveDistance]]&gt;20,"active")</f>
        <v>0</v>
      </c>
      <c r="L501">
        <v>1.6100000143051101</v>
      </c>
      <c r="M501" t="b">
        <f>IF(dailyActivity_merged[[#This Row],[ModeratelyActiveDistance]]&gt;10&lt;20,"moderate")</f>
        <v>0</v>
      </c>
      <c r="N501">
        <v>1</v>
      </c>
      <c r="O501" t="str">
        <f>IF(dailyActivity_merged[[#This Row],[LightActiveDistance]]&lt;10,"light")</f>
        <v>light</v>
      </c>
      <c r="P501" t="b">
        <f>IF(dailyActivity_merged[[#This Row],[Mean]]="intermediate",IF(dailyActivity_merged[[#This Row],[Mean]]&gt;35,"pro","beginner"))</f>
        <v>0</v>
      </c>
      <c r="Q501">
        <f>AVERAGE(dailyActivity_merged[LightActiveDistance])</f>
        <v>3.3408191485885292</v>
      </c>
      <c r="R501">
        <v>2.8299999237060498</v>
      </c>
      <c r="S501">
        <v>0</v>
      </c>
      <c r="T501">
        <f>dailyActivity_merged[[#This Row],[VeryActiveMinutes]]*60</f>
        <v>1380</v>
      </c>
      <c r="U501">
        <v>23</v>
      </c>
      <c r="V501">
        <f>dailyActivity_merged[[#This Row],[FairlyActiveMinutes]]*60</f>
        <v>960</v>
      </c>
      <c r="W501">
        <v>16</v>
      </c>
      <c r="X501">
        <f>dailyActivity_merged[[#This Row],[LightlyActiveMinutes]]*60</f>
        <v>13980</v>
      </c>
      <c r="Y501">
        <v>233</v>
      </c>
      <c r="Z501">
        <v>1116</v>
      </c>
      <c r="AA501">
        <v>1973</v>
      </c>
    </row>
    <row r="502" spans="1:27" x14ac:dyDescent="0.3">
      <c r="A502" t="e">
        <f>VLOOKUP(dailyActivity_merged[[#Headers],[Id]],dailyActivity_merged[[Id]:[Calories]],15,0)</f>
        <v>#N/A</v>
      </c>
      <c r="B502" t="str">
        <f>LEFT(dailyActivity_merged[[#This Row],[Id]],4)</f>
        <v>4558</v>
      </c>
      <c r="C502">
        <v>4558609924</v>
      </c>
      <c r="D502" t="str">
        <f>LEFT(dailyActivity_merged[[#This Row],[ActivityDate]],1)</f>
        <v>4</v>
      </c>
      <c r="E502" s="1">
        <v>42498</v>
      </c>
      <c r="F502" s="1">
        <f ca="1">SUMIF(dailyActivity_merged[Id],dailyActivity_merged[[#Headers],[TotalSteps]],F503:F1441)</f>
        <v>0</v>
      </c>
      <c r="G502">
        <v>6543</v>
      </c>
      <c r="H502">
        <v>4.3299999237060502</v>
      </c>
      <c r="I502">
        <v>4.3299999237060502</v>
      </c>
      <c r="J502">
        <v>0</v>
      </c>
      <c r="K502" t="b">
        <f>IF(dailyActivity_merged[[#This Row],[VeryActiveDistance]]&gt;20,"active")</f>
        <v>0</v>
      </c>
      <c r="L502">
        <v>1.79999995231628</v>
      </c>
      <c r="M502" t="b">
        <f>IF(dailyActivity_merged[[#This Row],[ModeratelyActiveDistance]]&gt;10&lt;20,"moderate")</f>
        <v>0</v>
      </c>
      <c r="N502">
        <v>0.5</v>
      </c>
      <c r="O502" t="str">
        <f>IF(dailyActivity_merged[[#This Row],[LightActiveDistance]]&lt;10,"light")</f>
        <v>light</v>
      </c>
      <c r="P502" t="b">
        <f>IF(dailyActivity_merged[[#This Row],[Mean]]="intermediate",IF(dailyActivity_merged[[#This Row],[Mean]]&gt;35,"pro","beginner"))</f>
        <v>0</v>
      </c>
      <c r="Q502">
        <f>AVERAGE(dailyActivity_merged[LightActiveDistance])</f>
        <v>3.3408191485885292</v>
      </c>
      <c r="R502">
        <v>2.0199999809265101</v>
      </c>
      <c r="S502">
        <v>0</v>
      </c>
      <c r="T502">
        <f>dailyActivity_merged[[#This Row],[VeryActiveMinutes]]*60</f>
        <v>3960</v>
      </c>
      <c r="U502">
        <v>66</v>
      </c>
      <c r="V502">
        <f>dailyActivity_merged[[#This Row],[FairlyActiveMinutes]]*60</f>
        <v>2100</v>
      </c>
      <c r="W502">
        <v>35</v>
      </c>
      <c r="X502">
        <f>dailyActivity_merged[[#This Row],[LightlyActiveMinutes]]*60</f>
        <v>14280</v>
      </c>
      <c r="Y502">
        <v>238</v>
      </c>
      <c r="Z502">
        <v>1019</v>
      </c>
      <c r="AA502">
        <v>2666</v>
      </c>
    </row>
    <row r="503" spans="1:27" x14ac:dyDescent="0.3">
      <c r="A503" t="e">
        <f>VLOOKUP(dailyActivity_merged[[#Headers],[Id]],dailyActivity_merged[[Id]:[Calories]],15,0)</f>
        <v>#N/A</v>
      </c>
      <c r="B503" t="str">
        <f>LEFT(dailyActivity_merged[[#This Row],[Id]],4)</f>
        <v>4558</v>
      </c>
      <c r="C503">
        <v>4558609924</v>
      </c>
      <c r="D503" t="str">
        <f>LEFT(dailyActivity_merged[[#This Row],[ActivityDate]],1)</f>
        <v>4</v>
      </c>
      <c r="E503" s="1">
        <v>42499</v>
      </c>
      <c r="F503" s="1">
        <f ca="1">SUMIF(dailyActivity_merged[Id],dailyActivity_merged[[#Headers],[TotalSteps]],F504:F1442)</f>
        <v>0</v>
      </c>
      <c r="G503">
        <v>11451</v>
      </c>
      <c r="H503">
        <v>7.5700001716613796</v>
      </c>
      <c r="I503">
        <v>7.5700001716613796</v>
      </c>
      <c r="J503">
        <v>0</v>
      </c>
      <c r="K503" t="b">
        <f>IF(dailyActivity_merged[[#This Row],[VeryActiveDistance]]&gt;20,"active")</f>
        <v>0</v>
      </c>
      <c r="L503">
        <v>0.43000000715255698</v>
      </c>
      <c r="M503" t="b">
        <f>IF(dailyActivity_merged[[#This Row],[ModeratelyActiveDistance]]&gt;10&lt;20,"moderate")</f>
        <v>0</v>
      </c>
      <c r="N503">
        <v>1.62000000476837</v>
      </c>
      <c r="O503" t="str">
        <f>IF(dailyActivity_merged[[#This Row],[LightActiveDistance]]&lt;10,"light")</f>
        <v>light</v>
      </c>
      <c r="P503" t="b">
        <f>IF(dailyActivity_merged[[#This Row],[Mean]]="intermediate",IF(dailyActivity_merged[[#This Row],[Mean]]&gt;35,"pro","beginner"))</f>
        <v>0</v>
      </c>
      <c r="Q503">
        <f>AVERAGE(dailyActivity_merged[LightActiveDistance])</f>
        <v>3.3408191485885292</v>
      </c>
      <c r="R503">
        <v>5.5199999809265101</v>
      </c>
      <c r="S503">
        <v>0</v>
      </c>
      <c r="T503">
        <f>dailyActivity_merged[[#This Row],[VeryActiveMinutes]]*60</f>
        <v>360</v>
      </c>
      <c r="U503">
        <v>6</v>
      </c>
      <c r="V503">
        <f>dailyActivity_merged[[#This Row],[FairlyActiveMinutes]]*60</f>
        <v>1800</v>
      </c>
      <c r="W503">
        <v>30</v>
      </c>
      <c r="X503">
        <f>dailyActivity_merged[[#This Row],[LightlyActiveMinutes]]*60</f>
        <v>20340</v>
      </c>
      <c r="Y503">
        <v>339</v>
      </c>
      <c r="Z503">
        <v>1065</v>
      </c>
      <c r="AA503">
        <v>2223</v>
      </c>
    </row>
    <row r="504" spans="1:27" x14ac:dyDescent="0.3">
      <c r="A504" t="e">
        <f>VLOOKUP(dailyActivity_merged[[#Headers],[Id]],dailyActivity_merged[[Id]:[Calories]],15,0)</f>
        <v>#N/A</v>
      </c>
      <c r="B504" t="str">
        <f>LEFT(dailyActivity_merged[[#This Row],[Id]],4)</f>
        <v>4558</v>
      </c>
      <c r="C504">
        <v>4558609924</v>
      </c>
      <c r="D504" t="str">
        <f>LEFT(dailyActivity_merged[[#This Row],[ActivityDate]],1)</f>
        <v>4</v>
      </c>
      <c r="E504" s="1">
        <v>42500</v>
      </c>
      <c r="F504" s="1">
        <f ca="1">SUMIF(dailyActivity_merged[Id],dailyActivity_merged[[#Headers],[TotalSteps]],F505:F1443)</f>
        <v>0</v>
      </c>
      <c r="G504">
        <v>6435</v>
      </c>
      <c r="H504">
        <v>4.25</v>
      </c>
      <c r="I504">
        <v>4.25</v>
      </c>
      <c r="J504">
        <v>0</v>
      </c>
      <c r="K504" t="b">
        <f>IF(dailyActivity_merged[[#This Row],[VeryActiveDistance]]&gt;20,"active")</f>
        <v>0</v>
      </c>
      <c r="L504">
        <v>0.74000000953674305</v>
      </c>
      <c r="M504" t="b">
        <f>IF(dailyActivity_merged[[#This Row],[ModeratelyActiveDistance]]&gt;10&lt;20,"moderate")</f>
        <v>0</v>
      </c>
      <c r="N504">
        <v>1.12000000476837</v>
      </c>
      <c r="O504" t="str">
        <f>IF(dailyActivity_merged[[#This Row],[LightActiveDistance]]&lt;10,"light")</f>
        <v>light</v>
      </c>
      <c r="P504" t="b">
        <f>IF(dailyActivity_merged[[#This Row],[Mean]]="intermediate",IF(dailyActivity_merged[[#This Row],[Mean]]&gt;35,"pro","beginner"))</f>
        <v>0</v>
      </c>
      <c r="Q504">
        <f>AVERAGE(dailyActivity_merged[LightActiveDistance])</f>
        <v>3.3408191485885292</v>
      </c>
      <c r="R504">
        <v>2.3900001049041699</v>
      </c>
      <c r="S504">
        <v>0</v>
      </c>
      <c r="T504">
        <f>dailyActivity_merged[[#This Row],[VeryActiveMinutes]]*60</f>
        <v>660</v>
      </c>
      <c r="U504">
        <v>11</v>
      </c>
      <c r="V504">
        <f>dailyActivity_merged[[#This Row],[FairlyActiveMinutes]]*60</f>
        <v>1080</v>
      </c>
      <c r="W504">
        <v>18</v>
      </c>
      <c r="X504">
        <f>dailyActivity_merged[[#This Row],[LightlyActiveMinutes]]*60</f>
        <v>13200</v>
      </c>
      <c r="Y504">
        <v>220</v>
      </c>
      <c r="Z504">
        <v>1191</v>
      </c>
      <c r="AA504">
        <v>1889</v>
      </c>
    </row>
    <row r="505" spans="1:27" x14ac:dyDescent="0.3">
      <c r="A505" t="e">
        <f>VLOOKUP(dailyActivity_merged[[#Headers],[Id]],dailyActivity_merged[[Id]:[Calories]],15,0)</f>
        <v>#N/A</v>
      </c>
      <c r="B505" t="str">
        <f>LEFT(dailyActivity_merged[[#This Row],[Id]],4)</f>
        <v>4558</v>
      </c>
      <c r="C505">
        <v>4558609924</v>
      </c>
      <c r="D505" t="str">
        <f>LEFT(dailyActivity_merged[[#This Row],[ActivityDate]],1)</f>
        <v>4</v>
      </c>
      <c r="E505" s="1">
        <v>42501</v>
      </c>
      <c r="F505" s="1">
        <f ca="1">SUMIF(dailyActivity_merged[Id],dailyActivity_merged[[#Headers],[TotalSteps]],F506:F1444)</f>
        <v>0</v>
      </c>
      <c r="G505">
        <v>9108</v>
      </c>
      <c r="H505">
        <v>6.0199999809265101</v>
      </c>
      <c r="I505">
        <v>6.0199999809265101</v>
      </c>
      <c r="J505">
        <v>0</v>
      </c>
      <c r="K505" t="b">
        <f>IF(dailyActivity_merged[[#This Row],[VeryActiveDistance]]&gt;20,"active")</f>
        <v>0</v>
      </c>
      <c r="L505">
        <v>0.259999990463257</v>
      </c>
      <c r="M505" t="b">
        <f>IF(dailyActivity_merged[[#This Row],[ModeratelyActiveDistance]]&gt;10&lt;20,"moderate")</f>
        <v>0</v>
      </c>
      <c r="N505">
        <v>1.8200000524520901</v>
      </c>
      <c r="O505" t="str">
        <f>IF(dailyActivity_merged[[#This Row],[LightActiveDistance]]&lt;10,"light")</f>
        <v>light</v>
      </c>
      <c r="P505" t="b">
        <f>IF(dailyActivity_merged[[#This Row],[Mean]]="intermediate",IF(dailyActivity_merged[[#This Row],[Mean]]&gt;35,"pro","beginner"))</f>
        <v>0</v>
      </c>
      <c r="Q505">
        <f>AVERAGE(dailyActivity_merged[LightActiveDistance])</f>
        <v>3.3408191485885292</v>
      </c>
      <c r="R505">
        <v>3.9400000572204599</v>
      </c>
      <c r="S505">
        <v>0</v>
      </c>
      <c r="T505">
        <f>dailyActivity_merged[[#This Row],[VeryActiveMinutes]]*60</f>
        <v>240</v>
      </c>
      <c r="U505">
        <v>4</v>
      </c>
      <c r="V505">
        <f>dailyActivity_merged[[#This Row],[FairlyActiveMinutes]]*60</f>
        <v>1860</v>
      </c>
      <c r="W505">
        <v>31</v>
      </c>
      <c r="X505">
        <f>dailyActivity_merged[[#This Row],[LightlyActiveMinutes]]*60</f>
        <v>19440</v>
      </c>
      <c r="Y505">
        <v>324</v>
      </c>
      <c r="Z505">
        <v>1081</v>
      </c>
      <c r="AA505">
        <v>2131</v>
      </c>
    </row>
    <row r="506" spans="1:27" x14ac:dyDescent="0.3">
      <c r="A506" t="e">
        <f>VLOOKUP(dailyActivity_merged[[#Headers],[Id]],dailyActivity_merged[[Id]:[Calories]],15,0)</f>
        <v>#N/A</v>
      </c>
      <c r="B506" t="str">
        <f>LEFT(dailyActivity_merged[[#This Row],[Id]],4)</f>
        <v>4558</v>
      </c>
      <c r="C506">
        <v>4558609924</v>
      </c>
      <c r="D506" t="str">
        <f>LEFT(dailyActivity_merged[[#This Row],[ActivityDate]],1)</f>
        <v>4</v>
      </c>
      <c r="E506" s="1">
        <v>42502</v>
      </c>
      <c r="F506" s="1">
        <f ca="1">SUMIF(dailyActivity_merged[Id],dailyActivity_merged[[#Headers],[TotalSteps]],F507:F1445)</f>
        <v>0</v>
      </c>
      <c r="G506">
        <v>6307</v>
      </c>
      <c r="H506">
        <v>4.1700000762939498</v>
      </c>
      <c r="I506">
        <v>4.1700000762939498</v>
      </c>
      <c r="J506">
        <v>0</v>
      </c>
      <c r="K506" t="b">
        <f>IF(dailyActivity_merged[[#This Row],[VeryActiveDistance]]&gt;20,"active")</f>
        <v>0</v>
      </c>
      <c r="L506">
        <v>0</v>
      </c>
      <c r="M506" t="b">
        <f>IF(dailyActivity_merged[[#This Row],[ModeratelyActiveDistance]]&gt;10&lt;20,"moderate")</f>
        <v>0</v>
      </c>
      <c r="N506">
        <v>0</v>
      </c>
      <c r="O506" t="str">
        <f>IF(dailyActivity_merged[[#This Row],[LightActiveDistance]]&lt;10,"light")</f>
        <v>light</v>
      </c>
      <c r="P506" t="b">
        <f>IF(dailyActivity_merged[[#This Row],[Mean]]="intermediate",IF(dailyActivity_merged[[#This Row],[Mean]]&gt;35,"pro","beginner"))</f>
        <v>0</v>
      </c>
      <c r="Q506">
        <f>AVERAGE(dailyActivity_merged[LightActiveDistance])</f>
        <v>3.3408191485885292</v>
      </c>
      <c r="R506">
        <v>4.1700000762939498</v>
      </c>
      <c r="S506">
        <v>0</v>
      </c>
      <c r="T506">
        <f>dailyActivity_merged[[#This Row],[VeryActiveMinutes]]*60</f>
        <v>0</v>
      </c>
      <c r="U506">
        <v>0</v>
      </c>
      <c r="V506">
        <f>dailyActivity_merged[[#This Row],[FairlyActiveMinutes]]*60</f>
        <v>0</v>
      </c>
      <c r="W506">
        <v>0</v>
      </c>
      <c r="X506">
        <f>dailyActivity_merged[[#This Row],[LightlyActiveMinutes]]*60</f>
        <v>14820</v>
      </c>
      <c r="Y506">
        <v>247</v>
      </c>
      <c r="Z506">
        <v>736</v>
      </c>
      <c r="AA506">
        <v>1452</v>
      </c>
    </row>
    <row r="507" spans="1:27" x14ac:dyDescent="0.3">
      <c r="A507" t="e">
        <f>VLOOKUP(dailyActivity_merged[[#Headers],[Id]],dailyActivity_merged[[Id]:[Calories]],15,0)</f>
        <v>#N/A</v>
      </c>
      <c r="B507" t="str">
        <f>LEFT(dailyActivity_merged[[#This Row],[Id]],4)</f>
        <v>4702</v>
      </c>
      <c r="C507">
        <v>4702921684</v>
      </c>
      <c r="D507" t="str">
        <f>LEFT(dailyActivity_merged[[#This Row],[ActivityDate]],1)</f>
        <v>4</v>
      </c>
      <c r="E507" s="1">
        <v>42472</v>
      </c>
      <c r="F507" s="1">
        <f ca="1">SUMIF(dailyActivity_merged[Id],dailyActivity_merged[[#Headers],[TotalSteps]],F508:F1446)</f>
        <v>0</v>
      </c>
      <c r="G507">
        <v>7213</v>
      </c>
      <c r="H507">
        <v>5.8800001144409197</v>
      </c>
      <c r="I507">
        <v>5.8800001144409197</v>
      </c>
      <c r="J507">
        <v>0</v>
      </c>
      <c r="K507" t="b">
        <f>IF(dailyActivity_merged[[#This Row],[VeryActiveDistance]]&gt;20,"active")</f>
        <v>0</v>
      </c>
      <c r="L507">
        <v>0</v>
      </c>
      <c r="M507" t="b">
        <f>IF(dailyActivity_merged[[#This Row],[ModeratelyActiveDistance]]&gt;10&lt;20,"moderate")</f>
        <v>0</v>
      </c>
      <c r="N507">
        <v>0</v>
      </c>
      <c r="O507" t="str">
        <f>IF(dailyActivity_merged[[#This Row],[LightActiveDistance]]&lt;10,"light")</f>
        <v>light</v>
      </c>
      <c r="P507" t="b">
        <f>IF(dailyActivity_merged[[#This Row],[Mean]]="intermediate",IF(dailyActivity_merged[[#This Row],[Mean]]&gt;35,"pro","beginner"))</f>
        <v>0</v>
      </c>
      <c r="Q507">
        <f>AVERAGE(dailyActivity_merged[LightActiveDistance])</f>
        <v>3.3408191485885292</v>
      </c>
      <c r="R507">
        <v>5.8499999046325701</v>
      </c>
      <c r="S507">
        <v>0</v>
      </c>
      <c r="T507">
        <f>dailyActivity_merged[[#This Row],[VeryActiveMinutes]]*60</f>
        <v>0</v>
      </c>
      <c r="U507">
        <v>0</v>
      </c>
      <c r="V507">
        <f>dailyActivity_merged[[#This Row],[FairlyActiveMinutes]]*60</f>
        <v>0</v>
      </c>
      <c r="W507">
        <v>0</v>
      </c>
      <c r="X507">
        <f>dailyActivity_merged[[#This Row],[LightlyActiveMinutes]]*60</f>
        <v>15780</v>
      </c>
      <c r="Y507">
        <v>263</v>
      </c>
      <c r="Z507">
        <v>718</v>
      </c>
      <c r="AA507">
        <v>2947</v>
      </c>
    </row>
    <row r="508" spans="1:27" x14ac:dyDescent="0.3">
      <c r="A508" t="e">
        <f>VLOOKUP(dailyActivity_merged[[#Headers],[Id]],dailyActivity_merged[[Id]:[Calories]],15,0)</f>
        <v>#N/A</v>
      </c>
      <c r="B508" t="str">
        <f>LEFT(dailyActivity_merged[[#This Row],[Id]],4)</f>
        <v>4702</v>
      </c>
      <c r="C508">
        <v>4702921684</v>
      </c>
      <c r="D508" t="str">
        <f>LEFT(dailyActivity_merged[[#This Row],[ActivityDate]],1)</f>
        <v>4</v>
      </c>
      <c r="E508" s="1">
        <v>42473</v>
      </c>
      <c r="F508" s="1">
        <f ca="1">SUMIF(dailyActivity_merged[Id],dailyActivity_merged[[#Headers],[TotalSteps]],F509:F1447)</f>
        <v>0</v>
      </c>
      <c r="G508">
        <v>6877</v>
      </c>
      <c r="H508">
        <v>5.5799999237060502</v>
      </c>
      <c r="I508">
        <v>5.5799999237060502</v>
      </c>
      <c r="J508">
        <v>0</v>
      </c>
      <c r="K508" t="b">
        <f>IF(dailyActivity_merged[[#This Row],[VeryActiveDistance]]&gt;20,"active")</f>
        <v>0</v>
      </c>
      <c r="L508">
        <v>0</v>
      </c>
      <c r="M508" t="b">
        <f>IF(dailyActivity_merged[[#This Row],[ModeratelyActiveDistance]]&gt;10&lt;20,"moderate")</f>
        <v>0</v>
      </c>
      <c r="N508">
        <v>0</v>
      </c>
      <c r="O508" t="str">
        <f>IF(dailyActivity_merged[[#This Row],[LightActiveDistance]]&lt;10,"light")</f>
        <v>light</v>
      </c>
      <c r="P508" t="b">
        <f>IF(dailyActivity_merged[[#This Row],[Mean]]="intermediate",IF(dailyActivity_merged[[#This Row],[Mean]]&gt;35,"pro","beginner"))</f>
        <v>0</v>
      </c>
      <c r="Q508">
        <f>AVERAGE(dailyActivity_merged[LightActiveDistance])</f>
        <v>3.3408191485885292</v>
      </c>
      <c r="R508">
        <v>5.5799999237060502</v>
      </c>
      <c r="S508">
        <v>0</v>
      </c>
      <c r="T508">
        <f>dailyActivity_merged[[#This Row],[VeryActiveMinutes]]*60</f>
        <v>0</v>
      </c>
      <c r="U508">
        <v>0</v>
      </c>
      <c r="V508">
        <f>dailyActivity_merged[[#This Row],[FairlyActiveMinutes]]*60</f>
        <v>0</v>
      </c>
      <c r="W508">
        <v>0</v>
      </c>
      <c r="X508">
        <f>dailyActivity_merged[[#This Row],[LightlyActiveMinutes]]*60</f>
        <v>15480</v>
      </c>
      <c r="Y508">
        <v>258</v>
      </c>
      <c r="Z508">
        <v>777</v>
      </c>
      <c r="AA508">
        <v>2898</v>
      </c>
    </row>
    <row r="509" spans="1:27" x14ac:dyDescent="0.3">
      <c r="A509" t="e">
        <f>VLOOKUP(dailyActivity_merged[[#Headers],[Id]],dailyActivity_merged[[Id]:[Calories]],15,0)</f>
        <v>#N/A</v>
      </c>
      <c r="B509" t="str">
        <f>LEFT(dailyActivity_merged[[#This Row],[Id]],4)</f>
        <v>4702</v>
      </c>
      <c r="C509">
        <v>4702921684</v>
      </c>
      <c r="D509" t="str">
        <f>LEFT(dailyActivity_merged[[#This Row],[ActivityDate]],1)</f>
        <v>4</v>
      </c>
      <c r="E509" s="1">
        <v>42474</v>
      </c>
      <c r="F509" s="1">
        <f ca="1">SUMIF(dailyActivity_merged[Id],dailyActivity_merged[[#Headers],[TotalSteps]],F510:F1448)</f>
        <v>0</v>
      </c>
      <c r="G509">
        <v>7860</v>
      </c>
      <c r="H509">
        <v>6.3699998855590803</v>
      </c>
      <c r="I509">
        <v>6.3699998855590803</v>
      </c>
      <c r="J509">
        <v>0</v>
      </c>
      <c r="K509" t="b">
        <f>IF(dailyActivity_merged[[#This Row],[VeryActiveDistance]]&gt;20,"active")</f>
        <v>0</v>
      </c>
      <c r="L509">
        <v>0</v>
      </c>
      <c r="M509" t="b">
        <f>IF(dailyActivity_merged[[#This Row],[ModeratelyActiveDistance]]&gt;10&lt;20,"moderate")</f>
        <v>0</v>
      </c>
      <c r="N509">
        <v>0</v>
      </c>
      <c r="O509" t="str">
        <f>IF(dailyActivity_merged[[#This Row],[LightActiveDistance]]&lt;10,"light")</f>
        <v>light</v>
      </c>
      <c r="P509" t="b">
        <f>IF(dailyActivity_merged[[#This Row],[Mean]]="intermediate",IF(dailyActivity_merged[[#This Row],[Mean]]&gt;35,"pro","beginner"))</f>
        <v>0</v>
      </c>
      <c r="Q509">
        <f>AVERAGE(dailyActivity_merged[LightActiveDistance])</f>
        <v>3.3408191485885292</v>
      </c>
      <c r="R509">
        <v>6.3699998855590803</v>
      </c>
      <c r="S509">
        <v>0</v>
      </c>
      <c r="T509">
        <f>dailyActivity_merged[[#This Row],[VeryActiveMinutes]]*60</f>
        <v>0</v>
      </c>
      <c r="U509">
        <v>0</v>
      </c>
      <c r="V509">
        <f>dailyActivity_merged[[#This Row],[FairlyActiveMinutes]]*60</f>
        <v>0</v>
      </c>
      <c r="W509">
        <v>0</v>
      </c>
      <c r="X509">
        <f>dailyActivity_merged[[#This Row],[LightlyActiveMinutes]]*60</f>
        <v>16260</v>
      </c>
      <c r="Y509">
        <v>271</v>
      </c>
      <c r="Z509">
        <v>772</v>
      </c>
      <c r="AA509">
        <v>2984</v>
      </c>
    </row>
    <row r="510" spans="1:27" x14ac:dyDescent="0.3">
      <c r="A510" t="e">
        <f>VLOOKUP(dailyActivity_merged[[#Headers],[Id]],dailyActivity_merged[[Id]:[Calories]],15,0)</f>
        <v>#N/A</v>
      </c>
      <c r="B510" t="str">
        <f>LEFT(dailyActivity_merged[[#This Row],[Id]],4)</f>
        <v>4702</v>
      </c>
      <c r="C510">
        <v>4702921684</v>
      </c>
      <c r="D510" t="str">
        <f>LEFT(dailyActivity_merged[[#This Row],[ActivityDate]],1)</f>
        <v>4</v>
      </c>
      <c r="E510" s="1">
        <v>42475</v>
      </c>
      <c r="F510" s="1">
        <f ca="1">SUMIF(dailyActivity_merged[Id],dailyActivity_merged[[#Headers],[TotalSteps]],F511:F1449)</f>
        <v>0</v>
      </c>
      <c r="G510">
        <v>6506</v>
      </c>
      <c r="H510">
        <v>5.2800002098083496</v>
      </c>
      <c r="I510">
        <v>5.2800002098083496</v>
      </c>
      <c r="J510">
        <v>0</v>
      </c>
      <c r="K510" t="b">
        <f>IF(dailyActivity_merged[[#This Row],[VeryActiveDistance]]&gt;20,"active")</f>
        <v>0</v>
      </c>
      <c r="L510">
        <v>7.0000000298023196E-2</v>
      </c>
      <c r="M510" t="b">
        <f>IF(dailyActivity_merged[[#This Row],[ModeratelyActiveDistance]]&gt;10&lt;20,"moderate")</f>
        <v>0</v>
      </c>
      <c r="N510">
        <v>0.41999998688697798</v>
      </c>
      <c r="O510" t="str">
        <f>IF(dailyActivity_merged[[#This Row],[LightActiveDistance]]&lt;10,"light")</f>
        <v>light</v>
      </c>
      <c r="P510" t="b">
        <f>IF(dailyActivity_merged[[#This Row],[Mean]]="intermediate",IF(dailyActivity_merged[[#This Row],[Mean]]&gt;35,"pro","beginner"))</f>
        <v>0</v>
      </c>
      <c r="Q510">
        <f>AVERAGE(dailyActivity_merged[LightActiveDistance])</f>
        <v>3.3408191485885292</v>
      </c>
      <c r="R510">
        <v>4.78999996185303</v>
      </c>
      <c r="S510">
        <v>0</v>
      </c>
      <c r="T510">
        <f>dailyActivity_merged[[#This Row],[VeryActiveMinutes]]*60</f>
        <v>60</v>
      </c>
      <c r="U510">
        <v>1</v>
      </c>
      <c r="V510">
        <f>dailyActivity_merged[[#This Row],[FairlyActiveMinutes]]*60</f>
        <v>480</v>
      </c>
      <c r="W510">
        <v>8</v>
      </c>
      <c r="X510">
        <f>dailyActivity_merged[[#This Row],[LightlyActiveMinutes]]*60</f>
        <v>15360</v>
      </c>
      <c r="Y510">
        <v>256</v>
      </c>
      <c r="Z510">
        <v>944</v>
      </c>
      <c r="AA510">
        <v>2896</v>
      </c>
    </row>
    <row r="511" spans="1:27" x14ac:dyDescent="0.3">
      <c r="A511" t="e">
        <f>VLOOKUP(dailyActivity_merged[[#Headers],[Id]],dailyActivity_merged[[Id]:[Calories]],15,0)</f>
        <v>#N/A</v>
      </c>
      <c r="B511" t="str">
        <f>LEFT(dailyActivity_merged[[#This Row],[Id]],4)</f>
        <v>4702</v>
      </c>
      <c r="C511">
        <v>4702921684</v>
      </c>
      <c r="D511" t="str">
        <f>LEFT(dailyActivity_merged[[#This Row],[ActivityDate]],1)</f>
        <v>4</v>
      </c>
      <c r="E511" s="1">
        <v>42476</v>
      </c>
      <c r="F511" s="1">
        <f ca="1">SUMIF(dailyActivity_merged[Id],dailyActivity_merged[[#Headers],[TotalSteps]],F512:F1450)</f>
        <v>0</v>
      </c>
      <c r="G511">
        <v>11140</v>
      </c>
      <c r="H511">
        <v>9.0299997329711896</v>
      </c>
      <c r="I511">
        <v>9.0299997329711896</v>
      </c>
      <c r="J511">
        <v>0</v>
      </c>
      <c r="K511" t="b">
        <f>IF(dailyActivity_merged[[#This Row],[VeryActiveDistance]]&gt;20,"active")</f>
        <v>0</v>
      </c>
      <c r="L511">
        <v>0.239999994635582</v>
      </c>
      <c r="M511" t="b">
        <f>IF(dailyActivity_merged[[#This Row],[ModeratelyActiveDistance]]&gt;10&lt;20,"moderate")</f>
        <v>0</v>
      </c>
      <c r="N511">
        <v>1.25</v>
      </c>
      <c r="O511" t="str">
        <f>IF(dailyActivity_merged[[#This Row],[LightActiveDistance]]&lt;10,"light")</f>
        <v>light</v>
      </c>
      <c r="P511" t="b">
        <f>IF(dailyActivity_merged[[#This Row],[Mean]]="intermediate",IF(dailyActivity_merged[[#This Row],[Mean]]&gt;35,"pro","beginner"))</f>
        <v>0</v>
      </c>
      <c r="Q511">
        <f>AVERAGE(dailyActivity_merged[LightActiveDistance])</f>
        <v>3.3408191485885292</v>
      </c>
      <c r="R511">
        <v>7.53999996185303</v>
      </c>
      <c r="S511">
        <v>0</v>
      </c>
      <c r="T511">
        <f>dailyActivity_merged[[#This Row],[VeryActiveMinutes]]*60</f>
        <v>180</v>
      </c>
      <c r="U511">
        <v>3</v>
      </c>
      <c r="V511">
        <f>dailyActivity_merged[[#This Row],[FairlyActiveMinutes]]*60</f>
        <v>1440</v>
      </c>
      <c r="W511">
        <v>24</v>
      </c>
      <c r="X511">
        <f>dailyActivity_merged[[#This Row],[LightlyActiveMinutes]]*60</f>
        <v>20100</v>
      </c>
      <c r="Y511">
        <v>335</v>
      </c>
      <c r="Z511">
        <v>556</v>
      </c>
      <c r="AA511">
        <v>3328</v>
      </c>
    </row>
    <row r="512" spans="1:27" x14ac:dyDescent="0.3">
      <c r="A512" t="e">
        <f>VLOOKUP(dailyActivity_merged[[#Headers],[Id]],dailyActivity_merged[[Id]:[Calories]],15,0)</f>
        <v>#N/A</v>
      </c>
      <c r="B512" t="str">
        <f>LEFT(dailyActivity_merged[[#This Row],[Id]],4)</f>
        <v>4702</v>
      </c>
      <c r="C512">
        <v>4702921684</v>
      </c>
      <c r="D512" t="str">
        <f>LEFT(dailyActivity_merged[[#This Row],[ActivityDate]],1)</f>
        <v>4</v>
      </c>
      <c r="E512" s="1">
        <v>42477</v>
      </c>
      <c r="F512" s="1">
        <f ca="1">SUMIF(dailyActivity_merged[Id],dailyActivity_merged[[#Headers],[TotalSteps]],F513:F1451)</f>
        <v>0</v>
      </c>
      <c r="G512">
        <v>12692</v>
      </c>
      <c r="H512">
        <v>10.289999961853001</v>
      </c>
      <c r="I512">
        <v>10.289999961853001</v>
      </c>
      <c r="J512">
        <v>0</v>
      </c>
      <c r="K512" t="b">
        <f>IF(dailyActivity_merged[[#This Row],[VeryActiveDistance]]&gt;20,"active")</f>
        <v>0</v>
      </c>
      <c r="L512">
        <v>0.95999997854232799</v>
      </c>
      <c r="M512" t="b">
        <f>IF(dailyActivity_merged[[#This Row],[ModeratelyActiveDistance]]&gt;10&lt;20,"moderate")</f>
        <v>0</v>
      </c>
      <c r="N512">
        <v>3.46000003814697</v>
      </c>
      <c r="O512" t="str">
        <f>IF(dailyActivity_merged[[#This Row],[LightActiveDistance]]&lt;10,"light")</f>
        <v>light</v>
      </c>
      <c r="P512" t="b">
        <f>IF(dailyActivity_merged[[#This Row],[Mean]]="intermediate",IF(dailyActivity_merged[[#This Row],[Mean]]&gt;35,"pro","beginner"))</f>
        <v>0</v>
      </c>
      <c r="Q512">
        <f>AVERAGE(dailyActivity_merged[LightActiveDistance])</f>
        <v>3.3408191485885292</v>
      </c>
      <c r="R512">
        <v>5.8800001144409197</v>
      </c>
      <c r="S512">
        <v>0</v>
      </c>
      <c r="T512">
        <f>dailyActivity_merged[[#This Row],[VeryActiveMinutes]]*60</f>
        <v>720</v>
      </c>
      <c r="U512">
        <v>12</v>
      </c>
      <c r="V512">
        <f>dailyActivity_merged[[#This Row],[FairlyActiveMinutes]]*60</f>
        <v>3960</v>
      </c>
      <c r="W512">
        <v>66</v>
      </c>
      <c r="X512">
        <f>dailyActivity_merged[[#This Row],[LightlyActiveMinutes]]*60</f>
        <v>18120</v>
      </c>
      <c r="Y512">
        <v>302</v>
      </c>
      <c r="Z512">
        <v>437</v>
      </c>
      <c r="AA512">
        <v>3394</v>
      </c>
    </row>
    <row r="513" spans="1:27" x14ac:dyDescent="0.3">
      <c r="A513" t="e">
        <f>VLOOKUP(dailyActivity_merged[[#Headers],[Id]],dailyActivity_merged[[Id]:[Calories]],15,0)</f>
        <v>#N/A</v>
      </c>
      <c r="B513" t="str">
        <f>LEFT(dailyActivity_merged[[#This Row],[Id]],4)</f>
        <v>4702</v>
      </c>
      <c r="C513">
        <v>4702921684</v>
      </c>
      <c r="D513" t="str">
        <f>LEFT(dailyActivity_merged[[#This Row],[ActivityDate]],1)</f>
        <v>4</v>
      </c>
      <c r="E513" s="1">
        <v>42478</v>
      </c>
      <c r="F513" s="1">
        <f ca="1">SUMIF(dailyActivity_merged[Id],dailyActivity_merged[[#Headers],[TotalSteps]],F514:F1452)</f>
        <v>0</v>
      </c>
      <c r="G513">
        <v>9105</v>
      </c>
      <c r="H513">
        <v>7.3800001144409197</v>
      </c>
      <c r="I513">
        <v>7.3800001144409197</v>
      </c>
      <c r="J513">
        <v>0</v>
      </c>
      <c r="K513" t="b">
        <f>IF(dailyActivity_merged[[#This Row],[VeryActiveDistance]]&gt;20,"active")</f>
        <v>0</v>
      </c>
      <c r="L513">
        <v>1.8200000524520901</v>
      </c>
      <c r="M513" t="b">
        <f>IF(dailyActivity_merged[[#This Row],[ModeratelyActiveDistance]]&gt;10&lt;20,"moderate")</f>
        <v>0</v>
      </c>
      <c r="N513">
        <v>1.4900000095367401</v>
      </c>
      <c r="O513" t="str">
        <f>IF(dailyActivity_merged[[#This Row],[LightActiveDistance]]&lt;10,"light")</f>
        <v>light</v>
      </c>
      <c r="P513" t="b">
        <f>IF(dailyActivity_merged[[#This Row],[Mean]]="intermediate",IF(dailyActivity_merged[[#This Row],[Mean]]&gt;35,"pro","beginner"))</f>
        <v>0</v>
      </c>
      <c r="Q513">
        <f>AVERAGE(dailyActivity_merged[LightActiveDistance])</f>
        <v>3.3408191485885292</v>
      </c>
      <c r="R513">
        <v>4.0700001716613796</v>
      </c>
      <c r="S513">
        <v>0</v>
      </c>
      <c r="T513">
        <f>dailyActivity_merged[[#This Row],[VeryActiveMinutes]]*60</f>
        <v>1320</v>
      </c>
      <c r="U513">
        <v>22</v>
      </c>
      <c r="V513">
        <f>dailyActivity_merged[[#This Row],[FairlyActiveMinutes]]*60</f>
        <v>1800</v>
      </c>
      <c r="W513">
        <v>30</v>
      </c>
      <c r="X513">
        <f>dailyActivity_merged[[#This Row],[LightlyActiveMinutes]]*60</f>
        <v>11460</v>
      </c>
      <c r="Y513">
        <v>191</v>
      </c>
      <c r="Z513">
        <v>890</v>
      </c>
      <c r="AA513">
        <v>3013</v>
      </c>
    </row>
    <row r="514" spans="1:27" x14ac:dyDescent="0.3">
      <c r="A514" t="e">
        <f>VLOOKUP(dailyActivity_merged[[#Headers],[Id]],dailyActivity_merged[[Id]:[Calories]],15,0)</f>
        <v>#N/A</v>
      </c>
      <c r="B514" t="str">
        <f>LEFT(dailyActivity_merged[[#This Row],[Id]],4)</f>
        <v>4702</v>
      </c>
      <c r="C514">
        <v>4702921684</v>
      </c>
      <c r="D514" t="str">
        <f>LEFT(dailyActivity_merged[[#This Row],[ActivityDate]],1)</f>
        <v>4</v>
      </c>
      <c r="E514" s="1">
        <v>42479</v>
      </c>
      <c r="F514" s="1">
        <f ca="1">SUMIF(dailyActivity_merged[Id],dailyActivity_merged[[#Headers],[TotalSteps]],F515:F1453)</f>
        <v>0</v>
      </c>
      <c r="G514">
        <v>6708</v>
      </c>
      <c r="H514">
        <v>5.4400000572204599</v>
      </c>
      <c r="I514">
        <v>5.4400000572204599</v>
      </c>
      <c r="J514">
        <v>0</v>
      </c>
      <c r="K514" t="b">
        <f>IF(dailyActivity_merged[[#This Row],[VeryActiveDistance]]&gt;20,"active")</f>
        <v>0</v>
      </c>
      <c r="L514">
        <v>0.87999999523162797</v>
      </c>
      <c r="M514" t="b">
        <f>IF(dailyActivity_merged[[#This Row],[ModeratelyActiveDistance]]&gt;10&lt;20,"moderate")</f>
        <v>0</v>
      </c>
      <c r="N514">
        <v>0.37000000476837203</v>
      </c>
      <c r="O514" t="str">
        <f>IF(dailyActivity_merged[[#This Row],[LightActiveDistance]]&lt;10,"light")</f>
        <v>light</v>
      </c>
      <c r="P514" t="b">
        <f>IF(dailyActivity_merged[[#This Row],[Mean]]="intermediate",IF(dailyActivity_merged[[#This Row],[Mean]]&gt;35,"pro","beginner"))</f>
        <v>0</v>
      </c>
      <c r="Q514">
        <f>AVERAGE(dailyActivity_merged[LightActiveDistance])</f>
        <v>3.3408191485885292</v>
      </c>
      <c r="R514">
        <v>4.1900000572204599</v>
      </c>
      <c r="S514">
        <v>0</v>
      </c>
      <c r="T514">
        <f>dailyActivity_merged[[#This Row],[VeryActiveMinutes]]*60</f>
        <v>600</v>
      </c>
      <c r="U514">
        <v>10</v>
      </c>
      <c r="V514">
        <f>dailyActivity_merged[[#This Row],[FairlyActiveMinutes]]*60</f>
        <v>480</v>
      </c>
      <c r="W514">
        <v>8</v>
      </c>
      <c r="X514">
        <f>dailyActivity_merged[[#This Row],[LightlyActiveMinutes]]*60</f>
        <v>10740</v>
      </c>
      <c r="Y514">
        <v>179</v>
      </c>
      <c r="Z514">
        <v>757</v>
      </c>
      <c r="AA514">
        <v>2812</v>
      </c>
    </row>
    <row r="515" spans="1:27" x14ac:dyDescent="0.3">
      <c r="A515" t="e">
        <f>VLOOKUP(dailyActivity_merged[[#Headers],[Id]],dailyActivity_merged[[Id]:[Calories]],15,0)</f>
        <v>#N/A</v>
      </c>
      <c r="B515" t="str">
        <f>LEFT(dailyActivity_merged[[#This Row],[Id]],4)</f>
        <v>4702</v>
      </c>
      <c r="C515">
        <v>4702921684</v>
      </c>
      <c r="D515" t="str">
        <f>LEFT(dailyActivity_merged[[#This Row],[ActivityDate]],1)</f>
        <v>4</v>
      </c>
      <c r="E515" s="1">
        <v>42480</v>
      </c>
      <c r="F515" s="1">
        <f ca="1">SUMIF(dailyActivity_merged[Id],dailyActivity_merged[[#Headers],[TotalSteps]],F516:F1454)</f>
        <v>0</v>
      </c>
      <c r="G515">
        <v>8793</v>
      </c>
      <c r="H515">
        <v>7.1300001144409197</v>
      </c>
      <c r="I515">
        <v>7.1300001144409197</v>
      </c>
      <c r="J515">
        <v>0</v>
      </c>
      <c r="K515" t="b">
        <f>IF(dailyActivity_merged[[#This Row],[VeryActiveDistance]]&gt;20,"active")</f>
        <v>0</v>
      </c>
      <c r="L515">
        <v>0.15999999642372101</v>
      </c>
      <c r="M515" t="b">
        <f>IF(dailyActivity_merged[[#This Row],[ModeratelyActiveDistance]]&gt;10&lt;20,"moderate")</f>
        <v>0</v>
      </c>
      <c r="N515">
        <v>1.2300000190734901</v>
      </c>
      <c r="O515" t="str">
        <f>IF(dailyActivity_merged[[#This Row],[LightActiveDistance]]&lt;10,"light")</f>
        <v>light</v>
      </c>
      <c r="P515" t="b">
        <f>IF(dailyActivity_merged[[#This Row],[Mean]]="intermediate",IF(dailyActivity_merged[[#This Row],[Mean]]&gt;35,"pro","beginner"))</f>
        <v>0</v>
      </c>
      <c r="Q515">
        <f>AVERAGE(dailyActivity_merged[LightActiveDistance])</f>
        <v>3.3408191485885292</v>
      </c>
      <c r="R515">
        <v>5.7300000190734899</v>
      </c>
      <c r="S515">
        <v>0</v>
      </c>
      <c r="T515">
        <f>dailyActivity_merged[[#This Row],[VeryActiveMinutes]]*60</f>
        <v>120</v>
      </c>
      <c r="U515">
        <v>2</v>
      </c>
      <c r="V515">
        <f>dailyActivity_merged[[#This Row],[FairlyActiveMinutes]]*60</f>
        <v>1740</v>
      </c>
      <c r="W515">
        <v>29</v>
      </c>
      <c r="X515">
        <f>dailyActivity_merged[[#This Row],[LightlyActiveMinutes]]*60</f>
        <v>15600</v>
      </c>
      <c r="Y515">
        <v>260</v>
      </c>
      <c r="Z515">
        <v>717</v>
      </c>
      <c r="AA515">
        <v>3061</v>
      </c>
    </row>
    <row r="516" spans="1:27" x14ac:dyDescent="0.3">
      <c r="A516" t="e">
        <f>VLOOKUP(dailyActivity_merged[[#Headers],[Id]],dailyActivity_merged[[Id]:[Calories]],15,0)</f>
        <v>#N/A</v>
      </c>
      <c r="B516" t="str">
        <f>LEFT(dailyActivity_merged[[#This Row],[Id]],4)</f>
        <v>4702</v>
      </c>
      <c r="C516">
        <v>4702921684</v>
      </c>
      <c r="D516" t="str">
        <f>LEFT(dailyActivity_merged[[#This Row],[ActivityDate]],1)</f>
        <v>4</v>
      </c>
      <c r="E516" s="1">
        <v>42481</v>
      </c>
      <c r="F516" s="1">
        <f ca="1">SUMIF(dailyActivity_merged[Id],dailyActivity_merged[[#Headers],[TotalSteps]],F517:F1455)</f>
        <v>0</v>
      </c>
      <c r="G516">
        <v>6530</v>
      </c>
      <c r="H516">
        <v>5.3000001907348597</v>
      </c>
      <c r="I516">
        <v>5.3000001907348597</v>
      </c>
      <c r="J516">
        <v>0</v>
      </c>
      <c r="K516" t="b">
        <f>IF(dailyActivity_merged[[#This Row],[VeryActiveDistance]]&gt;20,"active")</f>
        <v>0</v>
      </c>
      <c r="L516">
        <v>0.31000000238418601</v>
      </c>
      <c r="M516" t="b">
        <f>IF(dailyActivity_merged[[#This Row],[ModeratelyActiveDistance]]&gt;10&lt;20,"moderate")</f>
        <v>0</v>
      </c>
      <c r="N516">
        <v>2.0499999523162802</v>
      </c>
      <c r="O516" t="str">
        <f>IF(dailyActivity_merged[[#This Row],[LightActiveDistance]]&lt;10,"light")</f>
        <v>light</v>
      </c>
      <c r="P516" t="b">
        <f>IF(dailyActivity_merged[[#This Row],[Mean]]="intermediate",IF(dailyActivity_merged[[#This Row],[Mean]]&gt;35,"pro","beginner"))</f>
        <v>0</v>
      </c>
      <c r="Q516">
        <f>AVERAGE(dailyActivity_merged[LightActiveDistance])</f>
        <v>3.3408191485885292</v>
      </c>
      <c r="R516">
        <v>2.9400000572204599</v>
      </c>
      <c r="S516">
        <v>0</v>
      </c>
      <c r="T516">
        <f>dailyActivity_merged[[#This Row],[VeryActiveMinutes]]*60</f>
        <v>240</v>
      </c>
      <c r="U516">
        <v>4</v>
      </c>
      <c r="V516">
        <f>dailyActivity_merged[[#This Row],[FairlyActiveMinutes]]*60</f>
        <v>2460</v>
      </c>
      <c r="W516">
        <v>41</v>
      </c>
      <c r="X516">
        <f>dailyActivity_merged[[#This Row],[LightlyActiveMinutes]]*60</f>
        <v>8640</v>
      </c>
      <c r="Y516">
        <v>144</v>
      </c>
      <c r="Z516">
        <v>901</v>
      </c>
      <c r="AA516">
        <v>2729</v>
      </c>
    </row>
    <row r="517" spans="1:27" x14ac:dyDescent="0.3">
      <c r="A517" t="e">
        <f>VLOOKUP(dailyActivity_merged[[#Headers],[Id]],dailyActivity_merged[[Id]:[Calories]],15,0)</f>
        <v>#N/A</v>
      </c>
      <c r="B517" t="str">
        <f>LEFT(dailyActivity_merged[[#This Row],[Id]],4)</f>
        <v>4702</v>
      </c>
      <c r="C517">
        <v>4702921684</v>
      </c>
      <c r="D517" t="str">
        <f>LEFT(dailyActivity_merged[[#This Row],[ActivityDate]],1)</f>
        <v>4</v>
      </c>
      <c r="E517" s="1">
        <v>42482</v>
      </c>
      <c r="F517" s="1">
        <f ca="1">SUMIF(dailyActivity_merged[Id],dailyActivity_merged[[#Headers],[TotalSteps]],F518:F1456)</f>
        <v>0</v>
      </c>
      <c r="G517">
        <v>1664</v>
      </c>
      <c r="H517">
        <v>1.3500000238418599</v>
      </c>
      <c r="I517">
        <v>1.3500000238418599</v>
      </c>
      <c r="J517">
        <v>0</v>
      </c>
      <c r="K517" t="b">
        <f>IF(dailyActivity_merged[[#This Row],[VeryActiveDistance]]&gt;20,"active")</f>
        <v>0</v>
      </c>
      <c r="L517">
        <v>0</v>
      </c>
      <c r="M517" t="b">
        <f>IF(dailyActivity_merged[[#This Row],[ModeratelyActiveDistance]]&gt;10&lt;20,"moderate")</f>
        <v>0</v>
      </c>
      <c r="N517">
        <v>0</v>
      </c>
      <c r="O517" t="str">
        <f>IF(dailyActivity_merged[[#This Row],[LightActiveDistance]]&lt;10,"light")</f>
        <v>light</v>
      </c>
      <c r="P517" t="b">
        <f>IF(dailyActivity_merged[[#This Row],[Mean]]="intermediate",IF(dailyActivity_merged[[#This Row],[Mean]]&gt;35,"pro","beginner"))</f>
        <v>0</v>
      </c>
      <c r="Q517">
        <f>AVERAGE(dailyActivity_merged[LightActiveDistance])</f>
        <v>3.3408191485885292</v>
      </c>
      <c r="R517">
        <v>1.3500000238418599</v>
      </c>
      <c r="S517">
        <v>0</v>
      </c>
      <c r="T517">
        <f>dailyActivity_merged[[#This Row],[VeryActiveMinutes]]*60</f>
        <v>0</v>
      </c>
      <c r="U517">
        <v>0</v>
      </c>
      <c r="V517">
        <f>dailyActivity_merged[[#This Row],[FairlyActiveMinutes]]*60</f>
        <v>0</v>
      </c>
      <c r="W517">
        <v>0</v>
      </c>
      <c r="X517">
        <f>dailyActivity_merged[[#This Row],[LightlyActiveMinutes]]*60</f>
        <v>4320</v>
      </c>
      <c r="Y517">
        <v>72</v>
      </c>
      <c r="Z517">
        <v>1341</v>
      </c>
      <c r="AA517">
        <v>2241</v>
      </c>
    </row>
    <row r="518" spans="1:27" x14ac:dyDescent="0.3">
      <c r="A518" t="e">
        <f>VLOOKUP(dailyActivity_merged[[#Headers],[Id]],dailyActivity_merged[[Id]:[Calories]],15,0)</f>
        <v>#N/A</v>
      </c>
      <c r="B518" t="str">
        <f>LEFT(dailyActivity_merged[[#This Row],[Id]],4)</f>
        <v>4702</v>
      </c>
      <c r="C518">
        <v>4702921684</v>
      </c>
      <c r="D518" t="str">
        <f>LEFT(dailyActivity_merged[[#This Row],[ActivityDate]],1)</f>
        <v>4</v>
      </c>
      <c r="E518" s="1">
        <v>42483</v>
      </c>
      <c r="F518" s="1">
        <f ca="1">SUMIF(dailyActivity_merged[Id],dailyActivity_merged[[#Headers],[TotalSteps]],F519:F1457)</f>
        <v>0</v>
      </c>
      <c r="G518">
        <v>15126</v>
      </c>
      <c r="H518">
        <v>12.2700004577637</v>
      </c>
      <c r="I518">
        <v>12.2700004577637</v>
      </c>
      <c r="J518">
        <v>0</v>
      </c>
      <c r="K518" t="b">
        <f>IF(dailyActivity_merged[[#This Row],[VeryActiveDistance]]&gt;20,"active")</f>
        <v>0</v>
      </c>
      <c r="L518">
        <v>0.75999999046325695</v>
      </c>
      <c r="M518" t="b">
        <f>IF(dailyActivity_merged[[#This Row],[ModeratelyActiveDistance]]&gt;10&lt;20,"moderate")</f>
        <v>0</v>
      </c>
      <c r="N518">
        <v>3.2400000095367401</v>
      </c>
      <c r="O518" t="str">
        <f>IF(dailyActivity_merged[[#This Row],[LightActiveDistance]]&lt;10,"light")</f>
        <v>light</v>
      </c>
      <c r="P518" t="b">
        <f>IF(dailyActivity_merged[[#This Row],[Mean]]="intermediate",IF(dailyActivity_merged[[#This Row],[Mean]]&gt;35,"pro","beginner"))</f>
        <v>0</v>
      </c>
      <c r="Q518">
        <f>AVERAGE(dailyActivity_merged[LightActiveDistance])</f>
        <v>3.3408191485885292</v>
      </c>
      <c r="R518">
        <v>8.2700004577636701</v>
      </c>
      <c r="S518">
        <v>0</v>
      </c>
      <c r="T518">
        <f>dailyActivity_merged[[#This Row],[VeryActiveMinutes]]*60</f>
        <v>540</v>
      </c>
      <c r="U518">
        <v>9</v>
      </c>
      <c r="V518">
        <f>dailyActivity_merged[[#This Row],[FairlyActiveMinutes]]*60</f>
        <v>3960</v>
      </c>
      <c r="W518">
        <v>66</v>
      </c>
      <c r="X518">
        <f>dailyActivity_merged[[#This Row],[LightlyActiveMinutes]]*60</f>
        <v>24480</v>
      </c>
      <c r="Y518">
        <v>408</v>
      </c>
      <c r="Z518">
        <v>469</v>
      </c>
      <c r="AA518">
        <v>3691</v>
      </c>
    </row>
    <row r="519" spans="1:27" x14ac:dyDescent="0.3">
      <c r="A519" t="e">
        <f>VLOOKUP(dailyActivity_merged[[#Headers],[Id]],dailyActivity_merged[[Id]:[Calories]],15,0)</f>
        <v>#N/A</v>
      </c>
      <c r="B519" t="str">
        <f>LEFT(dailyActivity_merged[[#This Row],[Id]],4)</f>
        <v>4702</v>
      </c>
      <c r="C519">
        <v>4702921684</v>
      </c>
      <c r="D519" t="str">
        <f>LEFT(dailyActivity_merged[[#This Row],[ActivityDate]],1)</f>
        <v>4</v>
      </c>
      <c r="E519" s="1">
        <v>42484</v>
      </c>
      <c r="F519" s="1">
        <f ca="1">SUMIF(dailyActivity_merged[Id],dailyActivity_merged[[#Headers],[TotalSteps]],F520:F1458)</f>
        <v>0</v>
      </c>
      <c r="G519">
        <v>15050</v>
      </c>
      <c r="H519">
        <v>12.2200002670288</v>
      </c>
      <c r="I519">
        <v>12.2200002670288</v>
      </c>
      <c r="J519">
        <v>0</v>
      </c>
      <c r="K519" t="b">
        <f>IF(dailyActivity_merged[[#This Row],[VeryActiveDistance]]&gt;20,"active")</f>
        <v>0</v>
      </c>
      <c r="L519">
        <v>1.20000004768372</v>
      </c>
      <c r="M519" t="b">
        <f>IF(dailyActivity_merged[[#This Row],[ModeratelyActiveDistance]]&gt;10&lt;20,"moderate")</f>
        <v>0</v>
      </c>
      <c r="N519">
        <v>5.1199998855590803</v>
      </c>
      <c r="O519" t="str">
        <f>IF(dailyActivity_merged[[#This Row],[LightActiveDistance]]&lt;10,"light")</f>
        <v>light</v>
      </c>
      <c r="P519" t="b">
        <f>IF(dailyActivity_merged[[#This Row],[Mean]]="intermediate",IF(dailyActivity_merged[[#This Row],[Mean]]&gt;35,"pro","beginner"))</f>
        <v>0</v>
      </c>
      <c r="Q519">
        <f>AVERAGE(dailyActivity_merged[LightActiveDistance])</f>
        <v>3.3408191485885292</v>
      </c>
      <c r="R519">
        <v>5.8800001144409197</v>
      </c>
      <c r="S519">
        <v>0</v>
      </c>
      <c r="T519">
        <f>dailyActivity_merged[[#This Row],[VeryActiveMinutes]]*60</f>
        <v>900</v>
      </c>
      <c r="U519">
        <v>15</v>
      </c>
      <c r="V519">
        <f>dailyActivity_merged[[#This Row],[FairlyActiveMinutes]]*60</f>
        <v>5700</v>
      </c>
      <c r="W519">
        <v>95</v>
      </c>
      <c r="X519">
        <f>dailyActivity_merged[[#This Row],[LightlyActiveMinutes]]*60</f>
        <v>16860</v>
      </c>
      <c r="Y519">
        <v>281</v>
      </c>
      <c r="Z519">
        <v>542</v>
      </c>
      <c r="AA519">
        <v>3538</v>
      </c>
    </row>
    <row r="520" spans="1:27" x14ac:dyDescent="0.3">
      <c r="A520" t="e">
        <f>VLOOKUP(dailyActivity_merged[[#Headers],[Id]],dailyActivity_merged[[Id]:[Calories]],15,0)</f>
        <v>#N/A</v>
      </c>
      <c r="B520" t="str">
        <f>LEFT(dailyActivity_merged[[#This Row],[Id]],4)</f>
        <v>4702</v>
      </c>
      <c r="C520">
        <v>4702921684</v>
      </c>
      <c r="D520" t="str">
        <f>LEFT(dailyActivity_merged[[#This Row],[ActivityDate]],1)</f>
        <v>4</v>
      </c>
      <c r="E520" s="1">
        <v>42485</v>
      </c>
      <c r="F520" s="1">
        <f ca="1">SUMIF(dailyActivity_merged[Id],dailyActivity_merged[[#Headers],[TotalSteps]],F521:F1459)</f>
        <v>0</v>
      </c>
      <c r="G520">
        <v>9167</v>
      </c>
      <c r="H520">
        <v>7.4299998283386204</v>
      </c>
      <c r="I520">
        <v>7.4299998283386204</v>
      </c>
      <c r="J520">
        <v>0</v>
      </c>
      <c r="K520" t="b">
        <f>IF(dailyActivity_merged[[#This Row],[VeryActiveDistance]]&gt;20,"active")</f>
        <v>0</v>
      </c>
      <c r="L520">
        <v>0.490000009536743</v>
      </c>
      <c r="M520" t="b">
        <f>IF(dailyActivity_merged[[#This Row],[ModeratelyActiveDistance]]&gt;10&lt;20,"moderate")</f>
        <v>0</v>
      </c>
      <c r="N520">
        <v>0.81999999284744296</v>
      </c>
      <c r="O520" t="str">
        <f>IF(dailyActivity_merged[[#This Row],[LightActiveDistance]]&lt;10,"light")</f>
        <v>light</v>
      </c>
      <c r="P520" t="b">
        <f>IF(dailyActivity_merged[[#This Row],[Mean]]="intermediate",IF(dailyActivity_merged[[#This Row],[Mean]]&gt;35,"pro","beginner"))</f>
        <v>0</v>
      </c>
      <c r="Q520">
        <f>AVERAGE(dailyActivity_merged[LightActiveDistance])</f>
        <v>3.3408191485885292</v>
      </c>
      <c r="R520">
        <v>6.1100001335143999</v>
      </c>
      <c r="S520">
        <v>0</v>
      </c>
      <c r="T520">
        <f>dailyActivity_merged[[#This Row],[VeryActiveMinutes]]*60</f>
        <v>360</v>
      </c>
      <c r="U520">
        <v>6</v>
      </c>
      <c r="V520">
        <f>dailyActivity_merged[[#This Row],[FairlyActiveMinutes]]*60</f>
        <v>900</v>
      </c>
      <c r="W520">
        <v>15</v>
      </c>
      <c r="X520">
        <f>dailyActivity_merged[[#This Row],[LightlyActiveMinutes]]*60</f>
        <v>16200</v>
      </c>
      <c r="Y520">
        <v>270</v>
      </c>
      <c r="Z520">
        <v>730</v>
      </c>
      <c r="AA520">
        <v>3064</v>
      </c>
    </row>
    <row r="521" spans="1:27" x14ac:dyDescent="0.3">
      <c r="A521" t="e">
        <f>VLOOKUP(dailyActivity_merged[[#Headers],[Id]],dailyActivity_merged[[Id]:[Calories]],15,0)</f>
        <v>#N/A</v>
      </c>
      <c r="B521" t="str">
        <f>LEFT(dailyActivity_merged[[#This Row],[Id]],4)</f>
        <v>4702</v>
      </c>
      <c r="C521">
        <v>4702921684</v>
      </c>
      <c r="D521" t="str">
        <f>LEFT(dailyActivity_merged[[#This Row],[ActivityDate]],1)</f>
        <v>4</v>
      </c>
      <c r="E521" s="1">
        <v>42486</v>
      </c>
      <c r="F521" s="1">
        <f ca="1">SUMIF(dailyActivity_merged[Id],dailyActivity_merged[[#Headers],[TotalSteps]],F522:F1460)</f>
        <v>0</v>
      </c>
      <c r="G521">
        <v>6108</v>
      </c>
      <c r="H521">
        <v>4.9499998092651403</v>
      </c>
      <c r="I521">
        <v>4.9499998092651403</v>
      </c>
      <c r="J521">
        <v>0</v>
      </c>
      <c r="K521" t="b">
        <f>IF(dailyActivity_merged[[#This Row],[VeryActiveDistance]]&gt;20,"active")</f>
        <v>0</v>
      </c>
      <c r="L521">
        <v>7.0000000298023196E-2</v>
      </c>
      <c r="M521" t="b">
        <f>IF(dailyActivity_merged[[#This Row],[ModeratelyActiveDistance]]&gt;10&lt;20,"moderate")</f>
        <v>0</v>
      </c>
      <c r="N521">
        <v>0.34999999403953602</v>
      </c>
      <c r="O521" t="str">
        <f>IF(dailyActivity_merged[[#This Row],[LightActiveDistance]]&lt;10,"light")</f>
        <v>light</v>
      </c>
      <c r="P521" t="b">
        <f>IF(dailyActivity_merged[[#This Row],[Mean]]="intermediate",IF(dailyActivity_merged[[#This Row],[Mean]]&gt;35,"pro","beginner"))</f>
        <v>0</v>
      </c>
      <c r="Q521">
        <f>AVERAGE(dailyActivity_merged[LightActiveDistance])</f>
        <v>3.3408191485885292</v>
      </c>
      <c r="R521">
        <v>4.53999996185303</v>
      </c>
      <c r="S521">
        <v>0</v>
      </c>
      <c r="T521">
        <f>dailyActivity_merged[[#This Row],[VeryActiveMinutes]]*60</f>
        <v>60</v>
      </c>
      <c r="U521">
        <v>1</v>
      </c>
      <c r="V521">
        <f>dailyActivity_merged[[#This Row],[FairlyActiveMinutes]]*60</f>
        <v>480</v>
      </c>
      <c r="W521">
        <v>8</v>
      </c>
      <c r="X521">
        <f>dailyActivity_merged[[#This Row],[LightlyActiveMinutes]]*60</f>
        <v>12960</v>
      </c>
      <c r="Y521">
        <v>216</v>
      </c>
      <c r="Z521">
        <v>765</v>
      </c>
      <c r="AA521">
        <v>2784</v>
      </c>
    </row>
    <row r="522" spans="1:27" x14ac:dyDescent="0.3">
      <c r="A522" t="e">
        <f>VLOOKUP(dailyActivity_merged[[#Headers],[Id]],dailyActivity_merged[[Id]:[Calories]],15,0)</f>
        <v>#N/A</v>
      </c>
      <c r="B522" t="str">
        <f>LEFT(dailyActivity_merged[[#This Row],[Id]],4)</f>
        <v>4702</v>
      </c>
      <c r="C522">
        <v>4702921684</v>
      </c>
      <c r="D522" t="str">
        <f>LEFT(dailyActivity_merged[[#This Row],[ActivityDate]],1)</f>
        <v>4</v>
      </c>
      <c r="E522" s="1">
        <v>42487</v>
      </c>
      <c r="F522" s="1">
        <f ca="1">SUMIF(dailyActivity_merged[Id],dailyActivity_merged[[#Headers],[TotalSteps]],F523:F1461)</f>
        <v>0</v>
      </c>
      <c r="G522">
        <v>7047</v>
      </c>
      <c r="H522">
        <v>5.7199997901916504</v>
      </c>
      <c r="I522">
        <v>5.7199997901916504</v>
      </c>
      <c r="J522">
        <v>0</v>
      </c>
      <c r="K522" t="b">
        <f>IF(dailyActivity_merged[[#This Row],[VeryActiveDistance]]&gt;20,"active")</f>
        <v>0</v>
      </c>
      <c r="L522">
        <v>9.00000035762787E-2</v>
      </c>
      <c r="M522" t="b">
        <f>IF(dailyActivity_merged[[#This Row],[ModeratelyActiveDistance]]&gt;10&lt;20,"moderate")</f>
        <v>0</v>
      </c>
      <c r="N522">
        <v>0.80000001192092896</v>
      </c>
      <c r="O522" t="str">
        <f>IF(dailyActivity_merged[[#This Row],[LightActiveDistance]]&lt;10,"light")</f>
        <v>light</v>
      </c>
      <c r="P522" t="b">
        <f>IF(dailyActivity_merged[[#This Row],[Mean]]="intermediate",IF(dailyActivity_merged[[#This Row],[Mean]]&gt;35,"pro","beginner"))</f>
        <v>0</v>
      </c>
      <c r="Q522">
        <f>AVERAGE(dailyActivity_merged[LightActiveDistance])</f>
        <v>3.3408191485885292</v>
      </c>
      <c r="R522">
        <v>4.7800002098083496</v>
      </c>
      <c r="S522">
        <v>0</v>
      </c>
      <c r="T522">
        <f>dailyActivity_merged[[#This Row],[VeryActiveMinutes]]*60</f>
        <v>60</v>
      </c>
      <c r="U522">
        <v>1</v>
      </c>
      <c r="V522">
        <f>dailyActivity_merged[[#This Row],[FairlyActiveMinutes]]*60</f>
        <v>960</v>
      </c>
      <c r="W522">
        <v>16</v>
      </c>
      <c r="X522">
        <f>dailyActivity_merged[[#This Row],[LightlyActiveMinutes]]*60</f>
        <v>14280</v>
      </c>
      <c r="Y522">
        <v>238</v>
      </c>
      <c r="Z522">
        <v>733</v>
      </c>
      <c r="AA522">
        <v>2908</v>
      </c>
    </row>
    <row r="523" spans="1:27" x14ac:dyDescent="0.3">
      <c r="A523" t="e">
        <f>VLOOKUP(dailyActivity_merged[[#Headers],[Id]],dailyActivity_merged[[Id]:[Calories]],15,0)</f>
        <v>#N/A</v>
      </c>
      <c r="B523" t="str">
        <f>LEFT(dailyActivity_merged[[#This Row],[Id]],4)</f>
        <v>4702</v>
      </c>
      <c r="C523">
        <v>4702921684</v>
      </c>
      <c r="D523" t="str">
        <f>LEFT(dailyActivity_merged[[#This Row],[ActivityDate]],1)</f>
        <v>4</v>
      </c>
      <c r="E523" s="1">
        <v>42488</v>
      </c>
      <c r="F523" s="1">
        <f ca="1">SUMIF(dailyActivity_merged[Id],dailyActivity_merged[[#Headers],[TotalSteps]],F524:F1462)</f>
        <v>0</v>
      </c>
      <c r="G523">
        <v>9023</v>
      </c>
      <c r="H523">
        <v>7.3200001716613796</v>
      </c>
      <c r="I523">
        <v>7.3200001716613796</v>
      </c>
      <c r="J523">
        <v>0</v>
      </c>
      <c r="K523" t="b">
        <f>IF(dailyActivity_merged[[#This Row],[VeryActiveDistance]]&gt;20,"active")</f>
        <v>0</v>
      </c>
      <c r="L523">
        <v>1.12999999523163</v>
      </c>
      <c r="M523" t="b">
        <f>IF(dailyActivity_merged[[#This Row],[ModeratelyActiveDistance]]&gt;10&lt;20,"moderate")</f>
        <v>0</v>
      </c>
      <c r="N523">
        <v>0.41999998688697798</v>
      </c>
      <c r="O523" t="str">
        <f>IF(dailyActivity_merged[[#This Row],[LightActiveDistance]]&lt;10,"light")</f>
        <v>light</v>
      </c>
      <c r="P523" t="b">
        <f>IF(dailyActivity_merged[[#This Row],[Mean]]="intermediate",IF(dailyActivity_merged[[#This Row],[Mean]]&gt;35,"pro","beginner"))</f>
        <v>0</v>
      </c>
      <c r="Q523">
        <f>AVERAGE(dailyActivity_merged[LightActiveDistance])</f>
        <v>3.3408191485885292</v>
      </c>
      <c r="R523">
        <v>5.7699999809265101</v>
      </c>
      <c r="S523">
        <v>0</v>
      </c>
      <c r="T523">
        <f>dailyActivity_merged[[#This Row],[VeryActiveMinutes]]*60</f>
        <v>840</v>
      </c>
      <c r="U523">
        <v>14</v>
      </c>
      <c r="V523">
        <f>dailyActivity_merged[[#This Row],[FairlyActiveMinutes]]*60</f>
        <v>540</v>
      </c>
      <c r="W523">
        <v>9</v>
      </c>
      <c r="X523">
        <f>dailyActivity_merged[[#This Row],[LightlyActiveMinutes]]*60</f>
        <v>13920</v>
      </c>
      <c r="Y523">
        <v>232</v>
      </c>
      <c r="Z523">
        <v>738</v>
      </c>
      <c r="AA523">
        <v>3033</v>
      </c>
    </row>
    <row r="524" spans="1:27" x14ac:dyDescent="0.3">
      <c r="A524" t="e">
        <f>VLOOKUP(dailyActivity_merged[[#Headers],[Id]],dailyActivity_merged[[Id]:[Calories]],15,0)</f>
        <v>#N/A</v>
      </c>
      <c r="B524" t="str">
        <f>LEFT(dailyActivity_merged[[#This Row],[Id]],4)</f>
        <v>4702</v>
      </c>
      <c r="C524">
        <v>4702921684</v>
      </c>
      <c r="D524" t="str">
        <f>LEFT(dailyActivity_merged[[#This Row],[ActivityDate]],1)</f>
        <v>4</v>
      </c>
      <c r="E524" s="1">
        <v>42489</v>
      </c>
      <c r="F524" s="1">
        <f ca="1">SUMIF(dailyActivity_merged[Id],dailyActivity_merged[[#Headers],[TotalSteps]],F525:F1463)</f>
        <v>0</v>
      </c>
      <c r="G524">
        <v>9930</v>
      </c>
      <c r="H524">
        <v>8.0500001907348597</v>
      </c>
      <c r="I524">
        <v>8.0500001907348597</v>
      </c>
      <c r="J524">
        <v>0</v>
      </c>
      <c r="K524" t="b">
        <f>IF(dailyActivity_merged[[#This Row],[VeryActiveDistance]]&gt;20,"active")</f>
        <v>0</v>
      </c>
      <c r="L524">
        <v>1.0599999427795399</v>
      </c>
      <c r="M524" t="b">
        <f>IF(dailyActivity_merged[[#This Row],[ModeratelyActiveDistance]]&gt;10&lt;20,"moderate")</f>
        <v>0</v>
      </c>
      <c r="N524">
        <v>0.92000001668930098</v>
      </c>
      <c r="O524" t="str">
        <f>IF(dailyActivity_merged[[#This Row],[LightActiveDistance]]&lt;10,"light")</f>
        <v>light</v>
      </c>
      <c r="P524" t="b">
        <f>IF(dailyActivity_merged[[#This Row],[Mean]]="intermediate",IF(dailyActivity_merged[[#This Row],[Mean]]&gt;35,"pro","beginner"))</f>
        <v>0</v>
      </c>
      <c r="Q524">
        <f>AVERAGE(dailyActivity_merged[LightActiveDistance])</f>
        <v>3.3408191485885292</v>
      </c>
      <c r="R524">
        <v>6.0700001716613796</v>
      </c>
      <c r="S524">
        <v>0</v>
      </c>
      <c r="T524">
        <f>dailyActivity_merged[[#This Row],[VeryActiveMinutes]]*60</f>
        <v>720</v>
      </c>
      <c r="U524">
        <v>12</v>
      </c>
      <c r="V524">
        <f>dailyActivity_merged[[#This Row],[FairlyActiveMinutes]]*60</f>
        <v>1140</v>
      </c>
      <c r="W524">
        <v>19</v>
      </c>
      <c r="X524">
        <f>dailyActivity_merged[[#This Row],[LightlyActiveMinutes]]*60</f>
        <v>16020</v>
      </c>
      <c r="Y524">
        <v>267</v>
      </c>
      <c r="Z524">
        <v>692</v>
      </c>
      <c r="AA524">
        <v>3165</v>
      </c>
    </row>
    <row r="525" spans="1:27" x14ac:dyDescent="0.3">
      <c r="A525" t="e">
        <f>VLOOKUP(dailyActivity_merged[[#Headers],[Id]],dailyActivity_merged[[Id]:[Calories]],15,0)</f>
        <v>#N/A</v>
      </c>
      <c r="B525" t="str">
        <f>LEFT(dailyActivity_merged[[#This Row],[Id]],4)</f>
        <v>4702</v>
      </c>
      <c r="C525">
        <v>4702921684</v>
      </c>
      <c r="D525" t="str">
        <f>LEFT(dailyActivity_merged[[#This Row],[ActivityDate]],1)</f>
        <v>4</v>
      </c>
      <c r="E525" s="1">
        <v>42490</v>
      </c>
      <c r="F525" s="1">
        <f ca="1">SUMIF(dailyActivity_merged[Id],dailyActivity_merged[[#Headers],[TotalSteps]],F526:F1464)</f>
        <v>0</v>
      </c>
      <c r="G525">
        <v>10144</v>
      </c>
      <c r="H525">
        <v>8.2299995422363299</v>
      </c>
      <c r="I525">
        <v>8.2299995422363299</v>
      </c>
      <c r="J525">
        <v>0</v>
      </c>
      <c r="K525" t="b">
        <f>IF(dailyActivity_merged[[#This Row],[VeryActiveDistance]]&gt;20,"active")</f>
        <v>0</v>
      </c>
      <c r="L525">
        <v>0.31999999284744302</v>
      </c>
      <c r="M525" t="b">
        <f>IF(dailyActivity_merged[[#This Row],[ModeratelyActiveDistance]]&gt;10&lt;20,"moderate")</f>
        <v>0</v>
      </c>
      <c r="N525">
        <v>2.0299999713897701</v>
      </c>
      <c r="O525" t="str">
        <f>IF(dailyActivity_merged[[#This Row],[LightActiveDistance]]&lt;10,"light")</f>
        <v>light</v>
      </c>
      <c r="P525" t="b">
        <f>IF(dailyActivity_merged[[#This Row],[Mean]]="intermediate",IF(dailyActivity_merged[[#This Row],[Mean]]&gt;35,"pro","beginner"))</f>
        <v>0</v>
      </c>
      <c r="Q525">
        <f>AVERAGE(dailyActivity_merged[LightActiveDistance])</f>
        <v>3.3408191485885292</v>
      </c>
      <c r="R525">
        <v>5.8800001144409197</v>
      </c>
      <c r="S525">
        <v>0</v>
      </c>
      <c r="T525">
        <f>dailyActivity_merged[[#This Row],[VeryActiveMinutes]]*60</f>
        <v>240</v>
      </c>
      <c r="U525">
        <v>4</v>
      </c>
      <c r="V525">
        <f>dailyActivity_merged[[#This Row],[FairlyActiveMinutes]]*60</f>
        <v>2160</v>
      </c>
      <c r="W525">
        <v>36</v>
      </c>
      <c r="X525">
        <f>dailyActivity_merged[[#This Row],[LightlyActiveMinutes]]*60</f>
        <v>15780</v>
      </c>
      <c r="Y525">
        <v>263</v>
      </c>
      <c r="Z525">
        <v>728</v>
      </c>
      <c r="AA525">
        <v>3115</v>
      </c>
    </row>
    <row r="526" spans="1:27" x14ac:dyDescent="0.3">
      <c r="A526" t="e">
        <f>VLOOKUP(dailyActivity_merged[[#Headers],[Id]],dailyActivity_merged[[Id]:[Calories]],15,0)</f>
        <v>#N/A</v>
      </c>
      <c r="B526" t="str">
        <f>LEFT(dailyActivity_merged[[#This Row],[Id]],4)</f>
        <v>4702</v>
      </c>
      <c r="C526">
        <v>4702921684</v>
      </c>
      <c r="D526" t="str">
        <f>LEFT(dailyActivity_merged[[#This Row],[ActivityDate]],1)</f>
        <v>4</v>
      </c>
      <c r="E526" s="1">
        <v>42491</v>
      </c>
      <c r="F526" s="1">
        <f ca="1">SUMIF(dailyActivity_merged[Id],dailyActivity_merged[[#Headers],[TotalSteps]],F527:F1465)</f>
        <v>0</v>
      </c>
      <c r="G526">
        <v>0</v>
      </c>
      <c r="H526">
        <v>0</v>
      </c>
      <c r="I526">
        <v>0</v>
      </c>
      <c r="J526">
        <v>0</v>
      </c>
      <c r="K526" t="b">
        <f>IF(dailyActivity_merged[[#This Row],[VeryActiveDistance]]&gt;20,"active")</f>
        <v>0</v>
      </c>
      <c r="L526">
        <v>0</v>
      </c>
      <c r="M526" t="b">
        <f>IF(dailyActivity_merged[[#This Row],[ModeratelyActiveDistance]]&gt;10&lt;20,"moderate")</f>
        <v>0</v>
      </c>
      <c r="N526">
        <v>0</v>
      </c>
      <c r="O526" t="str">
        <f>IF(dailyActivity_merged[[#This Row],[LightActiveDistance]]&lt;10,"light")</f>
        <v>light</v>
      </c>
      <c r="P526" t="b">
        <f>IF(dailyActivity_merged[[#This Row],[Mean]]="intermediate",IF(dailyActivity_merged[[#This Row],[Mean]]&gt;35,"pro","beginner"))</f>
        <v>0</v>
      </c>
      <c r="Q526">
        <f>AVERAGE(dailyActivity_merged[LightActiveDistance])</f>
        <v>3.3408191485885292</v>
      </c>
      <c r="R526">
        <v>0</v>
      </c>
      <c r="S526">
        <v>0</v>
      </c>
      <c r="T526">
        <f>dailyActivity_merged[[#This Row],[VeryActiveMinutes]]*60</f>
        <v>0</v>
      </c>
      <c r="U526">
        <v>0</v>
      </c>
      <c r="V526">
        <f>dailyActivity_merged[[#This Row],[FairlyActiveMinutes]]*60</f>
        <v>0</v>
      </c>
      <c r="W526">
        <v>0</v>
      </c>
      <c r="X526">
        <f>dailyActivity_merged[[#This Row],[LightlyActiveMinutes]]*60</f>
        <v>0</v>
      </c>
      <c r="Y526">
        <v>0</v>
      </c>
      <c r="Z526">
        <v>1440</v>
      </c>
      <c r="AA526">
        <v>2017</v>
      </c>
    </row>
    <row r="527" spans="1:27" x14ac:dyDescent="0.3">
      <c r="A527" t="e">
        <f>VLOOKUP(dailyActivity_merged[[#Headers],[Id]],dailyActivity_merged[[Id]:[Calories]],15,0)</f>
        <v>#N/A</v>
      </c>
      <c r="B527" t="str">
        <f>LEFT(dailyActivity_merged[[#This Row],[Id]],4)</f>
        <v>4702</v>
      </c>
      <c r="C527">
        <v>4702921684</v>
      </c>
      <c r="D527" t="str">
        <f>LEFT(dailyActivity_merged[[#This Row],[ActivityDate]],1)</f>
        <v>4</v>
      </c>
      <c r="E527" s="1">
        <v>42492</v>
      </c>
      <c r="F527" s="1">
        <f ca="1">SUMIF(dailyActivity_merged[Id],dailyActivity_merged[[#Headers],[TotalSteps]],F528:F1466)</f>
        <v>0</v>
      </c>
      <c r="G527">
        <v>7245</v>
      </c>
      <c r="H527">
        <v>5.9200000762939498</v>
      </c>
      <c r="I527">
        <v>5.9200000762939498</v>
      </c>
      <c r="J527">
        <v>0</v>
      </c>
      <c r="K527" t="b">
        <f>IF(dailyActivity_merged[[#This Row],[VeryActiveDistance]]&gt;20,"active")</f>
        <v>0</v>
      </c>
      <c r="L527">
        <v>0.37999999523162797</v>
      </c>
      <c r="M527" t="b">
        <f>IF(dailyActivity_merged[[#This Row],[ModeratelyActiveDistance]]&gt;10&lt;20,"moderate")</f>
        <v>0</v>
      </c>
      <c r="N527">
        <v>1.7400000095367401</v>
      </c>
      <c r="O527" t="str">
        <f>IF(dailyActivity_merged[[#This Row],[LightActiveDistance]]&lt;10,"light")</f>
        <v>light</v>
      </c>
      <c r="P527" t="b">
        <f>IF(dailyActivity_merged[[#This Row],[Mean]]="intermediate",IF(dailyActivity_merged[[#This Row],[Mean]]&gt;35,"pro","beginner"))</f>
        <v>0</v>
      </c>
      <c r="Q527">
        <f>AVERAGE(dailyActivity_merged[LightActiveDistance])</f>
        <v>3.3408191485885292</v>
      </c>
      <c r="R527">
        <v>3.7599999904632599</v>
      </c>
      <c r="S527">
        <v>0</v>
      </c>
      <c r="T527">
        <f>dailyActivity_merged[[#This Row],[VeryActiveMinutes]]*60</f>
        <v>300</v>
      </c>
      <c r="U527">
        <v>5</v>
      </c>
      <c r="V527">
        <f>dailyActivity_merged[[#This Row],[FairlyActiveMinutes]]*60</f>
        <v>2400</v>
      </c>
      <c r="W527">
        <v>40</v>
      </c>
      <c r="X527">
        <f>dailyActivity_merged[[#This Row],[LightlyActiveMinutes]]*60</f>
        <v>11700</v>
      </c>
      <c r="Y527">
        <v>195</v>
      </c>
      <c r="Z527">
        <v>1131</v>
      </c>
      <c r="AA527">
        <v>2859</v>
      </c>
    </row>
    <row r="528" spans="1:27" x14ac:dyDescent="0.3">
      <c r="A528" t="e">
        <f>VLOOKUP(dailyActivity_merged[[#Headers],[Id]],dailyActivity_merged[[Id]:[Calories]],15,0)</f>
        <v>#N/A</v>
      </c>
      <c r="B528" t="str">
        <f>LEFT(dailyActivity_merged[[#This Row],[Id]],4)</f>
        <v>4702</v>
      </c>
      <c r="C528">
        <v>4702921684</v>
      </c>
      <c r="D528" t="str">
        <f>LEFT(dailyActivity_merged[[#This Row],[ActivityDate]],1)</f>
        <v>4</v>
      </c>
      <c r="E528" s="1">
        <v>42493</v>
      </c>
      <c r="F528" s="1">
        <f ca="1">SUMIF(dailyActivity_merged[Id],dailyActivity_merged[[#Headers],[TotalSteps]],F529:F1467)</f>
        <v>0</v>
      </c>
      <c r="G528">
        <v>9454</v>
      </c>
      <c r="H528">
        <v>7.6700000762939498</v>
      </c>
      <c r="I528">
        <v>7.6700000762939498</v>
      </c>
      <c r="J528">
        <v>0</v>
      </c>
      <c r="K528" t="b">
        <f>IF(dailyActivity_merged[[#This Row],[VeryActiveDistance]]&gt;20,"active")</f>
        <v>0</v>
      </c>
      <c r="L528">
        <v>0</v>
      </c>
      <c r="M528" t="b">
        <f>IF(dailyActivity_merged[[#This Row],[ModeratelyActiveDistance]]&gt;10&lt;20,"moderate")</f>
        <v>0</v>
      </c>
      <c r="N528">
        <v>0</v>
      </c>
      <c r="O528" t="str">
        <f>IF(dailyActivity_merged[[#This Row],[LightActiveDistance]]&lt;10,"light")</f>
        <v>light</v>
      </c>
      <c r="P528" t="b">
        <f>IF(dailyActivity_merged[[#This Row],[Mean]]="intermediate",IF(dailyActivity_merged[[#This Row],[Mean]]&gt;35,"pro","beginner"))</f>
        <v>0</v>
      </c>
      <c r="Q528">
        <f>AVERAGE(dailyActivity_merged[LightActiveDistance])</f>
        <v>3.3408191485885292</v>
      </c>
      <c r="R528">
        <v>7.6700000762939498</v>
      </c>
      <c r="S528">
        <v>0</v>
      </c>
      <c r="T528">
        <f>dailyActivity_merged[[#This Row],[VeryActiveMinutes]]*60</f>
        <v>0</v>
      </c>
      <c r="U528">
        <v>0</v>
      </c>
      <c r="V528">
        <f>dailyActivity_merged[[#This Row],[FairlyActiveMinutes]]*60</f>
        <v>0</v>
      </c>
      <c r="W528">
        <v>0</v>
      </c>
      <c r="X528">
        <f>dailyActivity_merged[[#This Row],[LightlyActiveMinutes]]*60</f>
        <v>18780</v>
      </c>
      <c r="Y528">
        <v>313</v>
      </c>
      <c r="Z528">
        <v>729</v>
      </c>
      <c r="AA528">
        <v>3145</v>
      </c>
    </row>
    <row r="529" spans="1:27" x14ac:dyDescent="0.3">
      <c r="A529" t="e">
        <f>VLOOKUP(dailyActivity_merged[[#Headers],[Id]],dailyActivity_merged[[Id]:[Calories]],15,0)</f>
        <v>#N/A</v>
      </c>
      <c r="B529" t="str">
        <f>LEFT(dailyActivity_merged[[#This Row],[Id]],4)</f>
        <v>4702</v>
      </c>
      <c r="C529">
        <v>4702921684</v>
      </c>
      <c r="D529" t="str">
        <f>LEFT(dailyActivity_merged[[#This Row],[ActivityDate]],1)</f>
        <v>4</v>
      </c>
      <c r="E529" s="1">
        <v>42494</v>
      </c>
      <c r="F529" s="1">
        <f ca="1">SUMIF(dailyActivity_merged[Id],dailyActivity_merged[[#Headers],[TotalSteps]],F530:F1468)</f>
        <v>0</v>
      </c>
      <c r="G529">
        <v>8161</v>
      </c>
      <c r="H529">
        <v>6.6199998855590803</v>
      </c>
      <c r="I529">
        <v>6.6199998855590803</v>
      </c>
      <c r="J529">
        <v>0</v>
      </c>
      <c r="K529" t="b">
        <f>IF(dailyActivity_merged[[#This Row],[VeryActiveDistance]]&gt;20,"active")</f>
        <v>0</v>
      </c>
      <c r="L529">
        <v>0.34000000357627902</v>
      </c>
      <c r="M529" t="b">
        <f>IF(dailyActivity_merged[[#This Row],[ModeratelyActiveDistance]]&gt;10&lt;20,"moderate")</f>
        <v>0</v>
      </c>
      <c r="N529">
        <v>0.730000019073486</v>
      </c>
      <c r="O529" t="str">
        <f>IF(dailyActivity_merged[[#This Row],[LightActiveDistance]]&lt;10,"light")</f>
        <v>light</v>
      </c>
      <c r="P529" t="b">
        <f>IF(dailyActivity_merged[[#This Row],[Mean]]="intermediate",IF(dailyActivity_merged[[#This Row],[Mean]]&gt;35,"pro","beginner"))</f>
        <v>0</v>
      </c>
      <c r="Q529">
        <f>AVERAGE(dailyActivity_merged[LightActiveDistance])</f>
        <v>3.3408191485885292</v>
      </c>
      <c r="R529">
        <v>5.53999996185303</v>
      </c>
      <c r="S529">
        <v>0</v>
      </c>
      <c r="T529">
        <f>dailyActivity_merged[[#This Row],[VeryActiveMinutes]]*60</f>
        <v>240</v>
      </c>
      <c r="U529">
        <v>4</v>
      </c>
      <c r="V529">
        <f>dailyActivity_merged[[#This Row],[FairlyActiveMinutes]]*60</f>
        <v>900</v>
      </c>
      <c r="W529">
        <v>15</v>
      </c>
      <c r="X529">
        <f>dailyActivity_merged[[#This Row],[LightlyActiveMinutes]]*60</f>
        <v>15060</v>
      </c>
      <c r="Y529">
        <v>251</v>
      </c>
      <c r="Z529">
        <v>757</v>
      </c>
      <c r="AA529">
        <v>3004</v>
      </c>
    </row>
    <row r="530" spans="1:27" x14ac:dyDescent="0.3">
      <c r="A530" t="e">
        <f>VLOOKUP(dailyActivity_merged[[#Headers],[Id]],dailyActivity_merged[[Id]:[Calories]],15,0)</f>
        <v>#N/A</v>
      </c>
      <c r="B530" t="str">
        <f>LEFT(dailyActivity_merged[[#This Row],[Id]],4)</f>
        <v>4702</v>
      </c>
      <c r="C530">
        <v>4702921684</v>
      </c>
      <c r="D530" t="str">
        <f>LEFT(dailyActivity_merged[[#This Row],[ActivityDate]],1)</f>
        <v>4</v>
      </c>
      <c r="E530" s="1">
        <v>42495</v>
      </c>
      <c r="F530" s="1">
        <f ca="1">SUMIF(dailyActivity_merged[Id],dailyActivity_merged[[#Headers],[TotalSteps]],F531:F1469)</f>
        <v>0</v>
      </c>
      <c r="G530">
        <v>8614</v>
      </c>
      <c r="H530">
        <v>6.9899997711181596</v>
      </c>
      <c r="I530">
        <v>6.9899997711181596</v>
      </c>
      <c r="J530">
        <v>0</v>
      </c>
      <c r="K530" t="b">
        <f>IF(dailyActivity_merged[[#This Row],[VeryActiveDistance]]&gt;20,"active")</f>
        <v>0</v>
      </c>
      <c r="L530">
        <v>0.67000001668930098</v>
      </c>
      <c r="M530" t="b">
        <f>IF(dailyActivity_merged[[#This Row],[ModeratelyActiveDistance]]&gt;10&lt;20,"moderate")</f>
        <v>0</v>
      </c>
      <c r="N530">
        <v>0.21999999880790699</v>
      </c>
      <c r="O530" t="str">
        <f>IF(dailyActivity_merged[[#This Row],[LightActiveDistance]]&lt;10,"light")</f>
        <v>light</v>
      </c>
      <c r="P530" t="b">
        <f>IF(dailyActivity_merged[[#This Row],[Mean]]="intermediate",IF(dailyActivity_merged[[#This Row],[Mean]]&gt;35,"pro","beginner"))</f>
        <v>0</v>
      </c>
      <c r="Q530">
        <f>AVERAGE(dailyActivity_merged[LightActiveDistance])</f>
        <v>3.3408191485885292</v>
      </c>
      <c r="R530">
        <v>6.0900001525878897</v>
      </c>
      <c r="S530">
        <v>0</v>
      </c>
      <c r="T530">
        <f>dailyActivity_merged[[#This Row],[VeryActiveMinutes]]*60</f>
        <v>480</v>
      </c>
      <c r="U530">
        <v>8</v>
      </c>
      <c r="V530">
        <f>dailyActivity_merged[[#This Row],[FairlyActiveMinutes]]*60</f>
        <v>300</v>
      </c>
      <c r="W530">
        <v>5</v>
      </c>
      <c r="X530">
        <f>dailyActivity_merged[[#This Row],[LightlyActiveMinutes]]*60</f>
        <v>14460</v>
      </c>
      <c r="Y530">
        <v>241</v>
      </c>
      <c r="Z530">
        <v>745</v>
      </c>
      <c r="AA530">
        <v>3006</v>
      </c>
    </row>
    <row r="531" spans="1:27" x14ac:dyDescent="0.3">
      <c r="A531" t="e">
        <f>VLOOKUP(dailyActivity_merged[[#Headers],[Id]],dailyActivity_merged[[Id]:[Calories]],15,0)</f>
        <v>#N/A</v>
      </c>
      <c r="B531" t="str">
        <f>LEFT(dailyActivity_merged[[#This Row],[Id]],4)</f>
        <v>4702</v>
      </c>
      <c r="C531">
        <v>4702921684</v>
      </c>
      <c r="D531" t="str">
        <f>LEFT(dailyActivity_merged[[#This Row],[ActivityDate]],1)</f>
        <v>4</v>
      </c>
      <c r="E531" s="1">
        <v>42496</v>
      </c>
      <c r="F531" s="1">
        <f ca="1">SUMIF(dailyActivity_merged[Id],dailyActivity_merged[[#Headers],[TotalSteps]],F532:F1470)</f>
        <v>0</v>
      </c>
      <c r="G531">
        <v>6943</v>
      </c>
      <c r="H531">
        <v>5.6300001144409197</v>
      </c>
      <c r="I531">
        <v>5.6300001144409197</v>
      </c>
      <c r="J531">
        <v>0</v>
      </c>
      <c r="K531" t="b">
        <f>IF(dailyActivity_merged[[#This Row],[VeryActiveDistance]]&gt;20,"active")</f>
        <v>0</v>
      </c>
      <c r="L531">
        <v>7.9999998211860698E-2</v>
      </c>
      <c r="M531" t="b">
        <f>IF(dailyActivity_merged[[#This Row],[ModeratelyActiveDistance]]&gt;10&lt;20,"moderate")</f>
        <v>0</v>
      </c>
      <c r="N531">
        <v>0.66000002622604403</v>
      </c>
      <c r="O531" t="str">
        <f>IF(dailyActivity_merged[[#This Row],[LightActiveDistance]]&lt;10,"light")</f>
        <v>light</v>
      </c>
      <c r="P531" t="b">
        <f>IF(dailyActivity_merged[[#This Row],[Mean]]="intermediate",IF(dailyActivity_merged[[#This Row],[Mean]]&gt;35,"pro","beginner"))</f>
        <v>0</v>
      </c>
      <c r="Q531">
        <f>AVERAGE(dailyActivity_merged[LightActiveDistance])</f>
        <v>3.3408191485885292</v>
      </c>
      <c r="R531">
        <v>4.8699998855590803</v>
      </c>
      <c r="S531">
        <v>0</v>
      </c>
      <c r="T531">
        <f>dailyActivity_merged[[#This Row],[VeryActiveMinutes]]*60</f>
        <v>60</v>
      </c>
      <c r="U531">
        <v>1</v>
      </c>
      <c r="V531">
        <f>dailyActivity_merged[[#This Row],[FairlyActiveMinutes]]*60</f>
        <v>960</v>
      </c>
      <c r="W531">
        <v>16</v>
      </c>
      <c r="X531">
        <f>dailyActivity_merged[[#This Row],[LightlyActiveMinutes]]*60</f>
        <v>12420</v>
      </c>
      <c r="Y531">
        <v>207</v>
      </c>
      <c r="Z531">
        <v>682</v>
      </c>
      <c r="AA531">
        <v>2859</v>
      </c>
    </row>
    <row r="532" spans="1:27" x14ac:dyDescent="0.3">
      <c r="A532" t="e">
        <f>VLOOKUP(dailyActivity_merged[[#Headers],[Id]],dailyActivity_merged[[Id]:[Calories]],15,0)</f>
        <v>#N/A</v>
      </c>
      <c r="B532" t="str">
        <f>LEFT(dailyActivity_merged[[#This Row],[Id]],4)</f>
        <v>4702</v>
      </c>
      <c r="C532">
        <v>4702921684</v>
      </c>
      <c r="D532" t="str">
        <f>LEFT(dailyActivity_merged[[#This Row],[ActivityDate]],1)</f>
        <v>4</v>
      </c>
      <c r="E532" s="1">
        <v>42497</v>
      </c>
      <c r="F532" s="1">
        <f ca="1">SUMIF(dailyActivity_merged[Id],dailyActivity_merged[[#Headers],[TotalSteps]],F533:F1471)</f>
        <v>0</v>
      </c>
      <c r="G532">
        <v>14370</v>
      </c>
      <c r="H532">
        <v>11.6499996185303</v>
      </c>
      <c r="I532">
        <v>11.6499996185303</v>
      </c>
      <c r="J532">
        <v>0</v>
      </c>
      <c r="K532" t="b">
        <f>IF(dailyActivity_merged[[#This Row],[VeryActiveDistance]]&gt;20,"active")</f>
        <v>0</v>
      </c>
      <c r="L532">
        <v>0.37000000476837203</v>
      </c>
      <c r="M532" t="b">
        <f>IF(dailyActivity_merged[[#This Row],[ModeratelyActiveDistance]]&gt;10&lt;20,"moderate")</f>
        <v>0</v>
      </c>
      <c r="N532">
        <v>2.3099999427795401</v>
      </c>
      <c r="O532" t="str">
        <f>IF(dailyActivity_merged[[#This Row],[LightActiveDistance]]&lt;10,"light")</f>
        <v>light</v>
      </c>
      <c r="P532" t="b">
        <f>IF(dailyActivity_merged[[#This Row],[Mean]]="intermediate",IF(dailyActivity_merged[[#This Row],[Mean]]&gt;35,"pro","beginner"))</f>
        <v>0</v>
      </c>
      <c r="Q532">
        <f>AVERAGE(dailyActivity_merged[LightActiveDistance])</f>
        <v>3.3408191485885292</v>
      </c>
      <c r="R532">
        <v>8.9700002670288104</v>
      </c>
      <c r="S532">
        <v>0</v>
      </c>
      <c r="T532">
        <f>dailyActivity_merged[[#This Row],[VeryActiveMinutes]]*60</f>
        <v>300</v>
      </c>
      <c r="U532">
        <v>5</v>
      </c>
      <c r="V532">
        <f>dailyActivity_merged[[#This Row],[FairlyActiveMinutes]]*60</f>
        <v>2760</v>
      </c>
      <c r="W532">
        <v>46</v>
      </c>
      <c r="X532">
        <f>dailyActivity_merged[[#This Row],[LightlyActiveMinutes]]*60</f>
        <v>26340</v>
      </c>
      <c r="Y532">
        <v>439</v>
      </c>
      <c r="Z532">
        <v>577</v>
      </c>
      <c r="AA532">
        <v>3683</v>
      </c>
    </row>
    <row r="533" spans="1:27" x14ac:dyDescent="0.3">
      <c r="A533" t="e">
        <f>VLOOKUP(dailyActivity_merged[[#Headers],[Id]],dailyActivity_merged[[Id]:[Calories]],15,0)</f>
        <v>#N/A</v>
      </c>
      <c r="B533" t="str">
        <f>LEFT(dailyActivity_merged[[#This Row],[Id]],4)</f>
        <v>4702</v>
      </c>
      <c r="C533">
        <v>4702921684</v>
      </c>
      <c r="D533" t="str">
        <f>LEFT(dailyActivity_merged[[#This Row],[ActivityDate]],1)</f>
        <v>4</v>
      </c>
      <c r="E533" s="1">
        <v>42498</v>
      </c>
      <c r="F533" s="1">
        <f ca="1">SUMIF(dailyActivity_merged[Id],dailyActivity_merged[[#Headers],[TotalSteps]],F534:F1472)</f>
        <v>0</v>
      </c>
      <c r="G533">
        <v>12857</v>
      </c>
      <c r="H533">
        <v>10.430000305175801</v>
      </c>
      <c r="I533">
        <v>10.430000305175801</v>
      </c>
      <c r="J533">
        <v>0</v>
      </c>
      <c r="K533" t="b">
        <f>IF(dailyActivity_merged[[#This Row],[VeryActiveDistance]]&gt;20,"active")</f>
        <v>0</v>
      </c>
      <c r="L533">
        <v>0.68000000715255704</v>
      </c>
      <c r="M533" t="b">
        <f>IF(dailyActivity_merged[[#This Row],[ModeratelyActiveDistance]]&gt;10&lt;20,"moderate")</f>
        <v>0</v>
      </c>
      <c r="N533">
        <v>6.21000003814697</v>
      </c>
      <c r="O533" t="str">
        <f>IF(dailyActivity_merged[[#This Row],[LightActiveDistance]]&lt;10,"light")</f>
        <v>light</v>
      </c>
      <c r="P533" t="b">
        <f>IF(dailyActivity_merged[[#This Row],[Mean]]="intermediate",IF(dailyActivity_merged[[#This Row],[Mean]]&gt;35,"pro","beginner"))</f>
        <v>0</v>
      </c>
      <c r="Q533">
        <f>AVERAGE(dailyActivity_merged[LightActiveDistance])</f>
        <v>3.3408191485885292</v>
      </c>
      <c r="R533">
        <v>3.53999996185303</v>
      </c>
      <c r="S533">
        <v>0</v>
      </c>
      <c r="T533">
        <f>dailyActivity_merged[[#This Row],[VeryActiveMinutes]]*60</f>
        <v>540</v>
      </c>
      <c r="U533">
        <v>9</v>
      </c>
      <c r="V533">
        <f>dailyActivity_merged[[#This Row],[FairlyActiveMinutes]]*60</f>
        <v>7500</v>
      </c>
      <c r="W533">
        <v>125</v>
      </c>
      <c r="X533">
        <f>dailyActivity_merged[[#This Row],[LightlyActiveMinutes]]*60</f>
        <v>11520</v>
      </c>
      <c r="Y533">
        <v>192</v>
      </c>
      <c r="Z533">
        <v>1019</v>
      </c>
      <c r="AA533">
        <v>3287</v>
      </c>
    </row>
    <row r="534" spans="1:27" x14ac:dyDescent="0.3">
      <c r="A534" t="e">
        <f>VLOOKUP(dailyActivity_merged[[#Headers],[Id]],dailyActivity_merged[[Id]:[Calories]],15,0)</f>
        <v>#N/A</v>
      </c>
      <c r="B534" t="str">
        <f>LEFT(dailyActivity_merged[[#This Row],[Id]],4)</f>
        <v>4702</v>
      </c>
      <c r="C534">
        <v>4702921684</v>
      </c>
      <c r="D534" t="str">
        <f>LEFT(dailyActivity_merged[[#This Row],[ActivityDate]],1)</f>
        <v>4</v>
      </c>
      <c r="E534" s="1">
        <v>42499</v>
      </c>
      <c r="F534" s="1">
        <f ca="1">SUMIF(dailyActivity_merged[Id],dailyActivity_merged[[#Headers],[TotalSteps]],F535:F1473)</f>
        <v>0</v>
      </c>
      <c r="G534">
        <v>8232</v>
      </c>
      <c r="H534">
        <v>6.6799998283386204</v>
      </c>
      <c r="I534">
        <v>6.6799998283386204</v>
      </c>
      <c r="J534">
        <v>0</v>
      </c>
      <c r="K534" t="b">
        <f>IF(dailyActivity_merged[[#This Row],[VeryActiveDistance]]&gt;20,"active")</f>
        <v>0</v>
      </c>
      <c r="L534">
        <v>0</v>
      </c>
      <c r="M534" t="b">
        <f>IF(dailyActivity_merged[[#This Row],[ModeratelyActiveDistance]]&gt;10&lt;20,"moderate")</f>
        <v>0</v>
      </c>
      <c r="N534">
        <v>0.56999999284744296</v>
      </c>
      <c r="O534" t="str">
        <f>IF(dailyActivity_merged[[#This Row],[LightActiveDistance]]&lt;10,"light")</f>
        <v>light</v>
      </c>
      <c r="P534" t="b">
        <f>IF(dailyActivity_merged[[#This Row],[Mean]]="intermediate",IF(dailyActivity_merged[[#This Row],[Mean]]&gt;35,"pro","beginner"))</f>
        <v>0</v>
      </c>
      <c r="Q534">
        <f>AVERAGE(dailyActivity_merged[LightActiveDistance])</f>
        <v>3.3408191485885292</v>
      </c>
      <c r="R534">
        <v>6.0999999046325701</v>
      </c>
      <c r="S534">
        <v>0</v>
      </c>
      <c r="T534">
        <f>dailyActivity_merged[[#This Row],[VeryActiveMinutes]]*60</f>
        <v>0</v>
      </c>
      <c r="U534">
        <v>0</v>
      </c>
      <c r="V534">
        <f>dailyActivity_merged[[#This Row],[FairlyActiveMinutes]]*60</f>
        <v>720</v>
      </c>
      <c r="W534">
        <v>12</v>
      </c>
      <c r="X534">
        <f>dailyActivity_merged[[#This Row],[LightlyActiveMinutes]]*60</f>
        <v>15180</v>
      </c>
      <c r="Y534">
        <v>253</v>
      </c>
      <c r="Z534">
        <v>746</v>
      </c>
      <c r="AA534">
        <v>2990</v>
      </c>
    </row>
    <row r="535" spans="1:27" x14ac:dyDescent="0.3">
      <c r="A535" t="e">
        <f>VLOOKUP(dailyActivity_merged[[#Headers],[Id]],dailyActivity_merged[[Id]:[Calories]],15,0)</f>
        <v>#N/A</v>
      </c>
      <c r="B535" t="str">
        <f>LEFT(dailyActivity_merged[[#This Row],[Id]],4)</f>
        <v>4702</v>
      </c>
      <c r="C535">
        <v>4702921684</v>
      </c>
      <c r="D535" t="str">
        <f>LEFT(dailyActivity_merged[[#This Row],[ActivityDate]],1)</f>
        <v>4</v>
      </c>
      <c r="E535" s="1">
        <v>42500</v>
      </c>
      <c r="F535" s="1">
        <f ca="1">SUMIF(dailyActivity_merged[Id],dailyActivity_merged[[#Headers],[TotalSteps]],F536:F1474)</f>
        <v>0</v>
      </c>
      <c r="G535">
        <v>10613</v>
      </c>
      <c r="H535">
        <v>8.6099996566772496</v>
      </c>
      <c r="I535">
        <v>8.6099996566772496</v>
      </c>
      <c r="J535">
        <v>0</v>
      </c>
      <c r="K535" t="b">
        <f>IF(dailyActivity_merged[[#This Row],[VeryActiveDistance]]&gt;20,"active")</f>
        <v>0</v>
      </c>
      <c r="L535">
        <v>7.9999998211860698E-2</v>
      </c>
      <c r="M535" t="b">
        <f>IF(dailyActivity_merged[[#This Row],[ModeratelyActiveDistance]]&gt;10&lt;20,"moderate")</f>
        <v>0</v>
      </c>
      <c r="N535">
        <v>1.87999999523163</v>
      </c>
      <c r="O535" t="str">
        <f>IF(dailyActivity_merged[[#This Row],[LightActiveDistance]]&lt;10,"light")</f>
        <v>light</v>
      </c>
      <c r="P535" t="b">
        <f>IF(dailyActivity_merged[[#This Row],[Mean]]="intermediate",IF(dailyActivity_merged[[#This Row],[Mean]]&gt;35,"pro","beginner"))</f>
        <v>0</v>
      </c>
      <c r="Q535">
        <f>AVERAGE(dailyActivity_merged[LightActiveDistance])</f>
        <v>3.3408191485885292</v>
      </c>
      <c r="R535">
        <v>6.6500000953674299</v>
      </c>
      <c r="S535">
        <v>0</v>
      </c>
      <c r="T535">
        <f>dailyActivity_merged[[#This Row],[VeryActiveMinutes]]*60</f>
        <v>60</v>
      </c>
      <c r="U535">
        <v>1</v>
      </c>
      <c r="V535">
        <f>dailyActivity_merged[[#This Row],[FairlyActiveMinutes]]*60</f>
        <v>2220</v>
      </c>
      <c r="W535">
        <v>37</v>
      </c>
      <c r="X535">
        <f>dailyActivity_merged[[#This Row],[LightlyActiveMinutes]]*60</f>
        <v>15720</v>
      </c>
      <c r="Y535">
        <v>262</v>
      </c>
      <c r="Z535">
        <v>701</v>
      </c>
      <c r="AA535">
        <v>3172</v>
      </c>
    </row>
    <row r="536" spans="1:27" x14ac:dyDescent="0.3">
      <c r="A536" t="e">
        <f>VLOOKUP(dailyActivity_merged[[#Headers],[Id]],dailyActivity_merged[[Id]:[Calories]],15,0)</f>
        <v>#N/A</v>
      </c>
      <c r="B536" t="str">
        <f>LEFT(dailyActivity_merged[[#This Row],[Id]],4)</f>
        <v>4702</v>
      </c>
      <c r="C536">
        <v>4702921684</v>
      </c>
      <c r="D536" t="str">
        <f>LEFT(dailyActivity_merged[[#This Row],[ActivityDate]],1)</f>
        <v>4</v>
      </c>
      <c r="E536" s="1">
        <v>42501</v>
      </c>
      <c r="F536" s="1">
        <f ca="1">SUMIF(dailyActivity_merged[Id],dailyActivity_merged[[#Headers],[TotalSteps]],F537:F1475)</f>
        <v>0</v>
      </c>
      <c r="G536">
        <v>9810</v>
      </c>
      <c r="H536">
        <v>7.96000003814697</v>
      </c>
      <c r="I536">
        <v>7.96000003814697</v>
      </c>
      <c r="J536">
        <v>0</v>
      </c>
      <c r="K536" t="b">
        <f>IF(dailyActivity_merged[[#This Row],[VeryActiveDistance]]&gt;20,"active")</f>
        <v>0</v>
      </c>
      <c r="L536">
        <v>0.77999997138977095</v>
      </c>
      <c r="M536" t="b">
        <f>IF(dailyActivity_merged[[#This Row],[ModeratelyActiveDistance]]&gt;10&lt;20,"moderate")</f>
        <v>0</v>
      </c>
      <c r="N536">
        <v>2.1600000858306898</v>
      </c>
      <c r="O536" t="str">
        <f>IF(dailyActivity_merged[[#This Row],[LightActiveDistance]]&lt;10,"light")</f>
        <v>light</v>
      </c>
      <c r="P536" t="b">
        <f>IF(dailyActivity_merged[[#This Row],[Mean]]="intermediate",IF(dailyActivity_merged[[#This Row],[Mean]]&gt;35,"pro","beginner"))</f>
        <v>0</v>
      </c>
      <c r="Q536">
        <f>AVERAGE(dailyActivity_merged[LightActiveDistance])</f>
        <v>3.3408191485885292</v>
      </c>
      <c r="R536">
        <v>4.9800000190734899</v>
      </c>
      <c r="S536">
        <v>0</v>
      </c>
      <c r="T536">
        <f>dailyActivity_merged[[#This Row],[VeryActiveMinutes]]*60</f>
        <v>600</v>
      </c>
      <c r="U536">
        <v>10</v>
      </c>
      <c r="V536">
        <f>dailyActivity_merged[[#This Row],[FairlyActiveMinutes]]*60</f>
        <v>2460</v>
      </c>
      <c r="W536">
        <v>41</v>
      </c>
      <c r="X536">
        <f>dailyActivity_merged[[#This Row],[LightlyActiveMinutes]]*60</f>
        <v>14100</v>
      </c>
      <c r="Y536">
        <v>235</v>
      </c>
      <c r="Z536">
        <v>784</v>
      </c>
      <c r="AA536">
        <v>3069</v>
      </c>
    </row>
    <row r="537" spans="1:27" x14ac:dyDescent="0.3">
      <c r="A537" t="e">
        <f>VLOOKUP(dailyActivity_merged[[#Headers],[Id]],dailyActivity_merged[[Id]:[Calories]],15,0)</f>
        <v>#N/A</v>
      </c>
      <c r="B537" t="str">
        <f>LEFT(dailyActivity_merged[[#This Row],[Id]],4)</f>
        <v>4702</v>
      </c>
      <c r="C537">
        <v>4702921684</v>
      </c>
      <c r="D537" t="str">
        <f>LEFT(dailyActivity_merged[[#This Row],[ActivityDate]],1)</f>
        <v>4</v>
      </c>
      <c r="E537" s="1">
        <v>42502</v>
      </c>
      <c r="F537" s="1">
        <f ca="1">SUMIF(dailyActivity_merged[Id],dailyActivity_merged[[#Headers],[TotalSteps]],F538:F1476)</f>
        <v>0</v>
      </c>
      <c r="G537">
        <v>2752</v>
      </c>
      <c r="H537">
        <v>2.2300000190734899</v>
      </c>
      <c r="I537">
        <v>2.2300000190734899</v>
      </c>
      <c r="J537">
        <v>0</v>
      </c>
      <c r="K537" t="b">
        <f>IF(dailyActivity_merged[[#This Row],[VeryActiveDistance]]&gt;20,"active")</f>
        <v>0</v>
      </c>
      <c r="L537">
        <v>0</v>
      </c>
      <c r="M537" t="b">
        <f>IF(dailyActivity_merged[[#This Row],[ModeratelyActiveDistance]]&gt;10&lt;20,"moderate")</f>
        <v>0</v>
      </c>
      <c r="N537">
        <v>0</v>
      </c>
      <c r="O537" t="str">
        <f>IF(dailyActivity_merged[[#This Row],[LightActiveDistance]]&lt;10,"light")</f>
        <v>light</v>
      </c>
      <c r="P537" t="b">
        <f>IF(dailyActivity_merged[[#This Row],[Mean]]="intermediate",IF(dailyActivity_merged[[#This Row],[Mean]]&gt;35,"pro","beginner"))</f>
        <v>0</v>
      </c>
      <c r="Q537">
        <f>AVERAGE(dailyActivity_merged[LightActiveDistance])</f>
        <v>3.3408191485885292</v>
      </c>
      <c r="R537">
        <v>2.2300000190734899</v>
      </c>
      <c r="S537">
        <v>0</v>
      </c>
      <c r="T537">
        <f>dailyActivity_merged[[#This Row],[VeryActiveMinutes]]*60</f>
        <v>0</v>
      </c>
      <c r="U537">
        <v>0</v>
      </c>
      <c r="V537">
        <f>dailyActivity_merged[[#This Row],[FairlyActiveMinutes]]*60</f>
        <v>0</v>
      </c>
      <c r="W537">
        <v>0</v>
      </c>
      <c r="X537">
        <f>dailyActivity_merged[[#This Row],[LightlyActiveMinutes]]*60</f>
        <v>4080</v>
      </c>
      <c r="Y537">
        <v>68</v>
      </c>
      <c r="Z537">
        <v>241</v>
      </c>
      <c r="AA537">
        <v>1240</v>
      </c>
    </row>
    <row r="538" spans="1:27" x14ac:dyDescent="0.3">
      <c r="A538" t="e">
        <f>VLOOKUP(dailyActivity_merged[[#Headers],[Id]],dailyActivity_merged[[Id]:[Calories]],15,0)</f>
        <v>#N/A</v>
      </c>
      <c r="B538" t="str">
        <f>LEFT(dailyActivity_merged[[#This Row],[Id]],4)</f>
        <v>5553</v>
      </c>
      <c r="C538">
        <v>5553957443</v>
      </c>
      <c r="D538" t="str">
        <f>LEFT(dailyActivity_merged[[#This Row],[ActivityDate]],1)</f>
        <v>4</v>
      </c>
      <c r="E538" s="1">
        <v>42472</v>
      </c>
      <c r="F538" s="1">
        <f ca="1">SUMIF(dailyActivity_merged[Id],dailyActivity_merged[[#Headers],[TotalSteps]],F539:F1477)</f>
        <v>0</v>
      </c>
      <c r="G538">
        <v>11596</v>
      </c>
      <c r="H538">
        <v>7.5700001716613796</v>
      </c>
      <c r="I538">
        <v>7.5700001716613796</v>
      </c>
      <c r="J538">
        <v>0</v>
      </c>
      <c r="K538" t="b">
        <f>IF(dailyActivity_merged[[#This Row],[VeryActiveDistance]]&gt;20,"active")</f>
        <v>0</v>
      </c>
      <c r="L538">
        <v>1.37000000476837</v>
      </c>
      <c r="M538" t="b">
        <f>IF(dailyActivity_merged[[#This Row],[ModeratelyActiveDistance]]&gt;10&lt;20,"moderate")</f>
        <v>0</v>
      </c>
      <c r="N538">
        <v>0.79000002145767201</v>
      </c>
      <c r="O538" t="str">
        <f>IF(dailyActivity_merged[[#This Row],[LightActiveDistance]]&lt;10,"light")</f>
        <v>light</v>
      </c>
      <c r="P538" t="b">
        <f>IF(dailyActivity_merged[[#This Row],[Mean]]="intermediate",IF(dailyActivity_merged[[#This Row],[Mean]]&gt;35,"pro","beginner"))</f>
        <v>0</v>
      </c>
      <c r="Q538">
        <f>AVERAGE(dailyActivity_merged[LightActiveDistance])</f>
        <v>3.3408191485885292</v>
      </c>
      <c r="R538">
        <v>5.4099998474121103</v>
      </c>
      <c r="S538">
        <v>0</v>
      </c>
      <c r="T538">
        <f>dailyActivity_merged[[#This Row],[VeryActiveMinutes]]*60</f>
        <v>1140</v>
      </c>
      <c r="U538">
        <v>19</v>
      </c>
      <c r="V538">
        <f>dailyActivity_merged[[#This Row],[FairlyActiveMinutes]]*60</f>
        <v>780</v>
      </c>
      <c r="W538">
        <v>13</v>
      </c>
      <c r="X538">
        <f>dailyActivity_merged[[#This Row],[LightlyActiveMinutes]]*60</f>
        <v>16620</v>
      </c>
      <c r="Y538">
        <v>277</v>
      </c>
      <c r="Z538">
        <v>767</v>
      </c>
      <c r="AA538">
        <v>2026</v>
      </c>
    </row>
    <row r="539" spans="1:27" x14ac:dyDescent="0.3">
      <c r="A539" t="e">
        <f>VLOOKUP(dailyActivity_merged[[#Headers],[Id]],dailyActivity_merged[[Id]:[Calories]],15,0)</f>
        <v>#N/A</v>
      </c>
      <c r="B539" t="str">
        <f>LEFT(dailyActivity_merged[[#This Row],[Id]],4)</f>
        <v>5553</v>
      </c>
      <c r="C539">
        <v>5553957443</v>
      </c>
      <c r="D539" t="str">
        <f>LEFT(dailyActivity_merged[[#This Row],[ActivityDate]],1)</f>
        <v>4</v>
      </c>
      <c r="E539" s="1">
        <v>42473</v>
      </c>
      <c r="F539" s="1">
        <f ca="1">SUMIF(dailyActivity_merged[Id],dailyActivity_merged[[#Headers],[TotalSteps]],F540:F1478)</f>
        <v>0</v>
      </c>
      <c r="G539">
        <v>4832</v>
      </c>
      <c r="H539">
        <v>3.1600000858306898</v>
      </c>
      <c r="I539">
        <v>3.1600000858306898</v>
      </c>
      <c r="J539">
        <v>0</v>
      </c>
      <c r="K539" t="b">
        <f>IF(dailyActivity_merged[[#This Row],[VeryActiveDistance]]&gt;20,"active")</f>
        <v>0</v>
      </c>
      <c r="L539">
        <v>0</v>
      </c>
      <c r="M539" t="b">
        <f>IF(dailyActivity_merged[[#This Row],[ModeratelyActiveDistance]]&gt;10&lt;20,"moderate")</f>
        <v>0</v>
      </c>
      <c r="N539">
        <v>0</v>
      </c>
      <c r="O539" t="str">
        <f>IF(dailyActivity_merged[[#This Row],[LightActiveDistance]]&lt;10,"light")</f>
        <v>light</v>
      </c>
      <c r="P539" t="b">
        <f>IF(dailyActivity_merged[[#This Row],[Mean]]="intermediate",IF(dailyActivity_merged[[#This Row],[Mean]]&gt;35,"pro","beginner"))</f>
        <v>0</v>
      </c>
      <c r="Q539">
        <f>AVERAGE(dailyActivity_merged[LightActiveDistance])</f>
        <v>3.3408191485885292</v>
      </c>
      <c r="R539">
        <v>3.1600000858306898</v>
      </c>
      <c r="S539">
        <v>0</v>
      </c>
      <c r="T539">
        <f>dailyActivity_merged[[#This Row],[VeryActiveMinutes]]*60</f>
        <v>0</v>
      </c>
      <c r="U539">
        <v>0</v>
      </c>
      <c r="V539">
        <f>dailyActivity_merged[[#This Row],[FairlyActiveMinutes]]*60</f>
        <v>0</v>
      </c>
      <c r="W539">
        <v>0</v>
      </c>
      <c r="X539">
        <f>dailyActivity_merged[[#This Row],[LightlyActiveMinutes]]*60</f>
        <v>13560</v>
      </c>
      <c r="Y539">
        <v>226</v>
      </c>
      <c r="Z539">
        <v>647</v>
      </c>
      <c r="AA539">
        <v>1718</v>
      </c>
    </row>
    <row r="540" spans="1:27" x14ac:dyDescent="0.3">
      <c r="A540" t="e">
        <f>VLOOKUP(dailyActivity_merged[[#Headers],[Id]],dailyActivity_merged[[Id]:[Calories]],15,0)</f>
        <v>#N/A</v>
      </c>
      <c r="B540" t="str">
        <f>LEFT(dailyActivity_merged[[#This Row],[Id]],4)</f>
        <v>5553</v>
      </c>
      <c r="C540">
        <v>5553957443</v>
      </c>
      <c r="D540" t="str">
        <f>LEFT(dailyActivity_merged[[#This Row],[ActivityDate]],1)</f>
        <v>4</v>
      </c>
      <c r="E540" s="1">
        <v>42474</v>
      </c>
      <c r="F540" s="1">
        <f ca="1">SUMIF(dailyActivity_merged[Id],dailyActivity_merged[[#Headers],[TotalSteps]],F541:F1479)</f>
        <v>0</v>
      </c>
      <c r="G540">
        <v>17022</v>
      </c>
      <c r="H540">
        <v>11.1199998855591</v>
      </c>
      <c r="I540">
        <v>11.1199998855591</v>
      </c>
      <c r="J540">
        <v>0</v>
      </c>
      <c r="K540" t="b">
        <f>IF(dailyActivity_merged[[#This Row],[VeryActiveDistance]]&gt;20,"active")</f>
        <v>0</v>
      </c>
      <c r="L540">
        <v>4</v>
      </c>
      <c r="M540" t="b">
        <f>IF(dailyActivity_merged[[#This Row],[ModeratelyActiveDistance]]&gt;10&lt;20,"moderate")</f>
        <v>0</v>
      </c>
      <c r="N540">
        <v>2.4500000476837198</v>
      </c>
      <c r="O540" t="str">
        <f>IF(dailyActivity_merged[[#This Row],[LightActiveDistance]]&lt;10,"light")</f>
        <v>light</v>
      </c>
      <c r="P540" t="b">
        <f>IF(dailyActivity_merged[[#This Row],[Mean]]="intermediate",IF(dailyActivity_merged[[#This Row],[Mean]]&gt;35,"pro","beginner"))</f>
        <v>0</v>
      </c>
      <c r="Q540">
        <f>AVERAGE(dailyActivity_merged[LightActiveDistance])</f>
        <v>3.3408191485885292</v>
      </c>
      <c r="R540">
        <v>4.6700000762939498</v>
      </c>
      <c r="S540">
        <v>0</v>
      </c>
      <c r="T540">
        <f>dailyActivity_merged[[#This Row],[VeryActiveMinutes]]*60</f>
        <v>3660</v>
      </c>
      <c r="U540">
        <v>61</v>
      </c>
      <c r="V540">
        <f>dailyActivity_merged[[#This Row],[FairlyActiveMinutes]]*60</f>
        <v>2460</v>
      </c>
      <c r="W540">
        <v>41</v>
      </c>
      <c r="X540">
        <f>dailyActivity_merged[[#This Row],[LightlyActiveMinutes]]*60</f>
        <v>15360</v>
      </c>
      <c r="Y540">
        <v>256</v>
      </c>
      <c r="Z540">
        <v>693</v>
      </c>
      <c r="AA540">
        <v>2324</v>
      </c>
    </row>
    <row r="541" spans="1:27" x14ac:dyDescent="0.3">
      <c r="A541" t="e">
        <f>VLOOKUP(dailyActivity_merged[[#Headers],[Id]],dailyActivity_merged[[Id]:[Calories]],15,0)</f>
        <v>#N/A</v>
      </c>
      <c r="B541" t="str">
        <f>LEFT(dailyActivity_merged[[#This Row],[Id]],4)</f>
        <v>5553</v>
      </c>
      <c r="C541">
        <v>5553957443</v>
      </c>
      <c r="D541" t="str">
        <f>LEFT(dailyActivity_merged[[#This Row],[ActivityDate]],1)</f>
        <v>4</v>
      </c>
      <c r="E541" s="1">
        <v>42475</v>
      </c>
      <c r="F541" s="1">
        <f ca="1">SUMIF(dailyActivity_merged[Id],dailyActivity_merged[[#Headers],[TotalSteps]],F542:F1480)</f>
        <v>0</v>
      </c>
      <c r="G541">
        <v>16556</v>
      </c>
      <c r="H541">
        <v>10.8599996566772</v>
      </c>
      <c r="I541">
        <v>10.8599996566772</v>
      </c>
      <c r="J541">
        <v>0</v>
      </c>
      <c r="K541" t="b">
        <f>IF(dailyActivity_merged[[#This Row],[VeryActiveDistance]]&gt;20,"active")</f>
        <v>0</v>
      </c>
      <c r="L541">
        <v>4.1599998474121103</v>
      </c>
      <c r="M541" t="b">
        <f>IF(dailyActivity_merged[[#This Row],[ModeratelyActiveDistance]]&gt;10&lt;20,"moderate")</f>
        <v>0</v>
      </c>
      <c r="N541">
        <v>1.9800000190734901</v>
      </c>
      <c r="O541" t="str">
        <f>IF(dailyActivity_merged[[#This Row],[LightActiveDistance]]&lt;10,"light")</f>
        <v>light</v>
      </c>
      <c r="P541" t="b">
        <f>IF(dailyActivity_merged[[#This Row],[Mean]]="intermediate",IF(dailyActivity_merged[[#This Row],[Mean]]&gt;35,"pro","beginner"))</f>
        <v>0</v>
      </c>
      <c r="Q541">
        <f>AVERAGE(dailyActivity_merged[LightActiveDistance])</f>
        <v>3.3408191485885292</v>
      </c>
      <c r="R541">
        <v>4.71000003814697</v>
      </c>
      <c r="S541">
        <v>0</v>
      </c>
      <c r="T541">
        <f>dailyActivity_merged[[#This Row],[VeryActiveMinutes]]*60</f>
        <v>3480</v>
      </c>
      <c r="U541">
        <v>58</v>
      </c>
      <c r="V541">
        <f>dailyActivity_merged[[#This Row],[FairlyActiveMinutes]]*60</f>
        <v>2280</v>
      </c>
      <c r="W541">
        <v>38</v>
      </c>
      <c r="X541">
        <f>dailyActivity_merged[[#This Row],[LightlyActiveMinutes]]*60</f>
        <v>14340</v>
      </c>
      <c r="Y541">
        <v>239</v>
      </c>
      <c r="Z541">
        <v>689</v>
      </c>
      <c r="AA541">
        <v>2254</v>
      </c>
    </row>
    <row r="542" spans="1:27" x14ac:dyDescent="0.3">
      <c r="A542" t="e">
        <f>VLOOKUP(dailyActivity_merged[[#Headers],[Id]],dailyActivity_merged[[Id]:[Calories]],15,0)</f>
        <v>#N/A</v>
      </c>
      <c r="B542" t="str">
        <f>LEFT(dailyActivity_merged[[#This Row],[Id]],4)</f>
        <v>5553</v>
      </c>
      <c r="C542">
        <v>5553957443</v>
      </c>
      <c r="D542" t="str">
        <f>LEFT(dailyActivity_merged[[#This Row],[ActivityDate]],1)</f>
        <v>4</v>
      </c>
      <c r="E542" s="1">
        <v>42476</v>
      </c>
      <c r="F542" s="1">
        <f ca="1">SUMIF(dailyActivity_merged[Id],dailyActivity_merged[[#Headers],[TotalSteps]],F543:F1481)</f>
        <v>0</v>
      </c>
      <c r="G542">
        <v>5771</v>
      </c>
      <c r="H542">
        <v>3.7699999809265101</v>
      </c>
      <c r="I542">
        <v>3.7699999809265101</v>
      </c>
      <c r="J542">
        <v>0</v>
      </c>
      <c r="K542" t="b">
        <f>IF(dailyActivity_merged[[#This Row],[VeryActiveDistance]]&gt;20,"active")</f>
        <v>0</v>
      </c>
      <c r="L542">
        <v>0</v>
      </c>
      <c r="M542" t="b">
        <f>IF(dailyActivity_merged[[#This Row],[ModeratelyActiveDistance]]&gt;10&lt;20,"moderate")</f>
        <v>0</v>
      </c>
      <c r="N542">
        <v>0</v>
      </c>
      <c r="O542" t="str">
        <f>IF(dailyActivity_merged[[#This Row],[LightActiveDistance]]&lt;10,"light")</f>
        <v>light</v>
      </c>
      <c r="P542" t="b">
        <f>IF(dailyActivity_merged[[#This Row],[Mean]]="intermediate",IF(dailyActivity_merged[[#This Row],[Mean]]&gt;35,"pro","beginner"))</f>
        <v>0</v>
      </c>
      <c r="Q542">
        <f>AVERAGE(dailyActivity_merged[LightActiveDistance])</f>
        <v>3.3408191485885292</v>
      </c>
      <c r="R542">
        <v>3.7699999809265101</v>
      </c>
      <c r="S542">
        <v>0</v>
      </c>
      <c r="T542">
        <f>dailyActivity_merged[[#This Row],[VeryActiveMinutes]]*60</f>
        <v>0</v>
      </c>
      <c r="U542">
        <v>0</v>
      </c>
      <c r="V542">
        <f>dailyActivity_merged[[#This Row],[FairlyActiveMinutes]]*60</f>
        <v>0</v>
      </c>
      <c r="W542">
        <v>0</v>
      </c>
      <c r="X542">
        <f>dailyActivity_merged[[#This Row],[LightlyActiveMinutes]]*60</f>
        <v>17280</v>
      </c>
      <c r="Y542">
        <v>288</v>
      </c>
      <c r="Z542">
        <v>521</v>
      </c>
      <c r="AA542">
        <v>1831</v>
      </c>
    </row>
    <row r="543" spans="1:27" x14ac:dyDescent="0.3">
      <c r="A543" t="e">
        <f>VLOOKUP(dailyActivity_merged[[#Headers],[Id]],dailyActivity_merged[[Id]:[Calories]],15,0)</f>
        <v>#N/A</v>
      </c>
      <c r="B543" t="str">
        <f>LEFT(dailyActivity_merged[[#This Row],[Id]],4)</f>
        <v>5553</v>
      </c>
      <c r="C543">
        <v>5553957443</v>
      </c>
      <c r="D543" t="str">
        <f>LEFT(dailyActivity_merged[[#This Row],[ActivityDate]],1)</f>
        <v>4</v>
      </c>
      <c r="E543" s="1">
        <v>42477</v>
      </c>
      <c r="F543" s="1">
        <f ca="1">SUMIF(dailyActivity_merged[Id],dailyActivity_merged[[#Headers],[TotalSteps]],F544:F1482)</f>
        <v>0</v>
      </c>
      <c r="G543">
        <v>655</v>
      </c>
      <c r="H543">
        <v>0.43000000715255698</v>
      </c>
      <c r="I543">
        <v>0.43000000715255698</v>
      </c>
      <c r="J543">
        <v>0</v>
      </c>
      <c r="K543" t="b">
        <f>IF(dailyActivity_merged[[#This Row],[VeryActiveDistance]]&gt;20,"active")</f>
        <v>0</v>
      </c>
      <c r="L543">
        <v>0</v>
      </c>
      <c r="M543" t="b">
        <f>IF(dailyActivity_merged[[#This Row],[ModeratelyActiveDistance]]&gt;10&lt;20,"moderate")</f>
        <v>0</v>
      </c>
      <c r="N543">
        <v>0</v>
      </c>
      <c r="O543" t="str">
        <f>IF(dailyActivity_merged[[#This Row],[LightActiveDistance]]&lt;10,"light")</f>
        <v>light</v>
      </c>
      <c r="P543" t="b">
        <f>IF(dailyActivity_merged[[#This Row],[Mean]]="intermediate",IF(dailyActivity_merged[[#This Row],[Mean]]&gt;35,"pro","beginner"))</f>
        <v>0</v>
      </c>
      <c r="Q543">
        <f>AVERAGE(dailyActivity_merged[LightActiveDistance])</f>
        <v>3.3408191485885292</v>
      </c>
      <c r="R543">
        <v>0.43000000715255698</v>
      </c>
      <c r="S543">
        <v>0</v>
      </c>
      <c r="T543">
        <f>dailyActivity_merged[[#This Row],[VeryActiveMinutes]]*60</f>
        <v>0</v>
      </c>
      <c r="U543">
        <v>0</v>
      </c>
      <c r="V543">
        <f>dailyActivity_merged[[#This Row],[FairlyActiveMinutes]]*60</f>
        <v>0</v>
      </c>
      <c r="W543">
        <v>0</v>
      </c>
      <c r="X543">
        <f>dailyActivity_merged[[#This Row],[LightlyActiveMinutes]]*60</f>
        <v>2760</v>
      </c>
      <c r="Y543">
        <v>46</v>
      </c>
      <c r="Z543">
        <v>943</v>
      </c>
      <c r="AA543">
        <v>1397</v>
      </c>
    </row>
    <row r="544" spans="1:27" x14ac:dyDescent="0.3">
      <c r="A544" t="e">
        <f>VLOOKUP(dailyActivity_merged[[#Headers],[Id]],dailyActivity_merged[[Id]:[Calories]],15,0)</f>
        <v>#N/A</v>
      </c>
      <c r="B544" t="str">
        <f>LEFT(dailyActivity_merged[[#This Row],[Id]],4)</f>
        <v>5553</v>
      </c>
      <c r="C544">
        <v>5553957443</v>
      </c>
      <c r="D544" t="str">
        <f>LEFT(dailyActivity_merged[[#This Row],[ActivityDate]],1)</f>
        <v>4</v>
      </c>
      <c r="E544" s="1">
        <v>42478</v>
      </c>
      <c r="F544" s="1">
        <f ca="1">SUMIF(dailyActivity_merged[Id],dailyActivity_merged[[#Headers],[TotalSteps]],F545:F1483)</f>
        <v>0</v>
      </c>
      <c r="G544">
        <v>3727</v>
      </c>
      <c r="H544">
        <v>2.4300000667571999</v>
      </c>
      <c r="I544">
        <v>2.4300000667571999</v>
      </c>
      <c r="J544">
        <v>0</v>
      </c>
      <c r="K544" t="b">
        <f>IF(dailyActivity_merged[[#This Row],[VeryActiveDistance]]&gt;20,"active")</f>
        <v>0</v>
      </c>
      <c r="L544">
        <v>0</v>
      </c>
      <c r="M544" t="b">
        <f>IF(dailyActivity_merged[[#This Row],[ModeratelyActiveDistance]]&gt;10&lt;20,"moderate")</f>
        <v>0</v>
      </c>
      <c r="N544">
        <v>0</v>
      </c>
      <c r="O544" t="str">
        <f>IF(dailyActivity_merged[[#This Row],[LightActiveDistance]]&lt;10,"light")</f>
        <v>light</v>
      </c>
      <c r="P544" t="b">
        <f>IF(dailyActivity_merged[[#This Row],[Mean]]="intermediate",IF(dailyActivity_merged[[#This Row],[Mean]]&gt;35,"pro","beginner"))</f>
        <v>0</v>
      </c>
      <c r="Q544">
        <f>AVERAGE(dailyActivity_merged[LightActiveDistance])</f>
        <v>3.3408191485885292</v>
      </c>
      <c r="R544">
        <v>2.4300000667571999</v>
      </c>
      <c r="S544">
        <v>0</v>
      </c>
      <c r="T544">
        <f>dailyActivity_merged[[#This Row],[VeryActiveMinutes]]*60</f>
        <v>0</v>
      </c>
      <c r="U544">
        <v>0</v>
      </c>
      <c r="V544">
        <f>dailyActivity_merged[[#This Row],[FairlyActiveMinutes]]*60</f>
        <v>0</v>
      </c>
      <c r="W544">
        <v>0</v>
      </c>
      <c r="X544">
        <f>dailyActivity_merged[[#This Row],[LightlyActiveMinutes]]*60</f>
        <v>12360</v>
      </c>
      <c r="Y544">
        <v>206</v>
      </c>
      <c r="Z544">
        <v>622</v>
      </c>
      <c r="AA544">
        <v>1683</v>
      </c>
    </row>
    <row r="545" spans="1:27" x14ac:dyDescent="0.3">
      <c r="A545" t="e">
        <f>VLOOKUP(dailyActivity_merged[[#Headers],[Id]],dailyActivity_merged[[Id]:[Calories]],15,0)</f>
        <v>#N/A</v>
      </c>
      <c r="B545" t="str">
        <f>LEFT(dailyActivity_merged[[#This Row],[Id]],4)</f>
        <v>5553</v>
      </c>
      <c r="C545">
        <v>5553957443</v>
      </c>
      <c r="D545" t="str">
        <f>LEFT(dailyActivity_merged[[#This Row],[ActivityDate]],1)</f>
        <v>4</v>
      </c>
      <c r="E545" s="1">
        <v>42479</v>
      </c>
      <c r="F545" s="1">
        <f ca="1">SUMIF(dailyActivity_merged[Id],dailyActivity_merged[[#Headers],[TotalSteps]],F546:F1484)</f>
        <v>0</v>
      </c>
      <c r="G545">
        <v>15482</v>
      </c>
      <c r="H545">
        <v>10.1099996566772</v>
      </c>
      <c r="I545">
        <v>10.1099996566772</v>
      </c>
      <c r="J545">
        <v>0</v>
      </c>
      <c r="K545" t="b">
        <f>IF(dailyActivity_merged[[#This Row],[VeryActiveDistance]]&gt;20,"active")</f>
        <v>0</v>
      </c>
      <c r="L545">
        <v>4.2800002098083496</v>
      </c>
      <c r="M545" t="b">
        <f>IF(dailyActivity_merged[[#This Row],[ModeratelyActiveDistance]]&gt;10&lt;20,"moderate")</f>
        <v>0</v>
      </c>
      <c r="N545">
        <v>1.6599999666214</v>
      </c>
      <c r="O545" t="str">
        <f>IF(dailyActivity_merged[[#This Row],[LightActiveDistance]]&lt;10,"light")</f>
        <v>light</v>
      </c>
      <c r="P545" t="b">
        <f>IF(dailyActivity_merged[[#This Row],[Mean]]="intermediate",IF(dailyActivity_merged[[#This Row],[Mean]]&gt;35,"pro","beginner"))</f>
        <v>0</v>
      </c>
      <c r="Q545">
        <f>AVERAGE(dailyActivity_merged[LightActiveDistance])</f>
        <v>3.3408191485885292</v>
      </c>
      <c r="R545">
        <v>4.1799998283386204</v>
      </c>
      <c r="S545">
        <v>0</v>
      </c>
      <c r="T545">
        <f>dailyActivity_merged[[#This Row],[VeryActiveMinutes]]*60</f>
        <v>4140</v>
      </c>
      <c r="U545">
        <v>69</v>
      </c>
      <c r="V545">
        <f>dailyActivity_merged[[#This Row],[FairlyActiveMinutes]]*60</f>
        <v>1680</v>
      </c>
      <c r="W545">
        <v>28</v>
      </c>
      <c r="X545">
        <f>dailyActivity_merged[[#This Row],[LightlyActiveMinutes]]*60</f>
        <v>14940</v>
      </c>
      <c r="Y545">
        <v>249</v>
      </c>
      <c r="Z545">
        <v>756</v>
      </c>
      <c r="AA545">
        <v>2284</v>
      </c>
    </row>
    <row r="546" spans="1:27" x14ac:dyDescent="0.3">
      <c r="A546" t="e">
        <f>VLOOKUP(dailyActivity_merged[[#Headers],[Id]],dailyActivity_merged[[Id]:[Calories]],15,0)</f>
        <v>#N/A</v>
      </c>
      <c r="B546" t="str">
        <f>LEFT(dailyActivity_merged[[#This Row],[Id]],4)</f>
        <v>5553</v>
      </c>
      <c r="C546">
        <v>5553957443</v>
      </c>
      <c r="D546" t="str">
        <f>LEFT(dailyActivity_merged[[#This Row],[ActivityDate]],1)</f>
        <v>4</v>
      </c>
      <c r="E546" s="1">
        <v>42480</v>
      </c>
      <c r="F546" s="1">
        <f ca="1">SUMIF(dailyActivity_merged[Id],dailyActivity_merged[[#Headers],[TotalSteps]],F547:F1485)</f>
        <v>0</v>
      </c>
      <c r="G546">
        <v>2713</v>
      </c>
      <c r="H546">
        <v>1.7699999809265099</v>
      </c>
      <c r="I546">
        <v>1.7699999809265099</v>
      </c>
      <c r="J546">
        <v>0</v>
      </c>
      <c r="K546" t="b">
        <f>IF(dailyActivity_merged[[#This Row],[VeryActiveDistance]]&gt;20,"active")</f>
        <v>0</v>
      </c>
      <c r="L546">
        <v>0</v>
      </c>
      <c r="M546" t="b">
        <f>IF(dailyActivity_merged[[#This Row],[ModeratelyActiveDistance]]&gt;10&lt;20,"moderate")</f>
        <v>0</v>
      </c>
      <c r="N546">
        <v>0</v>
      </c>
      <c r="O546" t="str">
        <f>IF(dailyActivity_merged[[#This Row],[LightActiveDistance]]&lt;10,"light")</f>
        <v>light</v>
      </c>
      <c r="P546" t="b">
        <f>IF(dailyActivity_merged[[#This Row],[Mean]]="intermediate",IF(dailyActivity_merged[[#This Row],[Mean]]&gt;35,"pro","beginner"))</f>
        <v>0</v>
      </c>
      <c r="Q546">
        <f>AVERAGE(dailyActivity_merged[LightActiveDistance])</f>
        <v>3.3408191485885292</v>
      </c>
      <c r="R546">
        <v>1.7699999809265099</v>
      </c>
      <c r="S546">
        <v>0</v>
      </c>
      <c r="T546">
        <f>dailyActivity_merged[[#This Row],[VeryActiveMinutes]]*60</f>
        <v>0</v>
      </c>
      <c r="U546">
        <v>0</v>
      </c>
      <c r="V546">
        <f>dailyActivity_merged[[#This Row],[FairlyActiveMinutes]]*60</f>
        <v>0</v>
      </c>
      <c r="W546">
        <v>0</v>
      </c>
      <c r="X546">
        <f>dailyActivity_merged[[#This Row],[LightlyActiveMinutes]]*60</f>
        <v>8880</v>
      </c>
      <c r="Y546">
        <v>148</v>
      </c>
      <c r="Z546">
        <v>598</v>
      </c>
      <c r="AA546">
        <v>1570</v>
      </c>
    </row>
    <row r="547" spans="1:27" x14ac:dyDescent="0.3">
      <c r="A547" t="e">
        <f>VLOOKUP(dailyActivity_merged[[#Headers],[Id]],dailyActivity_merged[[Id]:[Calories]],15,0)</f>
        <v>#N/A</v>
      </c>
      <c r="B547" t="str">
        <f>LEFT(dailyActivity_merged[[#This Row],[Id]],4)</f>
        <v>5553</v>
      </c>
      <c r="C547">
        <v>5553957443</v>
      </c>
      <c r="D547" t="str">
        <f>LEFT(dailyActivity_merged[[#This Row],[ActivityDate]],1)</f>
        <v>4</v>
      </c>
      <c r="E547" s="1">
        <v>42481</v>
      </c>
      <c r="F547" s="1">
        <f ca="1">SUMIF(dailyActivity_merged[Id],dailyActivity_merged[[#Headers],[TotalSteps]],F548:F1486)</f>
        <v>0</v>
      </c>
      <c r="G547">
        <v>12346</v>
      </c>
      <c r="H547">
        <v>8.0600004196166992</v>
      </c>
      <c r="I547">
        <v>8.0600004196166992</v>
      </c>
      <c r="J547">
        <v>0</v>
      </c>
      <c r="K547" t="b">
        <f>IF(dailyActivity_merged[[#This Row],[VeryActiveDistance]]&gt;20,"active")</f>
        <v>0</v>
      </c>
      <c r="L547">
        <v>2.9500000476837198</v>
      </c>
      <c r="M547" t="b">
        <f>IF(dailyActivity_merged[[#This Row],[ModeratelyActiveDistance]]&gt;10&lt;20,"moderate")</f>
        <v>0</v>
      </c>
      <c r="N547">
        <v>2.1600000858306898</v>
      </c>
      <c r="O547" t="str">
        <f>IF(dailyActivity_merged[[#This Row],[LightActiveDistance]]&lt;10,"light")</f>
        <v>light</v>
      </c>
      <c r="P547" t="b">
        <f>IF(dailyActivity_merged[[#This Row],[Mean]]="intermediate",IF(dailyActivity_merged[[#This Row],[Mean]]&gt;35,"pro","beginner"))</f>
        <v>0</v>
      </c>
      <c r="Q547">
        <f>AVERAGE(dailyActivity_merged[LightActiveDistance])</f>
        <v>3.3408191485885292</v>
      </c>
      <c r="R547">
        <v>2.96000003814697</v>
      </c>
      <c r="S547">
        <v>0</v>
      </c>
      <c r="T547">
        <f>dailyActivity_merged[[#This Row],[VeryActiveMinutes]]*60</f>
        <v>2820</v>
      </c>
      <c r="U547">
        <v>47</v>
      </c>
      <c r="V547">
        <f>dailyActivity_merged[[#This Row],[FairlyActiveMinutes]]*60</f>
        <v>2520</v>
      </c>
      <c r="W547">
        <v>42</v>
      </c>
      <c r="X547">
        <f>dailyActivity_merged[[#This Row],[LightlyActiveMinutes]]*60</f>
        <v>10620</v>
      </c>
      <c r="Y547">
        <v>177</v>
      </c>
      <c r="Z547">
        <v>801</v>
      </c>
      <c r="AA547">
        <v>2066</v>
      </c>
    </row>
    <row r="548" spans="1:27" x14ac:dyDescent="0.3">
      <c r="A548" t="e">
        <f>VLOOKUP(dailyActivity_merged[[#Headers],[Id]],dailyActivity_merged[[Id]:[Calories]],15,0)</f>
        <v>#N/A</v>
      </c>
      <c r="B548" t="str">
        <f>LEFT(dailyActivity_merged[[#This Row],[Id]],4)</f>
        <v>5553</v>
      </c>
      <c r="C548">
        <v>5553957443</v>
      </c>
      <c r="D548" t="str">
        <f>LEFT(dailyActivity_merged[[#This Row],[ActivityDate]],1)</f>
        <v>4</v>
      </c>
      <c r="E548" s="1">
        <v>42482</v>
      </c>
      <c r="F548" s="1">
        <f ca="1">SUMIF(dailyActivity_merged[Id],dailyActivity_merged[[#Headers],[TotalSteps]],F549:F1487)</f>
        <v>0</v>
      </c>
      <c r="G548">
        <v>11682</v>
      </c>
      <c r="H548">
        <v>7.6300001144409197</v>
      </c>
      <c r="I548">
        <v>7.6300001144409197</v>
      </c>
      <c r="J548">
        <v>0</v>
      </c>
      <c r="K548" t="b">
        <f>IF(dailyActivity_merged[[#This Row],[VeryActiveDistance]]&gt;20,"active")</f>
        <v>0</v>
      </c>
      <c r="L548">
        <v>1.37999999523163</v>
      </c>
      <c r="M548" t="b">
        <f>IF(dailyActivity_merged[[#This Row],[ModeratelyActiveDistance]]&gt;10&lt;20,"moderate")</f>
        <v>0</v>
      </c>
      <c r="N548">
        <v>0.62999999523162797</v>
      </c>
      <c r="O548" t="str">
        <f>IF(dailyActivity_merged[[#This Row],[LightActiveDistance]]&lt;10,"light")</f>
        <v>light</v>
      </c>
      <c r="P548" t="b">
        <f>IF(dailyActivity_merged[[#This Row],[Mean]]="intermediate",IF(dailyActivity_merged[[#This Row],[Mean]]&gt;35,"pro","beginner"))</f>
        <v>0</v>
      </c>
      <c r="Q548">
        <f>AVERAGE(dailyActivity_merged[LightActiveDistance])</f>
        <v>3.3408191485885292</v>
      </c>
      <c r="R548">
        <v>5.5999999046325701</v>
      </c>
      <c r="S548">
        <v>0</v>
      </c>
      <c r="T548">
        <f>dailyActivity_merged[[#This Row],[VeryActiveMinutes]]*60</f>
        <v>1500</v>
      </c>
      <c r="U548">
        <v>25</v>
      </c>
      <c r="V548">
        <f>dailyActivity_merged[[#This Row],[FairlyActiveMinutes]]*60</f>
        <v>960</v>
      </c>
      <c r="W548">
        <v>16</v>
      </c>
      <c r="X548">
        <f>dailyActivity_merged[[#This Row],[LightlyActiveMinutes]]*60</f>
        <v>16200</v>
      </c>
      <c r="Y548">
        <v>270</v>
      </c>
      <c r="Z548">
        <v>781</v>
      </c>
      <c r="AA548">
        <v>2105</v>
      </c>
    </row>
    <row r="549" spans="1:27" x14ac:dyDescent="0.3">
      <c r="A549" t="e">
        <f>VLOOKUP(dailyActivity_merged[[#Headers],[Id]],dailyActivity_merged[[Id]:[Calories]],15,0)</f>
        <v>#N/A</v>
      </c>
      <c r="B549" t="str">
        <f>LEFT(dailyActivity_merged[[#This Row],[Id]],4)</f>
        <v>5553</v>
      </c>
      <c r="C549">
        <v>5553957443</v>
      </c>
      <c r="D549" t="str">
        <f>LEFT(dailyActivity_merged[[#This Row],[ActivityDate]],1)</f>
        <v>4</v>
      </c>
      <c r="E549" s="1">
        <v>42483</v>
      </c>
      <c r="F549" s="1">
        <f ca="1">SUMIF(dailyActivity_merged[Id],dailyActivity_merged[[#Headers],[TotalSteps]],F550:F1488)</f>
        <v>0</v>
      </c>
      <c r="G549">
        <v>4112</v>
      </c>
      <c r="H549">
        <v>2.6900000572204599</v>
      </c>
      <c r="I549">
        <v>2.6900000572204599</v>
      </c>
      <c r="J549">
        <v>0</v>
      </c>
      <c r="K549" t="b">
        <f>IF(dailyActivity_merged[[#This Row],[VeryActiveDistance]]&gt;20,"active")</f>
        <v>0</v>
      </c>
      <c r="L549">
        <v>0</v>
      </c>
      <c r="M549" t="b">
        <f>IF(dailyActivity_merged[[#This Row],[ModeratelyActiveDistance]]&gt;10&lt;20,"moderate")</f>
        <v>0</v>
      </c>
      <c r="N549">
        <v>0</v>
      </c>
      <c r="O549" t="str">
        <f>IF(dailyActivity_merged[[#This Row],[LightActiveDistance]]&lt;10,"light")</f>
        <v>light</v>
      </c>
      <c r="P549" t="b">
        <f>IF(dailyActivity_merged[[#This Row],[Mean]]="intermediate",IF(dailyActivity_merged[[#This Row],[Mean]]&gt;35,"pro","beginner"))</f>
        <v>0</v>
      </c>
      <c r="Q549">
        <f>AVERAGE(dailyActivity_merged[LightActiveDistance])</f>
        <v>3.3408191485885292</v>
      </c>
      <c r="R549">
        <v>2.6800000667571999</v>
      </c>
      <c r="S549">
        <v>0</v>
      </c>
      <c r="T549">
        <f>dailyActivity_merged[[#This Row],[VeryActiveMinutes]]*60</f>
        <v>0</v>
      </c>
      <c r="U549">
        <v>0</v>
      </c>
      <c r="V549">
        <f>dailyActivity_merged[[#This Row],[FairlyActiveMinutes]]*60</f>
        <v>0</v>
      </c>
      <c r="W549">
        <v>0</v>
      </c>
      <c r="X549">
        <f>dailyActivity_merged[[#This Row],[LightlyActiveMinutes]]*60</f>
        <v>16320</v>
      </c>
      <c r="Y549">
        <v>272</v>
      </c>
      <c r="Z549">
        <v>443</v>
      </c>
      <c r="AA549">
        <v>1776</v>
      </c>
    </row>
    <row r="550" spans="1:27" x14ac:dyDescent="0.3">
      <c r="A550" t="e">
        <f>VLOOKUP(dailyActivity_merged[[#Headers],[Id]],dailyActivity_merged[[Id]:[Calories]],15,0)</f>
        <v>#N/A</v>
      </c>
      <c r="B550" t="str">
        <f>LEFT(dailyActivity_merged[[#This Row],[Id]],4)</f>
        <v>5553</v>
      </c>
      <c r="C550">
        <v>5553957443</v>
      </c>
      <c r="D550" t="str">
        <f>LEFT(dailyActivity_merged[[#This Row],[ActivityDate]],1)</f>
        <v>4</v>
      </c>
      <c r="E550" s="1">
        <v>42484</v>
      </c>
      <c r="F550" s="1">
        <f ca="1">SUMIF(dailyActivity_merged[Id],dailyActivity_merged[[#Headers],[TotalSteps]],F551:F1489)</f>
        <v>0</v>
      </c>
      <c r="G550">
        <v>1807</v>
      </c>
      <c r="H550">
        <v>1.1799999475479099</v>
      </c>
      <c r="I550">
        <v>1.1799999475479099</v>
      </c>
      <c r="J550">
        <v>0</v>
      </c>
      <c r="K550" t="b">
        <f>IF(dailyActivity_merged[[#This Row],[VeryActiveDistance]]&gt;20,"active")</f>
        <v>0</v>
      </c>
      <c r="L550">
        <v>0</v>
      </c>
      <c r="M550" t="b">
        <f>IF(dailyActivity_merged[[#This Row],[ModeratelyActiveDistance]]&gt;10&lt;20,"moderate")</f>
        <v>0</v>
      </c>
      <c r="N550">
        <v>0</v>
      </c>
      <c r="O550" t="str">
        <f>IF(dailyActivity_merged[[#This Row],[LightActiveDistance]]&lt;10,"light")</f>
        <v>light</v>
      </c>
      <c r="P550" t="b">
        <f>IF(dailyActivity_merged[[#This Row],[Mean]]="intermediate",IF(dailyActivity_merged[[#This Row],[Mean]]&gt;35,"pro","beginner"))</f>
        <v>0</v>
      </c>
      <c r="Q550">
        <f>AVERAGE(dailyActivity_merged[LightActiveDistance])</f>
        <v>3.3408191485885292</v>
      </c>
      <c r="R550">
        <v>1.1799999475479099</v>
      </c>
      <c r="S550">
        <v>0</v>
      </c>
      <c r="T550">
        <f>dailyActivity_merged[[#This Row],[VeryActiveMinutes]]*60</f>
        <v>0</v>
      </c>
      <c r="U550">
        <v>0</v>
      </c>
      <c r="V550">
        <f>dailyActivity_merged[[#This Row],[FairlyActiveMinutes]]*60</f>
        <v>0</v>
      </c>
      <c r="W550">
        <v>0</v>
      </c>
      <c r="X550">
        <f>dailyActivity_merged[[#This Row],[LightlyActiveMinutes]]*60</f>
        <v>6240</v>
      </c>
      <c r="Y550">
        <v>104</v>
      </c>
      <c r="Z550">
        <v>582</v>
      </c>
      <c r="AA550">
        <v>1507</v>
      </c>
    </row>
    <row r="551" spans="1:27" x14ac:dyDescent="0.3">
      <c r="A551" t="e">
        <f>VLOOKUP(dailyActivity_merged[[#Headers],[Id]],dailyActivity_merged[[Id]:[Calories]],15,0)</f>
        <v>#N/A</v>
      </c>
      <c r="B551" t="str">
        <f>LEFT(dailyActivity_merged[[#This Row],[Id]],4)</f>
        <v>5553</v>
      </c>
      <c r="C551">
        <v>5553957443</v>
      </c>
      <c r="D551" t="str">
        <f>LEFT(dailyActivity_merged[[#This Row],[ActivityDate]],1)</f>
        <v>4</v>
      </c>
      <c r="E551" s="1">
        <v>42485</v>
      </c>
      <c r="F551" s="1">
        <f ca="1">SUMIF(dailyActivity_merged[Id],dailyActivity_merged[[#Headers],[TotalSteps]],F552:F1490)</f>
        <v>0</v>
      </c>
      <c r="G551">
        <v>10946</v>
      </c>
      <c r="H551">
        <v>7.1900000572204599</v>
      </c>
      <c r="I551">
        <v>7.1900000572204599</v>
      </c>
      <c r="J551">
        <v>0</v>
      </c>
      <c r="K551" t="b">
        <f>IF(dailyActivity_merged[[#This Row],[VeryActiveDistance]]&gt;20,"active")</f>
        <v>0</v>
      </c>
      <c r="L551">
        <v>2.9300000667571999</v>
      </c>
      <c r="M551" t="b">
        <f>IF(dailyActivity_merged[[#This Row],[ModeratelyActiveDistance]]&gt;10&lt;20,"moderate")</f>
        <v>0</v>
      </c>
      <c r="N551">
        <v>0.56999999284744296</v>
      </c>
      <c r="O551" t="str">
        <f>IF(dailyActivity_merged[[#This Row],[LightActiveDistance]]&lt;10,"light")</f>
        <v>light</v>
      </c>
      <c r="P551" t="b">
        <f>IF(dailyActivity_merged[[#This Row],[Mean]]="intermediate",IF(dailyActivity_merged[[#This Row],[Mean]]&gt;35,"pro","beginner"))</f>
        <v>0</v>
      </c>
      <c r="Q551">
        <f>AVERAGE(dailyActivity_merged[LightActiveDistance])</f>
        <v>3.3408191485885292</v>
      </c>
      <c r="R551">
        <v>3.6900000572204599</v>
      </c>
      <c r="S551">
        <v>0</v>
      </c>
      <c r="T551">
        <f>dailyActivity_merged[[#This Row],[VeryActiveMinutes]]*60</f>
        <v>3060</v>
      </c>
      <c r="U551">
        <v>51</v>
      </c>
      <c r="V551">
        <f>dailyActivity_merged[[#This Row],[FairlyActiveMinutes]]*60</f>
        <v>660</v>
      </c>
      <c r="W551">
        <v>11</v>
      </c>
      <c r="X551">
        <f>dailyActivity_merged[[#This Row],[LightlyActiveMinutes]]*60</f>
        <v>12060</v>
      </c>
      <c r="Y551">
        <v>201</v>
      </c>
      <c r="Z551">
        <v>732</v>
      </c>
      <c r="AA551">
        <v>2033</v>
      </c>
    </row>
    <row r="552" spans="1:27" x14ac:dyDescent="0.3">
      <c r="A552" t="e">
        <f>VLOOKUP(dailyActivity_merged[[#Headers],[Id]],dailyActivity_merged[[Id]:[Calories]],15,0)</f>
        <v>#N/A</v>
      </c>
      <c r="B552" t="str">
        <f>LEFT(dailyActivity_merged[[#This Row],[Id]],4)</f>
        <v>5553</v>
      </c>
      <c r="C552">
        <v>5553957443</v>
      </c>
      <c r="D552" t="str">
        <f>LEFT(dailyActivity_merged[[#This Row],[ActivityDate]],1)</f>
        <v>4</v>
      </c>
      <c r="E552" s="1">
        <v>42486</v>
      </c>
      <c r="F552" s="1">
        <f ca="1">SUMIF(dailyActivity_merged[Id],dailyActivity_merged[[#Headers],[TotalSteps]],F553:F1491)</f>
        <v>0</v>
      </c>
      <c r="G552">
        <v>11886</v>
      </c>
      <c r="H552">
        <v>7.7600002288818404</v>
      </c>
      <c r="I552">
        <v>7.7600002288818404</v>
      </c>
      <c r="J552">
        <v>0</v>
      </c>
      <c r="K552" t="b">
        <f>IF(dailyActivity_merged[[#This Row],[VeryActiveDistance]]&gt;20,"active")</f>
        <v>0</v>
      </c>
      <c r="L552">
        <v>2.3699998855590798</v>
      </c>
      <c r="M552" t="b">
        <f>IF(dailyActivity_merged[[#This Row],[ModeratelyActiveDistance]]&gt;10&lt;20,"moderate")</f>
        <v>0</v>
      </c>
      <c r="N552">
        <v>0.93000000715255704</v>
      </c>
      <c r="O552" t="str">
        <f>IF(dailyActivity_merged[[#This Row],[LightActiveDistance]]&lt;10,"light")</f>
        <v>light</v>
      </c>
      <c r="P552" t="b">
        <f>IF(dailyActivity_merged[[#This Row],[Mean]]="intermediate",IF(dailyActivity_merged[[#This Row],[Mean]]&gt;35,"pro","beginner"))</f>
        <v>0</v>
      </c>
      <c r="Q552">
        <f>AVERAGE(dailyActivity_merged[LightActiveDistance])</f>
        <v>3.3408191485885292</v>
      </c>
      <c r="R552">
        <v>4.46000003814697</v>
      </c>
      <c r="S552">
        <v>0</v>
      </c>
      <c r="T552">
        <f>dailyActivity_merged[[#This Row],[VeryActiveMinutes]]*60</f>
        <v>2400</v>
      </c>
      <c r="U552">
        <v>40</v>
      </c>
      <c r="V552">
        <f>dailyActivity_merged[[#This Row],[FairlyActiveMinutes]]*60</f>
        <v>1080</v>
      </c>
      <c r="W552">
        <v>18</v>
      </c>
      <c r="X552">
        <f>dailyActivity_merged[[#This Row],[LightlyActiveMinutes]]*60</f>
        <v>14280</v>
      </c>
      <c r="Y552">
        <v>238</v>
      </c>
      <c r="Z552">
        <v>750</v>
      </c>
      <c r="AA552">
        <v>2093</v>
      </c>
    </row>
    <row r="553" spans="1:27" x14ac:dyDescent="0.3">
      <c r="A553" t="e">
        <f>VLOOKUP(dailyActivity_merged[[#Headers],[Id]],dailyActivity_merged[[Id]:[Calories]],15,0)</f>
        <v>#N/A</v>
      </c>
      <c r="B553" t="str">
        <f>LEFT(dailyActivity_merged[[#This Row],[Id]],4)</f>
        <v>5553</v>
      </c>
      <c r="C553">
        <v>5553957443</v>
      </c>
      <c r="D553" t="str">
        <f>LEFT(dailyActivity_merged[[#This Row],[ActivityDate]],1)</f>
        <v>4</v>
      </c>
      <c r="E553" s="1">
        <v>42487</v>
      </c>
      <c r="F553" s="1">
        <f ca="1">SUMIF(dailyActivity_merged[Id],dailyActivity_merged[[#Headers],[TotalSteps]],F554:F1492)</f>
        <v>0</v>
      </c>
      <c r="G553">
        <v>10538</v>
      </c>
      <c r="H553">
        <v>6.8800001144409197</v>
      </c>
      <c r="I553">
        <v>6.8800001144409197</v>
      </c>
      <c r="J553">
        <v>0</v>
      </c>
      <c r="K553" t="b">
        <f>IF(dailyActivity_merged[[#This Row],[VeryActiveDistance]]&gt;20,"active")</f>
        <v>0</v>
      </c>
      <c r="L553">
        <v>1.1399999856948899</v>
      </c>
      <c r="M553" t="b">
        <f>IF(dailyActivity_merged[[#This Row],[ModeratelyActiveDistance]]&gt;10&lt;20,"moderate")</f>
        <v>0</v>
      </c>
      <c r="N553">
        <v>1</v>
      </c>
      <c r="O553" t="str">
        <f>IF(dailyActivity_merged[[#This Row],[LightActiveDistance]]&lt;10,"light")</f>
        <v>light</v>
      </c>
      <c r="P553" t="b">
        <f>IF(dailyActivity_merged[[#This Row],[Mean]]="intermediate",IF(dailyActivity_merged[[#This Row],[Mean]]&gt;35,"pro","beginner"))</f>
        <v>0</v>
      </c>
      <c r="Q553">
        <f>AVERAGE(dailyActivity_merged[LightActiveDistance])</f>
        <v>3.3408191485885292</v>
      </c>
      <c r="R553">
        <v>4.7399997711181596</v>
      </c>
      <c r="S553">
        <v>0</v>
      </c>
      <c r="T553">
        <f>dailyActivity_merged[[#This Row],[VeryActiveMinutes]]*60</f>
        <v>960</v>
      </c>
      <c r="U553">
        <v>16</v>
      </c>
      <c r="V553">
        <f>dailyActivity_merged[[#This Row],[FairlyActiveMinutes]]*60</f>
        <v>960</v>
      </c>
      <c r="W553">
        <v>16</v>
      </c>
      <c r="X553">
        <f>dailyActivity_merged[[#This Row],[LightlyActiveMinutes]]*60</f>
        <v>12360</v>
      </c>
      <c r="Y553">
        <v>206</v>
      </c>
      <c r="Z553">
        <v>745</v>
      </c>
      <c r="AA553">
        <v>1922</v>
      </c>
    </row>
    <row r="554" spans="1:27" x14ac:dyDescent="0.3">
      <c r="A554" t="e">
        <f>VLOOKUP(dailyActivity_merged[[#Headers],[Id]],dailyActivity_merged[[Id]:[Calories]],15,0)</f>
        <v>#N/A</v>
      </c>
      <c r="B554" t="str">
        <f>LEFT(dailyActivity_merged[[#This Row],[Id]],4)</f>
        <v>5553</v>
      </c>
      <c r="C554">
        <v>5553957443</v>
      </c>
      <c r="D554" t="str">
        <f>LEFT(dailyActivity_merged[[#This Row],[ActivityDate]],1)</f>
        <v>4</v>
      </c>
      <c r="E554" s="1">
        <v>42488</v>
      </c>
      <c r="F554" s="1">
        <f ca="1">SUMIF(dailyActivity_merged[Id],dailyActivity_merged[[#Headers],[TotalSteps]],F555:F1493)</f>
        <v>0</v>
      </c>
      <c r="G554">
        <v>11393</v>
      </c>
      <c r="H554">
        <v>7.6300001144409197</v>
      </c>
      <c r="I554">
        <v>7.6300001144409197</v>
      </c>
      <c r="J554">
        <v>0</v>
      </c>
      <c r="K554" t="b">
        <f>IF(dailyActivity_merged[[#This Row],[VeryActiveDistance]]&gt;20,"active")</f>
        <v>0</v>
      </c>
      <c r="L554">
        <v>3.71000003814697</v>
      </c>
      <c r="M554" t="b">
        <f>IF(dailyActivity_merged[[#This Row],[ModeratelyActiveDistance]]&gt;10&lt;20,"moderate")</f>
        <v>0</v>
      </c>
      <c r="N554">
        <v>0.75</v>
      </c>
      <c r="O554" t="str">
        <f>IF(dailyActivity_merged[[#This Row],[LightActiveDistance]]&lt;10,"light")</f>
        <v>light</v>
      </c>
      <c r="P554" t="b">
        <f>IF(dailyActivity_merged[[#This Row],[Mean]]="intermediate",IF(dailyActivity_merged[[#This Row],[Mean]]&gt;35,"pro","beginner"))</f>
        <v>0</v>
      </c>
      <c r="Q554">
        <f>AVERAGE(dailyActivity_merged[LightActiveDistance])</f>
        <v>3.3408191485885292</v>
      </c>
      <c r="R554">
        <v>3.1700000762939502</v>
      </c>
      <c r="S554">
        <v>0</v>
      </c>
      <c r="T554">
        <f>dailyActivity_merged[[#This Row],[VeryActiveMinutes]]*60</f>
        <v>2940</v>
      </c>
      <c r="U554">
        <v>49</v>
      </c>
      <c r="V554">
        <f>dailyActivity_merged[[#This Row],[FairlyActiveMinutes]]*60</f>
        <v>780</v>
      </c>
      <c r="W554">
        <v>13</v>
      </c>
      <c r="X554">
        <f>dailyActivity_merged[[#This Row],[LightlyActiveMinutes]]*60</f>
        <v>9900</v>
      </c>
      <c r="Y554">
        <v>165</v>
      </c>
      <c r="Z554">
        <v>727</v>
      </c>
      <c r="AA554">
        <v>1999</v>
      </c>
    </row>
    <row r="555" spans="1:27" x14ac:dyDescent="0.3">
      <c r="A555" t="e">
        <f>VLOOKUP(dailyActivity_merged[[#Headers],[Id]],dailyActivity_merged[[Id]:[Calories]],15,0)</f>
        <v>#N/A</v>
      </c>
      <c r="B555" t="str">
        <f>LEFT(dailyActivity_merged[[#This Row],[Id]],4)</f>
        <v>5553</v>
      </c>
      <c r="C555">
        <v>5553957443</v>
      </c>
      <c r="D555" t="str">
        <f>LEFT(dailyActivity_merged[[#This Row],[ActivityDate]],1)</f>
        <v>4</v>
      </c>
      <c r="E555" s="1">
        <v>42489</v>
      </c>
      <c r="F555" s="1">
        <f ca="1">SUMIF(dailyActivity_merged[Id],dailyActivity_merged[[#Headers],[TotalSteps]],F556:F1494)</f>
        <v>0</v>
      </c>
      <c r="G555">
        <v>12764</v>
      </c>
      <c r="H555">
        <v>8.3299999237060494</v>
      </c>
      <c r="I555">
        <v>8.3299999237060494</v>
      </c>
      <c r="J555">
        <v>0</v>
      </c>
      <c r="K555" t="b">
        <f>IF(dailyActivity_merged[[#This Row],[VeryActiveDistance]]&gt;20,"active")</f>
        <v>0</v>
      </c>
      <c r="L555">
        <v>2.78999996185303</v>
      </c>
      <c r="M555" t="b">
        <f>IF(dailyActivity_merged[[#This Row],[ModeratelyActiveDistance]]&gt;10&lt;20,"moderate")</f>
        <v>0</v>
      </c>
      <c r="N555">
        <v>0.63999998569488503</v>
      </c>
      <c r="O555" t="str">
        <f>IF(dailyActivity_merged[[#This Row],[LightActiveDistance]]&lt;10,"light")</f>
        <v>light</v>
      </c>
      <c r="P555" t="b">
        <f>IF(dailyActivity_merged[[#This Row],[Mean]]="intermediate",IF(dailyActivity_merged[[#This Row],[Mean]]&gt;35,"pro","beginner"))</f>
        <v>0</v>
      </c>
      <c r="Q555">
        <f>AVERAGE(dailyActivity_merged[LightActiveDistance])</f>
        <v>3.3408191485885292</v>
      </c>
      <c r="R555">
        <v>4.9099998474121103</v>
      </c>
      <c r="S555">
        <v>0</v>
      </c>
      <c r="T555">
        <f>dailyActivity_merged[[#This Row],[VeryActiveMinutes]]*60</f>
        <v>2760</v>
      </c>
      <c r="U555">
        <v>46</v>
      </c>
      <c r="V555">
        <f>dailyActivity_merged[[#This Row],[FairlyActiveMinutes]]*60</f>
        <v>900</v>
      </c>
      <c r="W555">
        <v>15</v>
      </c>
      <c r="X555">
        <f>dailyActivity_merged[[#This Row],[LightlyActiveMinutes]]*60</f>
        <v>16200</v>
      </c>
      <c r="Y555">
        <v>270</v>
      </c>
      <c r="Z555">
        <v>709</v>
      </c>
      <c r="AA555">
        <v>2169</v>
      </c>
    </row>
    <row r="556" spans="1:27" x14ac:dyDescent="0.3">
      <c r="A556" t="e">
        <f>VLOOKUP(dailyActivity_merged[[#Headers],[Id]],dailyActivity_merged[[Id]:[Calories]],15,0)</f>
        <v>#N/A</v>
      </c>
      <c r="B556" t="str">
        <f>LEFT(dailyActivity_merged[[#This Row],[Id]],4)</f>
        <v>5553</v>
      </c>
      <c r="C556">
        <v>5553957443</v>
      </c>
      <c r="D556" t="str">
        <f>LEFT(dailyActivity_merged[[#This Row],[ActivityDate]],1)</f>
        <v>4</v>
      </c>
      <c r="E556" s="1">
        <v>42490</v>
      </c>
      <c r="F556" s="1">
        <f ca="1">SUMIF(dailyActivity_merged[Id],dailyActivity_merged[[#Headers],[TotalSteps]],F557:F1495)</f>
        <v>0</v>
      </c>
      <c r="G556">
        <v>1202</v>
      </c>
      <c r="H556">
        <v>0.77999997138977095</v>
      </c>
      <c r="I556">
        <v>0.77999997138977095</v>
      </c>
      <c r="J556">
        <v>0</v>
      </c>
      <c r="K556" t="b">
        <f>IF(dailyActivity_merged[[#This Row],[VeryActiveDistance]]&gt;20,"active")</f>
        <v>0</v>
      </c>
      <c r="L556">
        <v>0</v>
      </c>
      <c r="M556" t="b">
        <f>IF(dailyActivity_merged[[#This Row],[ModeratelyActiveDistance]]&gt;10&lt;20,"moderate")</f>
        <v>0</v>
      </c>
      <c r="N556">
        <v>0</v>
      </c>
      <c r="O556" t="str">
        <f>IF(dailyActivity_merged[[#This Row],[LightActiveDistance]]&lt;10,"light")</f>
        <v>light</v>
      </c>
      <c r="P556" t="b">
        <f>IF(dailyActivity_merged[[#This Row],[Mean]]="intermediate",IF(dailyActivity_merged[[#This Row],[Mean]]&gt;35,"pro","beginner"))</f>
        <v>0</v>
      </c>
      <c r="Q556">
        <f>AVERAGE(dailyActivity_merged[LightActiveDistance])</f>
        <v>3.3408191485885292</v>
      </c>
      <c r="R556">
        <v>0.77999997138977095</v>
      </c>
      <c r="S556">
        <v>0</v>
      </c>
      <c r="T556">
        <f>dailyActivity_merged[[#This Row],[VeryActiveMinutes]]*60</f>
        <v>0</v>
      </c>
      <c r="U556">
        <v>0</v>
      </c>
      <c r="V556">
        <f>dailyActivity_merged[[#This Row],[FairlyActiveMinutes]]*60</f>
        <v>0</v>
      </c>
      <c r="W556">
        <v>0</v>
      </c>
      <c r="X556">
        <f>dailyActivity_merged[[#This Row],[LightlyActiveMinutes]]*60</f>
        <v>5040</v>
      </c>
      <c r="Y556">
        <v>84</v>
      </c>
      <c r="Z556">
        <v>506</v>
      </c>
      <c r="AA556">
        <v>1463</v>
      </c>
    </row>
    <row r="557" spans="1:27" x14ac:dyDescent="0.3">
      <c r="A557" t="e">
        <f>VLOOKUP(dailyActivity_merged[[#Headers],[Id]],dailyActivity_merged[[Id]:[Calories]],15,0)</f>
        <v>#N/A</v>
      </c>
      <c r="B557" t="str">
        <f>LEFT(dailyActivity_merged[[#This Row],[Id]],4)</f>
        <v>5553</v>
      </c>
      <c r="C557">
        <v>5553957443</v>
      </c>
      <c r="D557" t="str">
        <f>LEFT(dailyActivity_merged[[#This Row],[ActivityDate]],1)</f>
        <v>4</v>
      </c>
      <c r="E557" s="1">
        <v>42491</v>
      </c>
      <c r="F557" s="1">
        <f ca="1">SUMIF(dailyActivity_merged[Id],dailyActivity_merged[[#Headers],[TotalSteps]],F558:F1496)</f>
        <v>0</v>
      </c>
      <c r="G557">
        <v>5164</v>
      </c>
      <c r="H557">
        <v>3.3699998855590798</v>
      </c>
      <c r="I557">
        <v>3.3699998855590798</v>
      </c>
      <c r="J557">
        <v>0</v>
      </c>
      <c r="K557" t="b">
        <f>IF(dailyActivity_merged[[#This Row],[VeryActiveDistance]]&gt;20,"active")</f>
        <v>0</v>
      </c>
      <c r="L557">
        <v>0</v>
      </c>
      <c r="M557" t="b">
        <f>IF(dailyActivity_merged[[#This Row],[ModeratelyActiveDistance]]&gt;10&lt;20,"moderate")</f>
        <v>0</v>
      </c>
      <c r="N557">
        <v>0</v>
      </c>
      <c r="O557" t="str">
        <f>IF(dailyActivity_merged[[#This Row],[LightActiveDistance]]&lt;10,"light")</f>
        <v>light</v>
      </c>
      <c r="P557" t="b">
        <f>IF(dailyActivity_merged[[#This Row],[Mean]]="intermediate",IF(dailyActivity_merged[[#This Row],[Mean]]&gt;35,"pro","beginner"))</f>
        <v>0</v>
      </c>
      <c r="Q557">
        <f>AVERAGE(dailyActivity_merged[LightActiveDistance])</f>
        <v>3.3408191485885292</v>
      </c>
      <c r="R557">
        <v>3.3699998855590798</v>
      </c>
      <c r="S557">
        <v>0</v>
      </c>
      <c r="T557">
        <f>dailyActivity_merged[[#This Row],[VeryActiveMinutes]]*60</f>
        <v>0</v>
      </c>
      <c r="U557">
        <v>0</v>
      </c>
      <c r="V557">
        <f>dailyActivity_merged[[#This Row],[FairlyActiveMinutes]]*60</f>
        <v>0</v>
      </c>
      <c r="W557">
        <v>0</v>
      </c>
      <c r="X557">
        <f>dailyActivity_merged[[#This Row],[LightlyActiveMinutes]]*60</f>
        <v>14220</v>
      </c>
      <c r="Y557">
        <v>237</v>
      </c>
      <c r="Z557">
        <v>436</v>
      </c>
      <c r="AA557">
        <v>1747</v>
      </c>
    </row>
    <row r="558" spans="1:27" x14ac:dyDescent="0.3">
      <c r="A558" t="e">
        <f>VLOOKUP(dailyActivity_merged[[#Headers],[Id]],dailyActivity_merged[[Id]:[Calories]],15,0)</f>
        <v>#N/A</v>
      </c>
      <c r="B558" t="str">
        <f>LEFT(dailyActivity_merged[[#This Row],[Id]],4)</f>
        <v>5553</v>
      </c>
      <c r="C558">
        <v>5553957443</v>
      </c>
      <c r="D558" t="str">
        <f>LEFT(dailyActivity_merged[[#This Row],[ActivityDate]],1)</f>
        <v>4</v>
      </c>
      <c r="E558" s="1">
        <v>42492</v>
      </c>
      <c r="F558" s="1">
        <f ca="1">SUMIF(dailyActivity_merged[Id],dailyActivity_merged[[#Headers],[TotalSteps]],F559:F1497)</f>
        <v>0</v>
      </c>
      <c r="G558">
        <v>9769</v>
      </c>
      <c r="H558">
        <v>6.3800001144409197</v>
      </c>
      <c r="I558">
        <v>6.3800001144409197</v>
      </c>
      <c r="J558">
        <v>0</v>
      </c>
      <c r="K558" t="b">
        <f>IF(dailyActivity_merged[[#This Row],[VeryActiveDistance]]&gt;20,"active")</f>
        <v>0</v>
      </c>
      <c r="L558">
        <v>1.0599999427795399</v>
      </c>
      <c r="M558" t="b">
        <f>IF(dailyActivity_merged[[#This Row],[ModeratelyActiveDistance]]&gt;10&lt;20,"moderate")</f>
        <v>0</v>
      </c>
      <c r="N558">
        <v>0.40999999642372098</v>
      </c>
      <c r="O558" t="str">
        <f>IF(dailyActivity_merged[[#This Row],[LightActiveDistance]]&lt;10,"light")</f>
        <v>light</v>
      </c>
      <c r="P558" t="b">
        <f>IF(dailyActivity_merged[[#This Row],[Mean]]="intermediate",IF(dailyActivity_merged[[#This Row],[Mean]]&gt;35,"pro","beginner"))</f>
        <v>0</v>
      </c>
      <c r="Q558">
        <f>AVERAGE(dailyActivity_merged[LightActiveDistance])</f>
        <v>3.3408191485885292</v>
      </c>
      <c r="R558">
        <v>4.9000000953674299</v>
      </c>
      <c r="S558">
        <v>0</v>
      </c>
      <c r="T558">
        <f>dailyActivity_merged[[#This Row],[VeryActiveMinutes]]*60</f>
        <v>1380</v>
      </c>
      <c r="U558">
        <v>23</v>
      </c>
      <c r="V558">
        <f>dailyActivity_merged[[#This Row],[FairlyActiveMinutes]]*60</f>
        <v>540</v>
      </c>
      <c r="W558">
        <v>9</v>
      </c>
      <c r="X558">
        <f>dailyActivity_merged[[#This Row],[LightlyActiveMinutes]]*60</f>
        <v>13620</v>
      </c>
      <c r="Y558">
        <v>227</v>
      </c>
      <c r="Z558">
        <v>724</v>
      </c>
      <c r="AA558">
        <v>1996</v>
      </c>
    </row>
    <row r="559" spans="1:27" x14ac:dyDescent="0.3">
      <c r="A559" t="e">
        <f>VLOOKUP(dailyActivity_merged[[#Headers],[Id]],dailyActivity_merged[[Id]:[Calories]],15,0)</f>
        <v>#N/A</v>
      </c>
      <c r="B559" t="str">
        <f>LEFT(dailyActivity_merged[[#This Row],[Id]],4)</f>
        <v>5553</v>
      </c>
      <c r="C559">
        <v>5553957443</v>
      </c>
      <c r="D559" t="str">
        <f>LEFT(dailyActivity_merged[[#This Row],[ActivityDate]],1)</f>
        <v>4</v>
      </c>
      <c r="E559" s="1">
        <v>42493</v>
      </c>
      <c r="F559" s="1">
        <f ca="1">SUMIF(dailyActivity_merged[Id],dailyActivity_merged[[#Headers],[TotalSteps]],F560:F1498)</f>
        <v>0</v>
      </c>
      <c r="G559">
        <v>12848</v>
      </c>
      <c r="H559">
        <v>8.3900003433227504</v>
      </c>
      <c r="I559">
        <v>8.3900003433227504</v>
      </c>
      <c r="J559">
        <v>0</v>
      </c>
      <c r="K559" t="b">
        <f>IF(dailyActivity_merged[[#This Row],[VeryActiveDistance]]&gt;20,"active")</f>
        <v>0</v>
      </c>
      <c r="L559">
        <v>1.5</v>
      </c>
      <c r="M559" t="b">
        <f>IF(dailyActivity_merged[[#This Row],[ModeratelyActiveDistance]]&gt;10&lt;20,"moderate")</f>
        <v>0</v>
      </c>
      <c r="N559">
        <v>1.20000004768372</v>
      </c>
      <c r="O559" t="str">
        <f>IF(dailyActivity_merged[[#This Row],[LightActiveDistance]]&lt;10,"light")</f>
        <v>light</v>
      </c>
      <c r="P559" t="b">
        <f>IF(dailyActivity_merged[[#This Row],[Mean]]="intermediate",IF(dailyActivity_merged[[#This Row],[Mean]]&gt;35,"pro","beginner"))</f>
        <v>0</v>
      </c>
      <c r="Q559">
        <f>AVERAGE(dailyActivity_merged[LightActiveDistance])</f>
        <v>3.3408191485885292</v>
      </c>
      <c r="R559">
        <v>5.6799998283386204</v>
      </c>
      <c r="S559">
        <v>0</v>
      </c>
      <c r="T559">
        <f>dailyActivity_merged[[#This Row],[VeryActiveMinutes]]*60</f>
        <v>1560</v>
      </c>
      <c r="U559">
        <v>26</v>
      </c>
      <c r="V559">
        <f>dailyActivity_merged[[#This Row],[FairlyActiveMinutes]]*60</f>
        <v>1740</v>
      </c>
      <c r="W559">
        <v>29</v>
      </c>
      <c r="X559">
        <f>dailyActivity_merged[[#This Row],[LightlyActiveMinutes]]*60</f>
        <v>14820</v>
      </c>
      <c r="Y559">
        <v>247</v>
      </c>
      <c r="Z559">
        <v>812</v>
      </c>
      <c r="AA559">
        <v>2116</v>
      </c>
    </row>
    <row r="560" spans="1:27" x14ac:dyDescent="0.3">
      <c r="A560" t="e">
        <f>VLOOKUP(dailyActivity_merged[[#Headers],[Id]],dailyActivity_merged[[Id]:[Calories]],15,0)</f>
        <v>#N/A</v>
      </c>
      <c r="B560" t="str">
        <f>LEFT(dailyActivity_merged[[#This Row],[Id]],4)</f>
        <v>5553</v>
      </c>
      <c r="C560">
        <v>5553957443</v>
      </c>
      <c r="D560" t="str">
        <f>LEFT(dailyActivity_merged[[#This Row],[ActivityDate]],1)</f>
        <v>4</v>
      </c>
      <c r="E560" s="1">
        <v>42494</v>
      </c>
      <c r="F560" s="1">
        <f ca="1">SUMIF(dailyActivity_merged[Id],dailyActivity_merged[[#Headers],[TotalSteps]],F561:F1499)</f>
        <v>0</v>
      </c>
      <c r="G560">
        <v>4249</v>
      </c>
      <c r="H560">
        <v>2.7699999809265101</v>
      </c>
      <c r="I560">
        <v>2.7699999809265101</v>
      </c>
      <c r="J560">
        <v>0</v>
      </c>
      <c r="K560" t="b">
        <f>IF(dailyActivity_merged[[#This Row],[VeryActiveDistance]]&gt;20,"active")</f>
        <v>0</v>
      </c>
      <c r="L560">
        <v>0</v>
      </c>
      <c r="M560" t="b">
        <f>IF(dailyActivity_merged[[#This Row],[ModeratelyActiveDistance]]&gt;10&lt;20,"moderate")</f>
        <v>0</v>
      </c>
      <c r="N560">
        <v>0</v>
      </c>
      <c r="O560" t="str">
        <f>IF(dailyActivity_merged[[#This Row],[LightActiveDistance]]&lt;10,"light")</f>
        <v>light</v>
      </c>
      <c r="P560" t="b">
        <f>IF(dailyActivity_merged[[#This Row],[Mean]]="intermediate",IF(dailyActivity_merged[[#This Row],[Mean]]&gt;35,"pro","beginner"))</f>
        <v>0</v>
      </c>
      <c r="Q560">
        <f>AVERAGE(dailyActivity_merged[LightActiveDistance])</f>
        <v>3.3408191485885292</v>
      </c>
      <c r="R560">
        <v>2.7699999809265101</v>
      </c>
      <c r="S560">
        <v>0</v>
      </c>
      <c r="T560">
        <f>dailyActivity_merged[[#This Row],[VeryActiveMinutes]]*60</f>
        <v>0</v>
      </c>
      <c r="U560">
        <v>0</v>
      </c>
      <c r="V560">
        <f>dailyActivity_merged[[#This Row],[FairlyActiveMinutes]]*60</f>
        <v>0</v>
      </c>
      <c r="W560">
        <v>0</v>
      </c>
      <c r="X560">
        <f>dailyActivity_merged[[#This Row],[LightlyActiveMinutes]]*60</f>
        <v>13440</v>
      </c>
      <c r="Y560">
        <v>224</v>
      </c>
      <c r="Z560">
        <v>651</v>
      </c>
      <c r="AA560">
        <v>1698</v>
      </c>
    </row>
    <row r="561" spans="1:27" x14ac:dyDescent="0.3">
      <c r="A561" t="e">
        <f>VLOOKUP(dailyActivity_merged[[#Headers],[Id]],dailyActivity_merged[[Id]:[Calories]],15,0)</f>
        <v>#N/A</v>
      </c>
      <c r="B561" t="str">
        <f>LEFT(dailyActivity_merged[[#This Row],[Id]],4)</f>
        <v>5553</v>
      </c>
      <c r="C561">
        <v>5553957443</v>
      </c>
      <c r="D561" t="str">
        <f>LEFT(dailyActivity_merged[[#This Row],[ActivityDate]],1)</f>
        <v>4</v>
      </c>
      <c r="E561" s="1">
        <v>42495</v>
      </c>
      <c r="F561" s="1">
        <f ca="1">SUMIF(dailyActivity_merged[Id],dailyActivity_merged[[#Headers],[TotalSteps]],F562:F1500)</f>
        <v>0</v>
      </c>
      <c r="G561">
        <v>14331</v>
      </c>
      <c r="H561">
        <v>9.5100002288818395</v>
      </c>
      <c r="I561">
        <v>9.5100002288818395</v>
      </c>
      <c r="J561">
        <v>0</v>
      </c>
      <c r="K561" t="b">
        <f>IF(dailyActivity_merged[[#This Row],[VeryActiveDistance]]&gt;20,"active")</f>
        <v>0</v>
      </c>
      <c r="L561">
        <v>3.4300000667571999</v>
      </c>
      <c r="M561" t="b">
        <f>IF(dailyActivity_merged[[#This Row],[ModeratelyActiveDistance]]&gt;10&lt;20,"moderate")</f>
        <v>0</v>
      </c>
      <c r="N561">
        <v>1.6599999666214</v>
      </c>
      <c r="O561" t="str">
        <f>IF(dailyActivity_merged[[#This Row],[LightActiveDistance]]&lt;10,"light")</f>
        <v>light</v>
      </c>
      <c r="P561" t="b">
        <f>IF(dailyActivity_merged[[#This Row],[Mean]]="intermediate",IF(dailyActivity_merged[[#This Row],[Mean]]&gt;35,"pro","beginner"))</f>
        <v>0</v>
      </c>
      <c r="Q561">
        <f>AVERAGE(dailyActivity_merged[LightActiveDistance])</f>
        <v>3.3408191485885292</v>
      </c>
      <c r="R561">
        <v>4.4299998283386204</v>
      </c>
      <c r="S561">
        <v>0</v>
      </c>
      <c r="T561">
        <f>dailyActivity_merged[[#This Row],[VeryActiveMinutes]]*60</f>
        <v>2640</v>
      </c>
      <c r="U561">
        <v>44</v>
      </c>
      <c r="V561">
        <f>dailyActivity_merged[[#This Row],[FairlyActiveMinutes]]*60</f>
        <v>1740</v>
      </c>
      <c r="W561">
        <v>29</v>
      </c>
      <c r="X561">
        <f>dailyActivity_merged[[#This Row],[LightlyActiveMinutes]]*60</f>
        <v>14460</v>
      </c>
      <c r="Y561">
        <v>241</v>
      </c>
      <c r="Z561">
        <v>692</v>
      </c>
      <c r="AA561">
        <v>2156</v>
      </c>
    </row>
    <row r="562" spans="1:27" x14ac:dyDescent="0.3">
      <c r="A562" t="e">
        <f>VLOOKUP(dailyActivity_merged[[#Headers],[Id]],dailyActivity_merged[[Id]:[Calories]],15,0)</f>
        <v>#N/A</v>
      </c>
      <c r="B562" t="str">
        <f>LEFT(dailyActivity_merged[[#This Row],[Id]],4)</f>
        <v>5553</v>
      </c>
      <c r="C562">
        <v>5553957443</v>
      </c>
      <c r="D562" t="str">
        <f>LEFT(dailyActivity_merged[[#This Row],[ActivityDate]],1)</f>
        <v>4</v>
      </c>
      <c r="E562" s="1">
        <v>42496</v>
      </c>
      <c r="F562" s="1">
        <f ca="1">SUMIF(dailyActivity_merged[Id],dailyActivity_merged[[#Headers],[TotalSteps]],F563:F1501)</f>
        <v>0</v>
      </c>
      <c r="G562">
        <v>9632</v>
      </c>
      <c r="H562">
        <v>6.28999996185303</v>
      </c>
      <c r="I562">
        <v>6.28999996185303</v>
      </c>
      <c r="J562">
        <v>0</v>
      </c>
      <c r="K562" t="b">
        <f>IF(dailyActivity_merged[[#This Row],[VeryActiveDistance]]&gt;20,"active")</f>
        <v>0</v>
      </c>
      <c r="L562">
        <v>1.5199999809265099</v>
      </c>
      <c r="M562" t="b">
        <f>IF(dailyActivity_merged[[#This Row],[ModeratelyActiveDistance]]&gt;10&lt;20,"moderate")</f>
        <v>0</v>
      </c>
      <c r="N562">
        <v>0.54000002145767201</v>
      </c>
      <c r="O562" t="str">
        <f>IF(dailyActivity_merged[[#This Row],[LightActiveDistance]]&lt;10,"light")</f>
        <v>light</v>
      </c>
      <c r="P562" t="b">
        <f>IF(dailyActivity_merged[[#This Row],[Mean]]="intermediate",IF(dailyActivity_merged[[#This Row],[Mean]]&gt;35,"pro","beginner"))</f>
        <v>0</v>
      </c>
      <c r="Q562">
        <f>AVERAGE(dailyActivity_merged[LightActiveDistance])</f>
        <v>3.3408191485885292</v>
      </c>
      <c r="R562">
        <v>4.2300000190734899</v>
      </c>
      <c r="S562">
        <v>0</v>
      </c>
      <c r="T562">
        <f>dailyActivity_merged[[#This Row],[VeryActiveMinutes]]*60</f>
        <v>1260</v>
      </c>
      <c r="U562">
        <v>21</v>
      </c>
      <c r="V562">
        <f>dailyActivity_merged[[#This Row],[FairlyActiveMinutes]]*60</f>
        <v>540</v>
      </c>
      <c r="W562">
        <v>9</v>
      </c>
      <c r="X562">
        <f>dailyActivity_merged[[#This Row],[LightlyActiveMinutes]]*60</f>
        <v>13740</v>
      </c>
      <c r="Y562">
        <v>229</v>
      </c>
      <c r="Z562">
        <v>761</v>
      </c>
      <c r="AA562">
        <v>1916</v>
      </c>
    </row>
    <row r="563" spans="1:27" x14ac:dyDescent="0.3">
      <c r="A563" t="e">
        <f>VLOOKUP(dailyActivity_merged[[#Headers],[Id]],dailyActivity_merged[[Id]:[Calories]],15,0)</f>
        <v>#N/A</v>
      </c>
      <c r="B563" t="str">
        <f>LEFT(dailyActivity_merged[[#This Row],[Id]],4)</f>
        <v>5553</v>
      </c>
      <c r="C563">
        <v>5553957443</v>
      </c>
      <c r="D563" t="str">
        <f>LEFT(dailyActivity_merged[[#This Row],[ActivityDate]],1)</f>
        <v>4</v>
      </c>
      <c r="E563" s="1">
        <v>42497</v>
      </c>
      <c r="F563" s="1">
        <f ca="1">SUMIF(dailyActivity_merged[Id],dailyActivity_merged[[#Headers],[TotalSteps]],F564:F1502)</f>
        <v>0</v>
      </c>
      <c r="G563">
        <v>1868</v>
      </c>
      <c r="H563">
        <v>1.2200000286102299</v>
      </c>
      <c r="I563">
        <v>1.2200000286102299</v>
      </c>
      <c r="J563">
        <v>0</v>
      </c>
      <c r="K563" t="b">
        <f>IF(dailyActivity_merged[[#This Row],[VeryActiveDistance]]&gt;20,"active")</f>
        <v>0</v>
      </c>
      <c r="L563">
        <v>0</v>
      </c>
      <c r="M563" t="b">
        <f>IF(dailyActivity_merged[[#This Row],[ModeratelyActiveDistance]]&gt;10&lt;20,"moderate")</f>
        <v>0</v>
      </c>
      <c r="N563">
        <v>0</v>
      </c>
      <c r="O563" t="str">
        <f>IF(dailyActivity_merged[[#This Row],[LightActiveDistance]]&lt;10,"light")</f>
        <v>light</v>
      </c>
      <c r="P563" t="b">
        <f>IF(dailyActivity_merged[[#This Row],[Mean]]="intermediate",IF(dailyActivity_merged[[#This Row],[Mean]]&gt;35,"pro","beginner"))</f>
        <v>0</v>
      </c>
      <c r="Q563">
        <f>AVERAGE(dailyActivity_merged[LightActiveDistance])</f>
        <v>3.3408191485885292</v>
      </c>
      <c r="R563">
        <v>1.2200000286102299</v>
      </c>
      <c r="S563">
        <v>0</v>
      </c>
      <c r="T563">
        <f>dailyActivity_merged[[#This Row],[VeryActiveMinutes]]*60</f>
        <v>0</v>
      </c>
      <c r="U563">
        <v>0</v>
      </c>
      <c r="V563">
        <f>dailyActivity_merged[[#This Row],[FairlyActiveMinutes]]*60</f>
        <v>0</v>
      </c>
      <c r="W563">
        <v>0</v>
      </c>
      <c r="X563">
        <f>dailyActivity_merged[[#This Row],[LightlyActiveMinutes]]*60</f>
        <v>5760</v>
      </c>
      <c r="Y563">
        <v>96</v>
      </c>
      <c r="Z563">
        <v>902</v>
      </c>
      <c r="AA563">
        <v>1494</v>
      </c>
    </row>
    <row r="564" spans="1:27" x14ac:dyDescent="0.3">
      <c r="A564" t="e">
        <f>VLOOKUP(dailyActivity_merged[[#Headers],[Id]],dailyActivity_merged[[Id]:[Calories]],15,0)</f>
        <v>#N/A</v>
      </c>
      <c r="B564" t="str">
        <f>LEFT(dailyActivity_merged[[#This Row],[Id]],4)</f>
        <v>5553</v>
      </c>
      <c r="C564">
        <v>5553957443</v>
      </c>
      <c r="D564" t="str">
        <f>LEFT(dailyActivity_merged[[#This Row],[ActivityDate]],1)</f>
        <v>4</v>
      </c>
      <c r="E564" s="1">
        <v>42498</v>
      </c>
      <c r="F564" s="1">
        <f ca="1">SUMIF(dailyActivity_merged[Id],dailyActivity_merged[[#Headers],[TotalSteps]],F565:F1503)</f>
        <v>0</v>
      </c>
      <c r="G564">
        <v>6083</v>
      </c>
      <c r="H564">
        <v>4</v>
      </c>
      <c r="I564">
        <v>4</v>
      </c>
      <c r="J564">
        <v>0</v>
      </c>
      <c r="K564" t="b">
        <f>IF(dailyActivity_merged[[#This Row],[VeryActiveDistance]]&gt;20,"active")</f>
        <v>0</v>
      </c>
      <c r="L564">
        <v>0.21999999880790699</v>
      </c>
      <c r="M564" t="b">
        <f>IF(dailyActivity_merged[[#This Row],[ModeratelyActiveDistance]]&gt;10&lt;20,"moderate")</f>
        <v>0</v>
      </c>
      <c r="N564">
        <v>0.46999999880790699</v>
      </c>
      <c r="O564" t="str">
        <f>IF(dailyActivity_merged[[#This Row],[LightActiveDistance]]&lt;10,"light")</f>
        <v>light</v>
      </c>
      <c r="P564" t="b">
        <f>IF(dailyActivity_merged[[#This Row],[Mean]]="intermediate",IF(dailyActivity_merged[[#This Row],[Mean]]&gt;35,"pro","beginner"))</f>
        <v>0</v>
      </c>
      <c r="Q564">
        <f>AVERAGE(dailyActivity_merged[LightActiveDistance])</f>
        <v>3.3408191485885292</v>
      </c>
      <c r="R564">
        <v>3.2999999523162802</v>
      </c>
      <c r="S564">
        <v>0</v>
      </c>
      <c r="T564">
        <f>dailyActivity_merged[[#This Row],[VeryActiveMinutes]]*60</f>
        <v>180</v>
      </c>
      <c r="U564">
        <v>3</v>
      </c>
      <c r="V564">
        <f>dailyActivity_merged[[#This Row],[FairlyActiveMinutes]]*60</f>
        <v>480</v>
      </c>
      <c r="W564">
        <v>8</v>
      </c>
      <c r="X564">
        <f>dailyActivity_merged[[#This Row],[LightlyActiveMinutes]]*60</f>
        <v>12600</v>
      </c>
      <c r="Y564">
        <v>210</v>
      </c>
      <c r="Z564">
        <v>505</v>
      </c>
      <c r="AA564">
        <v>1762</v>
      </c>
    </row>
    <row r="565" spans="1:27" x14ac:dyDescent="0.3">
      <c r="A565" t="e">
        <f>VLOOKUP(dailyActivity_merged[[#Headers],[Id]],dailyActivity_merged[[Id]:[Calories]],15,0)</f>
        <v>#N/A</v>
      </c>
      <c r="B565" t="str">
        <f>LEFT(dailyActivity_merged[[#This Row],[Id]],4)</f>
        <v>5553</v>
      </c>
      <c r="C565">
        <v>5553957443</v>
      </c>
      <c r="D565" t="str">
        <f>LEFT(dailyActivity_merged[[#This Row],[ActivityDate]],1)</f>
        <v>4</v>
      </c>
      <c r="E565" s="1">
        <v>42499</v>
      </c>
      <c r="F565" s="1">
        <f ca="1">SUMIF(dailyActivity_merged[Id],dailyActivity_merged[[#Headers],[TotalSteps]],F566:F1504)</f>
        <v>0</v>
      </c>
      <c r="G565">
        <v>11611</v>
      </c>
      <c r="H565">
        <v>7.5799999237060502</v>
      </c>
      <c r="I565">
        <v>7.5799999237060502</v>
      </c>
      <c r="J565">
        <v>0</v>
      </c>
      <c r="K565" t="b">
        <f>IF(dailyActivity_merged[[#This Row],[VeryActiveDistance]]&gt;20,"active")</f>
        <v>0</v>
      </c>
      <c r="L565">
        <v>2.1300001144409202</v>
      </c>
      <c r="M565" t="b">
        <f>IF(dailyActivity_merged[[#This Row],[ModeratelyActiveDistance]]&gt;10&lt;20,"moderate")</f>
        <v>0</v>
      </c>
      <c r="N565">
        <v>0.88999998569488503</v>
      </c>
      <c r="O565" t="str">
        <f>IF(dailyActivity_merged[[#This Row],[LightActiveDistance]]&lt;10,"light")</f>
        <v>light</v>
      </c>
      <c r="P565" t="b">
        <f>IF(dailyActivity_merged[[#This Row],[Mean]]="intermediate",IF(dailyActivity_merged[[#This Row],[Mean]]&gt;35,"pro","beginner"))</f>
        <v>0</v>
      </c>
      <c r="Q565">
        <f>AVERAGE(dailyActivity_merged[LightActiveDistance])</f>
        <v>3.3408191485885292</v>
      </c>
      <c r="R565">
        <v>4.5599999427795401</v>
      </c>
      <c r="S565">
        <v>0</v>
      </c>
      <c r="T565">
        <f>dailyActivity_merged[[#This Row],[VeryActiveMinutes]]*60</f>
        <v>3540</v>
      </c>
      <c r="U565">
        <v>59</v>
      </c>
      <c r="V565">
        <f>dailyActivity_merged[[#This Row],[FairlyActiveMinutes]]*60</f>
        <v>1320</v>
      </c>
      <c r="W565">
        <v>22</v>
      </c>
      <c r="X565">
        <f>dailyActivity_merged[[#This Row],[LightlyActiveMinutes]]*60</f>
        <v>15060</v>
      </c>
      <c r="Y565">
        <v>251</v>
      </c>
      <c r="Z565">
        <v>667</v>
      </c>
      <c r="AA565">
        <v>2272</v>
      </c>
    </row>
    <row r="566" spans="1:27" x14ac:dyDescent="0.3">
      <c r="A566" t="e">
        <f>VLOOKUP(dailyActivity_merged[[#Headers],[Id]],dailyActivity_merged[[Id]:[Calories]],15,0)</f>
        <v>#N/A</v>
      </c>
      <c r="B566" t="str">
        <f>LEFT(dailyActivity_merged[[#This Row],[Id]],4)</f>
        <v>5553</v>
      </c>
      <c r="C566">
        <v>5553957443</v>
      </c>
      <c r="D566" t="str">
        <f>LEFT(dailyActivity_merged[[#This Row],[ActivityDate]],1)</f>
        <v>4</v>
      </c>
      <c r="E566" s="1">
        <v>42500</v>
      </c>
      <c r="F566" s="1">
        <f ca="1">SUMIF(dailyActivity_merged[Id],dailyActivity_merged[[#Headers],[TotalSteps]],F567:F1505)</f>
        <v>0</v>
      </c>
      <c r="G566">
        <v>16358</v>
      </c>
      <c r="H566">
        <v>10.710000038146999</v>
      </c>
      <c r="I566">
        <v>10.710000038146999</v>
      </c>
      <c r="J566">
        <v>0</v>
      </c>
      <c r="K566" t="b">
        <f>IF(dailyActivity_merged[[#This Row],[VeryActiveDistance]]&gt;20,"active")</f>
        <v>0</v>
      </c>
      <c r="L566">
        <v>3.8699998855590798</v>
      </c>
      <c r="M566" t="b">
        <f>IF(dailyActivity_merged[[#This Row],[ModeratelyActiveDistance]]&gt;10&lt;20,"moderate")</f>
        <v>0</v>
      </c>
      <c r="N566">
        <v>1.6100000143051101</v>
      </c>
      <c r="O566" t="str">
        <f>IF(dailyActivity_merged[[#This Row],[LightActiveDistance]]&lt;10,"light")</f>
        <v>light</v>
      </c>
      <c r="P566" t="b">
        <f>IF(dailyActivity_merged[[#This Row],[Mean]]="intermediate",IF(dailyActivity_merged[[#This Row],[Mean]]&gt;35,"pro","beginner"))</f>
        <v>0</v>
      </c>
      <c r="Q566">
        <f>AVERAGE(dailyActivity_merged[LightActiveDistance])</f>
        <v>3.3408191485885292</v>
      </c>
      <c r="R566">
        <v>5.1999998092651403</v>
      </c>
      <c r="S566">
        <v>0</v>
      </c>
      <c r="T566">
        <f>dailyActivity_merged[[#This Row],[VeryActiveMinutes]]*60</f>
        <v>3660</v>
      </c>
      <c r="U566">
        <v>61</v>
      </c>
      <c r="V566">
        <f>dailyActivity_merged[[#This Row],[FairlyActiveMinutes]]*60</f>
        <v>2400</v>
      </c>
      <c r="W566">
        <v>40</v>
      </c>
      <c r="X566">
        <f>dailyActivity_merged[[#This Row],[LightlyActiveMinutes]]*60</f>
        <v>15900</v>
      </c>
      <c r="Y566">
        <v>265</v>
      </c>
      <c r="Z566">
        <v>707</v>
      </c>
      <c r="AA566">
        <v>2335</v>
      </c>
    </row>
    <row r="567" spans="1:27" x14ac:dyDescent="0.3">
      <c r="A567" t="e">
        <f>VLOOKUP(dailyActivity_merged[[#Headers],[Id]],dailyActivity_merged[[Id]:[Calories]],15,0)</f>
        <v>#N/A</v>
      </c>
      <c r="B567" t="str">
        <f>LEFT(dailyActivity_merged[[#This Row],[Id]],4)</f>
        <v>5553</v>
      </c>
      <c r="C567">
        <v>5553957443</v>
      </c>
      <c r="D567" t="str">
        <f>LEFT(dailyActivity_merged[[#This Row],[ActivityDate]],1)</f>
        <v>4</v>
      </c>
      <c r="E567" s="1">
        <v>42501</v>
      </c>
      <c r="F567" s="1">
        <f ca="1">SUMIF(dailyActivity_merged[Id],dailyActivity_merged[[#Headers],[TotalSteps]],F568:F1506)</f>
        <v>0</v>
      </c>
      <c r="G567">
        <v>4926</v>
      </c>
      <c r="H567">
        <v>3.2200000286102299</v>
      </c>
      <c r="I567">
        <v>3.2200000286102299</v>
      </c>
      <c r="J567">
        <v>0</v>
      </c>
      <c r="K567" t="b">
        <f>IF(dailyActivity_merged[[#This Row],[VeryActiveDistance]]&gt;20,"active")</f>
        <v>0</v>
      </c>
      <c r="L567">
        <v>0</v>
      </c>
      <c r="M567" t="b">
        <f>IF(dailyActivity_merged[[#This Row],[ModeratelyActiveDistance]]&gt;10&lt;20,"moderate")</f>
        <v>0</v>
      </c>
      <c r="N567">
        <v>0</v>
      </c>
      <c r="O567" t="str">
        <f>IF(dailyActivity_merged[[#This Row],[LightActiveDistance]]&lt;10,"light")</f>
        <v>light</v>
      </c>
      <c r="P567" t="b">
        <f>IF(dailyActivity_merged[[#This Row],[Mean]]="intermediate",IF(dailyActivity_merged[[#This Row],[Mean]]&gt;35,"pro","beginner"))</f>
        <v>0</v>
      </c>
      <c r="Q567">
        <f>AVERAGE(dailyActivity_merged[LightActiveDistance])</f>
        <v>3.3408191485885292</v>
      </c>
      <c r="R567">
        <v>3.2200000286102299</v>
      </c>
      <c r="S567">
        <v>0</v>
      </c>
      <c r="T567">
        <f>dailyActivity_merged[[#This Row],[VeryActiveMinutes]]*60</f>
        <v>0</v>
      </c>
      <c r="U567">
        <v>0</v>
      </c>
      <c r="V567">
        <f>dailyActivity_merged[[#This Row],[FairlyActiveMinutes]]*60</f>
        <v>0</v>
      </c>
      <c r="W567">
        <v>0</v>
      </c>
      <c r="X567">
        <f>dailyActivity_merged[[#This Row],[LightlyActiveMinutes]]*60</f>
        <v>11700</v>
      </c>
      <c r="Y567">
        <v>195</v>
      </c>
      <c r="Z567">
        <v>628</v>
      </c>
      <c r="AA567">
        <v>1693</v>
      </c>
    </row>
    <row r="568" spans="1:27" x14ac:dyDescent="0.3">
      <c r="A568" t="e">
        <f>VLOOKUP(dailyActivity_merged[[#Headers],[Id]],dailyActivity_merged[[Id]:[Calories]],15,0)</f>
        <v>#N/A</v>
      </c>
      <c r="B568" t="str">
        <f>LEFT(dailyActivity_merged[[#This Row],[Id]],4)</f>
        <v>5553</v>
      </c>
      <c r="C568">
        <v>5553957443</v>
      </c>
      <c r="D568" t="str">
        <f>LEFT(dailyActivity_merged[[#This Row],[ActivityDate]],1)</f>
        <v>4</v>
      </c>
      <c r="E568" s="1">
        <v>42502</v>
      </c>
      <c r="F568" s="1">
        <f ca="1">SUMIF(dailyActivity_merged[Id],dailyActivity_merged[[#Headers],[TotalSteps]],F569:F1507)</f>
        <v>0</v>
      </c>
      <c r="G568">
        <v>3121</v>
      </c>
      <c r="H568">
        <v>2.03999996185303</v>
      </c>
      <c r="I568">
        <v>2.03999996185303</v>
      </c>
      <c r="J568">
        <v>0</v>
      </c>
      <c r="K568" t="b">
        <f>IF(dailyActivity_merged[[#This Row],[VeryActiveDistance]]&gt;20,"active")</f>
        <v>0</v>
      </c>
      <c r="L568">
        <v>0.57999998331069902</v>
      </c>
      <c r="M568" t="b">
        <f>IF(dailyActivity_merged[[#This Row],[ModeratelyActiveDistance]]&gt;10&lt;20,"moderate")</f>
        <v>0</v>
      </c>
      <c r="N568">
        <v>0.40000000596046398</v>
      </c>
      <c r="O568" t="str">
        <f>IF(dailyActivity_merged[[#This Row],[LightActiveDistance]]&lt;10,"light")</f>
        <v>light</v>
      </c>
      <c r="P568" t="b">
        <f>IF(dailyActivity_merged[[#This Row],[Mean]]="intermediate",IF(dailyActivity_merged[[#This Row],[Mean]]&gt;35,"pro","beginner"))</f>
        <v>0</v>
      </c>
      <c r="Q568">
        <f>AVERAGE(dailyActivity_merged[LightActiveDistance])</f>
        <v>3.3408191485885292</v>
      </c>
      <c r="R568">
        <v>1.0599999427795399</v>
      </c>
      <c r="S568">
        <v>0</v>
      </c>
      <c r="T568">
        <f>dailyActivity_merged[[#This Row],[VeryActiveMinutes]]*60</f>
        <v>480</v>
      </c>
      <c r="U568">
        <v>8</v>
      </c>
      <c r="V568">
        <f>dailyActivity_merged[[#This Row],[FairlyActiveMinutes]]*60</f>
        <v>360</v>
      </c>
      <c r="W568">
        <v>6</v>
      </c>
      <c r="X568">
        <f>dailyActivity_merged[[#This Row],[LightlyActiveMinutes]]*60</f>
        <v>2880</v>
      </c>
      <c r="Y568">
        <v>48</v>
      </c>
      <c r="Z568">
        <v>222</v>
      </c>
      <c r="AA568">
        <v>741</v>
      </c>
    </row>
    <row r="569" spans="1:27" x14ac:dyDescent="0.3">
      <c r="A569" t="e">
        <f>VLOOKUP(dailyActivity_merged[[#Headers],[Id]],dailyActivity_merged[[Id]:[Calories]],15,0)</f>
        <v>#N/A</v>
      </c>
      <c r="B569" t="str">
        <f>LEFT(dailyActivity_merged[[#This Row],[Id]],4)</f>
        <v>5577</v>
      </c>
      <c r="C569">
        <v>5577150313</v>
      </c>
      <c r="D569" t="str">
        <f>LEFT(dailyActivity_merged[[#This Row],[ActivityDate]],1)</f>
        <v>4</v>
      </c>
      <c r="E569" s="1">
        <v>42472</v>
      </c>
      <c r="F569" s="1">
        <f ca="1">SUMIF(dailyActivity_merged[Id],dailyActivity_merged[[#Headers],[TotalSteps]],F570:F1508)</f>
        <v>0</v>
      </c>
      <c r="G569">
        <v>8135</v>
      </c>
      <c r="H569">
        <v>6.0799999237060502</v>
      </c>
      <c r="I569">
        <v>6.0799999237060502</v>
      </c>
      <c r="J569">
        <v>0</v>
      </c>
      <c r="K569" t="b">
        <f>IF(dailyActivity_merged[[#This Row],[VeryActiveDistance]]&gt;20,"active")</f>
        <v>0</v>
      </c>
      <c r="L569">
        <v>3.5999999046325701</v>
      </c>
      <c r="M569" t="b">
        <f>IF(dailyActivity_merged[[#This Row],[ModeratelyActiveDistance]]&gt;10&lt;20,"moderate")</f>
        <v>0</v>
      </c>
      <c r="N569">
        <v>0.37999999523162797</v>
      </c>
      <c r="O569" t="str">
        <f>IF(dailyActivity_merged[[#This Row],[LightActiveDistance]]&lt;10,"light")</f>
        <v>light</v>
      </c>
      <c r="P569" t="b">
        <f>IF(dailyActivity_merged[[#This Row],[Mean]]="intermediate",IF(dailyActivity_merged[[#This Row],[Mean]]&gt;35,"pro","beginner"))</f>
        <v>0</v>
      </c>
      <c r="Q569">
        <f>AVERAGE(dailyActivity_merged[LightActiveDistance])</f>
        <v>3.3408191485885292</v>
      </c>
      <c r="R569">
        <v>2.0999999046325701</v>
      </c>
      <c r="S569">
        <v>0</v>
      </c>
      <c r="T569">
        <f>dailyActivity_merged[[#This Row],[VeryActiveMinutes]]*60</f>
        <v>5160</v>
      </c>
      <c r="U569">
        <v>86</v>
      </c>
      <c r="V569">
        <f>dailyActivity_merged[[#This Row],[FairlyActiveMinutes]]*60</f>
        <v>960</v>
      </c>
      <c r="W569">
        <v>16</v>
      </c>
      <c r="X569">
        <f>dailyActivity_merged[[#This Row],[LightlyActiveMinutes]]*60</f>
        <v>8400</v>
      </c>
      <c r="Y569">
        <v>140</v>
      </c>
      <c r="Z569">
        <v>728</v>
      </c>
      <c r="AA569">
        <v>3405</v>
      </c>
    </row>
    <row r="570" spans="1:27" x14ac:dyDescent="0.3">
      <c r="A570" t="e">
        <f>VLOOKUP(dailyActivity_merged[[#Headers],[Id]],dailyActivity_merged[[Id]:[Calories]],15,0)</f>
        <v>#N/A</v>
      </c>
      <c r="B570" t="str">
        <f>LEFT(dailyActivity_merged[[#This Row],[Id]],4)</f>
        <v>5577</v>
      </c>
      <c r="C570">
        <v>5577150313</v>
      </c>
      <c r="D570" t="str">
        <f>LEFT(dailyActivity_merged[[#This Row],[ActivityDate]],1)</f>
        <v>4</v>
      </c>
      <c r="E570" s="1">
        <v>42473</v>
      </c>
      <c r="F570" s="1">
        <f ca="1">SUMIF(dailyActivity_merged[Id],dailyActivity_merged[[#Headers],[TotalSteps]],F571:F1509)</f>
        <v>0</v>
      </c>
      <c r="G570">
        <v>5077</v>
      </c>
      <c r="H570">
        <v>3.78999996185303</v>
      </c>
      <c r="I570">
        <v>3.78999996185303</v>
      </c>
      <c r="J570">
        <v>0</v>
      </c>
      <c r="K570" t="b">
        <f>IF(dailyActivity_merged[[#This Row],[VeryActiveDistance]]&gt;20,"active")</f>
        <v>0</v>
      </c>
      <c r="L570">
        <v>0.31999999284744302</v>
      </c>
      <c r="M570" t="b">
        <f>IF(dailyActivity_merged[[#This Row],[ModeratelyActiveDistance]]&gt;10&lt;20,"moderate")</f>
        <v>0</v>
      </c>
      <c r="N570">
        <v>0.21999999880790699</v>
      </c>
      <c r="O570" t="str">
        <f>IF(dailyActivity_merged[[#This Row],[LightActiveDistance]]&lt;10,"light")</f>
        <v>light</v>
      </c>
      <c r="P570" t="b">
        <f>IF(dailyActivity_merged[[#This Row],[Mean]]="intermediate",IF(dailyActivity_merged[[#This Row],[Mean]]&gt;35,"pro","beginner"))</f>
        <v>0</v>
      </c>
      <c r="Q570">
        <f>AVERAGE(dailyActivity_merged[LightActiveDistance])</f>
        <v>3.3408191485885292</v>
      </c>
      <c r="R570">
        <v>3.25</v>
      </c>
      <c r="S570">
        <v>0</v>
      </c>
      <c r="T570">
        <f>dailyActivity_merged[[#This Row],[VeryActiveMinutes]]*60</f>
        <v>900</v>
      </c>
      <c r="U570">
        <v>15</v>
      </c>
      <c r="V570">
        <f>dailyActivity_merged[[#This Row],[FairlyActiveMinutes]]*60</f>
        <v>660</v>
      </c>
      <c r="W570">
        <v>11</v>
      </c>
      <c r="X570">
        <f>dailyActivity_merged[[#This Row],[LightlyActiveMinutes]]*60</f>
        <v>8640</v>
      </c>
      <c r="Y570">
        <v>144</v>
      </c>
      <c r="Z570">
        <v>776</v>
      </c>
      <c r="AA570">
        <v>2551</v>
      </c>
    </row>
    <row r="571" spans="1:27" x14ac:dyDescent="0.3">
      <c r="A571" t="e">
        <f>VLOOKUP(dailyActivity_merged[[#Headers],[Id]],dailyActivity_merged[[Id]:[Calories]],15,0)</f>
        <v>#N/A</v>
      </c>
      <c r="B571" t="str">
        <f>LEFT(dailyActivity_merged[[#This Row],[Id]],4)</f>
        <v>5577</v>
      </c>
      <c r="C571">
        <v>5577150313</v>
      </c>
      <c r="D571" t="str">
        <f>LEFT(dailyActivity_merged[[#This Row],[ActivityDate]],1)</f>
        <v>4</v>
      </c>
      <c r="E571" s="1">
        <v>42474</v>
      </c>
      <c r="F571" s="1">
        <f ca="1">SUMIF(dailyActivity_merged[Id],dailyActivity_merged[[#Headers],[TotalSteps]],F572:F1510)</f>
        <v>0</v>
      </c>
      <c r="G571">
        <v>8596</v>
      </c>
      <c r="H571">
        <v>6.4200000762939498</v>
      </c>
      <c r="I571">
        <v>6.4200000762939498</v>
      </c>
      <c r="J571">
        <v>0</v>
      </c>
      <c r="K571" t="b">
        <f>IF(dailyActivity_merged[[#This Row],[VeryActiveDistance]]&gt;20,"active")</f>
        <v>0</v>
      </c>
      <c r="L571">
        <v>3.3299999237060498</v>
      </c>
      <c r="M571" t="b">
        <f>IF(dailyActivity_merged[[#This Row],[ModeratelyActiveDistance]]&gt;10&lt;20,"moderate")</f>
        <v>0</v>
      </c>
      <c r="N571">
        <v>0.31000000238418601</v>
      </c>
      <c r="O571" t="str">
        <f>IF(dailyActivity_merged[[#This Row],[LightActiveDistance]]&lt;10,"light")</f>
        <v>light</v>
      </c>
      <c r="P571" t="b">
        <f>IF(dailyActivity_merged[[#This Row],[Mean]]="intermediate",IF(dailyActivity_merged[[#This Row],[Mean]]&gt;35,"pro","beginner"))</f>
        <v>0</v>
      </c>
      <c r="Q571">
        <f>AVERAGE(dailyActivity_merged[LightActiveDistance])</f>
        <v>3.3408191485885292</v>
      </c>
      <c r="R571">
        <v>2.7799999713897701</v>
      </c>
      <c r="S571">
        <v>0</v>
      </c>
      <c r="T571">
        <f>dailyActivity_merged[[#This Row],[VeryActiveMinutes]]*60</f>
        <v>7080</v>
      </c>
      <c r="U571">
        <v>118</v>
      </c>
      <c r="V571">
        <f>dailyActivity_merged[[#This Row],[FairlyActiveMinutes]]*60</f>
        <v>1800</v>
      </c>
      <c r="W571">
        <v>30</v>
      </c>
      <c r="X571">
        <f>dailyActivity_merged[[#This Row],[LightlyActiveMinutes]]*60</f>
        <v>10560</v>
      </c>
      <c r="Y571">
        <v>176</v>
      </c>
      <c r="Z571">
        <v>662</v>
      </c>
      <c r="AA571">
        <v>4022</v>
      </c>
    </row>
    <row r="572" spans="1:27" x14ac:dyDescent="0.3">
      <c r="A572" t="e">
        <f>VLOOKUP(dailyActivity_merged[[#Headers],[Id]],dailyActivity_merged[[Id]:[Calories]],15,0)</f>
        <v>#N/A</v>
      </c>
      <c r="B572" t="str">
        <f>LEFT(dailyActivity_merged[[#This Row],[Id]],4)</f>
        <v>5577</v>
      </c>
      <c r="C572">
        <v>5577150313</v>
      </c>
      <c r="D572" t="str">
        <f>LEFT(dailyActivity_merged[[#This Row],[ActivityDate]],1)</f>
        <v>4</v>
      </c>
      <c r="E572" s="1">
        <v>42475</v>
      </c>
      <c r="F572" s="1">
        <f ca="1">SUMIF(dailyActivity_merged[Id],dailyActivity_merged[[#Headers],[TotalSteps]],F573:F1511)</f>
        <v>0</v>
      </c>
      <c r="G572">
        <v>12087</v>
      </c>
      <c r="H572">
        <v>9.0799999237060494</v>
      </c>
      <c r="I572">
        <v>9.0799999237060494</v>
      </c>
      <c r="J572">
        <v>0</v>
      </c>
      <c r="K572" t="b">
        <f>IF(dailyActivity_merged[[#This Row],[VeryActiveDistance]]&gt;20,"active")</f>
        <v>0</v>
      </c>
      <c r="L572">
        <v>3.9200000762939502</v>
      </c>
      <c r="M572" t="b">
        <f>IF(dailyActivity_merged[[#This Row],[ModeratelyActiveDistance]]&gt;10&lt;20,"moderate")</f>
        <v>0</v>
      </c>
      <c r="N572">
        <v>1.6000000238418599</v>
      </c>
      <c r="O572" t="str">
        <f>IF(dailyActivity_merged[[#This Row],[LightActiveDistance]]&lt;10,"light")</f>
        <v>light</v>
      </c>
      <c r="P572" t="b">
        <f>IF(dailyActivity_merged[[#This Row],[Mean]]="intermediate",IF(dailyActivity_merged[[#This Row],[Mean]]&gt;35,"pro","beginner"))</f>
        <v>0</v>
      </c>
      <c r="Q572">
        <f>AVERAGE(dailyActivity_merged[LightActiveDistance])</f>
        <v>3.3408191485885292</v>
      </c>
      <c r="R572">
        <v>3.5599999427795401</v>
      </c>
      <c r="S572">
        <v>0</v>
      </c>
      <c r="T572">
        <f>dailyActivity_merged[[#This Row],[VeryActiveMinutes]]*60</f>
        <v>6900</v>
      </c>
      <c r="U572">
        <v>115</v>
      </c>
      <c r="V572">
        <f>dailyActivity_merged[[#This Row],[FairlyActiveMinutes]]*60</f>
        <v>3240</v>
      </c>
      <c r="W572">
        <v>54</v>
      </c>
      <c r="X572">
        <f>dailyActivity_merged[[#This Row],[LightlyActiveMinutes]]*60</f>
        <v>11940</v>
      </c>
      <c r="Y572">
        <v>199</v>
      </c>
      <c r="Z572">
        <v>695</v>
      </c>
      <c r="AA572">
        <v>4005</v>
      </c>
    </row>
    <row r="573" spans="1:27" x14ac:dyDescent="0.3">
      <c r="A573" t="e">
        <f>VLOOKUP(dailyActivity_merged[[#Headers],[Id]],dailyActivity_merged[[Id]:[Calories]],15,0)</f>
        <v>#N/A</v>
      </c>
      <c r="B573" t="str">
        <f>LEFT(dailyActivity_merged[[#This Row],[Id]],4)</f>
        <v>5577</v>
      </c>
      <c r="C573">
        <v>5577150313</v>
      </c>
      <c r="D573" t="str">
        <f>LEFT(dailyActivity_merged[[#This Row],[ActivityDate]],1)</f>
        <v>4</v>
      </c>
      <c r="E573" s="1">
        <v>42476</v>
      </c>
      <c r="F573" s="1">
        <f ca="1">SUMIF(dailyActivity_merged[Id],dailyActivity_merged[[#Headers],[TotalSteps]],F574:F1512)</f>
        <v>0</v>
      </c>
      <c r="G573">
        <v>14269</v>
      </c>
      <c r="H573">
        <v>10.6599998474121</v>
      </c>
      <c r="I573">
        <v>10.6599998474121</v>
      </c>
      <c r="J573">
        <v>0</v>
      </c>
      <c r="K573" t="b">
        <f>IF(dailyActivity_merged[[#This Row],[VeryActiveDistance]]&gt;20,"active")</f>
        <v>0</v>
      </c>
      <c r="L573">
        <v>6.6399998664856001</v>
      </c>
      <c r="M573" t="b">
        <f>IF(dailyActivity_merged[[#This Row],[ModeratelyActiveDistance]]&gt;10&lt;20,"moderate")</f>
        <v>0</v>
      </c>
      <c r="N573">
        <v>1.2799999713897701</v>
      </c>
      <c r="O573" t="str">
        <f>IF(dailyActivity_merged[[#This Row],[LightActiveDistance]]&lt;10,"light")</f>
        <v>light</v>
      </c>
      <c r="P573" t="b">
        <f>IF(dailyActivity_merged[[#This Row],[Mean]]="intermediate",IF(dailyActivity_merged[[#This Row],[Mean]]&gt;35,"pro","beginner"))</f>
        <v>0</v>
      </c>
      <c r="Q573">
        <f>AVERAGE(dailyActivity_merged[LightActiveDistance])</f>
        <v>3.3408191485885292</v>
      </c>
      <c r="R573">
        <v>2.7300000190734899</v>
      </c>
      <c r="S573">
        <v>0</v>
      </c>
      <c r="T573">
        <f>dailyActivity_merged[[#This Row],[VeryActiveMinutes]]*60</f>
        <v>11040</v>
      </c>
      <c r="U573">
        <v>184</v>
      </c>
      <c r="V573">
        <f>dailyActivity_merged[[#This Row],[FairlyActiveMinutes]]*60</f>
        <v>3360</v>
      </c>
      <c r="W573">
        <v>56</v>
      </c>
      <c r="X573">
        <f>dailyActivity_merged[[#This Row],[LightlyActiveMinutes]]*60</f>
        <v>9480</v>
      </c>
      <c r="Y573">
        <v>158</v>
      </c>
      <c r="Z573">
        <v>472</v>
      </c>
      <c r="AA573">
        <v>4274</v>
      </c>
    </row>
    <row r="574" spans="1:27" x14ac:dyDescent="0.3">
      <c r="A574" t="e">
        <f>VLOOKUP(dailyActivity_merged[[#Headers],[Id]],dailyActivity_merged[[Id]:[Calories]],15,0)</f>
        <v>#N/A</v>
      </c>
      <c r="B574" t="str">
        <f>LEFT(dailyActivity_merged[[#This Row],[Id]],4)</f>
        <v>5577</v>
      </c>
      <c r="C574">
        <v>5577150313</v>
      </c>
      <c r="D574" t="str">
        <f>LEFT(dailyActivity_merged[[#This Row],[ActivityDate]],1)</f>
        <v>4</v>
      </c>
      <c r="E574" s="1">
        <v>42477</v>
      </c>
      <c r="F574" s="1">
        <f ca="1">SUMIF(dailyActivity_merged[Id],dailyActivity_merged[[#Headers],[TotalSteps]],F575:F1513)</f>
        <v>0</v>
      </c>
      <c r="G574">
        <v>12231</v>
      </c>
      <c r="H574">
        <v>9.1400003433227504</v>
      </c>
      <c r="I574">
        <v>9.1400003433227504</v>
      </c>
      <c r="J574">
        <v>0</v>
      </c>
      <c r="K574" t="b">
        <f>IF(dailyActivity_merged[[#This Row],[VeryActiveDistance]]&gt;20,"active")</f>
        <v>0</v>
      </c>
      <c r="L574">
        <v>5.9800000190734899</v>
      </c>
      <c r="M574" t="b">
        <f>IF(dailyActivity_merged[[#This Row],[ModeratelyActiveDistance]]&gt;10&lt;20,"moderate")</f>
        <v>0</v>
      </c>
      <c r="N574">
        <v>0.82999998331069902</v>
      </c>
      <c r="O574" t="str">
        <f>IF(dailyActivity_merged[[#This Row],[LightActiveDistance]]&lt;10,"light")</f>
        <v>light</v>
      </c>
      <c r="P574" t="b">
        <f>IF(dailyActivity_merged[[#This Row],[Mean]]="intermediate",IF(dailyActivity_merged[[#This Row],[Mean]]&gt;35,"pro","beginner"))</f>
        <v>0</v>
      </c>
      <c r="Q574">
        <f>AVERAGE(dailyActivity_merged[LightActiveDistance])</f>
        <v>3.3408191485885292</v>
      </c>
      <c r="R574">
        <v>2.3199999332428001</v>
      </c>
      <c r="S574">
        <v>0</v>
      </c>
      <c r="T574">
        <f>dailyActivity_merged[[#This Row],[VeryActiveMinutes]]*60</f>
        <v>12000</v>
      </c>
      <c r="U574">
        <v>200</v>
      </c>
      <c r="V574">
        <f>dailyActivity_merged[[#This Row],[FairlyActiveMinutes]]*60</f>
        <v>2220</v>
      </c>
      <c r="W574">
        <v>37</v>
      </c>
      <c r="X574">
        <f>dailyActivity_merged[[#This Row],[LightlyActiveMinutes]]*60</f>
        <v>9540</v>
      </c>
      <c r="Y574">
        <v>159</v>
      </c>
      <c r="Z574">
        <v>525</v>
      </c>
      <c r="AA574">
        <v>4552</v>
      </c>
    </row>
    <row r="575" spans="1:27" x14ac:dyDescent="0.3">
      <c r="A575" t="e">
        <f>VLOOKUP(dailyActivity_merged[[#Headers],[Id]],dailyActivity_merged[[Id]:[Calories]],15,0)</f>
        <v>#N/A</v>
      </c>
      <c r="B575" t="str">
        <f>LEFT(dailyActivity_merged[[#This Row],[Id]],4)</f>
        <v>5577</v>
      </c>
      <c r="C575">
        <v>5577150313</v>
      </c>
      <c r="D575" t="str">
        <f>LEFT(dailyActivity_merged[[#This Row],[ActivityDate]],1)</f>
        <v>4</v>
      </c>
      <c r="E575" s="1">
        <v>42478</v>
      </c>
      <c r="F575" s="1">
        <f ca="1">SUMIF(dailyActivity_merged[Id],dailyActivity_merged[[#Headers],[TotalSteps]],F576:F1514)</f>
        <v>0</v>
      </c>
      <c r="G575">
        <v>9893</v>
      </c>
      <c r="H575">
        <v>7.3899998664856001</v>
      </c>
      <c r="I575">
        <v>7.3899998664856001</v>
      </c>
      <c r="J575">
        <v>0</v>
      </c>
      <c r="K575" t="b">
        <f>IF(dailyActivity_merged[[#This Row],[VeryActiveDistance]]&gt;20,"active")</f>
        <v>0</v>
      </c>
      <c r="L575">
        <v>4.8600001335143999</v>
      </c>
      <c r="M575" t="b">
        <f>IF(dailyActivity_merged[[#This Row],[ModeratelyActiveDistance]]&gt;10&lt;20,"moderate")</f>
        <v>0</v>
      </c>
      <c r="N575">
        <v>0.72000002861022905</v>
      </c>
      <c r="O575" t="str">
        <f>IF(dailyActivity_merged[[#This Row],[LightActiveDistance]]&lt;10,"light")</f>
        <v>light</v>
      </c>
      <c r="P575" t="b">
        <f>IF(dailyActivity_merged[[#This Row],[Mean]]="intermediate",IF(dailyActivity_merged[[#This Row],[Mean]]&gt;35,"pro","beginner"))</f>
        <v>0</v>
      </c>
      <c r="Q575">
        <f>AVERAGE(dailyActivity_merged[LightActiveDistance])</f>
        <v>3.3408191485885292</v>
      </c>
      <c r="R575">
        <v>1.8200000524520901</v>
      </c>
      <c r="S575">
        <v>0</v>
      </c>
      <c r="T575">
        <f>dailyActivity_merged[[#This Row],[VeryActiveMinutes]]*60</f>
        <v>6840</v>
      </c>
      <c r="U575">
        <v>114</v>
      </c>
      <c r="V575">
        <f>dailyActivity_merged[[#This Row],[FairlyActiveMinutes]]*60</f>
        <v>1920</v>
      </c>
      <c r="W575">
        <v>32</v>
      </c>
      <c r="X575">
        <f>dailyActivity_merged[[#This Row],[LightlyActiveMinutes]]*60</f>
        <v>7800</v>
      </c>
      <c r="Y575">
        <v>130</v>
      </c>
      <c r="Z575">
        <v>623</v>
      </c>
      <c r="AA575">
        <v>3625</v>
      </c>
    </row>
    <row r="576" spans="1:27" x14ac:dyDescent="0.3">
      <c r="A576" t="e">
        <f>VLOOKUP(dailyActivity_merged[[#Headers],[Id]],dailyActivity_merged[[Id]:[Calories]],15,0)</f>
        <v>#N/A</v>
      </c>
      <c r="B576" t="str">
        <f>LEFT(dailyActivity_merged[[#This Row],[Id]],4)</f>
        <v>5577</v>
      </c>
      <c r="C576">
        <v>5577150313</v>
      </c>
      <c r="D576" t="str">
        <f>LEFT(dailyActivity_merged[[#This Row],[ActivityDate]],1)</f>
        <v>4</v>
      </c>
      <c r="E576" s="1">
        <v>42479</v>
      </c>
      <c r="F576" s="1">
        <f ca="1">SUMIF(dailyActivity_merged[Id],dailyActivity_merged[[#Headers],[TotalSteps]],F577:F1515)</f>
        <v>0</v>
      </c>
      <c r="G576">
        <v>12574</v>
      </c>
      <c r="H576">
        <v>9.4200000762939506</v>
      </c>
      <c r="I576">
        <v>9.4200000762939506</v>
      </c>
      <c r="J576">
        <v>0</v>
      </c>
      <c r="K576" t="b">
        <f>IF(dailyActivity_merged[[#This Row],[VeryActiveDistance]]&gt;20,"active")</f>
        <v>0</v>
      </c>
      <c r="L576">
        <v>7.0199999809265101</v>
      </c>
      <c r="M576" t="b">
        <f>IF(dailyActivity_merged[[#This Row],[ModeratelyActiveDistance]]&gt;10&lt;20,"moderate")</f>
        <v>0</v>
      </c>
      <c r="N576">
        <v>0.63999998569488503</v>
      </c>
      <c r="O576" t="str">
        <f>IF(dailyActivity_merged[[#This Row],[LightActiveDistance]]&lt;10,"light")</f>
        <v>light</v>
      </c>
      <c r="P576" t="b">
        <f>IF(dailyActivity_merged[[#This Row],[Mean]]="intermediate",IF(dailyActivity_merged[[#This Row],[Mean]]&gt;35,"pro","beginner"))</f>
        <v>0</v>
      </c>
      <c r="Q576">
        <f>AVERAGE(dailyActivity_merged[LightActiveDistance])</f>
        <v>3.3408191485885292</v>
      </c>
      <c r="R576">
        <v>1.7599999904632599</v>
      </c>
      <c r="S576">
        <v>0</v>
      </c>
      <c r="T576">
        <f>dailyActivity_merged[[#This Row],[VeryActiveMinutes]]*60</f>
        <v>6480</v>
      </c>
      <c r="U576">
        <v>108</v>
      </c>
      <c r="V576">
        <f>dailyActivity_merged[[#This Row],[FairlyActiveMinutes]]*60</f>
        <v>1380</v>
      </c>
      <c r="W576">
        <v>23</v>
      </c>
      <c r="X576">
        <f>dailyActivity_merged[[#This Row],[LightlyActiveMinutes]]*60</f>
        <v>6660</v>
      </c>
      <c r="Y576">
        <v>111</v>
      </c>
      <c r="Z576">
        <v>733</v>
      </c>
      <c r="AA576">
        <v>3501</v>
      </c>
    </row>
    <row r="577" spans="1:27" x14ac:dyDescent="0.3">
      <c r="A577" t="e">
        <f>VLOOKUP(dailyActivity_merged[[#Headers],[Id]],dailyActivity_merged[[Id]:[Calories]],15,0)</f>
        <v>#N/A</v>
      </c>
      <c r="B577" t="str">
        <f>LEFT(dailyActivity_merged[[#This Row],[Id]],4)</f>
        <v>5577</v>
      </c>
      <c r="C577">
        <v>5577150313</v>
      </c>
      <c r="D577" t="str">
        <f>LEFT(dailyActivity_merged[[#This Row],[ActivityDate]],1)</f>
        <v>4</v>
      </c>
      <c r="E577" s="1">
        <v>42480</v>
      </c>
      <c r="F577" s="1">
        <f ca="1">SUMIF(dailyActivity_merged[Id],dailyActivity_merged[[#Headers],[TotalSteps]],F578:F1516)</f>
        <v>0</v>
      </c>
      <c r="G577">
        <v>8330</v>
      </c>
      <c r="H577">
        <v>6.2199997901916504</v>
      </c>
      <c r="I577">
        <v>6.2199997901916504</v>
      </c>
      <c r="J577">
        <v>0</v>
      </c>
      <c r="K577" t="b">
        <f>IF(dailyActivity_merged[[#This Row],[VeryActiveDistance]]&gt;20,"active")</f>
        <v>0</v>
      </c>
      <c r="L577">
        <v>4.1199998855590803</v>
      </c>
      <c r="M577" t="b">
        <f>IF(dailyActivity_merged[[#This Row],[ModeratelyActiveDistance]]&gt;10&lt;20,"moderate")</f>
        <v>0</v>
      </c>
      <c r="N577">
        <v>0.34000000357627902</v>
      </c>
      <c r="O577" t="str">
        <f>IF(dailyActivity_merged[[#This Row],[LightActiveDistance]]&lt;10,"light")</f>
        <v>light</v>
      </c>
      <c r="P577" t="b">
        <f>IF(dailyActivity_merged[[#This Row],[Mean]]="intermediate",IF(dailyActivity_merged[[#This Row],[Mean]]&gt;35,"pro","beginner"))</f>
        <v>0</v>
      </c>
      <c r="Q577">
        <f>AVERAGE(dailyActivity_merged[LightActiveDistance])</f>
        <v>3.3408191485885292</v>
      </c>
      <c r="R577">
        <v>1.7599999904632599</v>
      </c>
      <c r="S577">
        <v>0</v>
      </c>
      <c r="T577">
        <f>dailyActivity_merged[[#This Row],[VeryActiveMinutes]]*60</f>
        <v>5220</v>
      </c>
      <c r="U577">
        <v>87</v>
      </c>
      <c r="V577">
        <f>dailyActivity_merged[[#This Row],[FairlyActiveMinutes]]*60</f>
        <v>960</v>
      </c>
      <c r="W577">
        <v>16</v>
      </c>
      <c r="X577">
        <f>dailyActivity_merged[[#This Row],[LightlyActiveMinutes]]*60</f>
        <v>6780</v>
      </c>
      <c r="Y577">
        <v>113</v>
      </c>
      <c r="Z577">
        <v>773</v>
      </c>
      <c r="AA577">
        <v>3192</v>
      </c>
    </row>
    <row r="578" spans="1:27" x14ac:dyDescent="0.3">
      <c r="A578" t="e">
        <f>VLOOKUP(dailyActivity_merged[[#Headers],[Id]],dailyActivity_merged[[Id]:[Calories]],15,0)</f>
        <v>#N/A</v>
      </c>
      <c r="B578" t="str">
        <f>LEFT(dailyActivity_merged[[#This Row],[Id]],4)</f>
        <v>5577</v>
      </c>
      <c r="C578">
        <v>5577150313</v>
      </c>
      <c r="D578" t="str">
        <f>LEFT(dailyActivity_merged[[#This Row],[ActivityDate]],1)</f>
        <v>4</v>
      </c>
      <c r="E578" s="1">
        <v>42481</v>
      </c>
      <c r="F578" s="1">
        <f ca="1">SUMIF(dailyActivity_merged[Id],dailyActivity_merged[[#Headers],[TotalSteps]],F579:F1517)</f>
        <v>0</v>
      </c>
      <c r="G578">
        <v>10830</v>
      </c>
      <c r="H578">
        <v>8.0900001525878906</v>
      </c>
      <c r="I578">
        <v>8.0900001525878906</v>
      </c>
      <c r="J578">
        <v>0</v>
      </c>
      <c r="K578" t="b">
        <f>IF(dailyActivity_merged[[#This Row],[VeryActiveDistance]]&gt;20,"active")</f>
        <v>0</v>
      </c>
      <c r="L578">
        <v>3.6500000953674299</v>
      </c>
      <c r="M578" t="b">
        <f>IF(dailyActivity_merged[[#This Row],[ModeratelyActiveDistance]]&gt;10&lt;20,"moderate")</f>
        <v>0</v>
      </c>
      <c r="N578">
        <v>1.6599999666214</v>
      </c>
      <c r="O578" t="str">
        <f>IF(dailyActivity_merged[[#This Row],[LightActiveDistance]]&lt;10,"light")</f>
        <v>light</v>
      </c>
      <c r="P578" t="b">
        <f>IF(dailyActivity_merged[[#This Row],[Mean]]="intermediate",IF(dailyActivity_merged[[#This Row],[Mean]]&gt;35,"pro","beginner"))</f>
        <v>0</v>
      </c>
      <c r="Q578">
        <f>AVERAGE(dailyActivity_merged[LightActiveDistance])</f>
        <v>3.3408191485885292</v>
      </c>
      <c r="R578">
        <v>2.7799999713897701</v>
      </c>
      <c r="S578">
        <v>0</v>
      </c>
      <c r="T578">
        <f>dailyActivity_merged[[#This Row],[VeryActiveMinutes]]*60</f>
        <v>6600</v>
      </c>
      <c r="U578">
        <v>110</v>
      </c>
      <c r="V578">
        <f>dailyActivity_merged[[#This Row],[FairlyActiveMinutes]]*60</f>
        <v>4440</v>
      </c>
      <c r="W578">
        <v>74</v>
      </c>
      <c r="X578">
        <f>dailyActivity_merged[[#This Row],[LightlyActiveMinutes]]*60</f>
        <v>10500</v>
      </c>
      <c r="Y578">
        <v>175</v>
      </c>
      <c r="Z578">
        <v>670</v>
      </c>
      <c r="AA578">
        <v>4018</v>
      </c>
    </row>
    <row r="579" spans="1:27" x14ac:dyDescent="0.3">
      <c r="A579" t="e">
        <f>VLOOKUP(dailyActivity_merged[[#Headers],[Id]],dailyActivity_merged[[Id]:[Calories]],15,0)</f>
        <v>#N/A</v>
      </c>
      <c r="B579" t="str">
        <f>LEFT(dailyActivity_merged[[#This Row],[Id]],4)</f>
        <v>5577</v>
      </c>
      <c r="C579">
        <v>5577150313</v>
      </c>
      <c r="D579" t="str">
        <f>LEFT(dailyActivity_merged[[#This Row],[ActivityDate]],1)</f>
        <v>4</v>
      </c>
      <c r="E579" s="1">
        <v>42482</v>
      </c>
      <c r="F579" s="1">
        <f ca="1">SUMIF(dailyActivity_merged[Id],dailyActivity_merged[[#Headers],[TotalSteps]],F580:F1518)</f>
        <v>0</v>
      </c>
      <c r="G579">
        <v>9172</v>
      </c>
      <c r="H579">
        <v>6.8499999046325701</v>
      </c>
      <c r="I579">
        <v>6.8499999046325701</v>
      </c>
      <c r="J579">
        <v>0</v>
      </c>
      <c r="K579" t="b">
        <f>IF(dailyActivity_merged[[#This Row],[VeryActiveDistance]]&gt;20,"active")</f>
        <v>0</v>
      </c>
      <c r="L579">
        <v>2.4200000762939502</v>
      </c>
      <c r="M579" t="b">
        <f>IF(dailyActivity_merged[[#This Row],[ModeratelyActiveDistance]]&gt;10&lt;20,"moderate")</f>
        <v>0</v>
      </c>
      <c r="N579">
        <v>0.79000002145767201</v>
      </c>
      <c r="O579" t="str">
        <f>IF(dailyActivity_merged[[#This Row],[LightActiveDistance]]&lt;10,"light")</f>
        <v>light</v>
      </c>
      <c r="P579" t="b">
        <f>IF(dailyActivity_merged[[#This Row],[Mean]]="intermediate",IF(dailyActivity_merged[[#This Row],[Mean]]&gt;35,"pro","beginner"))</f>
        <v>0</v>
      </c>
      <c r="Q579">
        <f>AVERAGE(dailyActivity_merged[LightActiveDistance])</f>
        <v>3.3408191485885292</v>
      </c>
      <c r="R579">
        <v>3.2999999523162802</v>
      </c>
      <c r="S579">
        <v>0</v>
      </c>
      <c r="T579">
        <f>dailyActivity_merged[[#This Row],[VeryActiveMinutes]]*60</f>
        <v>3720</v>
      </c>
      <c r="U579">
        <v>62</v>
      </c>
      <c r="V579">
        <f>dailyActivity_merged[[#This Row],[FairlyActiveMinutes]]*60</f>
        <v>1800</v>
      </c>
      <c r="W579">
        <v>30</v>
      </c>
      <c r="X579">
        <f>dailyActivity_merged[[#This Row],[LightlyActiveMinutes]]*60</f>
        <v>12000</v>
      </c>
      <c r="Y579">
        <v>200</v>
      </c>
      <c r="Z579">
        <v>823</v>
      </c>
      <c r="AA579">
        <v>3329</v>
      </c>
    </row>
    <row r="580" spans="1:27" x14ac:dyDescent="0.3">
      <c r="A580" t="e">
        <f>VLOOKUP(dailyActivity_merged[[#Headers],[Id]],dailyActivity_merged[[Id]:[Calories]],15,0)</f>
        <v>#N/A</v>
      </c>
      <c r="B580" t="str">
        <f>LEFT(dailyActivity_merged[[#This Row],[Id]],4)</f>
        <v>5577</v>
      </c>
      <c r="C580">
        <v>5577150313</v>
      </c>
      <c r="D580" t="str">
        <f>LEFT(dailyActivity_merged[[#This Row],[ActivityDate]],1)</f>
        <v>4</v>
      </c>
      <c r="E580" s="1">
        <v>42483</v>
      </c>
      <c r="F580" s="1">
        <f ca="1">SUMIF(dailyActivity_merged[Id],dailyActivity_merged[[#Headers],[TotalSteps]],F581:F1519)</f>
        <v>0</v>
      </c>
      <c r="G580">
        <v>7638</v>
      </c>
      <c r="H580">
        <v>5.71000003814697</v>
      </c>
      <c r="I580">
        <v>5.71000003814697</v>
      </c>
      <c r="J580">
        <v>0</v>
      </c>
      <c r="K580" t="b">
        <f>IF(dailyActivity_merged[[#This Row],[VeryActiveDistance]]&gt;20,"active")</f>
        <v>0</v>
      </c>
      <c r="L580">
        <v>1.21000003814697</v>
      </c>
      <c r="M580" t="b">
        <f>IF(dailyActivity_merged[[#This Row],[ModeratelyActiveDistance]]&gt;10&lt;20,"moderate")</f>
        <v>0</v>
      </c>
      <c r="N580">
        <v>0.36000001430511502</v>
      </c>
      <c r="O580" t="str">
        <f>IF(dailyActivity_merged[[#This Row],[LightActiveDistance]]&lt;10,"light")</f>
        <v>light</v>
      </c>
      <c r="P580" t="b">
        <f>IF(dailyActivity_merged[[#This Row],[Mean]]="intermediate",IF(dailyActivity_merged[[#This Row],[Mean]]&gt;35,"pro","beginner"))</f>
        <v>0</v>
      </c>
      <c r="Q580">
        <f>AVERAGE(dailyActivity_merged[LightActiveDistance])</f>
        <v>3.3408191485885292</v>
      </c>
      <c r="R580">
        <v>4.1399998664856001</v>
      </c>
      <c r="S580">
        <v>0</v>
      </c>
      <c r="T580">
        <f>dailyActivity_merged[[#This Row],[VeryActiveMinutes]]*60</f>
        <v>1440</v>
      </c>
      <c r="U580">
        <v>24</v>
      </c>
      <c r="V580">
        <f>dailyActivity_merged[[#This Row],[FairlyActiveMinutes]]*60</f>
        <v>1440</v>
      </c>
      <c r="W580">
        <v>24</v>
      </c>
      <c r="X580">
        <f>dailyActivity_merged[[#This Row],[LightlyActiveMinutes]]*60</f>
        <v>13380</v>
      </c>
      <c r="Y580">
        <v>223</v>
      </c>
      <c r="Z580">
        <v>627</v>
      </c>
      <c r="AA580">
        <v>3152</v>
      </c>
    </row>
    <row r="581" spans="1:27" x14ac:dyDescent="0.3">
      <c r="A581" t="e">
        <f>VLOOKUP(dailyActivity_merged[[#Headers],[Id]],dailyActivity_merged[[Id]:[Calories]],15,0)</f>
        <v>#N/A</v>
      </c>
      <c r="B581" t="str">
        <f>LEFT(dailyActivity_merged[[#This Row],[Id]],4)</f>
        <v>5577</v>
      </c>
      <c r="C581">
        <v>5577150313</v>
      </c>
      <c r="D581" t="str">
        <f>LEFT(dailyActivity_merged[[#This Row],[ActivityDate]],1)</f>
        <v>4</v>
      </c>
      <c r="E581" s="1">
        <v>42484</v>
      </c>
      <c r="F581" s="1">
        <f ca="1">SUMIF(dailyActivity_merged[Id],dailyActivity_merged[[#Headers],[TotalSteps]],F582:F1520)</f>
        <v>0</v>
      </c>
      <c r="G581">
        <v>15764</v>
      </c>
      <c r="H581">
        <v>11.7799997329712</v>
      </c>
      <c r="I581">
        <v>11.7799997329712</v>
      </c>
      <c r="J581">
        <v>0</v>
      </c>
      <c r="K581" t="b">
        <f>IF(dailyActivity_merged[[#This Row],[VeryActiveDistance]]&gt;20,"active")</f>
        <v>0</v>
      </c>
      <c r="L581">
        <v>7.6500000953674299</v>
      </c>
      <c r="M581" t="b">
        <f>IF(dailyActivity_merged[[#This Row],[ModeratelyActiveDistance]]&gt;10&lt;20,"moderate")</f>
        <v>0</v>
      </c>
      <c r="N581">
        <v>2.1500000953674299</v>
      </c>
      <c r="O581" t="str">
        <f>IF(dailyActivity_merged[[#This Row],[LightActiveDistance]]&lt;10,"light")</f>
        <v>light</v>
      </c>
      <c r="P581" t="b">
        <f>IF(dailyActivity_merged[[#This Row],[Mean]]="intermediate",IF(dailyActivity_merged[[#This Row],[Mean]]&gt;35,"pro","beginner"))</f>
        <v>0</v>
      </c>
      <c r="Q581">
        <f>AVERAGE(dailyActivity_merged[LightActiveDistance])</f>
        <v>3.3408191485885292</v>
      </c>
      <c r="R581">
        <v>1.9800000190734901</v>
      </c>
      <c r="S581">
        <v>0</v>
      </c>
      <c r="T581">
        <f>dailyActivity_merged[[#This Row],[VeryActiveMinutes]]*60</f>
        <v>12600</v>
      </c>
      <c r="U581">
        <v>210</v>
      </c>
      <c r="V581">
        <f>dailyActivity_merged[[#This Row],[FairlyActiveMinutes]]*60</f>
        <v>3900</v>
      </c>
      <c r="W581">
        <v>65</v>
      </c>
      <c r="X581">
        <f>dailyActivity_merged[[#This Row],[LightlyActiveMinutes]]*60</f>
        <v>8460</v>
      </c>
      <c r="Y581">
        <v>141</v>
      </c>
      <c r="Z581">
        <v>425</v>
      </c>
      <c r="AA581">
        <v>4392</v>
      </c>
    </row>
    <row r="582" spans="1:27" x14ac:dyDescent="0.3">
      <c r="A582" t="e">
        <f>VLOOKUP(dailyActivity_merged[[#Headers],[Id]],dailyActivity_merged[[Id]:[Calories]],15,0)</f>
        <v>#N/A</v>
      </c>
      <c r="B582" t="str">
        <f>LEFT(dailyActivity_merged[[#This Row],[Id]],4)</f>
        <v>5577</v>
      </c>
      <c r="C582">
        <v>5577150313</v>
      </c>
      <c r="D582" t="str">
        <f>LEFT(dailyActivity_merged[[#This Row],[ActivityDate]],1)</f>
        <v>4</v>
      </c>
      <c r="E582" s="1">
        <v>42485</v>
      </c>
      <c r="F582" s="1">
        <f ca="1">SUMIF(dailyActivity_merged[Id],dailyActivity_merged[[#Headers],[TotalSteps]],F583:F1521)</f>
        <v>0</v>
      </c>
      <c r="G582">
        <v>6393</v>
      </c>
      <c r="H582">
        <v>4.7800002098083496</v>
      </c>
      <c r="I582">
        <v>4.7800002098083496</v>
      </c>
      <c r="J582">
        <v>0</v>
      </c>
      <c r="K582" t="b">
        <f>IF(dailyActivity_merged[[#This Row],[VeryActiveDistance]]&gt;20,"active")</f>
        <v>0</v>
      </c>
      <c r="L582">
        <v>1.3500000238418599</v>
      </c>
      <c r="M582" t="b">
        <f>IF(dailyActivity_merged[[#This Row],[ModeratelyActiveDistance]]&gt;10&lt;20,"moderate")</f>
        <v>0</v>
      </c>
      <c r="N582">
        <v>0.67000001668930098</v>
      </c>
      <c r="O582" t="str">
        <f>IF(dailyActivity_merged[[#This Row],[LightActiveDistance]]&lt;10,"light")</f>
        <v>light</v>
      </c>
      <c r="P582" t="b">
        <f>IF(dailyActivity_merged[[#This Row],[Mean]]="intermediate",IF(dailyActivity_merged[[#This Row],[Mean]]&gt;35,"pro","beginner"))</f>
        <v>0</v>
      </c>
      <c r="Q582">
        <f>AVERAGE(dailyActivity_merged[LightActiveDistance])</f>
        <v>3.3408191485885292</v>
      </c>
      <c r="R582">
        <v>2.7599999904632599</v>
      </c>
      <c r="S582">
        <v>0</v>
      </c>
      <c r="T582">
        <f>dailyActivity_merged[[#This Row],[VeryActiveMinutes]]*60</f>
        <v>3660</v>
      </c>
      <c r="U582">
        <v>61</v>
      </c>
      <c r="V582">
        <f>dailyActivity_merged[[#This Row],[FairlyActiveMinutes]]*60</f>
        <v>2280</v>
      </c>
      <c r="W582">
        <v>38</v>
      </c>
      <c r="X582">
        <f>dailyActivity_merged[[#This Row],[LightlyActiveMinutes]]*60</f>
        <v>12840</v>
      </c>
      <c r="Y582">
        <v>214</v>
      </c>
      <c r="Z582">
        <v>743</v>
      </c>
      <c r="AA582">
        <v>3374</v>
      </c>
    </row>
    <row r="583" spans="1:27" x14ac:dyDescent="0.3">
      <c r="A583" t="e">
        <f>VLOOKUP(dailyActivity_merged[[#Headers],[Id]],dailyActivity_merged[[Id]:[Calories]],15,0)</f>
        <v>#N/A</v>
      </c>
      <c r="B583" t="str">
        <f>LEFT(dailyActivity_merged[[#This Row],[Id]],4)</f>
        <v>5577</v>
      </c>
      <c r="C583">
        <v>5577150313</v>
      </c>
      <c r="D583" t="str">
        <f>LEFT(dailyActivity_merged[[#This Row],[ActivityDate]],1)</f>
        <v>4</v>
      </c>
      <c r="E583" s="1">
        <v>42486</v>
      </c>
      <c r="F583" s="1">
        <f ca="1">SUMIF(dailyActivity_merged[Id],dailyActivity_merged[[#Headers],[TotalSteps]],F584:F1522)</f>
        <v>0</v>
      </c>
      <c r="G583">
        <v>5325</v>
      </c>
      <c r="H583">
        <v>3.9800000190734899</v>
      </c>
      <c r="I583">
        <v>3.9800000190734899</v>
      </c>
      <c r="J583">
        <v>0</v>
      </c>
      <c r="K583" t="b">
        <f>IF(dailyActivity_merged[[#This Row],[VeryActiveDistance]]&gt;20,"active")</f>
        <v>0</v>
      </c>
      <c r="L583">
        <v>0.85000002384185802</v>
      </c>
      <c r="M583" t="b">
        <f>IF(dailyActivity_merged[[#This Row],[ModeratelyActiveDistance]]&gt;10&lt;20,"moderate")</f>
        <v>0</v>
      </c>
      <c r="N583">
        <v>0.64999997615814198</v>
      </c>
      <c r="O583" t="str">
        <f>IF(dailyActivity_merged[[#This Row],[LightActiveDistance]]&lt;10,"light")</f>
        <v>light</v>
      </c>
      <c r="P583" t="b">
        <f>IF(dailyActivity_merged[[#This Row],[Mean]]="intermediate",IF(dailyActivity_merged[[#This Row],[Mean]]&gt;35,"pro","beginner"))</f>
        <v>0</v>
      </c>
      <c r="Q583">
        <f>AVERAGE(dailyActivity_merged[LightActiveDistance])</f>
        <v>3.3408191485885292</v>
      </c>
      <c r="R583">
        <v>2.4700000286102299</v>
      </c>
      <c r="S583">
        <v>0</v>
      </c>
      <c r="T583">
        <f>dailyActivity_merged[[#This Row],[VeryActiveMinutes]]*60</f>
        <v>2280</v>
      </c>
      <c r="U583">
        <v>38</v>
      </c>
      <c r="V583">
        <f>dailyActivity_merged[[#This Row],[FairlyActiveMinutes]]*60</f>
        <v>1920</v>
      </c>
      <c r="W583">
        <v>32</v>
      </c>
      <c r="X583">
        <f>dailyActivity_merged[[#This Row],[LightlyActiveMinutes]]*60</f>
        <v>10860</v>
      </c>
      <c r="Y583">
        <v>181</v>
      </c>
      <c r="Z583">
        <v>759</v>
      </c>
      <c r="AA583">
        <v>3088</v>
      </c>
    </row>
    <row r="584" spans="1:27" x14ac:dyDescent="0.3">
      <c r="A584" t="e">
        <f>VLOOKUP(dailyActivity_merged[[#Headers],[Id]],dailyActivity_merged[[Id]:[Calories]],15,0)</f>
        <v>#N/A</v>
      </c>
      <c r="B584" t="str">
        <f>LEFT(dailyActivity_merged[[#This Row],[Id]],4)</f>
        <v>5577</v>
      </c>
      <c r="C584">
        <v>5577150313</v>
      </c>
      <c r="D584" t="str">
        <f>LEFT(dailyActivity_merged[[#This Row],[ActivityDate]],1)</f>
        <v>4</v>
      </c>
      <c r="E584" s="1">
        <v>42487</v>
      </c>
      <c r="F584" s="1">
        <f ca="1">SUMIF(dailyActivity_merged[Id],dailyActivity_merged[[#Headers],[TotalSteps]],F585:F1523)</f>
        <v>0</v>
      </c>
      <c r="G584">
        <v>6805</v>
      </c>
      <c r="H584">
        <v>5.1399998664856001</v>
      </c>
      <c r="I584">
        <v>5.1399998664856001</v>
      </c>
      <c r="J584">
        <v>0</v>
      </c>
      <c r="K584" t="b">
        <f>IF(dailyActivity_merged[[#This Row],[VeryActiveDistance]]&gt;20,"active")</f>
        <v>0</v>
      </c>
      <c r="L584">
        <v>1.8099999427795399</v>
      </c>
      <c r="M584" t="b">
        <f>IF(dailyActivity_merged[[#This Row],[ModeratelyActiveDistance]]&gt;10&lt;20,"moderate")</f>
        <v>0</v>
      </c>
      <c r="N584">
        <v>0.40000000596046398</v>
      </c>
      <c r="O584" t="str">
        <f>IF(dailyActivity_merged[[#This Row],[LightActiveDistance]]&lt;10,"light")</f>
        <v>light</v>
      </c>
      <c r="P584" t="b">
        <f>IF(dailyActivity_merged[[#This Row],[Mean]]="intermediate",IF(dailyActivity_merged[[#This Row],[Mean]]&gt;35,"pro","beginner"))</f>
        <v>0</v>
      </c>
      <c r="Q584">
        <f>AVERAGE(dailyActivity_merged[LightActiveDistance])</f>
        <v>3.3408191485885292</v>
      </c>
      <c r="R584">
        <v>2.9300000667571999</v>
      </c>
      <c r="S584">
        <v>0</v>
      </c>
      <c r="T584">
        <f>dailyActivity_merged[[#This Row],[VeryActiveMinutes]]*60</f>
        <v>3780</v>
      </c>
      <c r="U584">
        <v>63</v>
      </c>
      <c r="V584">
        <f>dailyActivity_merged[[#This Row],[FairlyActiveMinutes]]*60</f>
        <v>960</v>
      </c>
      <c r="W584">
        <v>16</v>
      </c>
      <c r="X584">
        <f>dailyActivity_merged[[#This Row],[LightlyActiveMinutes]]*60</f>
        <v>11400</v>
      </c>
      <c r="Y584">
        <v>190</v>
      </c>
      <c r="Z584">
        <v>773</v>
      </c>
      <c r="AA584">
        <v>3294</v>
      </c>
    </row>
    <row r="585" spans="1:27" x14ac:dyDescent="0.3">
      <c r="A585" t="e">
        <f>VLOOKUP(dailyActivity_merged[[#Headers],[Id]],dailyActivity_merged[[Id]:[Calories]],15,0)</f>
        <v>#N/A</v>
      </c>
      <c r="B585" t="str">
        <f>LEFT(dailyActivity_merged[[#This Row],[Id]],4)</f>
        <v>5577</v>
      </c>
      <c r="C585">
        <v>5577150313</v>
      </c>
      <c r="D585" t="str">
        <f>LEFT(dailyActivity_merged[[#This Row],[ActivityDate]],1)</f>
        <v>4</v>
      </c>
      <c r="E585" s="1">
        <v>42488</v>
      </c>
      <c r="F585" s="1">
        <f ca="1">SUMIF(dailyActivity_merged[Id],dailyActivity_merged[[#Headers],[TotalSteps]],F586:F1524)</f>
        <v>0</v>
      </c>
      <c r="G585">
        <v>9841</v>
      </c>
      <c r="H585">
        <v>7.4299998283386204</v>
      </c>
      <c r="I585">
        <v>7.4299998283386204</v>
      </c>
      <c r="J585">
        <v>0</v>
      </c>
      <c r="K585" t="b">
        <f>IF(dailyActivity_merged[[#This Row],[VeryActiveDistance]]&gt;20,"active")</f>
        <v>0</v>
      </c>
      <c r="L585">
        <v>3.25</v>
      </c>
      <c r="M585" t="b">
        <f>IF(dailyActivity_merged[[#This Row],[ModeratelyActiveDistance]]&gt;10&lt;20,"moderate")</f>
        <v>0</v>
      </c>
      <c r="N585">
        <v>1.16999995708466</v>
      </c>
      <c r="O585" t="str">
        <f>IF(dailyActivity_merged[[#This Row],[LightActiveDistance]]&lt;10,"light")</f>
        <v>light</v>
      </c>
      <c r="P585" t="b">
        <f>IF(dailyActivity_merged[[#This Row],[Mean]]="intermediate",IF(dailyActivity_merged[[#This Row],[Mean]]&gt;35,"pro","beginner"))</f>
        <v>0</v>
      </c>
      <c r="Q585">
        <f>AVERAGE(dailyActivity_merged[LightActiveDistance])</f>
        <v>3.3408191485885292</v>
      </c>
      <c r="R585">
        <v>3.0099999904632599</v>
      </c>
      <c r="S585">
        <v>0</v>
      </c>
      <c r="T585">
        <f>dailyActivity_merged[[#This Row],[VeryActiveMinutes]]*60</f>
        <v>5940</v>
      </c>
      <c r="U585">
        <v>99</v>
      </c>
      <c r="V585">
        <f>dailyActivity_merged[[#This Row],[FairlyActiveMinutes]]*60</f>
        <v>3060</v>
      </c>
      <c r="W585">
        <v>51</v>
      </c>
      <c r="X585">
        <f>dailyActivity_merged[[#This Row],[LightlyActiveMinutes]]*60</f>
        <v>8460</v>
      </c>
      <c r="Y585">
        <v>141</v>
      </c>
      <c r="Z585">
        <v>692</v>
      </c>
      <c r="AA585">
        <v>3580</v>
      </c>
    </row>
    <row r="586" spans="1:27" x14ac:dyDescent="0.3">
      <c r="A586" t="e">
        <f>VLOOKUP(dailyActivity_merged[[#Headers],[Id]],dailyActivity_merged[[Id]:[Calories]],15,0)</f>
        <v>#N/A</v>
      </c>
      <c r="B586" t="str">
        <f>LEFT(dailyActivity_merged[[#This Row],[Id]],4)</f>
        <v>5577</v>
      </c>
      <c r="C586">
        <v>5577150313</v>
      </c>
      <c r="D586" t="str">
        <f>LEFT(dailyActivity_merged[[#This Row],[ActivityDate]],1)</f>
        <v>4</v>
      </c>
      <c r="E586" s="1">
        <v>42489</v>
      </c>
      <c r="F586" s="1">
        <f ca="1">SUMIF(dailyActivity_merged[Id],dailyActivity_merged[[#Headers],[TotalSteps]],F587:F1525)</f>
        <v>0</v>
      </c>
      <c r="G586">
        <v>7924</v>
      </c>
      <c r="H586">
        <v>5.9200000762939498</v>
      </c>
      <c r="I586">
        <v>5.9200000762939498</v>
      </c>
      <c r="J586">
        <v>0</v>
      </c>
      <c r="K586" t="b">
        <f>IF(dailyActivity_merged[[#This Row],[VeryActiveDistance]]&gt;20,"active")</f>
        <v>0</v>
      </c>
      <c r="L586">
        <v>2.8399999141693102</v>
      </c>
      <c r="M586" t="b">
        <f>IF(dailyActivity_merged[[#This Row],[ModeratelyActiveDistance]]&gt;10&lt;20,"moderate")</f>
        <v>0</v>
      </c>
      <c r="N586">
        <v>0.61000001430511497</v>
      </c>
      <c r="O586" t="str">
        <f>IF(dailyActivity_merged[[#This Row],[LightActiveDistance]]&lt;10,"light")</f>
        <v>light</v>
      </c>
      <c r="P586" t="b">
        <f>IF(dailyActivity_merged[[#This Row],[Mean]]="intermediate",IF(dailyActivity_merged[[#This Row],[Mean]]&gt;35,"pro","beginner"))</f>
        <v>0</v>
      </c>
      <c r="Q586">
        <f>AVERAGE(dailyActivity_merged[LightActiveDistance])</f>
        <v>3.3408191485885292</v>
      </c>
      <c r="R586">
        <v>2.4700000286102299</v>
      </c>
      <c r="S586">
        <v>0</v>
      </c>
      <c r="T586">
        <f>dailyActivity_merged[[#This Row],[VeryActiveMinutes]]*60</f>
        <v>5820</v>
      </c>
      <c r="U586">
        <v>97</v>
      </c>
      <c r="V586">
        <f>dailyActivity_merged[[#This Row],[FairlyActiveMinutes]]*60</f>
        <v>2160</v>
      </c>
      <c r="W586">
        <v>36</v>
      </c>
      <c r="X586">
        <f>dailyActivity_merged[[#This Row],[LightlyActiveMinutes]]*60</f>
        <v>9900</v>
      </c>
      <c r="Y586">
        <v>165</v>
      </c>
      <c r="Z586">
        <v>739</v>
      </c>
      <c r="AA586">
        <v>3544</v>
      </c>
    </row>
    <row r="587" spans="1:27" x14ac:dyDescent="0.3">
      <c r="A587" t="e">
        <f>VLOOKUP(dailyActivity_merged[[#Headers],[Id]],dailyActivity_merged[[Id]:[Calories]],15,0)</f>
        <v>#N/A</v>
      </c>
      <c r="B587" t="str">
        <f>LEFT(dailyActivity_merged[[#This Row],[Id]],4)</f>
        <v>5577</v>
      </c>
      <c r="C587">
        <v>5577150313</v>
      </c>
      <c r="D587" t="str">
        <f>LEFT(dailyActivity_merged[[#This Row],[ActivityDate]],1)</f>
        <v>4</v>
      </c>
      <c r="E587" s="1">
        <v>42490</v>
      </c>
      <c r="F587" s="1">
        <f ca="1">SUMIF(dailyActivity_merged[Id],dailyActivity_merged[[#Headers],[TotalSteps]],F588:F1526)</f>
        <v>0</v>
      </c>
      <c r="G587">
        <v>12363</v>
      </c>
      <c r="H587">
        <v>9.2399997711181605</v>
      </c>
      <c r="I587">
        <v>9.2399997711181605</v>
      </c>
      <c r="J587">
        <v>0</v>
      </c>
      <c r="K587" t="b">
        <f>IF(dailyActivity_merged[[#This Row],[VeryActiveDistance]]&gt;20,"active")</f>
        <v>0</v>
      </c>
      <c r="L587">
        <v>5.8299999237060502</v>
      </c>
      <c r="M587" t="b">
        <f>IF(dailyActivity_merged[[#This Row],[ModeratelyActiveDistance]]&gt;10&lt;20,"moderate")</f>
        <v>0</v>
      </c>
      <c r="N587">
        <v>0.79000002145767201</v>
      </c>
      <c r="O587" t="str">
        <f>IF(dailyActivity_merged[[#This Row],[LightActiveDistance]]&lt;10,"light")</f>
        <v>light</v>
      </c>
      <c r="P587" t="b">
        <f>IF(dailyActivity_merged[[#This Row],[Mean]]="intermediate",IF(dailyActivity_merged[[#This Row],[Mean]]&gt;35,"pro","beginner"))</f>
        <v>0</v>
      </c>
      <c r="Q587">
        <f>AVERAGE(dailyActivity_merged[LightActiveDistance])</f>
        <v>3.3408191485885292</v>
      </c>
      <c r="R587">
        <v>2.6099998950958301</v>
      </c>
      <c r="S587">
        <v>0</v>
      </c>
      <c r="T587">
        <f>dailyActivity_merged[[#This Row],[VeryActiveMinutes]]*60</f>
        <v>12420</v>
      </c>
      <c r="U587">
        <v>207</v>
      </c>
      <c r="V587">
        <f>dailyActivity_merged[[#This Row],[FairlyActiveMinutes]]*60</f>
        <v>2700</v>
      </c>
      <c r="W587">
        <v>45</v>
      </c>
      <c r="X587">
        <f>dailyActivity_merged[[#This Row],[LightlyActiveMinutes]]*60</f>
        <v>9780</v>
      </c>
      <c r="Y587">
        <v>163</v>
      </c>
      <c r="Z587">
        <v>621</v>
      </c>
      <c r="AA587">
        <v>4501</v>
      </c>
    </row>
    <row r="588" spans="1:27" x14ac:dyDescent="0.3">
      <c r="A588" t="e">
        <f>VLOOKUP(dailyActivity_merged[[#Headers],[Id]],dailyActivity_merged[[Id]:[Calories]],15,0)</f>
        <v>#N/A</v>
      </c>
      <c r="B588" t="str">
        <f>LEFT(dailyActivity_merged[[#This Row],[Id]],4)</f>
        <v>5577</v>
      </c>
      <c r="C588">
        <v>5577150313</v>
      </c>
      <c r="D588" t="str">
        <f>LEFT(dailyActivity_merged[[#This Row],[ActivityDate]],1)</f>
        <v>4</v>
      </c>
      <c r="E588" s="1">
        <v>42491</v>
      </c>
      <c r="F588" s="1">
        <f ca="1">SUMIF(dailyActivity_merged[Id],dailyActivity_merged[[#Headers],[TotalSteps]],F589:F1527)</f>
        <v>0</v>
      </c>
      <c r="G588">
        <v>13368</v>
      </c>
      <c r="H588">
        <v>9.9899997711181605</v>
      </c>
      <c r="I588">
        <v>9.9899997711181605</v>
      </c>
      <c r="J588">
        <v>0</v>
      </c>
      <c r="K588" t="b">
        <f>IF(dailyActivity_merged[[#This Row],[VeryActiveDistance]]&gt;20,"active")</f>
        <v>0</v>
      </c>
      <c r="L588">
        <v>5.3099999427795401</v>
      </c>
      <c r="M588" t="b">
        <f>IF(dailyActivity_merged[[#This Row],[ModeratelyActiveDistance]]&gt;10&lt;20,"moderate")</f>
        <v>0</v>
      </c>
      <c r="N588">
        <v>1.4400000572204601</v>
      </c>
      <c r="O588" t="str">
        <f>IF(dailyActivity_merged[[#This Row],[LightActiveDistance]]&lt;10,"light")</f>
        <v>light</v>
      </c>
      <c r="P588" t="b">
        <f>IF(dailyActivity_merged[[#This Row],[Mean]]="intermediate",IF(dailyActivity_merged[[#This Row],[Mean]]&gt;35,"pro","beginner"))</f>
        <v>0</v>
      </c>
      <c r="Q588">
        <f>AVERAGE(dailyActivity_merged[LightActiveDistance])</f>
        <v>3.3408191485885292</v>
      </c>
      <c r="R588">
        <v>3.2400000095367401</v>
      </c>
      <c r="S588">
        <v>0</v>
      </c>
      <c r="T588">
        <f>dailyActivity_merged[[#This Row],[VeryActiveMinutes]]*60</f>
        <v>11640</v>
      </c>
      <c r="U588">
        <v>194</v>
      </c>
      <c r="V588">
        <f>dailyActivity_merged[[#This Row],[FairlyActiveMinutes]]*60</f>
        <v>4320</v>
      </c>
      <c r="W588">
        <v>72</v>
      </c>
      <c r="X588">
        <f>dailyActivity_merged[[#This Row],[LightlyActiveMinutes]]*60</f>
        <v>10680</v>
      </c>
      <c r="Y588">
        <v>178</v>
      </c>
      <c r="Z588">
        <v>499</v>
      </c>
      <c r="AA588">
        <v>4546</v>
      </c>
    </row>
    <row r="589" spans="1:27" x14ac:dyDescent="0.3">
      <c r="A589" t="e">
        <f>VLOOKUP(dailyActivity_merged[[#Headers],[Id]],dailyActivity_merged[[Id]:[Calories]],15,0)</f>
        <v>#N/A</v>
      </c>
      <c r="B589" t="str">
        <f>LEFT(dailyActivity_merged[[#This Row],[Id]],4)</f>
        <v>5577</v>
      </c>
      <c r="C589">
        <v>5577150313</v>
      </c>
      <c r="D589" t="str">
        <f>LEFT(dailyActivity_merged[[#This Row],[ActivityDate]],1)</f>
        <v>4</v>
      </c>
      <c r="E589" s="1">
        <v>42492</v>
      </c>
      <c r="F589" s="1">
        <f ca="1">SUMIF(dailyActivity_merged[Id],dailyActivity_merged[[#Headers],[TotalSteps]],F590:F1528)</f>
        <v>0</v>
      </c>
      <c r="G589">
        <v>7439</v>
      </c>
      <c r="H589">
        <v>5.5599999427795401</v>
      </c>
      <c r="I589">
        <v>5.5599999427795401</v>
      </c>
      <c r="J589">
        <v>0</v>
      </c>
      <c r="K589" t="b">
        <f>IF(dailyActivity_merged[[#This Row],[VeryActiveDistance]]&gt;20,"active")</f>
        <v>0</v>
      </c>
      <c r="L589">
        <v>1.12000000476837</v>
      </c>
      <c r="M589" t="b">
        <f>IF(dailyActivity_merged[[#This Row],[ModeratelyActiveDistance]]&gt;10&lt;20,"moderate")</f>
        <v>0</v>
      </c>
      <c r="N589">
        <v>0.34999999403953602</v>
      </c>
      <c r="O589" t="str">
        <f>IF(dailyActivity_merged[[#This Row],[LightActiveDistance]]&lt;10,"light")</f>
        <v>light</v>
      </c>
      <c r="P589" t="b">
        <f>IF(dailyActivity_merged[[#This Row],[Mean]]="intermediate",IF(dailyActivity_merged[[#This Row],[Mean]]&gt;35,"pro","beginner"))</f>
        <v>0</v>
      </c>
      <c r="Q589">
        <f>AVERAGE(dailyActivity_merged[LightActiveDistance])</f>
        <v>3.3408191485885292</v>
      </c>
      <c r="R589">
        <v>4.0700001716613796</v>
      </c>
      <c r="S589">
        <v>0</v>
      </c>
      <c r="T589">
        <f>dailyActivity_merged[[#This Row],[VeryActiveMinutes]]*60</f>
        <v>2220</v>
      </c>
      <c r="U589">
        <v>37</v>
      </c>
      <c r="V589">
        <f>dailyActivity_merged[[#This Row],[FairlyActiveMinutes]]*60</f>
        <v>1200</v>
      </c>
      <c r="W589">
        <v>20</v>
      </c>
      <c r="X589">
        <f>dailyActivity_merged[[#This Row],[LightlyActiveMinutes]]*60</f>
        <v>14100</v>
      </c>
      <c r="Y589">
        <v>235</v>
      </c>
      <c r="Z589">
        <v>732</v>
      </c>
      <c r="AA589">
        <v>3014</v>
      </c>
    </row>
    <row r="590" spans="1:27" x14ac:dyDescent="0.3">
      <c r="A590" t="e">
        <f>VLOOKUP(dailyActivity_merged[[#Headers],[Id]],dailyActivity_merged[[Id]:[Calories]],15,0)</f>
        <v>#N/A</v>
      </c>
      <c r="B590" t="str">
        <f>LEFT(dailyActivity_merged[[#This Row],[Id]],4)</f>
        <v>5577</v>
      </c>
      <c r="C590">
        <v>5577150313</v>
      </c>
      <c r="D590" t="str">
        <f>LEFT(dailyActivity_merged[[#This Row],[ActivityDate]],1)</f>
        <v>4</v>
      </c>
      <c r="E590" s="1">
        <v>42493</v>
      </c>
      <c r="F590" s="1">
        <f ca="1">SUMIF(dailyActivity_merged[Id],dailyActivity_merged[[#Headers],[TotalSteps]],F591:F1529)</f>
        <v>0</v>
      </c>
      <c r="G590">
        <v>11045</v>
      </c>
      <c r="H590">
        <v>8.25</v>
      </c>
      <c r="I590">
        <v>8.25</v>
      </c>
      <c r="J590">
        <v>0</v>
      </c>
      <c r="K590" t="b">
        <f>IF(dailyActivity_merged[[#This Row],[VeryActiveDistance]]&gt;20,"active")</f>
        <v>0</v>
      </c>
      <c r="L590">
        <v>4.5199999809265101</v>
      </c>
      <c r="M590" t="b">
        <f>IF(dailyActivity_merged[[#This Row],[ModeratelyActiveDistance]]&gt;10&lt;20,"moderate")</f>
        <v>0</v>
      </c>
      <c r="N590">
        <v>0.15000000596046401</v>
      </c>
      <c r="O590" t="str">
        <f>IF(dailyActivity_merged[[#This Row],[LightActiveDistance]]&lt;10,"light")</f>
        <v>light</v>
      </c>
      <c r="P590" t="b">
        <f>IF(dailyActivity_merged[[#This Row],[Mean]]="intermediate",IF(dailyActivity_merged[[#This Row],[Mean]]&gt;35,"pro","beginner"))</f>
        <v>0</v>
      </c>
      <c r="Q590">
        <f>AVERAGE(dailyActivity_merged[LightActiveDistance])</f>
        <v>3.3408191485885292</v>
      </c>
      <c r="R590">
        <v>3.5699999332428001</v>
      </c>
      <c r="S590">
        <v>0</v>
      </c>
      <c r="T590">
        <f>dailyActivity_merged[[#This Row],[VeryActiveMinutes]]*60</f>
        <v>5820</v>
      </c>
      <c r="U590">
        <v>97</v>
      </c>
      <c r="V590">
        <f>dailyActivity_merged[[#This Row],[FairlyActiveMinutes]]*60</f>
        <v>480</v>
      </c>
      <c r="W590">
        <v>8</v>
      </c>
      <c r="X590">
        <f>dailyActivity_merged[[#This Row],[LightlyActiveMinutes]]*60</f>
        <v>12720</v>
      </c>
      <c r="Y590">
        <v>212</v>
      </c>
      <c r="Z590">
        <v>580</v>
      </c>
      <c r="AA590">
        <v>3795</v>
      </c>
    </row>
    <row r="591" spans="1:27" x14ac:dyDescent="0.3">
      <c r="A591" t="e">
        <f>VLOOKUP(dailyActivity_merged[[#Headers],[Id]],dailyActivity_merged[[Id]:[Calories]],15,0)</f>
        <v>#N/A</v>
      </c>
      <c r="B591" t="str">
        <f>LEFT(dailyActivity_merged[[#This Row],[Id]],4)</f>
        <v>5577</v>
      </c>
      <c r="C591">
        <v>5577150313</v>
      </c>
      <c r="D591" t="str">
        <f>LEFT(dailyActivity_merged[[#This Row],[ActivityDate]],1)</f>
        <v>4</v>
      </c>
      <c r="E591" s="1">
        <v>42494</v>
      </c>
      <c r="F591" s="1">
        <f ca="1">SUMIF(dailyActivity_merged[Id],dailyActivity_merged[[#Headers],[TotalSteps]],F592:F1530)</f>
        <v>0</v>
      </c>
      <c r="G591">
        <v>5206</v>
      </c>
      <c r="H591">
        <v>3.8900001049041699</v>
      </c>
      <c r="I591">
        <v>3.8900001049041699</v>
      </c>
      <c r="J591">
        <v>0</v>
      </c>
      <c r="K591" t="b">
        <f>IF(dailyActivity_merged[[#This Row],[VeryActiveDistance]]&gt;20,"active")</f>
        <v>0</v>
      </c>
      <c r="L591">
        <v>1.5599999427795399</v>
      </c>
      <c r="M591" t="b">
        <f>IF(dailyActivity_merged[[#This Row],[ModeratelyActiveDistance]]&gt;10&lt;20,"moderate")</f>
        <v>0</v>
      </c>
      <c r="N591">
        <v>0.25</v>
      </c>
      <c r="O591" t="str">
        <f>IF(dailyActivity_merged[[#This Row],[LightActiveDistance]]&lt;10,"light")</f>
        <v>light</v>
      </c>
      <c r="P591" t="b">
        <f>IF(dailyActivity_merged[[#This Row],[Mean]]="intermediate",IF(dailyActivity_merged[[#This Row],[Mean]]&gt;35,"pro","beginner"))</f>
        <v>0</v>
      </c>
      <c r="Q591">
        <f>AVERAGE(dailyActivity_merged[LightActiveDistance])</f>
        <v>3.3408191485885292</v>
      </c>
      <c r="R591">
        <v>2.0799999237060498</v>
      </c>
      <c r="S591">
        <v>0</v>
      </c>
      <c r="T591">
        <f>dailyActivity_merged[[#This Row],[VeryActiveMinutes]]*60</f>
        <v>1500</v>
      </c>
      <c r="U591">
        <v>25</v>
      </c>
      <c r="V591">
        <f>dailyActivity_merged[[#This Row],[FairlyActiveMinutes]]*60</f>
        <v>540</v>
      </c>
      <c r="W591">
        <v>9</v>
      </c>
      <c r="X591">
        <f>dailyActivity_merged[[#This Row],[LightlyActiveMinutes]]*60</f>
        <v>8460</v>
      </c>
      <c r="Y591">
        <v>141</v>
      </c>
      <c r="Z591">
        <v>631</v>
      </c>
      <c r="AA591">
        <v>2755</v>
      </c>
    </row>
    <row r="592" spans="1:27" x14ac:dyDescent="0.3">
      <c r="A592" t="e">
        <f>VLOOKUP(dailyActivity_merged[[#Headers],[Id]],dailyActivity_merged[[Id]:[Calories]],15,0)</f>
        <v>#N/A</v>
      </c>
      <c r="B592" t="str">
        <f>LEFT(dailyActivity_merged[[#This Row],[Id]],4)</f>
        <v>5577</v>
      </c>
      <c r="C592">
        <v>5577150313</v>
      </c>
      <c r="D592" t="str">
        <f>LEFT(dailyActivity_merged[[#This Row],[ActivityDate]],1)</f>
        <v>4</v>
      </c>
      <c r="E592" s="1">
        <v>42495</v>
      </c>
      <c r="F592" s="1">
        <f ca="1">SUMIF(dailyActivity_merged[Id],dailyActivity_merged[[#Headers],[TotalSteps]],F593:F1531)</f>
        <v>0</v>
      </c>
      <c r="G592">
        <v>7550</v>
      </c>
      <c r="H592">
        <v>5.6399998664856001</v>
      </c>
      <c r="I592">
        <v>5.6399998664856001</v>
      </c>
      <c r="J592">
        <v>0</v>
      </c>
      <c r="K592" t="b">
        <f>IF(dailyActivity_merged[[#This Row],[VeryActiveDistance]]&gt;20,"active")</f>
        <v>0</v>
      </c>
      <c r="L592">
        <v>2.5</v>
      </c>
      <c r="M592" t="b">
        <f>IF(dailyActivity_merged[[#This Row],[ModeratelyActiveDistance]]&gt;10&lt;20,"moderate")</f>
        <v>0</v>
      </c>
      <c r="N592">
        <v>0.46999999880790699</v>
      </c>
      <c r="O592" t="str">
        <f>IF(dailyActivity_merged[[#This Row],[LightActiveDistance]]&lt;10,"light")</f>
        <v>light</v>
      </c>
      <c r="P592" t="b">
        <f>IF(dailyActivity_merged[[#This Row],[Mean]]="intermediate",IF(dailyActivity_merged[[#This Row],[Mean]]&gt;35,"pro","beginner"))</f>
        <v>0</v>
      </c>
      <c r="Q592">
        <f>AVERAGE(dailyActivity_merged[LightActiveDistance])</f>
        <v>3.3408191485885292</v>
      </c>
      <c r="R592">
        <v>2.6700000762939502</v>
      </c>
      <c r="S592">
        <v>0</v>
      </c>
      <c r="T592">
        <f>dailyActivity_merged[[#This Row],[VeryActiveMinutes]]*60</f>
        <v>2700</v>
      </c>
      <c r="U592">
        <v>45</v>
      </c>
      <c r="V592">
        <f>dailyActivity_merged[[#This Row],[FairlyActiveMinutes]]*60</f>
        <v>1260</v>
      </c>
      <c r="W592">
        <v>21</v>
      </c>
      <c r="X592">
        <f>dailyActivity_merged[[#This Row],[LightlyActiveMinutes]]*60</f>
        <v>8580</v>
      </c>
      <c r="Y592">
        <v>143</v>
      </c>
      <c r="Z592">
        <v>1153</v>
      </c>
      <c r="AA592">
        <v>3004</v>
      </c>
    </row>
    <row r="593" spans="1:27" x14ac:dyDescent="0.3">
      <c r="A593" t="e">
        <f>VLOOKUP(dailyActivity_merged[[#Headers],[Id]],dailyActivity_merged[[Id]:[Calories]],15,0)</f>
        <v>#N/A</v>
      </c>
      <c r="B593" t="str">
        <f>LEFT(dailyActivity_merged[[#This Row],[Id]],4)</f>
        <v>5577</v>
      </c>
      <c r="C593">
        <v>5577150313</v>
      </c>
      <c r="D593" t="str">
        <f>LEFT(dailyActivity_merged[[#This Row],[ActivityDate]],1)</f>
        <v>4</v>
      </c>
      <c r="E593" s="1">
        <v>42496</v>
      </c>
      <c r="F593" s="1">
        <f ca="1">SUMIF(dailyActivity_merged[Id],dailyActivity_merged[[#Headers],[TotalSteps]],F594:F1532)</f>
        <v>0</v>
      </c>
      <c r="G593">
        <v>4950</v>
      </c>
      <c r="H593">
        <v>3.7000000476837198</v>
      </c>
      <c r="I593">
        <v>3.7000000476837198</v>
      </c>
      <c r="J593">
        <v>0</v>
      </c>
      <c r="K593" t="b">
        <f>IF(dailyActivity_merged[[#This Row],[VeryActiveDistance]]&gt;20,"active")</f>
        <v>0</v>
      </c>
      <c r="L593">
        <v>1.9299999475479099</v>
      </c>
      <c r="M593" t="b">
        <f>IF(dailyActivity_merged[[#This Row],[ModeratelyActiveDistance]]&gt;10&lt;20,"moderate")</f>
        <v>0</v>
      </c>
      <c r="N593">
        <v>0.31999999284744302</v>
      </c>
      <c r="O593" t="str">
        <f>IF(dailyActivity_merged[[#This Row],[LightActiveDistance]]&lt;10,"light")</f>
        <v>light</v>
      </c>
      <c r="P593" t="b">
        <f>IF(dailyActivity_merged[[#This Row],[Mean]]="intermediate",IF(dailyActivity_merged[[#This Row],[Mean]]&gt;35,"pro","beginner"))</f>
        <v>0</v>
      </c>
      <c r="Q593">
        <f>AVERAGE(dailyActivity_merged[LightActiveDistance])</f>
        <v>3.3408191485885292</v>
      </c>
      <c r="R593">
        <v>1.45000004768372</v>
      </c>
      <c r="S593">
        <v>0</v>
      </c>
      <c r="T593">
        <f>dailyActivity_merged[[#This Row],[VeryActiveMinutes]]*60</f>
        <v>2460</v>
      </c>
      <c r="U593">
        <v>41</v>
      </c>
      <c r="V593">
        <f>dailyActivity_merged[[#This Row],[FairlyActiveMinutes]]*60</f>
        <v>960</v>
      </c>
      <c r="W593">
        <v>16</v>
      </c>
      <c r="X593">
        <f>dailyActivity_merged[[#This Row],[LightlyActiveMinutes]]*60</f>
        <v>4740</v>
      </c>
      <c r="Y593">
        <v>79</v>
      </c>
      <c r="Z593">
        <v>1304</v>
      </c>
      <c r="AA593">
        <v>2643</v>
      </c>
    </row>
    <row r="594" spans="1:27" x14ac:dyDescent="0.3">
      <c r="A594" t="e">
        <f>VLOOKUP(dailyActivity_merged[[#Headers],[Id]],dailyActivity_merged[[Id]:[Calories]],15,0)</f>
        <v>#N/A</v>
      </c>
      <c r="B594" t="str">
        <f>LEFT(dailyActivity_merged[[#This Row],[Id]],4)</f>
        <v>5577</v>
      </c>
      <c r="C594">
        <v>5577150313</v>
      </c>
      <c r="D594" t="str">
        <f>LEFT(dailyActivity_merged[[#This Row],[ActivityDate]],1)</f>
        <v>4</v>
      </c>
      <c r="E594" s="1">
        <v>42497</v>
      </c>
      <c r="F594" s="1">
        <f ca="1">SUMIF(dailyActivity_merged[Id],dailyActivity_merged[[#Headers],[TotalSteps]],F595:F1533)</f>
        <v>0</v>
      </c>
      <c r="G594">
        <v>0</v>
      </c>
      <c r="H594">
        <v>0</v>
      </c>
      <c r="I594">
        <v>0</v>
      </c>
      <c r="J594">
        <v>0</v>
      </c>
      <c r="K594" t="b">
        <f>IF(dailyActivity_merged[[#This Row],[VeryActiveDistance]]&gt;20,"active")</f>
        <v>0</v>
      </c>
      <c r="L594">
        <v>0</v>
      </c>
      <c r="M594" t="b">
        <f>IF(dailyActivity_merged[[#This Row],[ModeratelyActiveDistance]]&gt;10&lt;20,"moderate")</f>
        <v>0</v>
      </c>
      <c r="N594">
        <v>0</v>
      </c>
      <c r="O594" t="str">
        <f>IF(dailyActivity_merged[[#This Row],[LightActiveDistance]]&lt;10,"light")</f>
        <v>light</v>
      </c>
      <c r="P594" t="b">
        <f>IF(dailyActivity_merged[[#This Row],[Mean]]="intermediate",IF(dailyActivity_merged[[#This Row],[Mean]]&gt;35,"pro","beginner"))</f>
        <v>0</v>
      </c>
      <c r="Q594">
        <f>AVERAGE(dailyActivity_merged[LightActiveDistance])</f>
        <v>3.3408191485885292</v>
      </c>
      <c r="R594">
        <v>0</v>
      </c>
      <c r="S594">
        <v>0</v>
      </c>
      <c r="T594">
        <f>dailyActivity_merged[[#This Row],[VeryActiveMinutes]]*60</f>
        <v>0</v>
      </c>
      <c r="U594">
        <v>0</v>
      </c>
      <c r="V594">
        <f>dailyActivity_merged[[#This Row],[FairlyActiveMinutes]]*60</f>
        <v>0</v>
      </c>
      <c r="W594">
        <v>0</v>
      </c>
      <c r="X594">
        <f>dailyActivity_merged[[#This Row],[LightlyActiveMinutes]]*60</f>
        <v>0</v>
      </c>
      <c r="Y594">
        <v>0</v>
      </c>
      <c r="Z594">
        <v>1440</v>
      </c>
      <c r="AA594">
        <v>1819</v>
      </c>
    </row>
    <row r="595" spans="1:27" x14ac:dyDescent="0.3">
      <c r="A595" t="e">
        <f>VLOOKUP(dailyActivity_merged[[#Headers],[Id]],dailyActivity_merged[[Id]:[Calories]],15,0)</f>
        <v>#N/A</v>
      </c>
      <c r="B595" t="str">
        <f>LEFT(dailyActivity_merged[[#This Row],[Id]],4)</f>
        <v>5577</v>
      </c>
      <c r="C595">
        <v>5577150313</v>
      </c>
      <c r="D595" t="str">
        <f>LEFT(dailyActivity_merged[[#This Row],[ActivityDate]],1)</f>
        <v>4</v>
      </c>
      <c r="E595" s="1">
        <v>42498</v>
      </c>
      <c r="F595" s="1">
        <f ca="1">SUMIF(dailyActivity_merged[Id],dailyActivity_merged[[#Headers],[TotalSteps]],F596:F1534)</f>
        <v>0</v>
      </c>
      <c r="G595">
        <v>0</v>
      </c>
      <c r="H595">
        <v>0</v>
      </c>
      <c r="I595">
        <v>0</v>
      </c>
      <c r="J595">
        <v>0</v>
      </c>
      <c r="K595" t="b">
        <f>IF(dailyActivity_merged[[#This Row],[VeryActiveDistance]]&gt;20,"active")</f>
        <v>0</v>
      </c>
      <c r="L595">
        <v>0</v>
      </c>
      <c r="M595" t="b">
        <f>IF(dailyActivity_merged[[#This Row],[ModeratelyActiveDistance]]&gt;10&lt;20,"moderate")</f>
        <v>0</v>
      </c>
      <c r="N595">
        <v>0</v>
      </c>
      <c r="O595" t="str">
        <f>IF(dailyActivity_merged[[#This Row],[LightActiveDistance]]&lt;10,"light")</f>
        <v>light</v>
      </c>
      <c r="P595" t="b">
        <f>IF(dailyActivity_merged[[#This Row],[Mean]]="intermediate",IF(dailyActivity_merged[[#This Row],[Mean]]&gt;35,"pro","beginner"))</f>
        <v>0</v>
      </c>
      <c r="Q595">
        <f>AVERAGE(dailyActivity_merged[LightActiveDistance])</f>
        <v>3.3408191485885292</v>
      </c>
      <c r="R595">
        <v>0</v>
      </c>
      <c r="S595">
        <v>0</v>
      </c>
      <c r="T595">
        <f>dailyActivity_merged[[#This Row],[VeryActiveMinutes]]*60</f>
        <v>0</v>
      </c>
      <c r="U595">
        <v>0</v>
      </c>
      <c r="V595">
        <f>dailyActivity_merged[[#This Row],[FairlyActiveMinutes]]*60</f>
        <v>0</v>
      </c>
      <c r="W595">
        <v>0</v>
      </c>
      <c r="X595">
        <f>dailyActivity_merged[[#This Row],[LightlyActiveMinutes]]*60</f>
        <v>0</v>
      </c>
      <c r="Y595">
        <v>0</v>
      </c>
      <c r="Z595">
        <v>1440</v>
      </c>
      <c r="AA595">
        <v>1819</v>
      </c>
    </row>
    <row r="596" spans="1:27" x14ac:dyDescent="0.3">
      <c r="A596" t="e">
        <f>VLOOKUP(dailyActivity_merged[[#Headers],[Id]],dailyActivity_merged[[Id]:[Calories]],15,0)</f>
        <v>#N/A</v>
      </c>
      <c r="B596" t="str">
        <f>LEFT(dailyActivity_merged[[#This Row],[Id]],4)</f>
        <v>5577</v>
      </c>
      <c r="C596">
        <v>5577150313</v>
      </c>
      <c r="D596" t="str">
        <f>LEFT(dailyActivity_merged[[#This Row],[ActivityDate]],1)</f>
        <v>4</v>
      </c>
      <c r="E596" s="1">
        <v>42499</v>
      </c>
      <c r="F596" s="1">
        <f ca="1">SUMIF(dailyActivity_merged[Id],dailyActivity_merged[[#Headers],[TotalSteps]],F597:F1535)</f>
        <v>0</v>
      </c>
      <c r="G596">
        <v>3421</v>
      </c>
      <c r="H596">
        <v>2.5599999427795401</v>
      </c>
      <c r="I596">
        <v>2.5599999427795401</v>
      </c>
      <c r="J596">
        <v>0</v>
      </c>
      <c r="K596" t="b">
        <f>IF(dailyActivity_merged[[#This Row],[VeryActiveDistance]]&gt;20,"active")</f>
        <v>0</v>
      </c>
      <c r="L596">
        <v>1.4299999475479099</v>
      </c>
      <c r="M596" t="b">
        <f>IF(dailyActivity_merged[[#This Row],[ModeratelyActiveDistance]]&gt;10&lt;20,"moderate")</f>
        <v>0</v>
      </c>
      <c r="N596">
        <v>0.140000000596046</v>
      </c>
      <c r="O596" t="str">
        <f>IF(dailyActivity_merged[[#This Row],[LightActiveDistance]]&lt;10,"light")</f>
        <v>light</v>
      </c>
      <c r="P596" t="b">
        <f>IF(dailyActivity_merged[[#This Row],[Mean]]="intermediate",IF(dailyActivity_merged[[#This Row],[Mean]]&gt;35,"pro","beginner"))</f>
        <v>0</v>
      </c>
      <c r="Q596">
        <f>AVERAGE(dailyActivity_merged[LightActiveDistance])</f>
        <v>3.3408191485885292</v>
      </c>
      <c r="R596">
        <v>0.99000000953674305</v>
      </c>
      <c r="S596">
        <v>0</v>
      </c>
      <c r="T596">
        <f>dailyActivity_merged[[#This Row],[VeryActiveMinutes]]*60</f>
        <v>2040</v>
      </c>
      <c r="U596">
        <v>34</v>
      </c>
      <c r="V596">
        <f>dailyActivity_merged[[#This Row],[FairlyActiveMinutes]]*60</f>
        <v>660</v>
      </c>
      <c r="W596">
        <v>11</v>
      </c>
      <c r="X596">
        <f>dailyActivity_merged[[#This Row],[LightlyActiveMinutes]]*60</f>
        <v>4200</v>
      </c>
      <c r="Y596">
        <v>70</v>
      </c>
      <c r="Z596">
        <v>1099</v>
      </c>
      <c r="AA596">
        <v>2489</v>
      </c>
    </row>
    <row r="597" spans="1:27" x14ac:dyDescent="0.3">
      <c r="A597" t="e">
        <f>VLOOKUP(dailyActivity_merged[[#Headers],[Id]],dailyActivity_merged[[Id]:[Calories]],15,0)</f>
        <v>#N/A</v>
      </c>
      <c r="B597" t="str">
        <f>LEFT(dailyActivity_merged[[#This Row],[Id]],4)</f>
        <v>5577</v>
      </c>
      <c r="C597">
        <v>5577150313</v>
      </c>
      <c r="D597" t="str">
        <f>LEFT(dailyActivity_merged[[#This Row],[ActivityDate]],1)</f>
        <v>4</v>
      </c>
      <c r="E597" s="1">
        <v>42500</v>
      </c>
      <c r="F597" s="1">
        <f ca="1">SUMIF(dailyActivity_merged[Id],dailyActivity_merged[[#Headers],[TotalSteps]],F598:F1536)</f>
        <v>0</v>
      </c>
      <c r="G597">
        <v>8869</v>
      </c>
      <c r="H597">
        <v>6.6500000953674299</v>
      </c>
      <c r="I597">
        <v>6.6500000953674299</v>
      </c>
      <c r="J597">
        <v>0</v>
      </c>
      <c r="K597" t="b">
        <f>IF(dailyActivity_merged[[#This Row],[VeryActiveDistance]]&gt;20,"active")</f>
        <v>0</v>
      </c>
      <c r="L597">
        <v>2.5599999427795401</v>
      </c>
      <c r="M597" t="b">
        <f>IF(dailyActivity_merged[[#This Row],[ModeratelyActiveDistance]]&gt;10&lt;20,"moderate")</f>
        <v>0</v>
      </c>
      <c r="N597">
        <v>0.75</v>
      </c>
      <c r="O597" t="str">
        <f>IF(dailyActivity_merged[[#This Row],[LightActiveDistance]]&lt;10,"light")</f>
        <v>light</v>
      </c>
      <c r="P597" t="b">
        <f>IF(dailyActivity_merged[[#This Row],[Mean]]="intermediate",IF(dailyActivity_merged[[#This Row],[Mean]]&gt;35,"pro","beginner"))</f>
        <v>0</v>
      </c>
      <c r="Q597">
        <f>AVERAGE(dailyActivity_merged[LightActiveDistance])</f>
        <v>3.3408191485885292</v>
      </c>
      <c r="R597">
        <v>3.3499999046325701</v>
      </c>
      <c r="S597">
        <v>0</v>
      </c>
      <c r="T597">
        <f>dailyActivity_merged[[#This Row],[VeryActiveMinutes]]*60</f>
        <v>6240</v>
      </c>
      <c r="U597">
        <v>104</v>
      </c>
      <c r="V597">
        <f>dailyActivity_merged[[#This Row],[FairlyActiveMinutes]]*60</f>
        <v>2220</v>
      </c>
      <c r="W597">
        <v>37</v>
      </c>
      <c r="X597">
        <f>dailyActivity_merged[[#This Row],[LightlyActiveMinutes]]*60</f>
        <v>11640</v>
      </c>
      <c r="Y597">
        <v>194</v>
      </c>
      <c r="Z597">
        <v>639</v>
      </c>
      <c r="AA597">
        <v>3841</v>
      </c>
    </row>
    <row r="598" spans="1:27" x14ac:dyDescent="0.3">
      <c r="A598" t="e">
        <f>VLOOKUP(dailyActivity_merged[[#Headers],[Id]],dailyActivity_merged[[Id]:[Calories]],15,0)</f>
        <v>#N/A</v>
      </c>
      <c r="B598" t="str">
        <f>LEFT(dailyActivity_merged[[#This Row],[Id]],4)</f>
        <v>5577</v>
      </c>
      <c r="C598">
        <v>5577150313</v>
      </c>
      <c r="D598" t="str">
        <f>LEFT(dailyActivity_merged[[#This Row],[ActivityDate]],1)</f>
        <v>4</v>
      </c>
      <c r="E598" s="1">
        <v>42501</v>
      </c>
      <c r="F598" s="1">
        <f ca="1">SUMIF(dailyActivity_merged[Id],dailyActivity_merged[[#Headers],[TotalSteps]],F599:F1537)</f>
        <v>0</v>
      </c>
      <c r="G598">
        <v>4038</v>
      </c>
      <c r="H598">
        <v>3.03999996185303</v>
      </c>
      <c r="I598">
        <v>3.03999996185303</v>
      </c>
      <c r="J598">
        <v>0</v>
      </c>
      <c r="K598" t="b">
        <f>IF(dailyActivity_merged[[#This Row],[VeryActiveDistance]]&gt;20,"active")</f>
        <v>0</v>
      </c>
      <c r="L598">
        <v>1.83000004291534</v>
      </c>
      <c r="M598" t="b">
        <f>IF(dailyActivity_merged[[#This Row],[ModeratelyActiveDistance]]&gt;10&lt;20,"moderate")</f>
        <v>0</v>
      </c>
      <c r="N598">
        <v>0.30000001192092901</v>
      </c>
      <c r="O598" t="str">
        <f>IF(dailyActivity_merged[[#This Row],[LightActiveDistance]]&lt;10,"light")</f>
        <v>light</v>
      </c>
      <c r="P598" t="b">
        <f>IF(dailyActivity_merged[[#This Row],[Mean]]="intermediate",IF(dailyActivity_merged[[#This Row],[Mean]]&gt;35,"pro","beginner"))</f>
        <v>0</v>
      </c>
      <c r="Q598">
        <f>AVERAGE(dailyActivity_merged[LightActiveDistance])</f>
        <v>3.3408191485885292</v>
      </c>
      <c r="R598">
        <v>0.88999998569488503</v>
      </c>
      <c r="S598">
        <v>0</v>
      </c>
      <c r="T598">
        <f>dailyActivity_merged[[#This Row],[VeryActiveMinutes]]*60</f>
        <v>2700</v>
      </c>
      <c r="U598">
        <v>45</v>
      </c>
      <c r="V598">
        <f>dailyActivity_merged[[#This Row],[FairlyActiveMinutes]]*60</f>
        <v>900</v>
      </c>
      <c r="W598">
        <v>15</v>
      </c>
      <c r="X598">
        <f>dailyActivity_merged[[#This Row],[LightlyActiveMinutes]]*60</f>
        <v>3780</v>
      </c>
      <c r="Y598">
        <v>63</v>
      </c>
      <c r="Z598">
        <v>257</v>
      </c>
      <c r="AA598">
        <v>1665</v>
      </c>
    </row>
    <row r="599" spans="1:27" x14ac:dyDescent="0.3">
      <c r="A599" t="e">
        <f>VLOOKUP(dailyActivity_merged[[#Headers],[Id]],dailyActivity_merged[[Id]:[Calories]],15,0)</f>
        <v>#N/A</v>
      </c>
      <c r="B599" t="str">
        <f>LEFT(dailyActivity_merged[[#This Row],[Id]],4)</f>
        <v>6117</v>
      </c>
      <c r="C599">
        <v>6117666160</v>
      </c>
      <c r="D599" t="str">
        <f>LEFT(dailyActivity_merged[[#This Row],[ActivityDate]],1)</f>
        <v>4</v>
      </c>
      <c r="E599" s="1">
        <v>42472</v>
      </c>
      <c r="F599" s="1">
        <f ca="1">SUMIF(dailyActivity_merged[Id],dailyActivity_merged[[#Headers],[TotalSteps]],F600:F1538)</f>
        <v>0</v>
      </c>
      <c r="G599">
        <v>0</v>
      </c>
      <c r="H599">
        <v>0</v>
      </c>
      <c r="I599">
        <v>0</v>
      </c>
      <c r="J599">
        <v>0</v>
      </c>
      <c r="K599" t="b">
        <f>IF(dailyActivity_merged[[#This Row],[VeryActiveDistance]]&gt;20,"active")</f>
        <v>0</v>
      </c>
      <c r="L599">
        <v>0</v>
      </c>
      <c r="M599" t="b">
        <f>IF(dailyActivity_merged[[#This Row],[ModeratelyActiveDistance]]&gt;10&lt;20,"moderate")</f>
        <v>0</v>
      </c>
      <c r="N599">
        <v>0</v>
      </c>
      <c r="O599" t="str">
        <f>IF(dailyActivity_merged[[#This Row],[LightActiveDistance]]&lt;10,"light")</f>
        <v>light</v>
      </c>
      <c r="P599" t="b">
        <f>IF(dailyActivity_merged[[#This Row],[Mean]]="intermediate",IF(dailyActivity_merged[[#This Row],[Mean]]&gt;35,"pro","beginner"))</f>
        <v>0</v>
      </c>
      <c r="Q599">
        <f>AVERAGE(dailyActivity_merged[LightActiveDistance])</f>
        <v>3.3408191485885292</v>
      </c>
      <c r="R599">
        <v>0</v>
      </c>
      <c r="S599">
        <v>0</v>
      </c>
      <c r="T599">
        <f>dailyActivity_merged[[#This Row],[VeryActiveMinutes]]*60</f>
        <v>0</v>
      </c>
      <c r="U599">
        <v>0</v>
      </c>
      <c r="V599">
        <f>dailyActivity_merged[[#This Row],[FairlyActiveMinutes]]*60</f>
        <v>0</v>
      </c>
      <c r="W599">
        <v>0</v>
      </c>
      <c r="X599">
        <f>dailyActivity_merged[[#This Row],[LightlyActiveMinutes]]*60</f>
        <v>0</v>
      </c>
      <c r="Y599">
        <v>0</v>
      </c>
      <c r="Z599">
        <v>1440</v>
      </c>
      <c r="AA599">
        <v>1496</v>
      </c>
    </row>
    <row r="600" spans="1:27" x14ac:dyDescent="0.3">
      <c r="A600" t="e">
        <f>VLOOKUP(dailyActivity_merged[[#Headers],[Id]],dailyActivity_merged[[Id]:[Calories]],15,0)</f>
        <v>#N/A</v>
      </c>
      <c r="B600" t="str">
        <f>LEFT(dailyActivity_merged[[#This Row],[Id]],4)</f>
        <v>6117</v>
      </c>
      <c r="C600">
        <v>6117666160</v>
      </c>
      <c r="D600" t="str">
        <f>LEFT(dailyActivity_merged[[#This Row],[ActivityDate]],1)</f>
        <v>4</v>
      </c>
      <c r="E600" s="1">
        <v>42473</v>
      </c>
      <c r="F600" s="1">
        <f ca="1">SUMIF(dailyActivity_merged[Id],dailyActivity_merged[[#Headers],[TotalSteps]],F601:F1539)</f>
        <v>0</v>
      </c>
      <c r="G600">
        <v>0</v>
      </c>
      <c r="H600">
        <v>0</v>
      </c>
      <c r="I600">
        <v>0</v>
      </c>
      <c r="J600">
        <v>0</v>
      </c>
      <c r="K600" t="b">
        <f>IF(dailyActivity_merged[[#This Row],[VeryActiveDistance]]&gt;20,"active")</f>
        <v>0</v>
      </c>
      <c r="L600">
        <v>0</v>
      </c>
      <c r="M600" t="b">
        <f>IF(dailyActivity_merged[[#This Row],[ModeratelyActiveDistance]]&gt;10&lt;20,"moderate")</f>
        <v>0</v>
      </c>
      <c r="N600">
        <v>0</v>
      </c>
      <c r="O600" t="str">
        <f>IF(dailyActivity_merged[[#This Row],[LightActiveDistance]]&lt;10,"light")</f>
        <v>light</v>
      </c>
      <c r="P600" t="b">
        <f>IF(dailyActivity_merged[[#This Row],[Mean]]="intermediate",IF(dailyActivity_merged[[#This Row],[Mean]]&gt;35,"pro","beginner"))</f>
        <v>0</v>
      </c>
      <c r="Q600">
        <f>AVERAGE(dailyActivity_merged[LightActiveDistance])</f>
        <v>3.3408191485885292</v>
      </c>
      <c r="R600">
        <v>0</v>
      </c>
      <c r="S600">
        <v>0</v>
      </c>
      <c r="T600">
        <f>dailyActivity_merged[[#This Row],[VeryActiveMinutes]]*60</f>
        <v>0</v>
      </c>
      <c r="U600">
        <v>0</v>
      </c>
      <c r="V600">
        <f>dailyActivity_merged[[#This Row],[FairlyActiveMinutes]]*60</f>
        <v>0</v>
      </c>
      <c r="W600">
        <v>0</v>
      </c>
      <c r="X600">
        <f>dailyActivity_merged[[#This Row],[LightlyActiveMinutes]]*60</f>
        <v>0</v>
      </c>
      <c r="Y600">
        <v>0</v>
      </c>
      <c r="Z600">
        <v>1440</v>
      </c>
      <c r="AA600">
        <v>1496</v>
      </c>
    </row>
    <row r="601" spans="1:27" x14ac:dyDescent="0.3">
      <c r="A601" t="e">
        <f>VLOOKUP(dailyActivity_merged[[#Headers],[Id]],dailyActivity_merged[[Id]:[Calories]],15,0)</f>
        <v>#N/A</v>
      </c>
      <c r="B601" t="str">
        <f>LEFT(dailyActivity_merged[[#This Row],[Id]],4)</f>
        <v>6117</v>
      </c>
      <c r="C601">
        <v>6117666160</v>
      </c>
      <c r="D601" t="str">
        <f>LEFT(dailyActivity_merged[[#This Row],[ActivityDate]],1)</f>
        <v>4</v>
      </c>
      <c r="E601" s="1">
        <v>42474</v>
      </c>
      <c r="F601" s="1">
        <f ca="1">SUMIF(dailyActivity_merged[Id],dailyActivity_merged[[#Headers],[TotalSteps]],F602:F1540)</f>
        <v>0</v>
      </c>
      <c r="G601">
        <v>0</v>
      </c>
      <c r="H601">
        <v>0</v>
      </c>
      <c r="I601">
        <v>0</v>
      </c>
      <c r="J601">
        <v>0</v>
      </c>
      <c r="K601" t="b">
        <f>IF(dailyActivity_merged[[#This Row],[VeryActiveDistance]]&gt;20,"active")</f>
        <v>0</v>
      </c>
      <c r="L601">
        <v>0</v>
      </c>
      <c r="M601" t="b">
        <f>IF(dailyActivity_merged[[#This Row],[ModeratelyActiveDistance]]&gt;10&lt;20,"moderate")</f>
        <v>0</v>
      </c>
      <c r="N601">
        <v>0</v>
      </c>
      <c r="O601" t="str">
        <f>IF(dailyActivity_merged[[#This Row],[LightActiveDistance]]&lt;10,"light")</f>
        <v>light</v>
      </c>
      <c r="P601" t="b">
        <f>IF(dailyActivity_merged[[#This Row],[Mean]]="intermediate",IF(dailyActivity_merged[[#This Row],[Mean]]&gt;35,"pro","beginner"))</f>
        <v>0</v>
      </c>
      <c r="Q601">
        <f>AVERAGE(dailyActivity_merged[LightActiveDistance])</f>
        <v>3.3408191485885292</v>
      </c>
      <c r="R601">
        <v>0</v>
      </c>
      <c r="S601">
        <v>0</v>
      </c>
      <c r="T601">
        <f>dailyActivity_merged[[#This Row],[VeryActiveMinutes]]*60</f>
        <v>0</v>
      </c>
      <c r="U601">
        <v>0</v>
      </c>
      <c r="V601">
        <f>dailyActivity_merged[[#This Row],[FairlyActiveMinutes]]*60</f>
        <v>0</v>
      </c>
      <c r="W601">
        <v>0</v>
      </c>
      <c r="X601">
        <f>dailyActivity_merged[[#This Row],[LightlyActiveMinutes]]*60</f>
        <v>0</v>
      </c>
      <c r="Y601">
        <v>0</v>
      </c>
      <c r="Z601">
        <v>1440</v>
      </c>
      <c r="AA601">
        <v>1496</v>
      </c>
    </row>
    <row r="602" spans="1:27" x14ac:dyDescent="0.3">
      <c r="A602" t="e">
        <f>VLOOKUP(dailyActivity_merged[[#Headers],[Id]],dailyActivity_merged[[Id]:[Calories]],15,0)</f>
        <v>#N/A</v>
      </c>
      <c r="B602" t="str">
        <f>LEFT(dailyActivity_merged[[#This Row],[Id]],4)</f>
        <v>6117</v>
      </c>
      <c r="C602">
        <v>6117666160</v>
      </c>
      <c r="D602" t="str">
        <f>LEFT(dailyActivity_merged[[#This Row],[ActivityDate]],1)</f>
        <v>4</v>
      </c>
      <c r="E602" s="1">
        <v>42475</v>
      </c>
      <c r="F602" s="1">
        <f ca="1">SUMIF(dailyActivity_merged[Id],dailyActivity_merged[[#Headers],[TotalSteps]],F603:F1541)</f>
        <v>0</v>
      </c>
      <c r="G602">
        <v>14019</v>
      </c>
      <c r="H602">
        <v>10.5900001525879</v>
      </c>
      <c r="I602">
        <v>10.5900001525879</v>
      </c>
      <c r="J602">
        <v>0</v>
      </c>
      <c r="K602" t="b">
        <f>IF(dailyActivity_merged[[#This Row],[VeryActiveDistance]]&gt;20,"active")</f>
        <v>0</v>
      </c>
      <c r="L602">
        <v>0</v>
      </c>
      <c r="M602" t="b">
        <f>IF(dailyActivity_merged[[#This Row],[ModeratelyActiveDistance]]&gt;10&lt;20,"moderate")</f>
        <v>0</v>
      </c>
      <c r="N602">
        <v>0.28000000119209301</v>
      </c>
      <c r="O602" t="b">
        <f>IF(dailyActivity_merged[[#This Row],[LightActiveDistance]]&lt;10,"light")</f>
        <v>0</v>
      </c>
      <c r="P602" t="b">
        <f>IF(dailyActivity_merged[[#This Row],[Mean]]="intermediate",IF(dailyActivity_merged[[#This Row],[Mean]]&gt;35,"pro","beginner"))</f>
        <v>0</v>
      </c>
      <c r="Q602">
        <f>AVERAGE(dailyActivity_merged[LightActiveDistance])</f>
        <v>3.3408191485885292</v>
      </c>
      <c r="R602">
        <v>10.300000190734901</v>
      </c>
      <c r="S602">
        <v>0</v>
      </c>
      <c r="T602">
        <f>dailyActivity_merged[[#This Row],[VeryActiveMinutes]]*60</f>
        <v>0</v>
      </c>
      <c r="U602">
        <v>0</v>
      </c>
      <c r="V602">
        <f>dailyActivity_merged[[#This Row],[FairlyActiveMinutes]]*60</f>
        <v>360</v>
      </c>
      <c r="W602">
        <v>6</v>
      </c>
      <c r="X602">
        <f>dailyActivity_merged[[#This Row],[LightlyActiveMinutes]]*60</f>
        <v>30780</v>
      </c>
      <c r="Y602">
        <v>513</v>
      </c>
      <c r="Z602">
        <v>921</v>
      </c>
      <c r="AA602">
        <v>2865</v>
      </c>
    </row>
    <row r="603" spans="1:27" x14ac:dyDescent="0.3">
      <c r="A603" t="e">
        <f>VLOOKUP(dailyActivity_merged[[#Headers],[Id]],dailyActivity_merged[[Id]:[Calories]],15,0)</f>
        <v>#N/A</v>
      </c>
      <c r="B603" t="str">
        <f>LEFT(dailyActivity_merged[[#This Row],[Id]],4)</f>
        <v>6117</v>
      </c>
      <c r="C603">
        <v>6117666160</v>
      </c>
      <c r="D603" t="str">
        <f>LEFT(dailyActivity_merged[[#This Row],[ActivityDate]],1)</f>
        <v>4</v>
      </c>
      <c r="E603" s="1">
        <v>42476</v>
      </c>
      <c r="F603" s="1">
        <f ca="1">SUMIF(dailyActivity_merged[Id],dailyActivity_merged[[#Headers],[TotalSteps]],F604:F1542)</f>
        <v>0</v>
      </c>
      <c r="G603">
        <v>14450</v>
      </c>
      <c r="H603">
        <v>10.9099998474121</v>
      </c>
      <c r="I603">
        <v>10.9099998474121</v>
      </c>
      <c r="J603">
        <v>0</v>
      </c>
      <c r="K603" t="b">
        <f>IF(dailyActivity_merged[[#This Row],[VeryActiveDistance]]&gt;20,"active")</f>
        <v>0</v>
      </c>
      <c r="L603">
        <v>0.57999998331069902</v>
      </c>
      <c r="M603" t="b">
        <f>IF(dailyActivity_merged[[#This Row],[ModeratelyActiveDistance]]&gt;10&lt;20,"moderate")</f>
        <v>0</v>
      </c>
      <c r="N603">
        <v>0.85000002384185802</v>
      </c>
      <c r="O603" t="str">
        <f>IF(dailyActivity_merged[[#This Row],[LightActiveDistance]]&lt;10,"light")</f>
        <v>light</v>
      </c>
      <c r="P603" t="b">
        <f>IF(dailyActivity_merged[[#This Row],[Mean]]="intermediate",IF(dailyActivity_merged[[#This Row],[Mean]]&gt;35,"pro","beginner"))</f>
        <v>0</v>
      </c>
      <c r="Q603">
        <f>AVERAGE(dailyActivity_merged[LightActiveDistance])</f>
        <v>3.3408191485885292</v>
      </c>
      <c r="R603">
        <v>9.4799995422363299</v>
      </c>
      <c r="S603">
        <v>0</v>
      </c>
      <c r="T603">
        <f>dailyActivity_merged[[#This Row],[VeryActiveMinutes]]*60</f>
        <v>420</v>
      </c>
      <c r="U603">
        <v>7</v>
      </c>
      <c r="V603">
        <f>dailyActivity_merged[[#This Row],[FairlyActiveMinutes]]*60</f>
        <v>900</v>
      </c>
      <c r="W603">
        <v>15</v>
      </c>
      <c r="X603">
        <f>dailyActivity_merged[[#This Row],[LightlyActiveMinutes]]*60</f>
        <v>31080</v>
      </c>
      <c r="Y603">
        <v>518</v>
      </c>
      <c r="Z603">
        <v>502</v>
      </c>
      <c r="AA603">
        <v>2828</v>
      </c>
    </row>
    <row r="604" spans="1:27" x14ac:dyDescent="0.3">
      <c r="A604" t="e">
        <f>VLOOKUP(dailyActivity_merged[[#Headers],[Id]],dailyActivity_merged[[Id]:[Calories]],15,0)</f>
        <v>#N/A</v>
      </c>
      <c r="B604" t="str">
        <f>LEFT(dailyActivity_merged[[#This Row],[Id]],4)</f>
        <v>6117</v>
      </c>
      <c r="C604">
        <v>6117666160</v>
      </c>
      <c r="D604" t="str">
        <f>LEFT(dailyActivity_merged[[#This Row],[ActivityDate]],1)</f>
        <v>4</v>
      </c>
      <c r="E604" s="1">
        <v>42477</v>
      </c>
      <c r="F604" s="1">
        <f ca="1">SUMIF(dailyActivity_merged[Id],dailyActivity_merged[[#Headers],[TotalSteps]],F605:F1543)</f>
        <v>0</v>
      </c>
      <c r="G604">
        <v>7150</v>
      </c>
      <c r="H604">
        <v>5.4000000953674299</v>
      </c>
      <c r="I604">
        <v>5.4000000953674299</v>
      </c>
      <c r="J604">
        <v>0</v>
      </c>
      <c r="K604" t="b">
        <f>IF(dailyActivity_merged[[#This Row],[VeryActiveDistance]]&gt;20,"active")</f>
        <v>0</v>
      </c>
      <c r="L604">
        <v>0</v>
      </c>
      <c r="M604" t="b">
        <f>IF(dailyActivity_merged[[#This Row],[ModeratelyActiveDistance]]&gt;10&lt;20,"moderate")</f>
        <v>0</v>
      </c>
      <c r="N604">
        <v>0</v>
      </c>
      <c r="O604" t="str">
        <f>IF(dailyActivity_merged[[#This Row],[LightActiveDistance]]&lt;10,"light")</f>
        <v>light</v>
      </c>
      <c r="P604" t="b">
        <f>IF(dailyActivity_merged[[#This Row],[Mean]]="intermediate",IF(dailyActivity_merged[[#This Row],[Mean]]&gt;35,"pro","beginner"))</f>
        <v>0</v>
      </c>
      <c r="Q604">
        <f>AVERAGE(dailyActivity_merged[LightActiveDistance])</f>
        <v>3.3408191485885292</v>
      </c>
      <c r="R604">
        <v>5.4000000953674299</v>
      </c>
      <c r="S604">
        <v>0</v>
      </c>
      <c r="T604">
        <f>dailyActivity_merged[[#This Row],[VeryActiveMinutes]]*60</f>
        <v>0</v>
      </c>
      <c r="U604">
        <v>0</v>
      </c>
      <c r="V604">
        <f>dailyActivity_merged[[#This Row],[FairlyActiveMinutes]]*60</f>
        <v>0</v>
      </c>
      <c r="W604">
        <v>0</v>
      </c>
      <c r="X604">
        <f>dailyActivity_merged[[#This Row],[LightlyActiveMinutes]]*60</f>
        <v>18720</v>
      </c>
      <c r="Y604">
        <v>312</v>
      </c>
      <c r="Z604">
        <v>702</v>
      </c>
      <c r="AA604">
        <v>2225</v>
      </c>
    </row>
    <row r="605" spans="1:27" x14ac:dyDescent="0.3">
      <c r="A605" t="e">
        <f>VLOOKUP(dailyActivity_merged[[#Headers],[Id]],dailyActivity_merged[[Id]:[Calories]],15,0)</f>
        <v>#N/A</v>
      </c>
      <c r="B605" t="str">
        <f>LEFT(dailyActivity_merged[[#This Row],[Id]],4)</f>
        <v>6117</v>
      </c>
      <c r="C605">
        <v>6117666160</v>
      </c>
      <c r="D605" t="str">
        <f>LEFT(dailyActivity_merged[[#This Row],[ActivityDate]],1)</f>
        <v>4</v>
      </c>
      <c r="E605" s="1">
        <v>42478</v>
      </c>
      <c r="F605" s="1">
        <f ca="1">SUMIF(dailyActivity_merged[Id],dailyActivity_merged[[#Headers],[TotalSteps]],F606:F1544)</f>
        <v>0</v>
      </c>
      <c r="G605">
        <v>5153</v>
      </c>
      <c r="H605">
        <v>3.9100000858306898</v>
      </c>
      <c r="I605">
        <v>3.9100000858306898</v>
      </c>
      <c r="J605">
        <v>0</v>
      </c>
      <c r="K605" t="b">
        <f>IF(dailyActivity_merged[[#This Row],[VeryActiveDistance]]&gt;20,"active")</f>
        <v>0</v>
      </c>
      <c r="L605">
        <v>0</v>
      </c>
      <c r="M605" t="b">
        <f>IF(dailyActivity_merged[[#This Row],[ModeratelyActiveDistance]]&gt;10&lt;20,"moderate")</f>
        <v>0</v>
      </c>
      <c r="N605">
        <v>0</v>
      </c>
      <c r="O605" t="str">
        <f>IF(dailyActivity_merged[[#This Row],[LightActiveDistance]]&lt;10,"light")</f>
        <v>light</v>
      </c>
      <c r="P605" t="b">
        <f>IF(dailyActivity_merged[[#This Row],[Mean]]="intermediate",IF(dailyActivity_merged[[#This Row],[Mean]]&gt;35,"pro","beginner"))</f>
        <v>0</v>
      </c>
      <c r="Q605">
        <f>AVERAGE(dailyActivity_merged[LightActiveDistance])</f>
        <v>3.3408191485885292</v>
      </c>
      <c r="R605">
        <v>3.8900001049041699</v>
      </c>
      <c r="S605">
        <v>0</v>
      </c>
      <c r="T605">
        <f>dailyActivity_merged[[#This Row],[VeryActiveMinutes]]*60</f>
        <v>0</v>
      </c>
      <c r="U605">
        <v>0</v>
      </c>
      <c r="V605">
        <f>dailyActivity_merged[[#This Row],[FairlyActiveMinutes]]*60</f>
        <v>0</v>
      </c>
      <c r="W605">
        <v>0</v>
      </c>
      <c r="X605">
        <f>dailyActivity_merged[[#This Row],[LightlyActiveMinutes]]*60</f>
        <v>14460</v>
      </c>
      <c r="Y605">
        <v>241</v>
      </c>
      <c r="Z605">
        <v>759</v>
      </c>
      <c r="AA605">
        <v>2018</v>
      </c>
    </row>
    <row r="606" spans="1:27" x14ac:dyDescent="0.3">
      <c r="A606" t="e">
        <f>VLOOKUP(dailyActivity_merged[[#Headers],[Id]],dailyActivity_merged[[Id]:[Calories]],15,0)</f>
        <v>#N/A</v>
      </c>
      <c r="B606" t="str">
        <f>LEFT(dailyActivity_merged[[#This Row],[Id]],4)</f>
        <v>6117</v>
      </c>
      <c r="C606">
        <v>6117666160</v>
      </c>
      <c r="D606" t="str">
        <f>LEFT(dailyActivity_merged[[#This Row],[ActivityDate]],1)</f>
        <v>4</v>
      </c>
      <c r="E606" s="1">
        <v>42479</v>
      </c>
      <c r="F606" s="1">
        <f ca="1">SUMIF(dailyActivity_merged[Id],dailyActivity_merged[[#Headers],[TotalSteps]],F607:F1545)</f>
        <v>0</v>
      </c>
      <c r="G606">
        <v>11135</v>
      </c>
      <c r="H606">
        <v>8.4099998474121094</v>
      </c>
      <c r="I606">
        <v>8.4099998474121094</v>
      </c>
      <c r="J606">
        <v>0</v>
      </c>
      <c r="K606" t="b">
        <f>IF(dailyActivity_merged[[#This Row],[VeryActiveDistance]]&gt;20,"active")</f>
        <v>0</v>
      </c>
      <c r="L606">
        <v>0</v>
      </c>
      <c r="M606" t="b">
        <f>IF(dailyActivity_merged[[#This Row],[ModeratelyActiveDistance]]&gt;10&lt;20,"moderate")</f>
        <v>0</v>
      </c>
      <c r="N606">
        <v>0</v>
      </c>
      <c r="O606" t="str">
        <f>IF(dailyActivity_merged[[#This Row],[LightActiveDistance]]&lt;10,"light")</f>
        <v>light</v>
      </c>
      <c r="P606" t="b">
        <f>IF(dailyActivity_merged[[#This Row],[Mean]]="intermediate",IF(dailyActivity_merged[[#This Row],[Mean]]&gt;35,"pro","beginner"))</f>
        <v>0</v>
      </c>
      <c r="Q606">
        <f>AVERAGE(dailyActivity_merged[LightActiveDistance])</f>
        <v>3.3408191485885292</v>
      </c>
      <c r="R606">
        <v>8.4099998474121094</v>
      </c>
      <c r="S606">
        <v>0</v>
      </c>
      <c r="T606">
        <f>dailyActivity_merged[[#This Row],[VeryActiveMinutes]]*60</f>
        <v>0</v>
      </c>
      <c r="U606">
        <v>0</v>
      </c>
      <c r="V606">
        <f>dailyActivity_merged[[#This Row],[FairlyActiveMinutes]]*60</f>
        <v>0</v>
      </c>
      <c r="W606">
        <v>0</v>
      </c>
      <c r="X606">
        <f>dailyActivity_merged[[#This Row],[LightlyActiveMinutes]]*60</f>
        <v>28800</v>
      </c>
      <c r="Y606">
        <v>480</v>
      </c>
      <c r="Z606">
        <v>425</v>
      </c>
      <c r="AA606">
        <v>2606</v>
      </c>
    </row>
    <row r="607" spans="1:27" x14ac:dyDescent="0.3">
      <c r="A607" t="e">
        <f>VLOOKUP(dailyActivity_merged[[#Headers],[Id]],dailyActivity_merged[[Id]:[Calories]],15,0)</f>
        <v>#N/A</v>
      </c>
      <c r="B607" t="str">
        <f>LEFT(dailyActivity_merged[[#This Row],[Id]],4)</f>
        <v>6117</v>
      </c>
      <c r="C607">
        <v>6117666160</v>
      </c>
      <c r="D607" t="str">
        <f>LEFT(dailyActivity_merged[[#This Row],[ActivityDate]],1)</f>
        <v>4</v>
      </c>
      <c r="E607" s="1">
        <v>42480</v>
      </c>
      <c r="F607" s="1">
        <f ca="1">SUMIF(dailyActivity_merged[Id],dailyActivity_merged[[#Headers],[TotalSteps]],F608:F1546)</f>
        <v>0</v>
      </c>
      <c r="G607">
        <v>10449</v>
      </c>
      <c r="H607">
        <v>8.0200004577636701</v>
      </c>
      <c r="I607">
        <v>8.0200004577636701</v>
      </c>
      <c r="J607">
        <v>0</v>
      </c>
      <c r="K607" t="b">
        <f>IF(dailyActivity_merged[[#This Row],[VeryActiveDistance]]&gt;20,"active")</f>
        <v>0</v>
      </c>
      <c r="L607">
        <v>2.0299999713897701</v>
      </c>
      <c r="M607" t="b">
        <f>IF(dailyActivity_merged[[#This Row],[ModeratelyActiveDistance]]&gt;10&lt;20,"moderate")</f>
        <v>0</v>
      </c>
      <c r="N607">
        <v>0.479999989271164</v>
      </c>
      <c r="O607" t="str">
        <f>IF(dailyActivity_merged[[#This Row],[LightActiveDistance]]&lt;10,"light")</f>
        <v>light</v>
      </c>
      <c r="P607" t="b">
        <f>IF(dailyActivity_merged[[#This Row],[Mean]]="intermediate",IF(dailyActivity_merged[[#This Row],[Mean]]&gt;35,"pro","beginner"))</f>
        <v>0</v>
      </c>
      <c r="Q607">
        <f>AVERAGE(dailyActivity_merged[LightActiveDistance])</f>
        <v>3.3408191485885292</v>
      </c>
      <c r="R607">
        <v>5.5199999809265101</v>
      </c>
      <c r="S607">
        <v>0</v>
      </c>
      <c r="T607">
        <f>dailyActivity_merged[[#This Row],[VeryActiveMinutes]]*60</f>
        <v>1560</v>
      </c>
      <c r="U607">
        <v>26</v>
      </c>
      <c r="V607">
        <f>dailyActivity_merged[[#This Row],[FairlyActiveMinutes]]*60</f>
        <v>600</v>
      </c>
      <c r="W607">
        <v>10</v>
      </c>
      <c r="X607">
        <f>dailyActivity_merged[[#This Row],[LightlyActiveMinutes]]*60</f>
        <v>20940</v>
      </c>
      <c r="Y607">
        <v>349</v>
      </c>
      <c r="Z607">
        <v>587</v>
      </c>
      <c r="AA607">
        <v>2536</v>
      </c>
    </row>
    <row r="608" spans="1:27" x14ac:dyDescent="0.3">
      <c r="A608" t="e">
        <f>VLOOKUP(dailyActivity_merged[[#Headers],[Id]],dailyActivity_merged[[Id]:[Calories]],15,0)</f>
        <v>#N/A</v>
      </c>
      <c r="B608" t="str">
        <f>LEFT(dailyActivity_merged[[#This Row],[Id]],4)</f>
        <v>6117</v>
      </c>
      <c r="C608">
        <v>6117666160</v>
      </c>
      <c r="D608" t="str">
        <f>LEFT(dailyActivity_merged[[#This Row],[ActivityDate]],1)</f>
        <v>4</v>
      </c>
      <c r="E608" s="1">
        <v>42481</v>
      </c>
      <c r="F608" s="1">
        <f ca="1">SUMIF(dailyActivity_merged[Id],dailyActivity_merged[[#Headers],[TotalSteps]],F609:F1547)</f>
        <v>0</v>
      </c>
      <c r="G608">
        <v>19542</v>
      </c>
      <c r="H608">
        <v>15.0100002288818</v>
      </c>
      <c r="I608">
        <v>15.0100002288818</v>
      </c>
      <c r="J608">
        <v>0</v>
      </c>
      <c r="K608" t="b">
        <f>IF(dailyActivity_merged[[#This Row],[VeryActiveDistance]]&gt;20,"active")</f>
        <v>0</v>
      </c>
      <c r="L608">
        <v>0.980000019073486</v>
      </c>
      <c r="M608" t="b">
        <f>IF(dailyActivity_merged[[#This Row],[ModeratelyActiveDistance]]&gt;10&lt;20,"moderate")</f>
        <v>0</v>
      </c>
      <c r="N608">
        <v>0.40000000596046398</v>
      </c>
      <c r="O608" t="str">
        <f>IF(dailyActivity_merged[[#This Row],[LightActiveDistance]]&lt;10,"light")</f>
        <v>light</v>
      </c>
      <c r="P608" t="b">
        <f>IF(dailyActivity_merged[[#This Row],[Mean]]="intermediate",IF(dailyActivity_merged[[#This Row],[Mean]]&gt;35,"pro","beginner"))</f>
        <v>0</v>
      </c>
      <c r="Q608">
        <f>AVERAGE(dailyActivity_merged[LightActiveDistance])</f>
        <v>3.3408191485885292</v>
      </c>
      <c r="R608">
        <v>5.6199998855590803</v>
      </c>
      <c r="S608">
        <v>0</v>
      </c>
      <c r="T608">
        <f>dailyActivity_merged[[#This Row],[VeryActiveMinutes]]*60</f>
        <v>660</v>
      </c>
      <c r="U608">
        <v>11</v>
      </c>
      <c r="V608">
        <f>dailyActivity_merged[[#This Row],[FairlyActiveMinutes]]*60</f>
        <v>1140</v>
      </c>
      <c r="W608">
        <v>19</v>
      </c>
      <c r="X608">
        <f>dailyActivity_merged[[#This Row],[LightlyActiveMinutes]]*60</f>
        <v>17640</v>
      </c>
      <c r="Y608">
        <v>294</v>
      </c>
      <c r="Z608">
        <v>579</v>
      </c>
      <c r="AA608">
        <v>4900</v>
      </c>
    </row>
    <row r="609" spans="1:27" x14ac:dyDescent="0.3">
      <c r="A609" t="e">
        <f>VLOOKUP(dailyActivity_merged[[#Headers],[Id]],dailyActivity_merged[[Id]:[Calories]],15,0)</f>
        <v>#N/A</v>
      </c>
      <c r="B609" t="str">
        <f>LEFT(dailyActivity_merged[[#This Row],[Id]],4)</f>
        <v>6117</v>
      </c>
      <c r="C609">
        <v>6117666160</v>
      </c>
      <c r="D609" t="str">
        <f>LEFT(dailyActivity_merged[[#This Row],[ActivityDate]],1)</f>
        <v>4</v>
      </c>
      <c r="E609" s="1">
        <v>42482</v>
      </c>
      <c r="F609" s="1">
        <f ca="1">SUMIF(dailyActivity_merged[Id],dailyActivity_merged[[#Headers],[TotalSteps]],F610:F1548)</f>
        <v>0</v>
      </c>
      <c r="G609">
        <v>8206</v>
      </c>
      <c r="H609">
        <v>6.1999998092651403</v>
      </c>
      <c r="I609">
        <v>6.1999998092651403</v>
      </c>
      <c r="J609">
        <v>0</v>
      </c>
      <c r="K609" t="b">
        <f>IF(dailyActivity_merged[[#This Row],[VeryActiveDistance]]&gt;20,"active")</f>
        <v>0</v>
      </c>
      <c r="L609">
        <v>0</v>
      </c>
      <c r="M609" t="b">
        <f>IF(dailyActivity_merged[[#This Row],[ModeratelyActiveDistance]]&gt;10&lt;20,"moderate")</f>
        <v>0</v>
      </c>
      <c r="N609">
        <v>0</v>
      </c>
      <c r="O609" t="str">
        <f>IF(dailyActivity_merged[[#This Row],[LightActiveDistance]]&lt;10,"light")</f>
        <v>light</v>
      </c>
      <c r="P609" t="b">
        <f>IF(dailyActivity_merged[[#This Row],[Mean]]="intermediate",IF(dailyActivity_merged[[#This Row],[Mean]]&gt;35,"pro","beginner"))</f>
        <v>0</v>
      </c>
      <c r="Q609">
        <f>AVERAGE(dailyActivity_merged[LightActiveDistance])</f>
        <v>3.3408191485885292</v>
      </c>
      <c r="R609">
        <v>6.1999998092651403</v>
      </c>
      <c r="S609">
        <v>0</v>
      </c>
      <c r="T609">
        <f>dailyActivity_merged[[#This Row],[VeryActiveMinutes]]*60</f>
        <v>0</v>
      </c>
      <c r="U609">
        <v>0</v>
      </c>
      <c r="V609">
        <f>dailyActivity_merged[[#This Row],[FairlyActiveMinutes]]*60</f>
        <v>0</v>
      </c>
      <c r="W609">
        <v>0</v>
      </c>
      <c r="X609">
        <f>dailyActivity_merged[[#This Row],[LightlyActiveMinutes]]*60</f>
        <v>24120</v>
      </c>
      <c r="Y609">
        <v>402</v>
      </c>
      <c r="Z609">
        <v>413</v>
      </c>
      <c r="AA609">
        <v>2409</v>
      </c>
    </row>
    <row r="610" spans="1:27" x14ac:dyDescent="0.3">
      <c r="A610" t="e">
        <f>VLOOKUP(dailyActivity_merged[[#Headers],[Id]],dailyActivity_merged[[Id]:[Calories]],15,0)</f>
        <v>#N/A</v>
      </c>
      <c r="B610" t="str">
        <f>LEFT(dailyActivity_merged[[#This Row],[Id]],4)</f>
        <v>6117</v>
      </c>
      <c r="C610">
        <v>6117666160</v>
      </c>
      <c r="D610" t="str">
        <f>LEFT(dailyActivity_merged[[#This Row],[ActivityDate]],1)</f>
        <v>4</v>
      </c>
      <c r="E610" s="1">
        <v>42483</v>
      </c>
      <c r="F610" s="1">
        <f ca="1">SUMIF(dailyActivity_merged[Id],dailyActivity_merged[[#Headers],[TotalSteps]],F611:F1549)</f>
        <v>0</v>
      </c>
      <c r="G610">
        <v>11495</v>
      </c>
      <c r="H610">
        <v>8.6800003051757795</v>
      </c>
      <c r="I610">
        <v>8.6800003051757795</v>
      </c>
      <c r="J610">
        <v>0</v>
      </c>
      <c r="K610" t="b">
        <f>IF(dailyActivity_merged[[#This Row],[VeryActiveDistance]]&gt;20,"active")</f>
        <v>0</v>
      </c>
      <c r="L610">
        <v>0</v>
      </c>
      <c r="M610" t="b">
        <f>IF(dailyActivity_merged[[#This Row],[ModeratelyActiveDistance]]&gt;10&lt;20,"moderate")</f>
        <v>0</v>
      </c>
      <c r="N610">
        <v>0</v>
      </c>
      <c r="O610" t="str">
        <f>IF(dailyActivity_merged[[#This Row],[LightActiveDistance]]&lt;10,"light")</f>
        <v>light</v>
      </c>
      <c r="P610" t="b">
        <f>IF(dailyActivity_merged[[#This Row],[Mean]]="intermediate",IF(dailyActivity_merged[[#This Row],[Mean]]&gt;35,"pro","beginner"))</f>
        <v>0</v>
      </c>
      <c r="Q610">
        <f>AVERAGE(dailyActivity_merged[LightActiveDistance])</f>
        <v>3.3408191485885292</v>
      </c>
      <c r="R610">
        <v>8.6800003051757795</v>
      </c>
      <c r="S610">
        <v>0</v>
      </c>
      <c r="T610">
        <f>dailyActivity_merged[[#This Row],[VeryActiveMinutes]]*60</f>
        <v>0</v>
      </c>
      <c r="U610">
        <v>0</v>
      </c>
      <c r="V610">
        <f>dailyActivity_merged[[#This Row],[FairlyActiveMinutes]]*60</f>
        <v>0</v>
      </c>
      <c r="W610">
        <v>0</v>
      </c>
      <c r="X610">
        <f>dailyActivity_merged[[#This Row],[LightlyActiveMinutes]]*60</f>
        <v>30720</v>
      </c>
      <c r="Y610">
        <v>512</v>
      </c>
      <c r="Z610">
        <v>468</v>
      </c>
      <c r="AA610">
        <v>2651</v>
      </c>
    </row>
    <row r="611" spans="1:27" x14ac:dyDescent="0.3">
      <c r="A611" t="e">
        <f>VLOOKUP(dailyActivity_merged[[#Headers],[Id]],dailyActivity_merged[[Id]:[Calories]],15,0)</f>
        <v>#N/A</v>
      </c>
      <c r="B611" t="str">
        <f>LEFT(dailyActivity_merged[[#This Row],[Id]],4)</f>
        <v>6117</v>
      </c>
      <c r="C611">
        <v>6117666160</v>
      </c>
      <c r="D611" t="str">
        <f>LEFT(dailyActivity_merged[[#This Row],[ActivityDate]],1)</f>
        <v>4</v>
      </c>
      <c r="E611" s="1">
        <v>42484</v>
      </c>
      <c r="F611" s="1">
        <f ca="1">SUMIF(dailyActivity_merged[Id],dailyActivity_merged[[#Headers],[TotalSteps]],F612:F1550)</f>
        <v>0</v>
      </c>
      <c r="G611">
        <v>7623</v>
      </c>
      <c r="H611">
        <v>5.7600002288818404</v>
      </c>
      <c r="I611">
        <v>5.7600002288818404</v>
      </c>
      <c r="J611">
        <v>0</v>
      </c>
      <c r="K611" t="b">
        <f>IF(dailyActivity_merged[[#This Row],[VeryActiveDistance]]&gt;20,"active")</f>
        <v>0</v>
      </c>
      <c r="L611">
        <v>0</v>
      </c>
      <c r="M611" t="b">
        <f>IF(dailyActivity_merged[[#This Row],[ModeratelyActiveDistance]]&gt;10&lt;20,"moderate")</f>
        <v>0</v>
      </c>
      <c r="N611">
        <v>0</v>
      </c>
      <c r="O611" t="str">
        <f>IF(dailyActivity_merged[[#This Row],[LightActiveDistance]]&lt;10,"light")</f>
        <v>light</v>
      </c>
      <c r="P611" t="b">
        <f>IF(dailyActivity_merged[[#This Row],[Mean]]="intermediate",IF(dailyActivity_merged[[#This Row],[Mean]]&gt;35,"pro","beginner"))</f>
        <v>0</v>
      </c>
      <c r="Q611">
        <f>AVERAGE(dailyActivity_merged[LightActiveDistance])</f>
        <v>3.3408191485885292</v>
      </c>
      <c r="R611">
        <v>5.7600002288818404</v>
      </c>
      <c r="S611">
        <v>0</v>
      </c>
      <c r="T611">
        <f>dailyActivity_merged[[#This Row],[VeryActiveMinutes]]*60</f>
        <v>0</v>
      </c>
      <c r="U611">
        <v>0</v>
      </c>
      <c r="V611">
        <f>dailyActivity_merged[[#This Row],[FairlyActiveMinutes]]*60</f>
        <v>0</v>
      </c>
      <c r="W611">
        <v>0</v>
      </c>
      <c r="X611">
        <f>dailyActivity_merged[[#This Row],[LightlyActiveMinutes]]*60</f>
        <v>21720</v>
      </c>
      <c r="Y611">
        <v>362</v>
      </c>
      <c r="Z611">
        <v>711</v>
      </c>
      <c r="AA611">
        <v>2305</v>
      </c>
    </row>
    <row r="612" spans="1:27" x14ac:dyDescent="0.3">
      <c r="A612" t="e">
        <f>VLOOKUP(dailyActivity_merged[[#Headers],[Id]],dailyActivity_merged[[Id]:[Calories]],15,0)</f>
        <v>#N/A</v>
      </c>
      <c r="B612" t="str">
        <f>LEFT(dailyActivity_merged[[#This Row],[Id]],4)</f>
        <v>6117</v>
      </c>
      <c r="C612">
        <v>6117666160</v>
      </c>
      <c r="D612" t="str">
        <f>LEFT(dailyActivity_merged[[#This Row],[ActivityDate]],1)</f>
        <v>4</v>
      </c>
      <c r="E612" s="1">
        <v>42485</v>
      </c>
      <c r="F612" s="1">
        <f ca="1">SUMIF(dailyActivity_merged[Id],dailyActivity_merged[[#Headers],[TotalSteps]],F613:F1551)</f>
        <v>0</v>
      </c>
      <c r="G612">
        <v>0</v>
      </c>
      <c r="H612">
        <v>0</v>
      </c>
      <c r="I612">
        <v>0</v>
      </c>
      <c r="J612">
        <v>0</v>
      </c>
      <c r="K612" t="b">
        <f>IF(dailyActivity_merged[[#This Row],[VeryActiveDistance]]&gt;20,"active")</f>
        <v>0</v>
      </c>
      <c r="L612">
        <v>0</v>
      </c>
      <c r="M612" t="b">
        <f>IF(dailyActivity_merged[[#This Row],[ModeratelyActiveDistance]]&gt;10&lt;20,"moderate")</f>
        <v>0</v>
      </c>
      <c r="N612">
        <v>0</v>
      </c>
      <c r="O612" t="str">
        <f>IF(dailyActivity_merged[[#This Row],[LightActiveDistance]]&lt;10,"light")</f>
        <v>light</v>
      </c>
      <c r="P612" t="b">
        <f>IF(dailyActivity_merged[[#This Row],[Mean]]="intermediate",IF(dailyActivity_merged[[#This Row],[Mean]]&gt;35,"pro","beginner"))</f>
        <v>0</v>
      </c>
      <c r="Q612">
        <f>AVERAGE(dailyActivity_merged[LightActiveDistance])</f>
        <v>3.3408191485885292</v>
      </c>
      <c r="R612">
        <v>0</v>
      </c>
      <c r="S612">
        <v>0</v>
      </c>
      <c r="T612">
        <f>dailyActivity_merged[[#This Row],[VeryActiveMinutes]]*60</f>
        <v>0</v>
      </c>
      <c r="U612">
        <v>0</v>
      </c>
      <c r="V612">
        <f>dailyActivity_merged[[#This Row],[FairlyActiveMinutes]]*60</f>
        <v>0</v>
      </c>
      <c r="W612">
        <v>0</v>
      </c>
      <c r="X612">
        <f>dailyActivity_merged[[#This Row],[LightlyActiveMinutes]]*60</f>
        <v>0</v>
      </c>
      <c r="Y612">
        <v>0</v>
      </c>
      <c r="Z612">
        <v>1440</v>
      </c>
      <c r="AA612">
        <v>1497</v>
      </c>
    </row>
    <row r="613" spans="1:27" x14ac:dyDescent="0.3">
      <c r="A613" t="e">
        <f>VLOOKUP(dailyActivity_merged[[#Headers],[Id]],dailyActivity_merged[[Id]:[Calories]],15,0)</f>
        <v>#N/A</v>
      </c>
      <c r="B613" t="str">
        <f>LEFT(dailyActivity_merged[[#This Row],[Id]],4)</f>
        <v>6117</v>
      </c>
      <c r="C613">
        <v>6117666160</v>
      </c>
      <c r="D613" t="str">
        <f>LEFT(dailyActivity_merged[[#This Row],[ActivityDate]],1)</f>
        <v>4</v>
      </c>
      <c r="E613" s="1">
        <v>42486</v>
      </c>
      <c r="F613" s="1">
        <f ca="1">SUMIF(dailyActivity_merged[Id],dailyActivity_merged[[#Headers],[TotalSteps]],F614:F1552)</f>
        <v>0</v>
      </c>
      <c r="G613">
        <v>9543</v>
      </c>
      <c r="H613">
        <v>7.21000003814697</v>
      </c>
      <c r="I613">
        <v>7.21000003814697</v>
      </c>
      <c r="J613">
        <v>0</v>
      </c>
      <c r="K613" t="b">
        <f>IF(dailyActivity_merged[[#This Row],[VeryActiveDistance]]&gt;20,"active")</f>
        <v>0</v>
      </c>
      <c r="L613">
        <v>0</v>
      </c>
      <c r="M613" t="b">
        <f>IF(dailyActivity_merged[[#This Row],[ModeratelyActiveDistance]]&gt;10&lt;20,"moderate")</f>
        <v>0</v>
      </c>
      <c r="N613">
        <v>0.34000000357627902</v>
      </c>
      <c r="O613" t="str">
        <f>IF(dailyActivity_merged[[#This Row],[LightActiveDistance]]&lt;10,"light")</f>
        <v>light</v>
      </c>
      <c r="P613" t="b">
        <f>IF(dailyActivity_merged[[#This Row],[Mean]]="intermediate",IF(dailyActivity_merged[[#This Row],[Mean]]&gt;35,"pro","beginner"))</f>
        <v>0</v>
      </c>
      <c r="Q613">
        <f>AVERAGE(dailyActivity_merged[LightActiveDistance])</f>
        <v>3.3408191485885292</v>
      </c>
      <c r="R613">
        <v>6.8699998855590803</v>
      </c>
      <c r="S613">
        <v>0</v>
      </c>
      <c r="T613">
        <f>dailyActivity_merged[[#This Row],[VeryActiveMinutes]]*60</f>
        <v>0</v>
      </c>
      <c r="U613">
        <v>0</v>
      </c>
      <c r="V613">
        <f>dailyActivity_merged[[#This Row],[FairlyActiveMinutes]]*60</f>
        <v>420</v>
      </c>
      <c r="W613">
        <v>7</v>
      </c>
      <c r="X613">
        <f>dailyActivity_merged[[#This Row],[LightlyActiveMinutes]]*60</f>
        <v>21120</v>
      </c>
      <c r="Y613">
        <v>352</v>
      </c>
      <c r="Z613">
        <v>1077</v>
      </c>
      <c r="AA613">
        <v>2450</v>
      </c>
    </row>
    <row r="614" spans="1:27" x14ac:dyDescent="0.3">
      <c r="A614" t="e">
        <f>VLOOKUP(dailyActivity_merged[[#Headers],[Id]],dailyActivity_merged[[Id]:[Calories]],15,0)</f>
        <v>#N/A</v>
      </c>
      <c r="B614" t="str">
        <f>LEFT(dailyActivity_merged[[#This Row],[Id]],4)</f>
        <v>6117</v>
      </c>
      <c r="C614">
        <v>6117666160</v>
      </c>
      <c r="D614" t="str">
        <f>LEFT(dailyActivity_merged[[#This Row],[ActivityDate]],1)</f>
        <v>4</v>
      </c>
      <c r="E614" s="1">
        <v>42487</v>
      </c>
      <c r="F614" s="1">
        <f ca="1">SUMIF(dailyActivity_merged[Id],dailyActivity_merged[[#Headers],[TotalSteps]],F615:F1553)</f>
        <v>0</v>
      </c>
      <c r="G614">
        <v>9411</v>
      </c>
      <c r="H614">
        <v>7.1100001335143999</v>
      </c>
      <c r="I614">
        <v>7.1100001335143999</v>
      </c>
      <c r="J614">
        <v>0</v>
      </c>
      <c r="K614" t="b">
        <f>IF(dailyActivity_merged[[#This Row],[VeryActiveDistance]]&gt;20,"active")</f>
        <v>0</v>
      </c>
      <c r="L614">
        <v>0</v>
      </c>
      <c r="M614" t="b">
        <f>IF(dailyActivity_merged[[#This Row],[ModeratelyActiveDistance]]&gt;10&lt;20,"moderate")</f>
        <v>0</v>
      </c>
      <c r="N614">
        <v>0</v>
      </c>
      <c r="O614" t="str">
        <f>IF(dailyActivity_merged[[#This Row],[LightActiveDistance]]&lt;10,"light")</f>
        <v>light</v>
      </c>
      <c r="P614" t="b">
        <f>IF(dailyActivity_merged[[#This Row],[Mean]]="intermediate",IF(dailyActivity_merged[[#This Row],[Mean]]&gt;35,"pro","beginner"))</f>
        <v>0</v>
      </c>
      <c r="Q614">
        <f>AVERAGE(dailyActivity_merged[LightActiveDistance])</f>
        <v>3.3408191485885292</v>
      </c>
      <c r="R614">
        <v>7.1100001335143999</v>
      </c>
      <c r="S614">
        <v>0</v>
      </c>
      <c r="T614">
        <f>dailyActivity_merged[[#This Row],[VeryActiveMinutes]]*60</f>
        <v>0</v>
      </c>
      <c r="U614">
        <v>0</v>
      </c>
      <c r="V614">
        <f>dailyActivity_merged[[#This Row],[FairlyActiveMinutes]]*60</f>
        <v>0</v>
      </c>
      <c r="W614">
        <v>0</v>
      </c>
      <c r="X614">
        <f>dailyActivity_merged[[#This Row],[LightlyActiveMinutes]]*60</f>
        <v>27480</v>
      </c>
      <c r="Y614">
        <v>458</v>
      </c>
      <c r="Z614">
        <v>417</v>
      </c>
      <c r="AA614">
        <v>2576</v>
      </c>
    </row>
    <row r="615" spans="1:27" x14ac:dyDescent="0.3">
      <c r="A615" t="e">
        <f>VLOOKUP(dailyActivity_merged[[#Headers],[Id]],dailyActivity_merged[[Id]:[Calories]],15,0)</f>
        <v>#N/A</v>
      </c>
      <c r="B615" t="str">
        <f>LEFT(dailyActivity_merged[[#This Row],[Id]],4)</f>
        <v>6117</v>
      </c>
      <c r="C615">
        <v>6117666160</v>
      </c>
      <c r="D615" t="str">
        <f>LEFT(dailyActivity_merged[[#This Row],[ActivityDate]],1)</f>
        <v>4</v>
      </c>
      <c r="E615" s="1">
        <v>42488</v>
      </c>
      <c r="F615" s="1">
        <f ca="1">SUMIF(dailyActivity_merged[Id],dailyActivity_merged[[#Headers],[TotalSteps]],F616:F1554)</f>
        <v>0</v>
      </c>
      <c r="G615">
        <v>3403</v>
      </c>
      <c r="H615">
        <v>2.5999999046325701</v>
      </c>
      <c r="I615">
        <v>2.5999999046325701</v>
      </c>
      <c r="J615">
        <v>0</v>
      </c>
      <c r="K615" t="b">
        <f>IF(dailyActivity_merged[[#This Row],[VeryActiveDistance]]&gt;20,"active")</f>
        <v>0</v>
      </c>
      <c r="L615">
        <v>0</v>
      </c>
      <c r="M615" t="b">
        <f>IF(dailyActivity_merged[[#This Row],[ModeratelyActiveDistance]]&gt;10&lt;20,"moderate")</f>
        <v>0</v>
      </c>
      <c r="N615">
        <v>0</v>
      </c>
      <c r="O615" t="str">
        <f>IF(dailyActivity_merged[[#This Row],[LightActiveDistance]]&lt;10,"light")</f>
        <v>light</v>
      </c>
      <c r="P615" t="b">
        <f>IF(dailyActivity_merged[[#This Row],[Mean]]="intermediate",IF(dailyActivity_merged[[#This Row],[Mean]]&gt;35,"pro","beginner"))</f>
        <v>0</v>
      </c>
      <c r="Q615">
        <f>AVERAGE(dailyActivity_merged[LightActiveDistance])</f>
        <v>3.3408191485885292</v>
      </c>
      <c r="R615">
        <v>2.5999999046325701</v>
      </c>
      <c r="S615">
        <v>0</v>
      </c>
      <c r="T615">
        <f>dailyActivity_merged[[#This Row],[VeryActiveMinutes]]*60</f>
        <v>0</v>
      </c>
      <c r="U615">
        <v>0</v>
      </c>
      <c r="V615">
        <f>dailyActivity_merged[[#This Row],[FairlyActiveMinutes]]*60</f>
        <v>0</v>
      </c>
      <c r="W615">
        <v>0</v>
      </c>
      <c r="X615">
        <f>dailyActivity_merged[[#This Row],[LightlyActiveMinutes]]*60</f>
        <v>8460</v>
      </c>
      <c r="Y615">
        <v>141</v>
      </c>
      <c r="Z615">
        <v>758</v>
      </c>
      <c r="AA615">
        <v>1879</v>
      </c>
    </row>
    <row r="616" spans="1:27" x14ac:dyDescent="0.3">
      <c r="A616" t="e">
        <f>VLOOKUP(dailyActivity_merged[[#Headers],[Id]],dailyActivity_merged[[Id]:[Calories]],15,0)</f>
        <v>#N/A</v>
      </c>
      <c r="B616" t="str">
        <f>LEFT(dailyActivity_merged[[#This Row],[Id]],4)</f>
        <v>6117</v>
      </c>
      <c r="C616">
        <v>6117666160</v>
      </c>
      <c r="D616" t="str">
        <f>LEFT(dailyActivity_merged[[#This Row],[ActivityDate]],1)</f>
        <v>4</v>
      </c>
      <c r="E616" s="1">
        <v>42489</v>
      </c>
      <c r="F616" s="1">
        <f ca="1">SUMIF(dailyActivity_merged[Id],dailyActivity_merged[[#Headers],[TotalSteps]],F617:F1555)</f>
        <v>0</v>
      </c>
      <c r="G616">
        <v>9592</v>
      </c>
      <c r="H616">
        <v>7.2399997711181596</v>
      </c>
      <c r="I616">
        <v>7.2399997711181596</v>
      </c>
      <c r="J616">
        <v>0</v>
      </c>
      <c r="K616" t="b">
        <f>IF(dailyActivity_merged[[#This Row],[VeryActiveDistance]]&gt;20,"active")</f>
        <v>0</v>
      </c>
      <c r="L616">
        <v>0</v>
      </c>
      <c r="M616" t="b">
        <f>IF(dailyActivity_merged[[#This Row],[ModeratelyActiveDistance]]&gt;10&lt;20,"moderate")</f>
        <v>0</v>
      </c>
      <c r="N616">
        <v>0</v>
      </c>
      <c r="O616" t="str">
        <f>IF(dailyActivity_merged[[#This Row],[LightActiveDistance]]&lt;10,"light")</f>
        <v>light</v>
      </c>
      <c r="P616" t="b">
        <f>IF(dailyActivity_merged[[#This Row],[Mean]]="intermediate",IF(dailyActivity_merged[[#This Row],[Mean]]&gt;35,"pro","beginner"))</f>
        <v>0</v>
      </c>
      <c r="Q616">
        <f>AVERAGE(dailyActivity_merged[LightActiveDistance])</f>
        <v>3.3408191485885292</v>
      </c>
      <c r="R616">
        <v>7.2399997711181596</v>
      </c>
      <c r="S616">
        <v>0</v>
      </c>
      <c r="T616">
        <f>dailyActivity_merged[[#This Row],[VeryActiveMinutes]]*60</f>
        <v>0</v>
      </c>
      <c r="U616">
        <v>0</v>
      </c>
      <c r="V616">
        <f>dailyActivity_merged[[#This Row],[FairlyActiveMinutes]]*60</f>
        <v>0</v>
      </c>
      <c r="W616">
        <v>0</v>
      </c>
      <c r="X616">
        <f>dailyActivity_merged[[#This Row],[LightlyActiveMinutes]]*60</f>
        <v>27660</v>
      </c>
      <c r="Y616">
        <v>461</v>
      </c>
      <c r="Z616">
        <v>479</v>
      </c>
      <c r="AA616">
        <v>2560</v>
      </c>
    </row>
    <row r="617" spans="1:27" x14ac:dyDescent="0.3">
      <c r="A617" t="e">
        <f>VLOOKUP(dailyActivity_merged[[#Headers],[Id]],dailyActivity_merged[[Id]:[Calories]],15,0)</f>
        <v>#N/A</v>
      </c>
      <c r="B617" t="str">
        <f>LEFT(dailyActivity_merged[[#This Row],[Id]],4)</f>
        <v>6117</v>
      </c>
      <c r="C617">
        <v>6117666160</v>
      </c>
      <c r="D617" t="str">
        <f>LEFT(dailyActivity_merged[[#This Row],[ActivityDate]],1)</f>
        <v>4</v>
      </c>
      <c r="E617" s="1">
        <v>42490</v>
      </c>
      <c r="F617" s="1">
        <f ca="1">SUMIF(dailyActivity_merged[Id],dailyActivity_merged[[#Headers],[TotalSteps]],F618:F1556)</f>
        <v>0</v>
      </c>
      <c r="G617">
        <v>6987</v>
      </c>
      <c r="H617">
        <v>5.2800002098083496</v>
      </c>
      <c r="I617">
        <v>5.2800002098083496</v>
      </c>
      <c r="J617">
        <v>0</v>
      </c>
      <c r="K617" t="b">
        <f>IF(dailyActivity_merged[[#This Row],[VeryActiveDistance]]&gt;20,"active")</f>
        <v>0</v>
      </c>
      <c r="L617">
        <v>0</v>
      </c>
      <c r="M617" t="b">
        <f>IF(dailyActivity_merged[[#This Row],[ModeratelyActiveDistance]]&gt;10&lt;20,"moderate")</f>
        <v>0</v>
      </c>
      <c r="N617">
        <v>0</v>
      </c>
      <c r="O617" t="str">
        <f>IF(dailyActivity_merged[[#This Row],[LightActiveDistance]]&lt;10,"light")</f>
        <v>light</v>
      </c>
      <c r="P617" t="b">
        <f>IF(dailyActivity_merged[[#This Row],[Mean]]="intermediate",IF(dailyActivity_merged[[#This Row],[Mean]]&gt;35,"pro","beginner"))</f>
        <v>0</v>
      </c>
      <c r="Q617">
        <f>AVERAGE(dailyActivity_merged[LightActiveDistance])</f>
        <v>3.3408191485885292</v>
      </c>
      <c r="R617">
        <v>5.2800002098083496</v>
      </c>
      <c r="S617">
        <v>0</v>
      </c>
      <c r="T617">
        <f>dailyActivity_merged[[#This Row],[VeryActiveMinutes]]*60</f>
        <v>0</v>
      </c>
      <c r="U617">
        <v>0</v>
      </c>
      <c r="V617">
        <f>dailyActivity_merged[[#This Row],[FairlyActiveMinutes]]*60</f>
        <v>0</v>
      </c>
      <c r="W617">
        <v>0</v>
      </c>
      <c r="X617">
        <f>dailyActivity_merged[[#This Row],[LightlyActiveMinutes]]*60</f>
        <v>20580</v>
      </c>
      <c r="Y617">
        <v>343</v>
      </c>
      <c r="Z617">
        <v>1040</v>
      </c>
      <c r="AA617">
        <v>2275</v>
      </c>
    </row>
    <row r="618" spans="1:27" x14ac:dyDescent="0.3">
      <c r="A618" t="e">
        <f>VLOOKUP(dailyActivity_merged[[#Headers],[Id]],dailyActivity_merged[[Id]:[Calories]],15,0)</f>
        <v>#N/A</v>
      </c>
      <c r="B618" t="str">
        <f>LEFT(dailyActivity_merged[[#This Row],[Id]],4)</f>
        <v>6117</v>
      </c>
      <c r="C618">
        <v>6117666160</v>
      </c>
      <c r="D618" t="str">
        <f>LEFT(dailyActivity_merged[[#This Row],[ActivityDate]],1)</f>
        <v>4</v>
      </c>
      <c r="E618" s="1">
        <v>42491</v>
      </c>
      <c r="F618" s="1">
        <f ca="1">SUMIF(dailyActivity_merged[Id],dailyActivity_merged[[#Headers],[TotalSteps]],F619:F1557)</f>
        <v>0</v>
      </c>
      <c r="G618">
        <v>8915</v>
      </c>
      <c r="H618">
        <v>6.7300000190734899</v>
      </c>
      <c r="I618">
        <v>6.7300000190734899</v>
      </c>
      <c r="J618">
        <v>0</v>
      </c>
      <c r="K618" t="b">
        <f>IF(dailyActivity_merged[[#This Row],[VeryActiveDistance]]&gt;20,"active")</f>
        <v>0</v>
      </c>
      <c r="L618">
        <v>0</v>
      </c>
      <c r="M618" t="b">
        <f>IF(dailyActivity_merged[[#This Row],[ModeratelyActiveDistance]]&gt;10&lt;20,"moderate")</f>
        <v>0</v>
      </c>
      <c r="N618">
        <v>0</v>
      </c>
      <c r="O618" t="str">
        <f>IF(dailyActivity_merged[[#This Row],[LightActiveDistance]]&lt;10,"light")</f>
        <v>light</v>
      </c>
      <c r="P618" t="b">
        <f>IF(dailyActivity_merged[[#This Row],[Mean]]="intermediate",IF(dailyActivity_merged[[#This Row],[Mean]]&gt;35,"pro","beginner"))</f>
        <v>0</v>
      </c>
      <c r="Q618">
        <f>AVERAGE(dailyActivity_merged[LightActiveDistance])</f>
        <v>3.3408191485885292</v>
      </c>
      <c r="R618">
        <v>6.7300000190734899</v>
      </c>
      <c r="S618">
        <v>0</v>
      </c>
      <c r="T618">
        <f>dailyActivity_merged[[#This Row],[VeryActiveMinutes]]*60</f>
        <v>0</v>
      </c>
      <c r="U618">
        <v>0</v>
      </c>
      <c r="V618">
        <f>dailyActivity_merged[[#This Row],[FairlyActiveMinutes]]*60</f>
        <v>0</v>
      </c>
      <c r="W618">
        <v>0</v>
      </c>
      <c r="X618">
        <f>dailyActivity_merged[[#This Row],[LightlyActiveMinutes]]*60</f>
        <v>23820</v>
      </c>
      <c r="Y618">
        <v>397</v>
      </c>
      <c r="Z618">
        <v>525</v>
      </c>
      <c r="AA618">
        <v>2361</v>
      </c>
    </row>
    <row r="619" spans="1:27" x14ac:dyDescent="0.3">
      <c r="A619" t="e">
        <f>VLOOKUP(dailyActivity_merged[[#Headers],[Id]],dailyActivity_merged[[Id]:[Calories]],15,0)</f>
        <v>#N/A</v>
      </c>
      <c r="B619" t="str">
        <f>LEFT(dailyActivity_merged[[#This Row],[Id]],4)</f>
        <v>6117</v>
      </c>
      <c r="C619">
        <v>6117666160</v>
      </c>
      <c r="D619" t="str">
        <f>LEFT(dailyActivity_merged[[#This Row],[ActivityDate]],1)</f>
        <v>4</v>
      </c>
      <c r="E619" s="1">
        <v>42492</v>
      </c>
      <c r="F619" s="1">
        <f ca="1">SUMIF(dailyActivity_merged[Id],dailyActivity_merged[[#Headers],[TotalSteps]],F620:F1558)</f>
        <v>0</v>
      </c>
      <c r="G619">
        <v>4933</v>
      </c>
      <c r="H619">
        <v>3.7300000190734899</v>
      </c>
      <c r="I619">
        <v>3.7300000190734899</v>
      </c>
      <c r="J619">
        <v>0</v>
      </c>
      <c r="K619" t="b">
        <f>IF(dailyActivity_merged[[#This Row],[VeryActiveDistance]]&gt;20,"active")</f>
        <v>0</v>
      </c>
      <c r="L619">
        <v>0</v>
      </c>
      <c r="M619" t="b">
        <f>IF(dailyActivity_merged[[#This Row],[ModeratelyActiveDistance]]&gt;10&lt;20,"moderate")</f>
        <v>0</v>
      </c>
      <c r="N619">
        <v>0</v>
      </c>
      <c r="O619" t="str">
        <f>IF(dailyActivity_merged[[#This Row],[LightActiveDistance]]&lt;10,"light")</f>
        <v>light</v>
      </c>
      <c r="P619" t="b">
        <f>IF(dailyActivity_merged[[#This Row],[Mean]]="intermediate",IF(dailyActivity_merged[[#This Row],[Mean]]&gt;35,"pro","beginner"))</f>
        <v>0</v>
      </c>
      <c r="Q619">
        <f>AVERAGE(dailyActivity_merged[LightActiveDistance])</f>
        <v>3.3408191485885292</v>
      </c>
      <c r="R619">
        <v>3.7300000190734899</v>
      </c>
      <c r="S619">
        <v>0</v>
      </c>
      <c r="T619">
        <f>dailyActivity_merged[[#This Row],[VeryActiveMinutes]]*60</f>
        <v>0</v>
      </c>
      <c r="U619">
        <v>0</v>
      </c>
      <c r="V619">
        <f>dailyActivity_merged[[#This Row],[FairlyActiveMinutes]]*60</f>
        <v>0</v>
      </c>
      <c r="W619">
        <v>0</v>
      </c>
      <c r="X619">
        <f>dailyActivity_merged[[#This Row],[LightlyActiveMinutes]]*60</f>
        <v>14160</v>
      </c>
      <c r="Y619">
        <v>236</v>
      </c>
      <c r="Z619">
        <v>1204</v>
      </c>
      <c r="AA619">
        <v>2044</v>
      </c>
    </row>
    <row r="620" spans="1:27" x14ac:dyDescent="0.3">
      <c r="A620" t="e">
        <f>VLOOKUP(dailyActivity_merged[[#Headers],[Id]],dailyActivity_merged[[Id]:[Calories]],15,0)</f>
        <v>#N/A</v>
      </c>
      <c r="B620" t="str">
        <f>LEFT(dailyActivity_merged[[#This Row],[Id]],4)</f>
        <v>6117</v>
      </c>
      <c r="C620">
        <v>6117666160</v>
      </c>
      <c r="D620" t="str">
        <f>LEFT(dailyActivity_merged[[#This Row],[ActivityDate]],1)</f>
        <v>4</v>
      </c>
      <c r="E620" s="1">
        <v>42493</v>
      </c>
      <c r="F620" s="1">
        <f ca="1">SUMIF(dailyActivity_merged[Id],dailyActivity_merged[[#Headers],[TotalSteps]],F621:F1559)</f>
        <v>0</v>
      </c>
      <c r="G620">
        <v>0</v>
      </c>
      <c r="H620">
        <v>0</v>
      </c>
      <c r="I620">
        <v>0</v>
      </c>
      <c r="J620">
        <v>0</v>
      </c>
      <c r="K620" t="b">
        <f>IF(dailyActivity_merged[[#This Row],[VeryActiveDistance]]&gt;20,"active")</f>
        <v>0</v>
      </c>
      <c r="L620">
        <v>0</v>
      </c>
      <c r="M620" t="b">
        <f>IF(dailyActivity_merged[[#This Row],[ModeratelyActiveDistance]]&gt;10&lt;20,"moderate")</f>
        <v>0</v>
      </c>
      <c r="N620">
        <v>0</v>
      </c>
      <c r="O620" t="str">
        <f>IF(dailyActivity_merged[[#This Row],[LightActiveDistance]]&lt;10,"light")</f>
        <v>light</v>
      </c>
      <c r="P620" t="b">
        <f>IF(dailyActivity_merged[[#This Row],[Mean]]="intermediate",IF(dailyActivity_merged[[#This Row],[Mean]]&gt;35,"pro","beginner"))</f>
        <v>0</v>
      </c>
      <c r="Q620">
        <f>AVERAGE(dailyActivity_merged[LightActiveDistance])</f>
        <v>3.3408191485885292</v>
      </c>
      <c r="R620">
        <v>0</v>
      </c>
      <c r="S620">
        <v>0</v>
      </c>
      <c r="T620">
        <f>dailyActivity_merged[[#This Row],[VeryActiveMinutes]]*60</f>
        <v>0</v>
      </c>
      <c r="U620">
        <v>0</v>
      </c>
      <c r="V620">
        <f>dailyActivity_merged[[#This Row],[FairlyActiveMinutes]]*60</f>
        <v>0</v>
      </c>
      <c r="W620">
        <v>0</v>
      </c>
      <c r="X620">
        <f>dailyActivity_merged[[#This Row],[LightlyActiveMinutes]]*60</f>
        <v>0</v>
      </c>
      <c r="Y620">
        <v>0</v>
      </c>
      <c r="Z620">
        <v>1440</v>
      </c>
      <c r="AA620">
        <v>1496</v>
      </c>
    </row>
    <row r="621" spans="1:27" x14ac:dyDescent="0.3">
      <c r="A621" t="e">
        <f>VLOOKUP(dailyActivity_merged[[#Headers],[Id]],dailyActivity_merged[[Id]:[Calories]],15,0)</f>
        <v>#N/A</v>
      </c>
      <c r="B621" t="str">
        <f>LEFT(dailyActivity_merged[[#This Row],[Id]],4)</f>
        <v>6117</v>
      </c>
      <c r="C621">
        <v>6117666160</v>
      </c>
      <c r="D621" t="str">
        <f>LEFT(dailyActivity_merged[[#This Row],[ActivityDate]],1)</f>
        <v>4</v>
      </c>
      <c r="E621" s="1">
        <v>42494</v>
      </c>
      <c r="F621" s="1">
        <f ca="1">SUMIF(dailyActivity_merged[Id],dailyActivity_merged[[#Headers],[TotalSteps]],F622:F1560)</f>
        <v>0</v>
      </c>
      <c r="G621">
        <v>2997</v>
      </c>
      <c r="H621">
        <v>2.2599999904632599</v>
      </c>
      <c r="I621">
        <v>2.2599999904632599</v>
      </c>
      <c r="J621">
        <v>0</v>
      </c>
      <c r="K621" t="b">
        <f>IF(dailyActivity_merged[[#This Row],[VeryActiveDistance]]&gt;20,"active")</f>
        <v>0</v>
      </c>
      <c r="L621">
        <v>0</v>
      </c>
      <c r="M621" t="b">
        <f>IF(dailyActivity_merged[[#This Row],[ModeratelyActiveDistance]]&gt;10&lt;20,"moderate")</f>
        <v>0</v>
      </c>
      <c r="N621">
        <v>0</v>
      </c>
      <c r="O621" t="str">
        <f>IF(dailyActivity_merged[[#This Row],[LightActiveDistance]]&lt;10,"light")</f>
        <v>light</v>
      </c>
      <c r="P621" t="b">
        <f>IF(dailyActivity_merged[[#This Row],[Mean]]="intermediate",IF(dailyActivity_merged[[#This Row],[Mean]]&gt;35,"pro","beginner"))</f>
        <v>0</v>
      </c>
      <c r="Q621">
        <f>AVERAGE(dailyActivity_merged[LightActiveDistance])</f>
        <v>3.3408191485885292</v>
      </c>
      <c r="R621">
        <v>2.2599999904632599</v>
      </c>
      <c r="S621">
        <v>0</v>
      </c>
      <c r="T621">
        <f>dailyActivity_merged[[#This Row],[VeryActiveMinutes]]*60</f>
        <v>0</v>
      </c>
      <c r="U621">
        <v>0</v>
      </c>
      <c r="V621">
        <f>dailyActivity_merged[[#This Row],[FairlyActiveMinutes]]*60</f>
        <v>0</v>
      </c>
      <c r="W621">
        <v>0</v>
      </c>
      <c r="X621">
        <f>dailyActivity_merged[[#This Row],[LightlyActiveMinutes]]*60</f>
        <v>9360</v>
      </c>
      <c r="Y621">
        <v>156</v>
      </c>
      <c r="Z621">
        <v>1279</v>
      </c>
      <c r="AA621">
        <v>1902</v>
      </c>
    </row>
    <row r="622" spans="1:27" x14ac:dyDescent="0.3">
      <c r="A622" t="e">
        <f>VLOOKUP(dailyActivity_merged[[#Headers],[Id]],dailyActivity_merged[[Id]:[Calories]],15,0)</f>
        <v>#N/A</v>
      </c>
      <c r="B622" t="str">
        <f>LEFT(dailyActivity_merged[[#This Row],[Id]],4)</f>
        <v>6117</v>
      </c>
      <c r="C622">
        <v>6117666160</v>
      </c>
      <c r="D622" t="str">
        <f>LEFT(dailyActivity_merged[[#This Row],[ActivityDate]],1)</f>
        <v>4</v>
      </c>
      <c r="E622" s="1">
        <v>42495</v>
      </c>
      <c r="F622" s="1">
        <f ca="1">SUMIF(dailyActivity_merged[Id],dailyActivity_merged[[#Headers],[TotalSteps]],F623:F1561)</f>
        <v>0</v>
      </c>
      <c r="G622">
        <v>9799</v>
      </c>
      <c r="H622">
        <v>7.4000000953674299</v>
      </c>
      <c r="I622">
        <v>7.4000000953674299</v>
      </c>
      <c r="J622">
        <v>0</v>
      </c>
      <c r="K622" t="b">
        <f>IF(dailyActivity_merged[[#This Row],[VeryActiveDistance]]&gt;20,"active")</f>
        <v>0</v>
      </c>
      <c r="L622">
        <v>0</v>
      </c>
      <c r="M622" t="b">
        <f>IF(dailyActivity_merged[[#This Row],[ModeratelyActiveDistance]]&gt;10&lt;20,"moderate")</f>
        <v>0</v>
      </c>
      <c r="N622">
        <v>0</v>
      </c>
      <c r="O622" t="str">
        <f>IF(dailyActivity_merged[[#This Row],[LightActiveDistance]]&lt;10,"light")</f>
        <v>light</v>
      </c>
      <c r="P622" t="b">
        <f>IF(dailyActivity_merged[[#This Row],[Mean]]="intermediate",IF(dailyActivity_merged[[#This Row],[Mean]]&gt;35,"pro","beginner"))</f>
        <v>0</v>
      </c>
      <c r="Q622">
        <f>AVERAGE(dailyActivity_merged[LightActiveDistance])</f>
        <v>3.3408191485885292</v>
      </c>
      <c r="R622">
        <v>7.4000000953674299</v>
      </c>
      <c r="S622">
        <v>0</v>
      </c>
      <c r="T622">
        <f>dailyActivity_merged[[#This Row],[VeryActiveMinutes]]*60</f>
        <v>0</v>
      </c>
      <c r="U622">
        <v>0</v>
      </c>
      <c r="V622">
        <f>dailyActivity_merged[[#This Row],[FairlyActiveMinutes]]*60</f>
        <v>0</v>
      </c>
      <c r="W622">
        <v>0</v>
      </c>
      <c r="X622">
        <f>dailyActivity_merged[[#This Row],[LightlyActiveMinutes]]*60</f>
        <v>29220</v>
      </c>
      <c r="Y622">
        <v>487</v>
      </c>
      <c r="Z622">
        <v>479</v>
      </c>
      <c r="AA622">
        <v>2636</v>
      </c>
    </row>
    <row r="623" spans="1:27" x14ac:dyDescent="0.3">
      <c r="A623" t="e">
        <f>VLOOKUP(dailyActivity_merged[[#Headers],[Id]],dailyActivity_merged[[Id]:[Calories]],15,0)</f>
        <v>#N/A</v>
      </c>
      <c r="B623" t="str">
        <f>LEFT(dailyActivity_merged[[#This Row],[Id]],4)</f>
        <v>6117</v>
      </c>
      <c r="C623">
        <v>6117666160</v>
      </c>
      <c r="D623" t="str">
        <f>LEFT(dailyActivity_merged[[#This Row],[ActivityDate]],1)</f>
        <v>4</v>
      </c>
      <c r="E623" s="1">
        <v>42496</v>
      </c>
      <c r="F623" s="1">
        <f ca="1">SUMIF(dailyActivity_merged[Id],dailyActivity_merged[[#Headers],[TotalSteps]],F624:F1562)</f>
        <v>0</v>
      </c>
      <c r="G623">
        <v>3365</v>
      </c>
      <c r="H623">
        <v>2.6800000667571999</v>
      </c>
      <c r="I623">
        <v>2.6800000667571999</v>
      </c>
      <c r="J623">
        <v>0</v>
      </c>
      <c r="K623" t="b">
        <f>IF(dailyActivity_merged[[#This Row],[VeryActiveDistance]]&gt;20,"active")</f>
        <v>0</v>
      </c>
      <c r="L623">
        <v>0</v>
      </c>
      <c r="M623" t="b">
        <f>IF(dailyActivity_merged[[#This Row],[ModeratelyActiveDistance]]&gt;10&lt;20,"moderate")</f>
        <v>0</v>
      </c>
      <c r="N623">
        <v>0</v>
      </c>
      <c r="O623" t="str">
        <f>IF(dailyActivity_merged[[#This Row],[LightActiveDistance]]&lt;10,"light")</f>
        <v>light</v>
      </c>
      <c r="P623" t="b">
        <f>IF(dailyActivity_merged[[#This Row],[Mean]]="intermediate",IF(dailyActivity_merged[[#This Row],[Mean]]&gt;35,"pro","beginner"))</f>
        <v>0</v>
      </c>
      <c r="Q623">
        <f>AVERAGE(dailyActivity_merged[LightActiveDistance])</f>
        <v>3.3408191485885292</v>
      </c>
      <c r="R623">
        <v>2.6800000667571999</v>
      </c>
      <c r="S623">
        <v>0</v>
      </c>
      <c r="T623">
        <f>dailyActivity_merged[[#This Row],[VeryActiveMinutes]]*60</f>
        <v>0</v>
      </c>
      <c r="U623">
        <v>0</v>
      </c>
      <c r="V623">
        <f>dailyActivity_merged[[#This Row],[FairlyActiveMinutes]]*60</f>
        <v>0</v>
      </c>
      <c r="W623">
        <v>0</v>
      </c>
      <c r="X623">
        <f>dailyActivity_merged[[#This Row],[LightlyActiveMinutes]]*60</f>
        <v>7980</v>
      </c>
      <c r="Y623">
        <v>133</v>
      </c>
      <c r="Z623">
        <v>673</v>
      </c>
      <c r="AA623">
        <v>1838</v>
      </c>
    </row>
    <row r="624" spans="1:27" x14ac:dyDescent="0.3">
      <c r="A624" t="e">
        <f>VLOOKUP(dailyActivity_merged[[#Headers],[Id]],dailyActivity_merged[[Id]:[Calories]],15,0)</f>
        <v>#N/A</v>
      </c>
      <c r="B624" t="str">
        <f>LEFT(dailyActivity_merged[[#This Row],[Id]],4)</f>
        <v>6117</v>
      </c>
      <c r="C624">
        <v>6117666160</v>
      </c>
      <c r="D624" t="str">
        <f>LEFT(dailyActivity_merged[[#This Row],[ActivityDate]],1)</f>
        <v>4</v>
      </c>
      <c r="E624" s="1">
        <v>42497</v>
      </c>
      <c r="F624" s="1">
        <f ca="1">SUMIF(dailyActivity_merged[Id],dailyActivity_merged[[#Headers],[TotalSteps]],F625:F1563)</f>
        <v>0</v>
      </c>
      <c r="G624">
        <v>7336</v>
      </c>
      <c r="H624">
        <v>5.53999996185303</v>
      </c>
      <c r="I624">
        <v>5.53999996185303</v>
      </c>
      <c r="J624">
        <v>0</v>
      </c>
      <c r="K624" t="b">
        <f>IF(dailyActivity_merged[[#This Row],[VeryActiveDistance]]&gt;20,"active")</f>
        <v>0</v>
      </c>
      <c r="L624">
        <v>0</v>
      </c>
      <c r="M624" t="b">
        <f>IF(dailyActivity_merged[[#This Row],[ModeratelyActiveDistance]]&gt;10&lt;20,"moderate")</f>
        <v>0</v>
      </c>
      <c r="N624">
        <v>0</v>
      </c>
      <c r="O624" t="str">
        <f>IF(dailyActivity_merged[[#This Row],[LightActiveDistance]]&lt;10,"light")</f>
        <v>light</v>
      </c>
      <c r="P624" t="b">
        <f>IF(dailyActivity_merged[[#This Row],[Mean]]="intermediate",IF(dailyActivity_merged[[#This Row],[Mean]]&gt;35,"pro","beginner"))</f>
        <v>0</v>
      </c>
      <c r="Q624">
        <f>AVERAGE(dailyActivity_merged[LightActiveDistance])</f>
        <v>3.3408191485885292</v>
      </c>
      <c r="R624">
        <v>5.53999996185303</v>
      </c>
      <c r="S624">
        <v>0</v>
      </c>
      <c r="T624">
        <f>dailyActivity_merged[[#This Row],[VeryActiveMinutes]]*60</f>
        <v>0</v>
      </c>
      <c r="U624">
        <v>0</v>
      </c>
      <c r="V624">
        <f>dailyActivity_merged[[#This Row],[FairlyActiveMinutes]]*60</f>
        <v>0</v>
      </c>
      <c r="W624">
        <v>0</v>
      </c>
      <c r="X624">
        <f>dailyActivity_merged[[#This Row],[LightlyActiveMinutes]]*60</f>
        <v>24720</v>
      </c>
      <c r="Y624">
        <v>412</v>
      </c>
      <c r="Z624">
        <v>456</v>
      </c>
      <c r="AA624">
        <v>2469</v>
      </c>
    </row>
    <row r="625" spans="1:27" x14ac:dyDescent="0.3">
      <c r="A625" t="e">
        <f>VLOOKUP(dailyActivity_merged[[#Headers],[Id]],dailyActivity_merged[[Id]:[Calories]],15,0)</f>
        <v>#N/A</v>
      </c>
      <c r="B625" t="str">
        <f>LEFT(dailyActivity_merged[[#This Row],[Id]],4)</f>
        <v>6117</v>
      </c>
      <c r="C625">
        <v>6117666160</v>
      </c>
      <c r="D625" t="str">
        <f>LEFT(dailyActivity_merged[[#This Row],[ActivityDate]],1)</f>
        <v>4</v>
      </c>
      <c r="E625" s="1">
        <v>42498</v>
      </c>
      <c r="F625" s="1">
        <f ca="1">SUMIF(dailyActivity_merged[Id],dailyActivity_merged[[#Headers],[TotalSteps]],F626:F1564)</f>
        <v>0</v>
      </c>
      <c r="G625">
        <v>7328</v>
      </c>
      <c r="H625">
        <v>5.5300002098083496</v>
      </c>
      <c r="I625">
        <v>5.5300002098083496</v>
      </c>
      <c r="J625">
        <v>0</v>
      </c>
      <c r="K625" t="b">
        <f>IF(dailyActivity_merged[[#This Row],[VeryActiveDistance]]&gt;20,"active")</f>
        <v>0</v>
      </c>
      <c r="L625">
        <v>0</v>
      </c>
      <c r="M625" t="b">
        <f>IF(dailyActivity_merged[[#This Row],[ModeratelyActiveDistance]]&gt;10&lt;20,"moderate")</f>
        <v>0</v>
      </c>
      <c r="N625">
        <v>0</v>
      </c>
      <c r="O625" t="str">
        <f>IF(dailyActivity_merged[[#This Row],[LightActiveDistance]]&lt;10,"light")</f>
        <v>light</v>
      </c>
      <c r="P625" t="b">
        <f>IF(dailyActivity_merged[[#This Row],[Mean]]="intermediate",IF(dailyActivity_merged[[#This Row],[Mean]]&gt;35,"pro","beginner"))</f>
        <v>0</v>
      </c>
      <c r="Q625">
        <f>AVERAGE(dailyActivity_merged[LightActiveDistance])</f>
        <v>3.3408191485885292</v>
      </c>
      <c r="R625">
        <v>5.5300002098083496</v>
      </c>
      <c r="S625">
        <v>0</v>
      </c>
      <c r="T625">
        <f>dailyActivity_merged[[#This Row],[VeryActiveMinutes]]*60</f>
        <v>0</v>
      </c>
      <c r="U625">
        <v>0</v>
      </c>
      <c r="V625">
        <f>dailyActivity_merged[[#This Row],[FairlyActiveMinutes]]*60</f>
        <v>0</v>
      </c>
      <c r="W625">
        <v>0</v>
      </c>
      <c r="X625">
        <f>dailyActivity_merged[[#This Row],[LightlyActiveMinutes]]*60</f>
        <v>19080</v>
      </c>
      <c r="Y625">
        <v>318</v>
      </c>
      <c r="Z625">
        <v>517</v>
      </c>
      <c r="AA625">
        <v>2250</v>
      </c>
    </row>
    <row r="626" spans="1:27" x14ac:dyDescent="0.3">
      <c r="A626" t="e">
        <f>VLOOKUP(dailyActivity_merged[[#Headers],[Id]],dailyActivity_merged[[Id]:[Calories]],15,0)</f>
        <v>#N/A</v>
      </c>
      <c r="B626" t="str">
        <f>LEFT(dailyActivity_merged[[#This Row],[Id]],4)</f>
        <v>6117</v>
      </c>
      <c r="C626">
        <v>6117666160</v>
      </c>
      <c r="D626" t="str">
        <f>LEFT(dailyActivity_merged[[#This Row],[ActivityDate]],1)</f>
        <v>4</v>
      </c>
      <c r="E626" s="1">
        <v>42499</v>
      </c>
      <c r="F626" s="1">
        <f ca="1">SUMIF(dailyActivity_merged[Id],dailyActivity_merged[[#Headers],[TotalSteps]],F627:F1565)</f>
        <v>0</v>
      </c>
      <c r="G626">
        <v>4477</v>
      </c>
      <c r="H626">
        <v>3.3800001144409202</v>
      </c>
      <c r="I626">
        <v>3.3800001144409202</v>
      </c>
      <c r="J626">
        <v>0</v>
      </c>
      <c r="K626" t="b">
        <f>IF(dailyActivity_merged[[#This Row],[VeryActiveDistance]]&gt;20,"active")</f>
        <v>0</v>
      </c>
      <c r="L626">
        <v>0</v>
      </c>
      <c r="M626" t="b">
        <f>IF(dailyActivity_merged[[#This Row],[ModeratelyActiveDistance]]&gt;10&lt;20,"moderate")</f>
        <v>0</v>
      </c>
      <c r="N626">
        <v>0</v>
      </c>
      <c r="O626" t="str">
        <f>IF(dailyActivity_merged[[#This Row],[LightActiveDistance]]&lt;10,"light")</f>
        <v>light</v>
      </c>
      <c r="P626" t="b">
        <f>IF(dailyActivity_merged[[#This Row],[Mean]]="intermediate",IF(dailyActivity_merged[[#This Row],[Mean]]&gt;35,"pro","beginner"))</f>
        <v>0</v>
      </c>
      <c r="Q626">
        <f>AVERAGE(dailyActivity_merged[LightActiveDistance])</f>
        <v>3.3408191485885292</v>
      </c>
      <c r="R626">
        <v>3.3800001144409202</v>
      </c>
      <c r="S626">
        <v>0</v>
      </c>
      <c r="T626">
        <f>dailyActivity_merged[[#This Row],[VeryActiveMinutes]]*60</f>
        <v>0</v>
      </c>
      <c r="U626">
        <v>0</v>
      </c>
      <c r="V626">
        <f>dailyActivity_merged[[#This Row],[FairlyActiveMinutes]]*60</f>
        <v>0</v>
      </c>
      <c r="W626">
        <v>0</v>
      </c>
      <c r="X626">
        <f>dailyActivity_merged[[#This Row],[LightlyActiveMinutes]]*60</f>
        <v>11820</v>
      </c>
      <c r="Y626">
        <v>197</v>
      </c>
      <c r="Z626">
        <v>125</v>
      </c>
      <c r="AA626">
        <v>1248</v>
      </c>
    </row>
    <row r="627" spans="1:27" x14ac:dyDescent="0.3">
      <c r="A627" t="e">
        <f>VLOOKUP(dailyActivity_merged[[#Headers],[Id]],dailyActivity_merged[[Id]:[Calories]],15,0)</f>
        <v>#N/A</v>
      </c>
      <c r="B627" t="str">
        <f>LEFT(dailyActivity_merged[[#This Row],[Id]],4)</f>
        <v>6290</v>
      </c>
      <c r="C627">
        <v>6290855005</v>
      </c>
      <c r="D627" t="str">
        <f>LEFT(dailyActivity_merged[[#This Row],[ActivityDate]],1)</f>
        <v>4</v>
      </c>
      <c r="E627" s="1">
        <v>42472</v>
      </c>
      <c r="F627" s="1">
        <f ca="1">SUMIF(dailyActivity_merged[Id],dailyActivity_merged[[#Headers],[TotalSteps]],F628:F1566)</f>
        <v>0</v>
      </c>
      <c r="G627">
        <v>4562</v>
      </c>
      <c r="H627">
        <v>3.4500000476837198</v>
      </c>
      <c r="I627">
        <v>3.4500000476837198</v>
      </c>
      <c r="J627">
        <v>0</v>
      </c>
      <c r="K627" t="b">
        <f>IF(dailyActivity_merged[[#This Row],[VeryActiveDistance]]&gt;20,"active")</f>
        <v>0</v>
      </c>
      <c r="L627">
        <v>0</v>
      </c>
      <c r="M627" t="b">
        <f>IF(dailyActivity_merged[[#This Row],[ModeratelyActiveDistance]]&gt;10&lt;20,"moderate")</f>
        <v>0</v>
      </c>
      <c r="N627">
        <v>0</v>
      </c>
      <c r="O627" t="str">
        <f>IF(dailyActivity_merged[[#This Row],[LightActiveDistance]]&lt;10,"light")</f>
        <v>light</v>
      </c>
      <c r="P627" t="b">
        <f>IF(dailyActivity_merged[[#This Row],[Mean]]="intermediate",IF(dailyActivity_merged[[#This Row],[Mean]]&gt;35,"pro","beginner"))</f>
        <v>0</v>
      </c>
      <c r="Q627">
        <f>AVERAGE(dailyActivity_merged[LightActiveDistance])</f>
        <v>3.3408191485885292</v>
      </c>
      <c r="R627">
        <v>3.4500000476837198</v>
      </c>
      <c r="S627">
        <v>0</v>
      </c>
      <c r="T627">
        <f>dailyActivity_merged[[#This Row],[VeryActiveMinutes]]*60</f>
        <v>0</v>
      </c>
      <c r="U627">
        <v>0</v>
      </c>
      <c r="V627">
        <f>dailyActivity_merged[[#This Row],[FairlyActiveMinutes]]*60</f>
        <v>0</v>
      </c>
      <c r="W627">
        <v>0</v>
      </c>
      <c r="X627">
        <f>dailyActivity_merged[[#This Row],[LightlyActiveMinutes]]*60</f>
        <v>11940</v>
      </c>
      <c r="Y627">
        <v>199</v>
      </c>
      <c r="Z627">
        <v>1241</v>
      </c>
      <c r="AA627">
        <v>2560</v>
      </c>
    </row>
    <row r="628" spans="1:27" x14ac:dyDescent="0.3">
      <c r="A628" t="e">
        <f>VLOOKUP(dailyActivity_merged[[#Headers],[Id]],dailyActivity_merged[[Id]:[Calories]],15,0)</f>
        <v>#N/A</v>
      </c>
      <c r="B628" t="str">
        <f>LEFT(dailyActivity_merged[[#This Row],[Id]],4)</f>
        <v>6290</v>
      </c>
      <c r="C628">
        <v>6290855005</v>
      </c>
      <c r="D628" t="str">
        <f>LEFT(dailyActivity_merged[[#This Row],[ActivityDate]],1)</f>
        <v>4</v>
      </c>
      <c r="E628" s="1">
        <v>42473</v>
      </c>
      <c r="F628" s="1">
        <f ca="1">SUMIF(dailyActivity_merged[Id],dailyActivity_merged[[#Headers],[TotalSteps]],F629:F1567)</f>
        <v>0</v>
      </c>
      <c r="G628">
        <v>7142</v>
      </c>
      <c r="H628">
        <v>5.4000000953674299</v>
      </c>
      <c r="I628">
        <v>5.4000000953674299</v>
      </c>
      <c r="J628">
        <v>0</v>
      </c>
      <c r="K628" t="b">
        <f>IF(dailyActivity_merged[[#This Row],[VeryActiveDistance]]&gt;20,"active")</f>
        <v>0</v>
      </c>
      <c r="L628">
        <v>0</v>
      </c>
      <c r="M628" t="b">
        <f>IF(dailyActivity_merged[[#This Row],[ModeratelyActiveDistance]]&gt;10&lt;20,"moderate")</f>
        <v>0</v>
      </c>
      <c r="N628">
        <v>0</v>
      </c>
      <c r="O628" t="str">
        <f>IF(dailyActivity_merged[[#This Row],[LightActiveDistance]]&lt;10,"light")</f>
        <v>light</v>
      </c>
      <c r="P628" t="b">
        <f>IF(dailyActivity_merged[[#This Row],[Mean]]="intermediate",IF(dailyActivity_merged[[#This Row],[Mean]]&gt;35,"pro","beginner"))</f>
        <v>0</v>
      </c>
      <c r="Q628">
        <f>AVERAGE(dailyActivity_merged[LightActiveDistance])</f>
        <v>3.3408191485885292</v>
      </c>
      <c r="R628">
        <v>5.3899998664856001</v>
      </c>
      <c r="S628">
        <v>9.9999997764825804E-3</v>
      </c>
      <c r="T628">
        <f>dailyActivity_merged[[#This Row],[VeryActiveMinutes]]*60</f>
        <v>0</v>
      </c>
      <c r="U628">
        <v>0</v>
      </c>
      <c r="V628">
        <f>dailyActivity_merged[[#This Row],[FairlyActiveMinutes]]*60</f>
        <v>0</v>
      </c>
      <c r="W628">
        <v>0</v>
      </c>
      <c r="X628">
        <f>dailyActivity_merged[[#This Row],[LightlyActiveMinutes]]*60</f>
        <v>21000</v>
      </c>
      <c r="Y628">
        <v>350</v>
      </c>
      <c r="Z628">
        <v>1090</v>
      </c>
      <c r="AA628">
        <v>2905</v>
      </c>
    </row>
    <row r="629" spans="1:27" x14ac:dyDescent="0.3">
      <c r="A629" t="e">
        <f>VLOOKUP(dailyActivity_merged[[#Headers],[Id]],dailyActivity_merged[[Id]:[Calories]],15,0)</f>
        <v>#N/A</v>
      </c>
      <c r="B629" t="str">
        <f>LEFT(dailyActivity_merged[[#This Row],[Id]],4)</f>
        <v>6290</v>
      </c>
      <c r="C629">
        <v>6290855005</v>
      </c>
      <c r="D629" t="str">
        <f>LEFT(dailyActivity_merged[[#This Row],[ActivityDate]],1)</f>
        <v>4</v>
      </c>
      <c r="E629" s="1">
        <v>42474</v>
      </c>
      <c r="F629" s="1">
        <f ca="1">SUMIF(dailyActivity_merged[Id],dailyActivity_merged[[#Headers],[TotalSteps]],F630:F1568)</f>
        <v>0</v>
      </c>
      <c r="G629">
        <v>7671</v>
      </c>
      <c r="H629">
        <v>5.8000001907348597</v>
      </c>
      <c r="I629">
        <v>5.8000001907348597</v>
      </c>
      <c r="J629">
        <v>0</v>
      </c>
      <c r="K629" t="b">
        <f>IF(dailyActivity_merged[[#This Row],[VeryActiveDistance]]&gt;20,"active")</f>
        <v>0</v>
      </c>
      <c r="L629">
        <v>0</v>
      </c>
      <c r="M629" t="b">
        <f>IF(dailyActivity_merged[[#This Row],[ModeratelyActiveDistance]]&gt;10&lt;20,"moderate")</f>
        <v>0</v>
      </c>
      <c r="N629">
        <v>0</v>
      </c>
      <c r="O629" t="str">
        <f>IF(dailyActivity_merged[[#This Row],[LightActiveDistance]]&lt;10,"light")</f>
        <v>light</v>
      </c>
      <c r="P629" t="b">
        <f>IF(dailyActivity_merged[[#This Row],[Mean]]="intermediate",IF(dailyActivity_merged[[#This Row],[Mean]]&gt;35,"pro","beginner"))</f>
        <v>0</v>
      </c>
      <c r="Q629">
        <f>AVERAGE(dailyActivity_merged[LightActiveDistance])</f>
        <v>3.3408191485885292</v>
      </c>
      <c r="R629">
        <v>5.7699999809265101</v>
      </c>
      <c r="S629">
        <v>2.9999999329447701E-2</v>
      </c>
      <c r="T629">
        <f>dailyActivity_merged[[#This Row],[VeryActiveMinutes]]*60</f>
        <v>0</v>
      </c>
      <c r="U629">
        <v>0</v>
      </c>
      <c r="V629">
        <f>dailyActivity_merged[[#This Row],[FairlyActiveMinutes]]*60</f>
        <v>0</v>
      </c>
      <c r="W629">
        <v>0</v>
      </c>
      <c r="X629">
        <f>dailyActivity_merged[[#This Row],[LightlyActiveMinutes]]*60</f>
        <v>21780</v>
      </c>
      <c r="Y629">
        <v>363</v>
      </c>
      <c r="Z629">
        <v>1077</v>
      </c>
      <c r="AA629">
        <v>2952</v>
      </c>
    </row>
    <row r="630" spans="1:27" x14ac:dyDescent="0.3">
      <c r="A630" t="e">
        <f>VLOOKUP(dailyActivity_merged[[#Headers],[Id]],dailyActivity_merged[[Id]:[Calories]],15,0)</f>
        <v>#N/A</v>
      </c>
      <c r="B630" t="str">
        <f>LEFT(dailyActivity_merged[[#This Row],[Id]],4)</f>
        <v>6290</v>
      </c>
      <c r="C630">
        <v>6290855005</v>
      </c>
      <c r="D630" t="str">
        <f>LEFT(dailyActivity_merged[[#This Row],[ActivityDate]],1)</f>
        <v>4</v>
      </c>
      <c r="E630" s="1">
        <v>42475</v>
      </c>
      <c r="F630" s="1">
        <f ca="1">SUMIF(dailyActivity_merged[Id],dailyActivity_merged[[#Headers],[TotalSteps]],F631:F1569)</f>
        <v>0</v>
      </c>
      <c r="G630">
        <v>9501</v>
      </c>
      <c r="H630">
        <v>7.1799998283386204</v>
      </c>
      <c r="I630">
        <v>7.1799998283386204</v>
      </c>
      <c r="J630">
        <v>0</v>
      </c>
      <c r="K630" t="b">
        <f>IF(dailyActivity_merged[[#This Row],[VeryActiveDistance]]&gt;20,"active")</f>
        <v>0</v>
      </c>
      <c r="L630">
        <v>0</v>
      </c>
      <c r="M630" t="b">
        <f>IF(dailyActivity_merged[[#This Row],[ModeratelyActiveDistance]]&gt;10&lt;20,"moderate")</f>
        <v>0</v>
      </c>
      <c r="N630">
        <v>0</v>
      </c>
      <c r="O630" t="str">
        <f>IF(dailyActivity_merged[[#This Row],[LightActiveDistance]]&lt;10,"light")</f>
        <v>light</v>
      </c>
      <c r="P630" t="b">
        <f>IF(dailyActivity_merged[[#This Row],[Mean]]="intermediate",IF(dailyActivity_merged[[#This Row],[Mean]]&gt;35,"pro","beginner"))</f>
        <v>0</v>
      </c>
      <c r="Q630">
        <f>AVERAGE(dailyActivity_merged[LightActiveDistance])</f>
        <v>3.3408191485885292</v>
      </c>
      <c r="R630">
        <v>7.1700000762939498</v>
      </c>
      <c r="S630">
        <v>9.9999997764825804E-3</v>
      </c>
      <c r="T630">
        <f>dailyActivity_merged[[#This Row],[VeryActiveMinutes]]*60</f>
        <v>0</v>
      </c>
      <c r="U630">
        <v>0</v>
      </c>
      <c r="V630">
        <f>dailyActivity_merged[[#This Row],[FairlyActiveMinutes]]*60</f>
        <v>0</v>
      </c>
      <c r="W630">
        <v>0</v>
      </c>
      <c r="X630">
        <f>dailyActivity_merged[[#This Row],[LightlyActiveMinutes]]*60</f>
        <v>19680</v>
      </c>
      <c r="Y630">
        <v>328</v>
      </c>
      <c r="Z630">
        <v>1112</v>
      </c>
      <c r="AA630">
        <v>2896</v>
      </c>
    </row>
    <row r="631" spans="1:27" x14ac:dyDescent="0.3">
      <c r="A631" t="e">
        <f>VLOOKUP(dailyActivity_merged[[#Headers],[Id]],dailyActivity_merged[[Id]:[Calories]],15,0)</f>
        <v>#N/A</v>
      </c>
      <c r="B631" t="str">
        <f>LEFT(dailyActivity_merged[[#This Row],[Id]],4)</f>
        <v>6290</v>
      </c>
      <c r="C631">
        <v>6290855005</v>
      </c>
      <c r="D631" t="str">
        <f>LEFT(dailyActivity_merged[[#This Row],[ActivityDate]],1)</f>
        <v>4</v>
      </c>
      <c r="E631" s="1">
        <v>42476</v>
      </c>
      <c r="F631" s="1">
        <f ca="1">SUMIF(dailyActivity_merged[Id],dailyActivity_merged[[#Headers],[TotalSteps]],F632:F1570)</f>
        <v>0</v>
      </c>
      <c r="G631">
        <v>8301</v>
      </c>
      <c r="H631">
        <v>6.2800002098083496</v>
      </c>
      <c r="I631">
        <v>6.2800002098083496</v>
      </c>
      <c r="J631">
        <v>0</v>
      </c>
      <c r="K631" t="b">
        <f>IF(dailyActivity_merged[[#This Row],[VeryActiveDistance]]&gt;20,"active")</f>
        <v>0</v>
      </c>
      <c r="L631">
        <v>0</v>
      </c>
      <c r="M631" t="b">
        <f>IF(dailyActivity_merged[[#This Row],[ModeratelyActiveDistance]]&gt;10&lt;20,"moderate")</f>
        <v>0</v>
      </c>
      <c r="N631">
        <v>0</v>
      </c>
      <c r="O631" t="str">
        <f>IF(dailyActivity_merged[[#This Row],[LightActiveDistance]]&lt;10,"light")</f>
        <v>light</v>
      </c>
      <c r="P631" t="b">
        <f>IF(dailyActivity_merged[[#This Row],[Mean]]="intermediate",IF(dailyActivity_merged[[#This Row],[Mean]]&gt;35,"pro","beginner"))</f>
        <v>0</v>
      </c>
      <c r="Q631">
        <f>AVERAGE(dailyActivity_merged[LightActiveDistance])</f>
        <v>3.3408191485885292</v>
      </c>
      <c r="R631">
        <v>6.2699999809265101</v>
      </c>
      <c r="S631">
        <v>9.9999997764825804E-3</v>
      </c>
      <c r="T631">
        <f>dailyActivity_merged[[#This Row],[VeryActiveMinutes]]*60</f>
        <v>0</v>
      </c>
      <c r="U631">
        <v>0</v>
      </c>
      <c r="V631">
        <f>dailyActivity_merged[[#This Row],[FairlyActiveMinutes]]*60</f>
        <v>0</v>
      </c>
      <c r="W631">
        <v>0</v>
      </c>
      <c r="X631">
        <f>dailyActivity_merged[[#This Row],[LightlyActiveMinutes]]*60</f>
        <v>15480</v>
      </c>
      <c r="Y631">
        <v>258</v>
      </c>
      <c r="Z631">
        <v>1182</v>
      </c>
      <c r="AA631">
        <v>2783</v>
      </c>
    </row>
    <row r="632" spans="1:27" x14ac:dyDescent="0.3">
      <c r="A632" t="e">
        <f>VLOOKUP(dailyActivity_merged[[#Headers],[Id]],dailyActivity_merged[[Id]:[Calories]],15,0)</f>
        <v>#N/A</v>
      </c>
      <c r="B632" t="str">
        <f>LEFT(dailyActivity_merged[[#This Row],[Id]],4)</f>
        <v>6290</v>
      </c>
      <c r="C632">
        <v>6290855005</v>
      </c>
      <c r="D632" t="str">
        <f>LEFT(dailyActivity_merged[[#This Row],[ActivityDate]],1)</f>
        <v>4</v>
      </c>
      <c r="E632" s="1">
        <v>42477</v>
      </c>
      <c r="F632" s="1">
        <f ca="1">SUMIF(dailyActivity_merged[Id],dailyActivity_merged[[#Headers],[TotalSteps]],F633:F1571)</f>
        <v>0</v>
      </c>
      <c r="G632">
        <v>7851</v>
      </c>
      <c r="H632">
        <v>5.9400000572204599</v>
      </c>
      <c r="I632">
        <v>5.9400000572204599</v>
      </c>
      <c r="J632">
        <v>0</v>
      </c>
      <c r="K632" t="b">
        <f>IF(dailyActivity_merged[[#This Row],[VeryActiveDistance]]&gt;20,"active")</f>
        <v>0</v>
      </c>
      <c r="L632">
        <v>1.1399999856948899</v>
      </c>
      <c r="M632" t="b">
        <f>IF(dailyActivity_merged[[#This Row],[ModeratelyActiveDistance]]&gt;10&lt;20,"moderate")</f>
        <v>0</v>
      </c>
      <c r="N632">
        <v>0.79000002145767201</v>
      </c>
      <c r="O632" t="str">
        <f>IF(dailyActivity_merged[[#This Row],[LightActiveDistance]]&lt;10,"light")</f>
        <v>light</v>
      </c>
      <c r="P632" t="b">
        <f>IF(dailyActivity_merged[[#This Row],[Mean]]="intermediate",IF(dailyActivity_merged[[#This Row],[Mean]]&gt;35,"pro","beginner"))</f>
        <v>0</v>
      </c>
      <c r="Q632">
        <f>AVERAGE(dailyActivity_merged[LightActiveDistance])</f>
        <v>3.3408191485885292</v>
      </c>
      <c r="R632">
        <v>4</v>
      </c>
      <c r="S632">
        <v>0</v>
      </c>
      <c r="T632">
        <f>dailyActivity_merged[[#This Row],[VeryActiveMinutes]]*60</f>
        <v>1860</v>
      </c>
      <c r="U632">
        <v>31</v>
      </c>
      <c r="V632">
        <f>dailyActivity_merged[[#This Row],[FairlyActiveMinutes]]*60</f>
        <v>720</v>
      </c>
      <c r="W632">
        <v>12</v>
      </c>
      <c r="X632">
        <f>dailyActivity_merged[[#This Row],[LightlyActiveMinutes]]*60</f>
        <v>13500</v>
      </c>
      <c r="Y632">
        <v>225</v>
      </c>
      <c r="Z632">
        <v>1172</v>
      </c>
      <c r="AA632">
        <v>3171</v>
      </c>
    </row>
    <row r="633" spans="1:27" x14ac:dyDescent="0.3">
      <c r="A633" t="e">
        <f>VLOOKUP(dailyActivity_merged[[#Headers],[Id]],dailyActivity_merged[[Id]:[Calories]],15,0)</f>
        <v>#N/A</v>
      </c>
      <c r="B633" t="str">
        <f>LEFT(dailyActivity_merged[[#This Row],[Id]],4)</f>
        <v>6290</v>
      </c>
      <c r="C633">
        <v>6290855005</v>
      </c>
      <c r="D633" t="str">
        <f>LEFT(dailyActivity_merged[[#This Row],[ActivityDate]],1)</f>
        <v>4</v>
      </c>
      <c r="E633" s="1">
        <v>42478</v>
      </c>
      <c r="F633" s="1">
        <f ca="1">SUMIF(dailyActivity_merged[Id],dailyActivity_merged[[#Headers],[TotalSteps]],F634:F1572)</f>
        <v>0</v>
      </c>
      <c r="G633">
        <v>6885</v>
      </c>
      <c r="H633">
        <v>5.21000003814697</v>
      </c>
      <c r="I633">
        <v>5.21000003814697</v>
      </c>
      <c r="J633">
        <v>0</v>
      </c>
      <c r="K633" t="b">
        <f>IF(dailyActivity_merged[[#This Row],[VeryActiveDistance]]&gt;20,"active")</f>
        <v>0</v>
      </c>
      <c r="L633">
        <v>0</v>
      </c>
      <c r="M633" t="b">
        <f>IF(dailyActivity_merged[[#This Row],[ModeratelyActiveDistance]]&gt;10&lt;20,"moderate")</f>
        <v>0</v>
      </c>
      <c r="N633">
        <v>0</v>
      </c>
      <c r="O633" t="str">
        <f>IF(dailyActivity_merged[[#This Row],[LightActiveDistance]]&lt;10,"light")</f>
        <v>light</v>
      </c>
      <c r="P633" t="b">
        <f>IF(dailyActivity_merged[[#This Row],[Mean]]="intermediate",IF(dailyActivity_merged[[#This Row],[Mean]]&gt;35,"pro","beginner"))</f>
        <v>0</v>
      </c>
      <c r="Q633">
        <f>AVERAGE(dailyActivity_merged[LightActiveDistance])</f>
        <v>3.3408191485885292</v>
      </c>
      <c r="R633">
        <v>5.1900000572204599</v>
      </c>
      <c r="S633">
        <v>1.9999999552965199E-2</v>
      </c>
      <c r="T633">
        <f>dailyActivity_merged[[#This Row],[VeryActiveMinutes]]*60</f>
        <v>0</v>
      </c>
      <c r="U633">
        <v>0</v>
      </c>
      <c r="V633">
        <f>dailyActivity_merged[[#This Row],[FairlyActiveMinutes]]*60</f>
        <v>0</v>
      </c>
      <c r="W633">
        <v>0</v>
      </c>
      <c r="X633">
        <f>dailyActivity_merged[[#This Row],[LightlyActiveMinutes]]*60</f>
        <v>16260</v>
      </c>
      <c r="Y633">
        <v>271</v>
      </c>
      <c r="Z633">
        <v>1169</v>
      </c>
      <c r="AA633">
        <v>2766</v>
      </c>
    </row>
    <row r="634" spans="1:27" x14ac:dyDescent="0.3">
      <c r="A634" t="e">
        <f>VLOOKUP(dailyActivity_merged[[#Headers],[Id]],dailyActivity_merged[[Id]:[Calories]],15,0)</f>
        <v>#N/A</v>
      </c>
      <c r="B634" t="str">
        <f>LEFT(dailyActivity_merged[[#This Row],[Id]],4)</f>
        <v>6290</v>
      </c>
      <c r="C634">
        <v>6290855005</v>
      </c>
      <c r="D634" t="str">
        <f>LEFT(dailyActivity_merged[[#This Row],[ActivityDate]],1)</f>
        <v>4</v>
      </c>
      <c r="E634" s="1">
        <v>42479</v>
      </c>
      <c r="F634" s="1">
        <f ca="1">SUMIF(dailyActivity_merged[Id],dailyActivity_merged[[#Headers],[TotalSteps]],F635:F1573)</f>
        <v>0</v>
      </c>
      <c r="G634">
        <v>7142</v>
      </c>
      <c r="H634">
        <v>5.4000000953674299</v>
      </c>
      <c r="I634">
        <v>5.4000000953674299</v>
      </c>
      <c r="J634">
        <v>0</v>
      </c>
      <c r="K634" t="b">
        <f>IF(dailyActivity_merged[[#This Row],[VeryActiveDistance]]&gt;20,"active")</f>
        <v>0</v>
      </c>
      <c r="L634">
        <v>0</v>
      </c>
      <c r="M634" t="b">
        <f>IF(dailyActivity_merged[[#This Row],[ModeratelyActiveDistance]]&gt;10&lt;20,"moderate")</f>
        <v>0</v>
      </c>
      <c r="N634">
        <v>0</v>
      </c>
      <c r="O634" t="str">
        <f>IF(dailyActivity_merged[[#This Row],[LightActiveDistance]]&lt;10,"light")</f>
        <v>light</v>
      </c>
      <c r="P634" t="b">
        <f>IF(dailyActivity_merged[[#This Row],[Mean]]="intermediate",IF(dailyActivity_merged[[#This Row],[Mean]]&gt;35,"pro","beginner"))</f>
        <v>0</v>
      </c>
      <c r="Q634">
        <f>AVERAGE(dailyActivity_merged[LightActiveDistance])</f>
        <v>3.3408191485885292</v>
      </c>
      <c r="R634">
        <v>5.3899998664856001</v>
      </c>
      <c r="S634">
        <v>9.9999997764825804E-3</v>
      </c>
      <c r="T634">
        <f>dailyActivity_merged[[#This Row],[VeryActiveMinutes]]*60</f>
        <v>0</v>
      </c>
      <c r="U634">
        <v>0</v>
      </c>
      <c r="V634">
        <f>dailyActivity_merged[[#This Row],[FairlyActiveMinutes]]*60</f>
        <v>0</v>
      </c>
      <c r="W634">
        <v>0</v>
      </c>
      <c r="X634">
        <f>dailyActivity_merged[[#This Row],[LightlyActiveMinutes]]*60</f>
        <v>19260</v>
      </c>
      <c r="Y634">
        <v>321</v>
      </c>
      <c r="Z634">
        <v>1119</v>
      </c>
      <c r="AA634">
        <v>2839</v>
      </c>
    </row>
    <row r="635" spans="1:27" x14ac:dyDescent="0.3">
      <c r="A635" t="e">
        <f>VLOOKUP(dailyActivity_merged[[#Headers],[Id]],dailyActivity_merged[[Id]:[Calories]],15,0)</f>
        <v>#N/A</v>
      </c>
      <c r="B635" t="str">
        <f>LEFT(dailyActivity_merged[[#This Row],[Id]],4)</f>
        <v>6290</v>
      </c>
      <c r="C635">
        <v>6290855005</v>
      </c>
      <c r="D635" t="str">
        <f>LEFT(dailyActivity_merged[[#This Row],[ActivityDate]],1)</f>
        <v>4</v>
      </c>
      <c r="E635" s="1">
        <v>42480</v>
      </c>
      <c r="F635" s="1">
        <f ca="1">SUMIF(dailyActivity_merged[Id],dailyActivity_merged[[#Headers],[TotalSteps]],F636:F1574)</f>
        <v>0</v>
      </c>
      <c r="G635">
        <v>6361</v>
      </c>
      <c r="H635">
        <v>4.8099999427795401</v>
      </c>
      <c r="I635">
        <v>4.8099999427795401</v>
      </c>
      <c r="J635">
        <v>0</v>
      </c>
      <c r="K635" t="b">
        <f>IF(dailyActivity_merged[[#This Row],[VeryActiveDistance]]&gt;20,"active")</f>
        <v>0</v>
      </c>
      <c r="L635">
        <v>0</v>
      </c>
      <c r="M635" t="b">
        <f>IF(dailyActivity_merged[[#This Row],[ModeratelyActiveDistance]]&gt;10&lt;20,"moderate")</f>
        <v>0</v>
      </c>
      <c r="N635">
        <v>0</v>
      </c>
      <c r="O635" t="str">
        <f>IF(dailyActivity_merged[[#This Row],[LightActiveDistance]]&lt;10,"light")</f>
        <v>light</v>
      </c>
      <c r="P635" t="b">
        <f>IF(dailyActivity_merged[[#This Row],[Mean]]="intermediate",IF(dailyActivity_merged[[#This Row],[Mean]]&gt;35,"pro","beginner"))</f>
        <v>0</v>
      </c>
      <c r="Q635">
        <f>AVERAGE(dailyActivity_merged[LightActiveDistance])</f>
        <v>3.3408191485885292</v>
      </c>
      <c r="R635">
        <v>4.8000001907348597</v>
      </c>
      <c r="S635">
        <v>9.9999997764825804E-3</v>
      </c>
      <c r="T635">
        <f>dailyActivity_merged[[#This Row],[VeryActiveMinutes]]*60</f>
        <v>0</v>
      </c>
      <c r="U635">
        <v>0</v>
      </c>
      <c r="V635">
        <f>dailyActivity_merged[[#This Row],[FairlyActiveMinutes]]*60</f>
        <v>0</v>
      </c>
      <c r="W635">
        <v>0</v>
      </c>
      <c r="X635">
        <f>dailyActivity_merged[[#This Row],[LightlyActiveMinutes]]*60</f>
        <v>15480</v>
      </c>
      <c r="Y635">
        <v>258</v>
      </c>
      <c r="Z635">
        <v>1182</v>
      </c>
      <c r="AA635">
        <v>2701</v>
      </c>
    </row>
    <row r="636" spans="1:27" x14ac:dyDescent="0.3">
      <c r="A636" t="e">
        <f>VLOOKUP(dailyActivity_merged[[#Headers],[Id]],dailyActivity_merged[[Id]:[Calories]],15,0)</f>
        <v>#N/A</v>
      </c>
      <c r="B636" t="str">
        <f>LEFT(dailyActivity_merged[[#This Row],[Id]],4)</f>
        <v>6290</v>
      </c>
      <c r="C636">
        <v>6290855005</v>
      </c>
      <c r="D636" t="str">
        <f>LEFT(dailyActivity_merged[[#This Row],[ActivityDate]],1)</f>
        <v>4</v>
      </c>
      <c r="E636" s="1">
        <v>42481</v>
      </c>
      <c r="F636" s="1">
        <f ca="1">SUMIF(dailyActivity_merged[Id],dailyActivity_merged[[#Headers],[TotalSteps]],F637:F1575)</f>
        <v>0</v>
      </c>
      <c r="G636">
        <v>0</v>
      </c>
      <c r="H636">
        <v>0</v>
      </c>
      <c r="I636">
        <v>0</v>
      </c>
      <c r="J636">
        <v>0</v>
      </c>
      <c r="K636" t="b">
        <f>IF(dailyActivity_merged[[#This Row],[VeryActiveDistance]]&gt;20,"active")</f>
        <v>0</v>
      </c>
      <c r="L636">
        <v>0</v>
      </c>
      <c r="M636" t="b">
        <f>IF(dailyActivity_merged[[#This Row],[ModeratelyActiveDistance]]&gt;10&lt;20,"moderate")</f>
        <v>0</v>
      </c>
      <c r="N636">
        <v>0</v>
      </c>
      <c r="O636" t="str">
        <f>IF(dailyActivity_merged[[#This Row],[LightActiveDistance]]&lt;10,"light")</f>
        <v>light</v>
      </c>
      <c r="P636" t="b">
        <f>IF(dailyActivity_merged[[#This Row],[Mean]]="intermediate",IF(dailyActivity_merged[[#This Row],[Mean]]&gt;35,"pro","beginner"))</f>
        <v>0</v>
      </c>
      <c r="Q636">
        <f>AVERAGE(dailyActivity_merged[LightActiveDistance])</f>
        <v>3.3408191485885292</v>
      </c>
      <c r="R636">
        <v>0</v>
      </c>
      <c r="S636">
        <v>0</v>
      </c>
      <c r="T636">
        <f>dailyActivity_merged[[#This Row],[VeryActiveMinutes]]*60</f>
        <v>0</v>
      </c>
      <c r="U636">
        <v>0</v>
      </c>
      <c r="V636">
        <f>dailyActivity_merged[[#This Row],[FairlyActiveMinutes]]*60</f>
        <v>0</v>
      </c>
      <c r="W636">
        <v>0</v>
      </c>
      <c r="X636">
        <f>dailyActivity_merged[[#This Row],[LightlyActiveMinutes]]*60</f>
        <v>0</v>
      </c>
      <c r="Y636">
        <v>0</v>
      </c>
      <c r="Z636">
        <v>1440</v>
      </c>
      <c r="AA636">
        <v>2060</v>
      </c>
    </row>
    <row r="637" spans="1:27" x14ac:dyDescent="0.3">
      <c r="A637" t="e">
        <f>VLOOKUP(dailyActivity_merged[[#Headers],[Id]],dailyActivity_merged[[Id]:[Calories]],15,0)</f>
        <v>#N/A</v>
      </c>
      <c r="B637" t="str">
        <f>LEFT(dailyActivity_merged[[#This Row],[Id]],4)</f>
        <v>6290</v>
      </c>
      <c r="C637">
        <v>6290855005</v>
      </c>
      <c r="D637" t="str">
        <f>LEFT(dailyActivity_merged[[#This Row],[ActivityDate]],1)</f>
        <v>4</v>
      </c>
      <c r="E637" s="1">
        <v>42482</v>
      </c>
      <c r="F637" s="1">
        <f ca="1">SUMIF(dailyActivity_merged[Id],dailyActivity_merged[[#Headers],[TotalSteps]],F638:F1576)</f>
        <v>0</v>
      </c>
      <c r="G637">
        <v>6238</v>
      </c>
      <c r="H637">
        <v>4.7199997901916504</v>
      </c>
      <c r="I637">
        <v>4.7199997901916504</v>
      </c>
      <c r="J637">
        <v>0</v>
      </c>
      <c r="K637" t="b">
        <f>IF(dailyActivity_merged[[#This Row],[VeryActiveDistance]]&gt;20,"active")</f>
        <v>0</v>
      </c>
      <c r="L637">
        <v>0</v>
      </c>
      <c r="M637" t="b">
        <f>IF(dailyActivity_merged[[#This Row],[ModeratelyActiveDistance]]&gt;10&lt;20,"moderate")</f>
        <v>0</v>
      </c>
      <c r="N637">
        <v>0</v>
      </c>
      <c r="O637" t="str">
        <f>IF(dailyActivity_merged[[#This Row],[LightActiveDistance]]&lt;10,"light")</f>
        <v>light</v>
      </c>
      <c r="P637" t="b">
        <f>IF(dailyActivity_merged[[#This Row],[Mean]]="intermediate",IF(dailyActivity_merged[[#This Row],[Mean]]&gt;35,"pro","beginner"))</f>
        <v>0</v>
      </c>
      <c r="Q637">
        <f>AVERAGE(dailyActivity_merged[LightActiveDistance])</f>
        <v>3.3408191485885292</v>
      </c>
      <c r="R637">
        <v>4.7199997901916504</v>
      </c>
      <c r="S637">
        <v>0</v>
      </c>
      <c r="T637">
        <f>dailyActivity_merged[[#This Row],[VeryActiveMinutes]]*60</f>
        <v>0</v>
      </c>
      <c r="U637">
        <v>0</v>
      </c>
      <c r="V637">
        <f>dailyActivity_merged[[#This Row],[FairlyActiveMinutes]]*60</f>
        <v>0</v>
      </c>
      <c r="W637">
        <v>0</v>
      </c>
      <c r="X637">
        <f>dailyActivity_merged[[#This Row],[LightlyActiveMinutes]]*60</f>
        <v>18120</v>
      </c>
      <c r="Y637">
        <v>302</v>
      </c>
      <c r="Z637">
        <v>1138</v>
      </c>
      <c r="AA637">
        <v>2796</v>
      </c>
    </row>
    <row r="638" spans="1:27" x14ac:dyDescent="0.3">
      <c r="A638" t="e">
        <f>VLOOKUP(dailyActivity_merged[[#Headers],[Id]],dailyActivity_merged[[Id]:[Calories]],15,0)</f>
        <v>#N/A</v>
      </c>
      <c r="B638" t="str">
        <f>LEFT(dailyActivity_merged[[#This Row],[Id]],4)</f>
        <v>6290</v>
      </c>
      <c r="C638">
        <v>6290855005</v>
      </c>
      <c r="D638" t="str">
        <f>LEFT(dailyActivity_merged[[#This Row],[ActivityDate]],1)</f>
        <v>4</v>
      </c>
      <c r="E638" s="1">
        <v>42483</v>
      </c>
      <c r="F638" s="1">
        <f ca="1">SUMIF(dailyActivity_merged[Id],dailyActivity_merged[[#Headers],[TotalSteps]],F639:F1577)</f>
        <v>0</v>
      </c>
      <c r="G638">
        <v>0</v>
      </c>
      <c r="H638">
        <v>0</v>
      </c>
      <c r="I638">
        <v>0</v>
      </c>
      <c r="J638">
        <v>0</v>
      </c>
      <c r="K638" t="b">
        <f>IF(dailyActivity_merged[[#This Row],[VeryActiveDistance]]&gt;20,"active")</f>
        <v>0</v>
      </c>
      <c r="L638">
        <v>0</v>
      </c>
      <c r="M638" t="b">
        <f>IF(dailyActivity_merged[[#This Row],[ModeratelyActiveDistance]]&gt;10&lt;20,"moderate")</f>
        <v>0</v>
      </c>
      <c r="N638">
        <v>0</v>
      </c>
      <c r="O638" t="str">
        <f>IF(dailyActivity_merged[[#This Row],[LightActiveDistance]]&lt;10,"light")</f>
        <v>light</v>
      </c>
      <c r="P638" t="b">
        <f>IF(dailyActivity_merged[[#This Row],[Mean]]="intermediate",IF(dailyActivity_merged[[#This Row],[Mean]]&gt;35,"pro","beginner"))</f>
        <v>0</v>
      </c>
      <c r="Q638">
        <f>AVERAGE(dailyActivity_merged[LightActiveDistance])</f>
        <v>3.3408191485885292</v>
      </c>
      <c r="R638">
        <v>0</v>
      </c>
      <c r="S638">
        <v>0</v>
      </c>
      <c r="T638">
        <f>dailyActivity_merged[[#This Row],[VeryActiveMinutes]]*60</f>
        <v>1980</v>
      </c>
      <c r="U638">
        <v>33</v>
      </c>
      <c r="V638">
        <f>dailyActivity_merged[[#This Row],[FairlyActiveMinutes]]*60</f>
        <v>0</v>
      </c>
      <c r="W638">
        <v>0</v>
      </c>
      <c r="X638">
        <f>dailyActivity_merged[[#This Row],[LightlyActiveMinutes]]*60</f>
        <v>0</v>
      </c>
      <c r="Y638">
        <v>0</v>
      </c>
      <c r="Z638">
        <v>1407</v>
      </c>
      <c r="AA638">
        <v>2664</v>
      </c>
    </row>
    <row r="639" spans="1:27" x14ac:dyDescent="0.3">
      <c r="A639" t="e">
        <f>VLOOKUP(dailyActivity_merged[[#Headers],[Id]],dailyActivity_merged[[Id]:[Calories]],15,0)</f>
        <v>#N/A</v>
      </c>
      <c r="B639" t="str">
        <f>LEFT(dailyActivity_merged[[#This Row],[Id]],4)</f>
        <v>6290</v>
      </c>
      <c r="C639">
        <v>6290855005</v>
      </c>
      <c r="D639" t="str">
        <f>LEFT(dailyActivity_merged[[#This Row],[ActivityDate]],1)</f>
        <v>4</v>
      </c>
      <c r="E639" s="1">
        <v>42484</v>
      </c>
      <c r="F639" s="1">
        <f ca="1">SUMIF(dailyActivity_merged[Id],dailyActivity_merged[[#Headers],[TotalSteps]],F640:F1578)</f>
        <v>0</v>
      </c>
      <c r="G639">
        <v>5896</v>
      </c>
      <c r="H639">
        <v>4.46000003814697</v>
      </c>
      <c r="I639">
        <v>4.46000003814697</v>
      </c>
      <c r="J639">
        <v>0</v>
      </c>
      <c r="K639" t="b">
        <f>IF(dailyActivity_merged[[#This Row],[VeryActiveDistance]]&gt;20,"active")</f>
        <v>0</v>
      </c>
      <c r="L639">
        <v>0</v>
      </c>
      <c r="M639" t="b">
        <f>IF(dailyActivity_merged[[#This Row],[ModeratelyActiveDistance]]&gt;10&lt;20,"moderate")</f>
        <v>0</v>
      </c>
      <c r="N639">
        <v>0</v>
      </c>
      <c r="O639" t="str">
        <f>IF(dailyActivity_merged[[#This Row],[LightActiveDistance]]&lt;10,"light")</f>
        <v>light</v>
      </c>
      <c r="P639" t="b">
        <f>IF(dailyActivity_merged[[#This Row],[Mean]]="intermediate",IF(dailyActivity_merged[[#This Row],[Mean]]&gt;35,"pro","beginner"))</f>
        <v>0</v>
      </c>
      <c r="Q639">
        <f>AVERAGE(dailyActivity_merged[LightActiveDistance])</f>
        <v>3.3408191485885292</v>
      </c>
      <c r="R639">
        <v>4.46000003814697</v>
      </c>
      <c r="S639">
        <v>0</v>
      </c>
      <c r="T639">
        <f>dailyActivity_merged[[#This Row],[VeryActiveMinutes]]*60</f>
        <v>0</v>
      </c>
      <c r="U639">
        <v>0</v>
      </c>
      <c r="V639">
        <f>dailyActivity_merged[[#This Row],[FairlyActiveMinutes]]*60</f>
        <v>0</v>
      </c>
      <c r="W639">
        <v>0</v>
      </c>
      <c r="X639">
        <f>dailyActivity_merged[[#This Row],[LightlyActiveMinutes]]*60</f>
        <v>15480</v>
      </c>
      <c r="Y639">
        <v>258</v>
      </c>
      <c r="Z639">
        <v>1182</v>
      </c>
      <c r="AA639">
        <v>2703</v>
      </c>
    </row>
    <row r="640" spans="1:27" x14ac:dyDescent="0.3">
      <c r="A640" t="e">
        <f>VLOOKUP(dailyActivity_merged[[#Headers],[Id]],dailyActivity_merged[[Id]:[Calories]],15,0)</f>
        <v>#N/A</v>
      </c>
      <c r="B640" t="str">
        <f>LEFT(dailyActivity_merged[[#This Row],[Id]],4)</f>
        <v>6290</v>
      </c>
      <c r="C640">
        <v>6290855005</v>
      </c>
      <c r="D640" t="str">
        <f>LEFT(dailyActivity_merged[[#This Row],[ActivityDate]],1)</f>
        <v>4</v>
      </c>
      <c r="E640" s="1">
        <v>42485</v>
      </c>
      <c r="F640" s="1">
        <f ca="1">SUMIF(dailyActivity_merged[Id],dailyActivity_merged[[#Headers],[TotalSteps]],F641:F1579)</f>
        <v>0</v>
      </c>
      <c r="G640">
        <v>7802</v>
      </c>
      <c r="H640">
        <v>5.9000000953674299</v>
      </c>
      <c r="I640">
        <v>5.9000000953674299</v>
      </c>
      <c r="J640">
        <v>0</v>
      </c>
      <c r="K640" t="b">
        <f>IF(dailyActivity_merged[[#This Row],[VeryActiveDistance]]&gt;20,"active")</f>
        <v>0</v>
      </c>
      <c r="L640">
        <v>0.68000000715255704</v>
      </c>
      <c r="M640" t="b">
        <f>IF(dailyActivity_merged[[#This Row],[ModeratelyActiveDistance]]&gt;10&lt;20,"moderate")</f>
        <v>0</v>
      </c>
      <c r="N640">
        <v>0.18000000715255701</v>
      </c>
      <c r="O640" t="str">
        <f>IF(dailyActivity_merged[[#This Row],[LightActiveDistance]]&lt;10,"light")</f>
        <v>light</v>
      </c>
      <c r="P640" t="b">
        <f>IF(dailyActivity_merged[[#This Row],[Mean]]="intermediate",IF(dailyActivity_merged[[#This Row],[Mean]]&gt;35,"pro","beginner"))</f>
        <v>0</v>
      </c>
      <c r="Q640">
        <f>AVERAGE(dailyActivity_merged[LightActiveDistance])</f>
        <v>3.3408191485885292</v>
      </c>
      <c r="R640">
        <v>5.0300002098083496</v>
      </c>
      <c r="S640">
        <v>9.9999997764825804E-3</v>
      </c>
      <c r="T640">
        <f>dailyActivity_merged[[#This Row],[VeryActiveMinutes]]*60</f>
        <v>480</v>
      </c>
      <c r="U640">
        <v>8</v>
      </c>
      <c r="V640">
        <f>dailyActivity_merged[[#This Row],[FairlyActiveMinutes]]*60</f>
        <v>180</v>
      </c>
      <c r="W640">
        <v>3</v>
      </c>
      <c r="X640">
        <f>dailyActivity_merged[[#This Row],[LightlyActiveMinutes]]*60</f>
        <v>14940</v>
      </c>
      <c r="Y640">
        <v>249</v>
      </c>
      <c r="Z640">
        <v>1180</v>
      </c>
      <c r="AA640">
        <v>2771</v>
      </c>
    </row>
    <row r="641" spans="1:27" x14ac:dyDescent="0.3">
      <c r="A641" t="e">
        <f>VLOOKUP(dailyActivity_merged[[#Headers],[Id]],dailyActivity_merged[[Id]:[Calories]],15,0)</f>
        <v>#N/A</v>
      </c>
      <c r="B641" t="str">
        <f>LEFT(dailyActivity_merged[[#This Row],[Id]],4)</f>
        <v>6290</v>
      </c>
      <c r="C641">
        <v>6290855005</v>
      </c>
      <c r="D641" t="str">
        <f>LEFT(dailyActivity_merged[[#This Row],[ActivityDate]],1)</f>
        <v>4</v>
      </c>
      <c r="E641" s="1">
        <v>42486</v>
      </c>
      <c r="F641" s="1">
        <f ca="1">SUMIF(dailyActivity_merged[Id],dailyActivity_merged[[#Headers],[TotalSteps]],F642:F1580)</f>
        <v>0</v>
      </c>
      <c r="G641">
        <v>0</v>
      </c>
      <c r="H641">
        <v>0</v>
      </c>
      <c r="I641">
        <v>0</v>
      </c>
      <c r="J641">
        <v>0</v>
      </c>
      <c r="K641" t="b">
        <f>IF(dailyActivity_merged[[#This Row],[VeryActiveDistance]]&gt;20,"active")</f>
        <v>0</v>
      </c>
      <c r="L641">
        <v>0</v>
      </c>
      <c r="M641" t="b">
        <f>IF(dailyActivity_merged[[#This Row],[ModeratelyActiveDistance]]&gt;10&lt;20,"moderate")</f>
        <v>0</v>
      </c>
      <c r="N641">
        <v>0</v>
      </c>
      <c r="O641" t="str">
        <f>IF(dailyActivity_merged[[#This Row],[LightActiveDistance]]&lt;10,"light")</f>
        <v>light</v>
      </c>
      <c r="P641" t="b">
        <f>IF(dailyActivity_merged[[#This Row],[Mean]]="intermediate",IF(dailyActivity_merged[[#This Row],[Mean]]&gt;35,"pro","beginner"))</f>
        <v>0</v>
      </c>
      <c r="Q641">
        <f>AVERAGE(dailyActivity_merged[LightActiveDistance])</f>
        <v>3.3408191485885292</v>
      </c>
      <c r="R641">
        <v>0</v>
      </c>
      <c r="S641">
        <v>0</v>
      </c>
      <c r="T641">
        <f>dailyActivity_merged[[#This Row],[VeryActiveMinutes]]*60</f>
        <v>0</v>
      </c>
      <c r="U641">
        <v>0</v>
      </c>
      <c r="V641">
        <f>dailyActivity_merged[[#This Row],[FairlyActiveMinutes]]*60</f>
        <v>0</v>
      </c>
      <c r="W641">
        <v>0</v>
      </c>
      <c r="X641">
        <f>dailyActivity_merged[[#This Row],[LightlyActiveMinutes]]*60</f>
        <v>0</v>
      </c>
      <c r="Y641">
        <v>0</v>
      </c>
      <c r="Z641">
        <v>1440</v>
      </c>
      <c r="AA641">
        <v>2060</v>
      </c>
    </row>
    <row r="642" spans="1:27" x14ac:dyDescent="0.3">
      <c r="A642" t="e">
        <f>VLOOKUP(dailyActivity_merged[[#Headers],[Id]],dailyActivity_merged[[Id]:[Calories]],15,0)</f>
        <v>#N/A</v>
      </c>
      <c r="B642" t="str">
        <f>LEFT(dailyActivity_merged[[#This Row],[Id]],4)</f>
        <v>6290</v>
      </c>
      <c r="C642">
        <v>6290855005</v>
      </c>
      <c r="D642" t="str">
        <f>LEFT(dailyActivity_merged[[#This Row],[ActivityDate]],1)</f>
        <v>4</v>
      </c>
      <c r="E642" s="1">
        <v>42487</v>
      </c>
      <c r="F642" s="1">
        <f ca="1">SUMIF(dailyActivity_merged[Id],dailyActivity_merged[[#Headers],[TotalSteps]],F643:F1581)</f>
        <v>0</v>
      </c>
      <c r="G642">
        <v>5565</v>
      </c>
      <c r="H642">
        <v>4.21000003814697</v>
      </c>
      <c r="I642">
        <v>4.21000003814697</v>
      </c>
      <c r="J642">
        <v>0</v>
      </c>
      <c r="K642" t="b">
        <f>IF(dailyActivity_merged[[#This Row],[VeryActiveDistance]]&gt;20,"active")</f>
        <v>0</v>
      </c>
      <c r="L642">
        <v>0</v>
      </c>
      <c r="M642" t="b">
        <f>IF(dailyActivity_merged[[#This Row],[ModeratelyActiveDistance]]&gt;10&lt;20,"moderate")</f>
        <v>0</v>
      </c>
      <c r="N642">
        <v>0</v>
      </c>
      <c r="O642" t="str">
        <f>IF(dailyActivity_merged[[#This Row],[LightActiveDistance]]&lt;10,"light")</f>
        <v>light</v>
      </c>
      <c r="P642" t="b">
        <f>IF(dailyActivity_merged[[#This Row],[Mean]]="intermediate",IF(dailyActivity_merged[[#This Row],[Mean]]&gt;35,"pro","beginner"))</f>
        <v>0</v>
      </c>
      <c r="Q642">
        <f>AVERAGE(dailyActivity_merged[LightActiveDistance])</f>
        <v>3.3408191485885292</v>
      </c>
      <c r="R642">
        <v>4.1799998283386204</v>
      </c>
      <c r="S642">
        <v>2.9999999329447701E-2</v>
      </c>
      <c r="T642">
        <f>dailyActivity_merged[[#This Row],[VeryActiveMinutes]]*60</f>
        <v>0</v>
      </c>
      <c r="U642">
        <v>0</v>
      </c>
      <c r="V642">
        <f>dailyActivity_merged[[#This Row],[FairlyActiveMinutes]]*60</f>
        <v>0</v>
      </c>
      <c r="W642">
        <v>0</v>
      </c>
      <c r="X642">
        <f>dailyActivity_merged[[#This Row],[LightlyActiveMinutes]]*60</f>
        <v>17220</v>
      </c>
      <c r="Y642">
        <v>287</v>
      </c>
      <c r="Z642">
        <v>1153</v>
      </c>
      <c r="AA642">
        <v>2743</v>
      </c>
    </row>
    <row r="643" spans="1:27" x14ac:dyDescent="0.3">
      <c r="A643" t="e">
        <f>VLOOKUP(dailyActivity_merged[[#Headers],[Id]],dailyActivity_merged[[Id]:[Calories]],15,0)</f>
        <v>#N/A</v>
      </c>
      <c r="B643" t="str">
        <f>LEFT(dailyActivity_merged[[#This Row],[Id]],4)</f>
        <v>6290</v>
      </c>
      <c r="C643">
        <v>6290855005</v>
      </c>
      <c r="D643" t="str">
        <f>LEFT(dailyActivity_merged[[#This Row],[ActivityDate]],1)</f>
        <v>4</v>
      </c>
      <c r="E643" s="1">
        <v>42488</v>
      </c>
      <c r="F643" s="1">
        <f ca="1">SUMIF(dailyActivity_merged[Id],dailyActivity_merged[[#Headers],[TotalSteps]],F644:F1582)</f>
        <v>0</v>
      </c>
      <c r="G643">
        <v>5731</v>
      </c>
      <c r="H643">
        <v>4.3299999237060502</v>
      </c>
      <c r="I643">
        <v>4.3299999237060502</v>
      </c>
      <c r="J643">
        <v>0</v>
      </c>
      <c r="K643" t="b">
        <f>IF(dailyActivity_merged[[#This Row],[VeryActiveDistance]]&gt;20,"active")</f>
        <v>0</v>
      </c>
      <c r="L643">
        <v>0</v>
      </c>
      <c r="M643" t="b">
        <f>IF(dailyActivity_merged[[#This Row],[ModeratelyActiveDistance]]&gt;10&lt;20,"moderate")</f>
        <v>0</v>
      </c>
      <c r="N643">
        <v>0</v>
      </c>
      <c r="O643" t="str">
        <f>IF(dailyActivity_merged[[#This Row],[LightActiveDistance]]&lt;10,"light")</f>
        <v>light</v>
      </c>
      <c r="P643" t="b">
        <f>IF(dailyActivity_merged[[#This Row],[Mean]]="intermediate",IF(dailyActivity_merged[[#This Row],[Mean]]&gt;35,"pro","beginner"))</f>
        <v>0</v>
      </c>
      <c r="Q643">
        <f>AVERAGE(dailyActivity_merged[LightActiveDistance])</f>
        <v>3.3408191485885292</v>
      </c>
      <c r="R643">
        <v>4.3299999237060502</v>
      </c>
      <c r="S643">
        <v>0</v>
      </c>
      <c r="T643">
        <f>dailyActivity_merged[[#This Row],[VeryActiveMinutes]]*60</f>
        <v>0</v>
      </c>
      <c r="U643">
        <v>0</v>
      </c>
      <c r="V643">
        <f>dailyActivity_merged[[#This Row],[FairlyActiveMinutes]]*60</f>
        <v>0</v>
      </c>
      <c r="W643">
        <v>0</v>
      </c>
      <c r="X643">
        <f>dailyActivity_merged[[#This Row],[LightlyActiveMinutes]]*60</f>
        <v>15300</v>
      </c>
      <c r="Y643">
        <v>255</v>
      </c>
      <c r="Z643">
        <v>1185</v>
      </c>
      <c r="AA643">
        <v>2687</v>
      </c>
    </row>
    <row r="644" spans="1:27" x14ac:dyDescent="0.3">
      <c r="A644" t="e">
        <f>VLOOKUP(dailyActivity_merged[[#Headers],[Id]],dailyActivity_merged[[Id]:[Calories]],15,0)</f>
        <v>#N/A</v>
      </c>
      <c r="B644" t="str">
        <f>LEFT(dailyActivity_merged[[#This Row],[Id]],4)</f>
        <v>6290</v>
      </c>
      <c r="C644">
        <v>6290855005</v>
      </c>
      <c r="D644" t="str">
        <f>LEFT(dailyActivity_merged[[#This Row],[ActivityDate]],1)</f>
        <v>4</v>
      </c>
      <c r="E644" s="1">
        <v>42489</v>
      </c>
      <c r="F644" s="1">
        <f ca="1">SUMIF(dailyActivity_merged[Id],dailyActivity_merged[[#Headers],[TotalSteps]],F645:F1583)</f>
        <v>0</v>
      </c>
      <c r="G644">
        <v>0</v>
      </c>
      <c r="H644">
        <v>0</v>
      </c>
      <c r="I644">
        <v>0</v>
      </c>
      <c r="J644">
        <v>0</v>
      </c>
      <c r="K644" t="b">
        <f>IF(dailyActivity_merged[[#This Row],[VeryActiveDistance]]&gt;20,"active")</f>
        <v>0</v>
      </c>
      <c r="L644">
        <v>0</v>
      </c>
      <c r="M644" t="b">
        <f>IF(dailyActivity_merged[[#This Row],[ModeratelyActiveDistance]]&gt;10&lt;20,"moderate")</f>
        <v>0</v>
      </c>
      <c r="N644">
        <v>0</v>
      </c>
      <c r="O644" t="str">
        <f>IF(dailyActivity_merged[[#This Row],[LightActiveDistance]]&lt;10,"light")</f>
        <v>light</v>
      </c>
      <c r="P644" t="b">
        <f>IF(dailyActivity_merged[[#This Row],[Mean]]="intermediate",IF(dailyActivity_merged[[#This Row],[Mean]]&gt;35,"pro","beginner"))</f>
        <v>0</v>
      </c>
      <c r="Q644">
        <f>AVERAGE(dailyActivity_merged[LightActiveDistance])</f>
        <v>3.3408191485885292</v>
      </c>
      <c r="R644">
        <v>0</v>
      </c>
      <c r="S644">
        <v>0</v>
      </c>
      <c r="T644">
        <f>dailyActivity_merged[[#This Row],[VeryActiveMinutes]]*60</f>
        <v>0</v>
      </c>
      <c r="U644">
        <v>0</v>
      </c>
      <c r="V644">
        <f>dailyActivity_merged[[#This Row],[FairlyActiveMinutes]]*60</f>
        <v>0</v>
      </c>
      <c r="W644">
        <v>0</v>
      </c>
      <c r="X644">
        <f>dailyActivity_merged[[#This Row],[LightlyActiveMinutes]]*60</f>
        <v>0</v>
      </c>
      <c r="Y644">
        <v>0</v>
      </c>
      <c r="Z644">
        <v>1440</v>
      </c>
      <c r="AA644">
        <v>2060</v>
      </c>
    </row>
    <row r="645" spans="1:27" x14ac:dyDescent="0.3">
      <c r="A645" t="e">
        <f>VLOOKUP(dailyActivity_merged[[#Headers],[Id]],dailyActivity_merged[[Id]:[Calories]],15,0)</f>
        <v>#N/A</v>
      </c>
      <c r="B645" t="str">
        <f>LEFT(dailyActivity_merged[[#This Row],[Id]],4)</f>
        <v>6290</v>
      </c>
      <c r="C645">
        <v>6290855005</v>
      </c>
      <c r="D645" t="str">
        <f>LEFT(dailyActivity_merged[[#This Row],[ActivityDate]],1)</f>
        <v>4</v>
      </c>
      <c r="E645" s="1">
        <v>42490</v>
      </c>
      <c r="F645" s="1">
        <f ca="1">SUMIF(dailyActivity_merged[Id],dailyActivity_merged[[#Headers],[TotalSteps]],F646:F1584)</f>
        <v>0</v>
      </c>
      <c r="G645">
        <v>6744</v>
      </c>
      <c r="H645">
        <v>5.0999999046325701</v>
      </c>
      <c r="I645">
        <v>5.0999999046325701</v>
      </c>
      <c r="J645">
        <v>0</v>
      </c>
      <c r="K645" t="b">
        <f>IF(dailyActivity_merged[[#This Row],[VeryActiveDistance]]&gt;20,"active")</f>
        <v>0</v>
      </c>
      <c r="L645">
        <v>0</v>
      </c>
      <c r="M645" t="b">
        <f>IF(dailyActivity_merged[[#This Row],[ModeratelyActiveDistance]]&gt;10&lt;20,"moderate")</f>
        <v>0</v>
      </c>
      <c r="N645">
        <v>0</v>
      </c>
      <c r="O645" t="str">
        <f>IF(dailyActivity_merged[[#This Row],[LightActiveDistance]]&lt;10,"light")</f>
        <v>light</v>
      </c>
      <c r="P645" t="b">
        <f>IF(dailyActivity_merged[[#This Row],[Mean]]="intermediate",IF(dailyActivity_merged[[#This Row],[Mean]]&gt;35,"pro","beginner"))</f>
        <v>0</v>
      </c>
      <c r="Q645">
        <f>AVERAGE(dailyActivity_merged[LightActiveDistance])</f>
        <v>3.3408191485885292</v>
      </c>
      <c r="R645">
        <v>5.0900001525878897</v>
      </c>
      <c r="S645">
        <v>9.9999997764825804E-3</v>
      </c>
      <c r="T645">
        <f>dailyActivity_merged[[#This Row],[VeryActiveMinutes]]*60</f>
        <v>0</v>
      </c>
      <c r="U645">
        <v>0</v>
      </c>
      <c r="V645">
        <f>dailyActivity_merged[[#This Row],[FairlyActiveMinutes]]*60</f>
        <v>0</v>
      </c>
      <c r="W645">
        <v>0</v>
      </c>
      <c r="X645">
        <f>dailyActivity_merged[[#This Row],[LightlyActiveMinutes]]*60</f>
        <v>19440</v>
      </c>
      <c r="Y645">
        <v>324</v>
      </c>
      <c r="Z645">
        <v>1116</v>
      </c>
      <c r="AA645">
        <v>2843</v>
      </c>
    </row>
    <row r="646" spans="1:27" x14ac:dyDescent="0.3">
      <c r="A646" t="e">
        <f>VLOOKUP(dailyActivity_merged[[#Headers],[Id]],dailyActivity_merged[[Id]:[Calories]],15,0)</f>
        <v>#N/A</v>
      </c>
      <c r="B646" t="str">
        <f>LEFT(dailyActivity_merged[[#This Row],[Id]],4)</f>
        <v>6290</v>
      </c>
      <c r="C646">
        <v>6290855005</v>
      </c>
      <c r="D646" t="str">
        <f>LEFT(dailyActivity_merged[[#This Row],[ActivityDate]],1)</f>
        <v>4</v>
      </c>
      <c r="E646" s="1">
        <v>42491</v>
      </c>
      <c r="F646" s="1">
        <f ca="1">SUMIF(dailyActivity_merged[Id],dailyActivity_merged[[#Headers],[TotalSteps]],F647:F1585)</f>
        <v>0</v>
      </c>
      <c r="G646">
        <v>9837</v>
      </c>
      <c r="H646">
        <v>7.4400000572204599</v>
      </c>
      <c r="I646">
        <v>7.4400000572204599</v>
      </c>
      <c r="J646">
        <v>0</v>
      </c>
      <c r="K646" t="b">
        <f>IF(dailyActivity_merged[[#This Row],[VeryActiveDistance]]&gt;20,"active")</f>
        <v>0</v>
      </c>
      <c r="L646">
        <v>0.66000002622604403</v>
      </c>
      <c r="M646" t="b">
        <f>IF(dailyActivity_merged[[#This Row],[ModeratelyActiveDistance]]&gt;10&lt;20,"moderate")</f>
        <v>0</v>
      </c>
      <c r="N646">
        <v>2.75</v>
      </c>
      <c r="O646" t="str">
        <f>IF(dailyActivity_merged[[#This Row],[LightActiveDistance]]&lt;10,"light")</f>
        <v>light</v>
      </c>
      <c r="P646" t="b">
        <f>IF(dailyActivity_merged[[#This Row],[Mean]]="intermediate",IF(dailyActivity_merged[[#This Row],[Mean]]&gt;35,"pro","beginner"))</f>
        <v>0</v>
      </c>
      <c r="Q646">
        <f>AVERAGE(dailyActivity_merged[LightActiveDistance])</f>
        <v>3.3408191485885292</v>
      </c>
      <c r="R646">
        <v>4</v>
      </c>
      <c r="S646">
        <v>1.9999999552965199E-2</v>
      </c>
      <c r="T646">
        <f>dailyActivity_merged[[#This Row],[VeryActiveMinutes]]*60</f>
        <v>480</v>
      </c>
      <c r="U646">
        <v>8</v>
      </c>
      <c r="V646">
        <f>dailyActivity_merged[[#This Row],[FairlyActiveMinutes]]*60</f>
        <v>5700</v>
      </c>
      <c r="W646">
        <v>95</v>
      </c>
      <c r="X646">
        <f>dailyActivity_merged[[#This Row],[LightlyActiveMinutes]]*60</f>
        <v>16920</v>
      </c>
      <c r="Y646">
        <v>282</v>
      </c>
      <c r="Z646">
        <v>1055</v>
      </c>
      <c r="AA646">
        <v>3327</v>
      </c>
    </row>
    <row r="647" spans="1:27" x14ac:dyDescent="0.3">
      <c r="A647" t="e">
        <f>VLOOKUP(dailyActivity_merged[[#Headers],[Id]],dailyActivity_merged[[Id]:[Calories]],15,0)</f>
        <v>#N/A</v>
      </c>
      <c r="B647" t="str">
        <f>LEFT(dailyActivity_merged[[#This Row],[Id]],4)</f>
        <v>6290</v>
      </c>
      <c r="C647">
        <v>6290855005</v>
      </c>
      <c r="D647" t="str">
        <f>LEFT(dailyActivity_merged[[#This Row],[ActivityDate]],1)</f>
        <v>4</v>
      </c>
      <c r="E647" s="1">
        <v>42492</v>
      </c>
      <c r="F647" s="1">
        <f ca="1">SUMIF(dailyActivity_merged[Id],dailyActivity_merged[[#Headers],[TotalSteps]],F648:F1586)</f>
        <v>0</v>
      </c>
      <c r="G647">
        <v>6781</v>
      </c>
      <c r="H647">
        <v>5.1300001144409197</v>
      </c>
      <c r="I647">
        <v>5.1300001144409197</v>
      </c>
      <c r="J647">
        <v>0</v>
      </c>
      <c r="K647" t="b">
        <f>IF(dailyActivity_merged[[#This Row],[VeryActiveDistance]]&gt;20,"active")</f>
        <v>0</v>
      </c>
      <c r="L647">
        <v>0</v>
      </c>
      <c r="M647" t="b">
        <f>IF(dailyActivity_merged[[#This Row],[ModeratelyActiveDistance]]&gt;10&lt;20,"moderate")</f>
        <v>0</v>
      </c>
      <c r="N647">
        <v>0</v>
      </c>
      <c r="O647" t="str">
        <f>IF(dailyActivity_merged[[#This Row],[LightActiveDistance]]&lt;10,"light")</f>
        <v>light</v>
      </c>
      <c r="P647" t="b">
        <f>IF(dailyActivity_merged[[#This Row],[Mean]]="intermediate",IF(dailyActivity_merged[[#This Row],[Mean]]&gt;35,"pro","beginner"))</f>
        <v>0</v>
      </c>
      <c r="Q647">
        <f>AVERAGE(dailyActivity_merged[LightActiveDistance])</f>
        <v>3.3408191485885292</v>
      </c>
      <c r="R647">
        <v>5.1100001335143999</v>
      </c>
      <c r="S647">
        <v>1.9999999552965199E-2</v>
      </c>
      <c r="T647">
        <f>dailyActivity_merged[[#This Row],[VeryActiveMinutes]]*60</f>
        <v>0</v>
      </c>
      <c r="U647">
        <v>0</v>
      </c>
      <c r="V647">
        <f>dailyActivity_merged[[#This Row],[FairlyActiveMinutes]]*60</f>
        <v>0</v>
      </c>
      <c r="W647">
        <v>0</v>
      </c>
      <c r="X647">
        <f>dailyActivity_merged[[#This Row],[LightlyActiveMinutes]]*60</f>
        <v>16080</v>
      </c>
      <c r="Y647">
        <v>268</v>
      </c>
      <c r="Z647">
        <v>1172</v>
      </c>
      <c r="AA647">
        <v>2725</v>
      </c>
    </row>
    <row r="648" spans="1:27" x14ac:dyDescent="0.3">
      <c r="A648" t="e">
        <f>VLOOKUP(dailyActivity_merged[[#Headers],[Id]],dailyActivity_merged[[Id]:[Calories]],15,0)</f>
        <v>#N/A</v>
      </c>
      <c r="B648" t="str">
        <f>LEFT(dailyActivity_merged[[#This Row],[Id]],4)</f>
        <v>6290</v>
      </c>
      <c r="C648">
        <v>6290855005</v>
      </c>
      <c r="D648" t="str">
        <f>LEFT(dailyActivity_merged[[#This Row],[ActivityDate]],1)</f>
        <v>4</v>
      </c>
      <c r="E648" s="1">
        <v>42493</v>
      </c>
      <c r="F648" s="1">
        <f ca="1">SUMIF(dailyActivity_merged[Id],dailyActivity_merged[[#Headers],[TotalSteps]],F649:F1587)</f>
        <v>0</v>
      </c>
      <c r="G648">
        <v>6047</v>
      </c>
      <c r="H648">
        <v>4.5700001716613796</v>
      </c>
      <c r="I648">
        <v>4.5700001716613796</v>
      </c>
      <c r="J648">
        <v>0</v>
      </c>
      <c r="K648" t="b">
        <f>IF(dailyActivity_merged[[#This Row],[VeryActiveDistance]]&gt;20,"active")</f>
        <v>0</v>
      </c>
      <c r="L648">
        <v>0</v>
      </c>
      <c r="M648" t="b">
        <f>IF(dailyActivity_merged[[#This Row],[ModeratelyActiveDistance]]&gt;10&lt;20,"moderate")</f>
        <v>0</v>
      </c>
      <c r="N648">
        <v>0</v>
      </c>
      <c r="O648" t="str">
        <f>IF(dailyActivity_merged[[#This Row],[LightActiveDistance]]&lt;10,"light")</f>
        <v>light</v>
      </c>
      <c r="P648" t="b">
        <f>IF(dailyActivity_merged[[#This Row],[Mean]]="intermediate",IF(dailyActivity_merged[[#This Row],[Mean]]&gt;35,"pro","beginner"))</f>
        <v>0</v>
      </c>
      <c r="Q648">
        <f>AVERAGE(dailyActivity_merged[LightActiveDistance])</f>
        <v>3.3408191485885292</v>
      </c>
      <c r="R648">
        <v>4.5700001716613796</v>
      </c>
      <c r="S648">
        <v>0</v>
      </c>
      <c r="T648">
        <f>dailyActivity_merged[[#This Row],[VeryActiveMinutes]]*60</f>
        <v>0</v>
      </c>
      <c r="U648">
        <v>0</v>
      </c>
      <c r="V648">
        <f>dailyActivity_merged[[#This Row],[FairlyActiveMinutes]]*60</f>
        <v>0</v>
      </c>
      <c r="W648">
        <v>0</v>
      </c>
      <c r="X648">
        <f>dailyActivity_merged[[#This Row],[LightlyActiveMinutes]]*60</f>
        <v>14400</v>
      </c>
      <c r="Y648">
        <v>240</v>
      </c>
      <c r="Z648">
        <v>1200</v>
      </c>
      <c r="AA648">
        <v>2671</v>
      </c>
    </row>
    <row r="649" spans="1:27" x14ac:dyDescent="0.3">
      <c r="A649" t="e">
        <f>VLOOKUP(dailyActivity_merged[[#Headers],[Id]],dailyActivity_merged[[Id]:[Calories]],15,0)</f>
        <v>#N/A</v>
      </c>
      <c r="B649" t="str">
        <f>LEFT(dailyActivity_merged[[#This Row],[Id]],4)</f>
        <v>6290</v>
      </c>
      <c r="C649">
        <v>6290855005</v>
      </c>
      <c r="D649" t="str">
        <f>LEFT(dailyActivity_merged[[#This Row],[ActivityDate]],1)</f>
        <v>4</v>
      </c>
      <c r="E649" s="1">
        <v>42494</v>
      </c>
      <c r="F649" s="1">
        <f ca="1">SUMIF(dailyActivity_merged[Id],dailyActivity_merged[[#Headers],[TotalSteps]],F650:F1588)</f>
        <v>0</v>
      </c>
      <c r="G649">
        <v>5832</v>
      </c>
      <c r="H649">
        <v>4.4099998474121103</v>
      </c>
      <c r="I649">
        <v>4.4099998474121103</v>
      </c>
      <c r="J649">
        <v>0</v>
      </c>
      <c r="K649" t="b">
        <f>IF(dailyActivity_merged[[#This Row],[VeryActiveDistance]]&gt;20,"active")</f>
        <v>0</v>
      </c>
      <c r="L649">
        <v>0</v>
      </c>
      <c r="M649" t="b">
        <f>IF(dailyActivity_merged[[#This Row],[ModeratelyActiveDistance]]&gt;10&lt;20,"moderate")</f>
        <v>0</v>
      </c>
      <c r="N649">
        <v>0</v>
      </c>
      <c r="O649" t="str">
        <f>IF(dailyActivity_merged[[#This Row],[LightActiveDistance]]&lt;10,"light")</f>
        <v>light</v>
      </c>
      <c r="P649" t="b">
        <f>IF(dailyActivity_merged[[#This Row],[Mean]]="intermediate",IF(dailyActivity_merged[[#This Row],[Mean]]&gt;35,"pro","beginner"))</f>
        <v>0</v>
      </c>
      <c r="Q649">
        <f>AVERAGE(dailyActivity_merged[LightActiveDistance])</f>
        <v>3.3408191485885292</v>
      </c>
      <c r="R649">
        <v>4.4000000953674299</v>
      </c>
      <c r="S649">
        <v>9.9999997764825804E-3</v>
      </c>
      <c r="T649">
        <f>dailyActivity_merged[[#This Row],[VeryActiveMinutes]]*60</f>
        <v>0</v>
      </c>
      <c r="U649">
        <v>0</v>
      </c>
      <c r="V649">
        <f>dailyActivity_merged[[#This Row],[FairlyActiveMinutes]]*60</f>
        <v>0</v>
      </c>
      <c r="W649">
        <v>0</v>
      </c>
      <c r="X649">
        <f>dailyActivity_merged[[#This Row],[LightlyActiveMinutes]]*60</f>
        <v>16320</v>
      </c>
      <c r="Y649">
        <v>272</v>
      </c>
      <c r="Z649">
        <v>1168</v>
      </c>
      <c r="AA649">
        <v>2718</v>
      </c>
    </row>
    <row r="650" spans="1:27" x14ac:dyDescent="0.3">
      <c r="A650" t="e">
        <f>VLOOKUP(dailyActivity_merged[[#Headers],[Id]],dailyActivity_merged[[Id]:[Calories]],15,0)</f>
        <v>#N/A</v>
      </c>
      <c r="B650" t="str">
        <f>LEFT(dailyActivity_merged[[#This Row],[Id]],4)</f>
        <v>6290</v>
      </c>
      <c r="C650">
        <v>6290855005</v>
      </c>
      <c r="D650" t="str">
        <f>LEFT(dailyActivity_merged[[#This Row],[ActivityDate]],1)</f>
        <v>4</v>
      </c>
      <c r="E650" s="1">
        <v>42495</v>
      </c>
      <c r="F650" s="1">
        <f ca="1">SUMIF(dailyActivity_merged[Id],dailyActivity_merged[[#Headers],[TotalSteps]],F651:F1589)</f>
        <v>0</v>
      </c>
      <c r="G650">
        <v>6339</v>
      </c>
      <c r="H650">
        <v>4.78999996185303</v>
      </c>
      <c r="I650">
        <v>4.78999996185303</v>
      </c>
      <c r="J650">
        <v>0</v>
      </c>
      <c r="K650" t="b">
        <f>IF(dailyActivity_merged[[#This Row],[VeryActiveDistance]]&gt;20,"active")</f>
        <v>0</v>
      </c>
      <c r="L650">
        <v>0</v>
      </c>
      <c r="M650" t="b">
        <f>IF(dailyActivity_merged[[#This Row],[ModeratelyActiveDistance]]&gt;10&lt;20,"moderate")</f>
        <v>0</v>
      </c>
      <c r="N650">
        <v>0</v>
      </c>
      <c r="O650" t="str">
        <f>IF(dailyActivity_merged[[#This Row],[LightActiveDistance]]&lt;10,"light")</f>
        <v>light</v>
      </c>
      <c r="P650" t="b">
        <f>IF(dailyActivity_merged[[#This Row],[Mean]]="intermediate",IF(dailyActivity_merged[[#This Row],[Mean]]&gt;35,"pro","beginner"))</f>
        <v>0</v>
      </c>
      <c r="Q650">
        <f>AVERAGE(dailyActivity_merged[LightActiveDistance])</f>
        <v>3.3408191485885292</v>
      </c>
      <c r="R650">
        <v>4.78999996185303</v>
      </c>
      <c r="S650">
        <v>0</v>
      </c>
      <c r="T650">
        <f>dailyActivity_merged[[#This Row],[VeryActiveMinutes]]*60</f>
        <v>0</v>
      </c>
      <c r="U650">
        <v>0</v>
      </c>
      <c r="V650">
        <f>dailyActivity_merged[[#This Row],[FairlyActiveMinutes]]*60</f>
        <v>0</v>
      </c>
      <c r="W650">
        <v>0</v>
      </c>
      <c r="X650">
        <f>dailyActivity_merged[[#This Row],[LightlyActiveMinutes]]*60</f>
        <v>14340</v>
      </c>
      <c r="Y650">
        <v>239</v>
      </c>
      <c r="Z650">
        <v>1201</v>
      </c>
      <c r="AA650">
        <v>2682</v>
      </c>
    </row>
    <row r="651" spans="1:27" x14ac:dyDescent="0.3">
      <c r="A651" t="e">
        <f>VLOOKUP(dailyActivity_merged[[#Headers],[Id]],dailyActivity_merged[[Id]:[Calories]],15,0)</f>
        <v>#N/A</v>
      </c>
      <c r="B651" t="str">
        <f>LEFT(dailyActivity_merged[[#This Row],[Id]],4)</f>
        <v>6290</v>
      </c>
      <c r="C651">
        <v>6290855005</v>
      </c>
      <c r="D651" t="str">
        <f>LEFT(dailyActivity_merged[[#This Row],[ActivityDate]],1)</f>
        <v>4</v>
      </c>
      <c r="E651" s="1">
        <v>42496</v>
      </c>
      <c r="F651" s="1">
        <f ca="1">SUMIF(dailyActivity_merged[Id],dailyActivity_merged[[#Headers],[TotalSteps]],F652:F1590)</f>
        <v>0</v>
      </c>
      <c r="G651">
        <v>6116</v>
      </c>
      <c r="H651">
        <v>4.6199998855590803</v>
      </c>
      <c r="I651">
        <v>4.6199998855590803</v>
      </c>
      <c r="J651">
        <v>0</v>
      </c>
      <c r="K651" t="b">
        <f>IF(dailyActivity_merged[[#This Row],[VeryActiveDistance]]&gt;20,"active")</f>
        <v>0</v>
      </c>
      <c r="L651">
        <v>0</v>
      </c>
      <c r="M651" t="b">
        <f>IF(dailyActivity_merged[[#This Row],[ModeratelyActiveDistance]]&gt;10&lt;20,"moderate")</f>
        <v>0</v>
      </c>
      <c r="N651">
        <v>0</v>
      </c>
      <c r="O651" t="str">
        <f>IF(dailyActivity_merged[[#This Row],[LightActiveDistance]]&lt;10,"light")</f>
        <v>light</v>
      </c>
      <c r="P651" t="b">
        <f>IF(dailyActivity_merged[[#This Row],[Mean]]="intermediate",IF(dailyActivity_merged[[#This Row],[Mean]]&gt;35,"pro","beginner"))</f>
        <v>0</v>
      </c>
      <c r="Q651">
        <f>AVERAGE(dailyActivity_merged[LightActiveDistance])</f>
        <v>3.3408191485885292</v>
      </c>
      <c r="R651">
        <v>4.5900001525878897</v>
      </c>
      <c r="S651">
        <v>2.9999999329447701E-2</v>
      </c>
      <c r="T651">
        <f>dailyActivity_merged[[#This Row],[VeryActiveMinutes]]*60</f>
        <v>0</v>
      </c>
      <c r="U651">
        <v>0</v>
      </c>
      <c r="V651">
        <f>dailyActivity_merged[[#This Row],[FairlyActiveMinutes]]*60</f>
        <v>0</v>
      </c>
      <c r="W651">
        <v>0</v>
      </c>
      <c r="X651">
        <f>dailyActivity_merged[[#This Row],[LightlyActiveMinutes]]*60</f>
        <v>18300</v>
      </c>
      <c r="Y651">
        <v>305</v>
      </c>
      <c r="Z651">
        <v>1135</v>
      </c>
      <c r="AA651">
        <v>2806</v>
      </c>
    </row>
    <row r="652" spans="1:27" x14ac:dyDescent="0.3">
      <c r="A652" t="e">
        <f>VLOOKUP(dailyActivity_merged[[#Headers],[Id]],dailyActivity_merged[[Id]:[Calories]],15,0)</f>
        <v>#N/A</v>
      </c>
      <c r="B652" t="str">
        <f>LEFT(dailyActivity_merged[[#This Row],[Id]],4)</f>
        <v>6290</v>
      </c>
      <c r="C652">
        <v>6290855005</v>
      </c>
      <c r="D652" t="str">
        <f>LEFT(dailyActivity_merged[[#This Row],[ActivityDate]],1)</f>
        <v>4</v>
      </c>
      <c r="E652" s="1">
        <v>42497</v>
      </c>
      <c r="F652" s="1">
        <f ca="1">SUMIF(dailyActivity_merged[Id],dailyActivity_merged[[#Headers],[TotalSteps]],F653:F1591)</f>
        <v>0</v>
      </c>
      <c r="G652">
        <v>5510</v>
      </c>
      <c r="H652">
        <v>4.1700000762939498</v>
      </c>
      <c r="I652">
        <v>4.1700000762939498</v>
      </c>
      <c r="J652">
        <v>0</v>
      </c>
      <c r="K652" t="b">
        <f>IF(dailyActivity_merged[[#This Row],[VeryActiveDistance]]&gt;20,"active")</f>
        <v>0</v>
      </c>
      <c r="L652">
        <v>0</v>
      </c>
      <c r="M652" t="b">
        <f>IF(dailyActivity_merged[[#This Row],[ModeratelyActiveDistance]]&gt;10&lt;20,"moderate")</f>
        <v>0</v>
      </c>
      <c r="N652">
        <v>0</v>
      </c>
      <c r="O652" t="str">
        <f>IF(dailyActivity_merged[[#This Row],[LightActiveDistance]]&lt;10,"light")</f>
        <v>light</v>
      </c>
      <c r="P652" t="b">
        <f>IF(dailyActivity_merged[[#This Row],[Mean]]="intermediate",IF(dailyActivity_merged[[#This Row],[Mean]]&gt;35,"pro","beginner"))</f>
        <v>0</v>
      </c>
      <c r="Q652">
        <f>AVERAGE(dailyActivity_merged[LightActiveDistance])</f>
        <v>3.3408191485885292</v>
      </c>
      <c r="R652">
        <v>4.1599998474121103</v>
      </c>
      <c r="S652">
        <v>0</v>
      </c>
      <c r="T652">
        <f>dailyActivity_merged[[#This Row],[VeryActiveMinutes]]*60</f>
        <v>0</v>
      </c>
      <c r="U652">
        <v>0</v>
      </c>
      <c r="V652">
        <f>dailyActivity_merged[[#This Row],[FairlyActiveMinutes]]*60</f>
        <v>0</v>
      </c>
      <c r="W652">
        <v>0</v>
      </c>
      <c r="X652">
        <f>dailyActivity_merged[[#This Row],[LightlyActiveMinutes]]*60</f>
        <v>13620</v>
      </c>
      <c r="Y652">
        <v>227</v>
      </c>
      <c r="Z652">
        <v>1213</v>
      </c>
      <c r="AA652">
        <v>2613</v>
      </c>
    </row>
    <row r="653" spans="1:27" x14ac:dyDescent="0.3">
      <c r="A653" t="e">
        <f>VLOOKUP(dailyActivity_merged[[#Headers],[Id]],dailyActivity_merged[[Id]:[Calories]],15,0)</f>
        <v>#N/A</v>
      </c>
      <c r="B653" t="str">
        <f>LEFT(dailyActivity_merged[[#This Row],[Id]],4)</f>
        <v>6290</v>
      </c>
      <c r="C653">
        <v>6290855005</v>
      </c>
      <c r="D653" t="str">
        <f>LEFT(dailyActivity_merged[[#This Row],[ActivityDate]],1)</f>
        <v>4</v>
      </c>
      <c r="E653" s="1">
        <v>42498</v>
      </c>
      <c r="F653" s="1">
        <f ca="1">SUMIF(dailyActivity_merged[Id],dailyActivity_merged[[#Headers],[TotalSteps]],F654:F1592)</f>
        <v>0</v>
      </c>
      <c r="G653">
        <v>7706</v>
      </c>
      <c r="H653">
        <v>5.8299999237060502</v>
      </c>
      <c r="I653">
        <v>5.8299999237060502</v>
      </c>
      <c r="J653">
        <v>0</v>
      </c>
      <c r="K653" t="b">
        <f>IF(dailyActivity_merged[[#This Row],[VeryActiveDistance]]&gt;20,"active")</f>
        <v>0</v>
      </c>
      <c r="L653">
        <v>0</v>
      </c>
      <c r="M653" t="b">
        <f>IF(dailyActivity_merged[[#This Row],[ModeratelyActiveDistance]]&gt;10&lt;20,"moderate")</f>
        <v>0</v>
      </c>
      <c r="N653">
        <v>0</v>
      </c>
      <c r="O653" t="str">
        <f>IF(dailyActivity_merged[[#This Row],[LightActiveDistance]]&lt;10,"light")</f>
        <v>light</v>
      </c>
      <c r="P653" t="b">
        <f>IF(dailyActivity_merged[[#This Row],[Mean]]="intermediate",IF(dailyActivity_merged[[#This Row],[Mean]]&gt;35,"pro","beginner"))</f>
        <v>0</v>
      </c>
      <c r="Q653">
        <f>AVERAGE(dailyActivity_merged[LightActiveDistance])</f>
        <v>3.3408191485885292</v>
      </c>
      <c r="R653">
        <v>5.8200001716613796</v>
      </c>
      <c r="S653">
        <v>0</v>
      </c>
      <c r="T653">
        <f>dailyActivity_merged[[#This Row],[VeryActiveMinutes]]*60</f>
        <v>0</v>
      </c>
      <c r="U653">
        <v>0</v>
      </c>
      <c r="V653">
        <f>dailyActivity_merged[[#This Row],[FairlyActiveMinutes]]*60</f>
        <v>0</v>
      </c>
      <c r="W653">
        <v>0</v>
      </c>
      <c r="X653">
        <f>dailyActivity_merged[[#This Row],[LightlyActiveMinutes]]*60</f>
        <v>15060</v>
      </c>
      <c r="Y653">
        <v>251</v>
      </c>
      <c r="Z653">
        <v>1189</v>
      </c>
      <c r="AA653">
        <v>2712</v>
      </c>
    </row>
    <row r="654" spans="1:27" x14ac:dyDescent="0.3">
      <c r="A654" t="e">
        <f>VLOOKUP(dailyActivity_merged[[#Headers],[Id]],dailyActivity_merged[[Id]:[Calories]],15,0)</f>
        <v>#N/A</v>
      </c>
      <c r="B654" t="str">
        <f>LEFT(dailyActivity_merged[[#This Row],[Id]],4)</f>
        <v>6290</v>
      </c>
      <c r="C654">
        <v>6290855005</v>
      </c>
      <c r="D654" t="str">
        <f>LEFT(dailyActivity_merged[[#This Row],[ActivityDate]],1)</f>
        <v>4</v>
      </c>
      <c r="E654" s="1">
        <v>42499</v>
      </c>
      <c r="F654" s="1">
        <f ca="1">SUMIF(dailyActivity_merged[Id],dailyActivity_merged[[#Headers],[TotalSteps]],F655:F1593)</f>
        <v>0</v>
      </c>
      <c r="G654">
        <v>6277</v>
      </c>
      <c r="H654">
        <v>4.75</v>
      </c>
      <c r="I654">
        <v>4.75</v>
      </c>
      <c r="J654">
        <v>0</v>
      </c>
      <c r="K654" t="b">
        <f>IF(dailyActivity_merged[[#This Row],[VeryActiveDistance]]&gt;20,"active")</f>
        <v>0</v>
      </c>
      <c r="L654">
        <v>0</v>
      </c>
      <c r="M654" t="b">
        <f>IF(dailyActivity_merged[[#This Row],[ModeratelyActiveDistance]]&gt;10&lt;20,"moderate")</f>
        <v>0</v>
      </c>
      <c r="N654">
        <v>0</v>
      </c>
      <c r="O654" t="str">
        <f>IF(dailyActivity_merged[[#This Row],[LightActiveDistance]]&lt;10,"light")</f>
        <v>light</v>
      </c>
      <c r="P654" t="b">
        <f>IF(dailyActivity_merged[[#This Row],[Mean]]="intermediate",IF(dailyActivity_merged[[#This Row],[Mean]]&gt;35,"pro","beginner"))</f>
        <v>0</v>
      </c>
      <c r="Q654">
        <f>AVERAGE(dailyActivity_merged[LightActiveDistance])</f>
        <v>3.3408191485885292</v>
      </c>
      <c r="R654">
        <v>4.7300000190734899</v>
      </c>
      <c r="S654">
        <v>1.9999999552965199E-2</v>
      </c>
      <c r="T654">
        <f>dailyActivity_merged[[#This Row],[VeryActiveMinutes]]*60</f>
        <v>0</v>
      </c>
      <c r="U654">
        <v>0</v>
      </c>
      <c r="V654">
        <f>dailyActivity_merged[[#This Row],[FairlyActiveMinutes]]*60</f>
        <v>0</v>
      </c>
      <c r="W654">
        <v>0</v>
      </c>
      <c r="X654">
        <f>dailyActivity_merged[[#This Row],[LightlyActiveMinutes]]*60</f>
        <v>15840</v>
      </c>
      <c r="Y654">
        <v>264</v>
      </c>
      <c r="Z654">
        <v>800</v>
      </c>
      <c r="AA654">
        <v>2175</v>
      </c>
    </row>
    <row r="655" spans="1:27" x14ac:dyDescent="0.3">
      <c r="A655" t="e">
        <f>VLOOKUP(dailyActivity_merged[[#Headers],[Id]],dailyActivity_merged[[Id]:[Calories]],15,0)</f>
        <v>#N/A</v>
      </c>
      <c r="B655" t="str">
        <f>LEFT(dailyActivity_merged[[#This Row],[Id]],4)</f>
        <v>6290</v>
      </c>
      <c r="C655">
        <v>6290855005</v>
      </c>
      <c r="D655" t="str">
        <f>LEFT(dailyActivity_merged[[#This Row],[ActivityDate]],1)</f>
        <v>4</v>
      </c>
      <c r="E655" s="1">
        <v>42500</v>
      </c>
      <c r="F655" s="1">
        <f ca="1">SUMIF(dailyActivity_merged[Id],dailyActivity_merged[[#Headers],[TotalSteps]],F656:F1594)</f>
        <v>0</v>
      </c>
      <c r="G655">
        <v>0</v>
      </c>
      <c r="H655">
        <v>0</v>
      </c>
      <c r="I655">
        <v>0</v>
      </c>
      <c r="J655">
        <v>0</v>
      </c>
      <c r="K655" t="b">
        <f>IF(dailyActivity_merged[[#This Row],[VeryActiveDistance]]&gt;20,"active")</f>
        <v>0</v>
      </c>
      <c r="L655">
        <v>0</v>
      </c>
      <c r="M655" t="b">
        <f>IF(dailyActivity_merged[[#This Row],[ModeratelyActiveDistance]]&gt;10&lt;20,"moderate")</f>
        <v>0</v>
      </c>
      <c r="N655">
        <v>0</v>
      </c>
      <c r="O655" t="str">
        <f>IF(dailyActivity_merged[[#This Row],[LightActiveDistance]]&lt;10,"light")</f>
        <v>light</v>
      </c>
      <c r="P655" t="b">
        <f>IF(dailyActivity_merged[[#This Row],[Mean]]="intermediate",IF(dailyActivity_merged[[#This Row],[Mean]]&gt;35,"pro","beginner"))</f>
        <v>0</v>
      </c>
      <c r="Q655">
        <f>AVERAGE(dailyActivity_merged[LightActiveDistance])</f>
        <v>3.3408191485885292</v>
      </c>
      <c r="R655">
        <v>0</v>
      </c>
      <c r="S655">
        <v>0</v>
      </c>
      <c r="T655">
        <f>dailyActivity_merged[[#This Row],[VeryActiveMinutes]]*60</f>
        <v>0</v>
      </c>
      <c r="U655">
        <v>0</v>
      </c>
      <c r="V655">
        <f>dailyActivity_merged[[#This Row],[FairlyActiveMinutes]]*60</f>
        <v>0</v>
      </c>
      <c r="W655">
        <v>0</v>
      </c>
      <c r="X655">
        <f>dailyActivity_merged[[#This Row],[LightlyActiveMinutes]]*60</f>
        <v>0</v>
      </c>
      <c r="Y655">
        <v>0</v>
      </c>
      <c r="Z655">
        <v>1440</v>
      </c>
      <c r="AA655">
        <v>0</v>
      </c>
    </row>
    <row r="656" spans="1:27" x14ac:dyDescent="0.3">
      <c r="A656" t="e">
        <f>VLOOKUP(dailyActivity_merged[[#Headers],[Id]],dailyActivity_merged[[Id]:[Calories]],15,0)</f>
        <v>#N/A</v>
      </c>
      <c r="B656" t="str">
        <f>LEFT(dailyActivity_merged[[#This Row],[Id]],4)</f>
        <v>6775</v>
      </c>
      <c r="C656">
        <v>6775888955</v>
      </c>
      <c r="D656" t="str">
        <f>LEFT(dailyActivity_merged[[#This Row],[ActivityDate]],1)</f>
        <v>4</v>
      </c>
      <c r="E656" s="1">
        <v>42472</v>
      </c>
      <c r="F656" s="1">
        <f ca="1">SUMIF(dailyActivity_merged[Id],dailyActivity_merged[[#Headers],[TotalSteps]],F657:F1595)</f>
        <v>0</v>
      </c>
      <c r="G656">
        <v>0</v>
      </c>
      <c r="H656">
        <v>0</v>
      </c>
      <c r="I656">
        <v>0</v>
      </c>
      <c r="J656">
        <v>0</v>
      </c>
      <c r="K656" t="b">
        <f>IF(dailyActivity_merged[[#This Row],[VeryActiveDistance]]&gt;20,"active")</f>
        <v>0</v>
      </c>
      <c r="L656">
        <v>0</v>
      </c>
      <c r="M656" t="b">
        <f>IF(dailyActivity_merged[[#This Row],[ModeratelyActiveDistance]]&gt;10&lt;20,"moderate")</f>
        <v>0</v>
      </c>
      <c r="N656">
        <v>0</v>
      </c>
      <c r="O656" t="str">
        <f>IF(dailyActivity_merged[[#This Row],[LightActiveDistance]]&lt;10,"light")</f>
        <v>light</v>
      </c>
      <c r="P656" t="b">
        <f>IF(dailyActivity_merged[[#This Row],[Mean]]="intermediate",IF(dailyActivity_merged[[#This Row],[Mean]]&gt;35,"pro","beginner"))</f>
        <v>0</v>
      </c>
      <c r="Q656">
        <f>AVERAGE(dailyActivity_merged[LightActiveDistance])</f>
        <v>3.3408191485885292</v>
      </c>
      <c r="R656">
        <v>0</v>
      </c>
      <c r="S656">
        <v>0</v>
      </c>
      <c r="T656">
        <f>dailyActivity_merged[[#This Row],[VeryActiveMinutes]]*60</f>
        <v>0</v>
      </c>
      <c r="U656">
        <v>0</v>
      </c>
      <c r="V656">
        <f>dailyActivity_merged[[#This Row],[FairlyActiveMinutes]]*60</f>
        <v>0</v>
      </c>
      <c r="W656">
        <v>0</v>
      </c>
      <c r="X656">
        <f>dailyActivity_merged[[#This Row],[LightlyActiveMinutes]]*60</f>
        <v>0</v>
      </c>
      <c r="Y656">
        <v>0</v>
      </c>
      <c r="Z656">
        <v>1440</v>
      </c>
      <c r="AA656">
        <v>1841</v>
      </c>
    </row>
    <row r="657" spans="1:27" x14ac:dyDescent="0.3">
      <c r="A657" t="e">
        <f>VLOOKUP(dailyActivity_merged[[#Headers],[Id]],dailyActivity_merged[[Id]:[Calories]],15,0)</f>
        <v>#N/A</v>
      </c>
      <c r="B657" t="str">
        <f>LEFT(dailyActivity_merged[[#This Row],[Id]],4)</f>
        <v>6775</v>
      </c>
      <c r="C657">
        <v>6775888955</v>
      </c>
      <c r="D657" t="str">
        <f>LEFT(dailyActivity_merged[[#This Row],[ActivityDate]],1)</f>
        <v>4</v>
      </c>
      <c r="E657" s="1">
        <v>42473</v>
      </c>
      <c r="F657" s="1">
        <f ca="1">SUMIF(dailyActivity_merged[Id],dailyActivity_merged[[#Headers],[TotalSteps]],F658:F1596)</f>
        <v>0</v>
      </c>
      <c r="G657">
        <v>4053</v>
      </c>
      <c r="H657">
        <v>2.9100000858306898</v>
      </c>
      <c r="I657">
        <v>2.9100000858306898</v>
      </c>
      <c r="J657">
        <v>0</v>
      </c>
      <c r="K657" t="b">
        <f>IF(dailyActivity_merged[[#This Row],[VeryActiveDistance]]&gt;20,"active")</f>
        <v>0</v>
      </c>
      <c r="L657">
        <v>1.1100000143051101</v>
      </c>
      <c r="M657" t="b">
        <f>IF(dailyActivity_merged[[#This Row],[ModeratelyActiveDistance]]&gt;10&lt;20,"moderate")</f>
        <v>0</v>
      </c>
      <c r="N657">
        <v>0.57999998331069902</v>
      </c>
      <c r="O657" t="str">
        <f>IF(dailyActivity_merged[[#This Row],[LightActiveDistance]]&lt;10,"light")</f>
        <v>light</v>
      </c>
      <c r="P657" t="b">
        <f>IF(dailyActivity_merged[[#This Row],[Mean]]="intermediate",IF(dailyActivity_merged[[#This Row],[Mean]]&gt;35,"pro","beginner"))</f>
        <v>0</v>
      </c>
      <c r="Q657">
        <f>AVERAGE(dailyActivity_merged[LightActiveDistance])</f>
        <v>3.3408191485885292</v>
      </c>
      <c r="R657">
        <v>1.2200000286102299</v>
      </c>
      <c r="S657">
        <v>0</v>
      </c>
      <c r="T657">
        <f>dailyActivity_merged[[#This Row],[VeryActiveMinutes]]*60</f>
        <v>1020</v>
      </c>
      <c r="U657">
        <v>17</v>
      </c>
      <c r="V657">
        <f>dailyActivity_merged[[#This Row],[FairlyActiveMinutes]]*60</f>
        <v>1080</v>
      </c>
      <c r="W657">
        <v>18</v>
      </c>
      <c r="X657">
        <f>dailyActivity_merged[[#This Row],[LightlyActiveMinutes]]*60</f>
        <v>5100</v>
      </c>
      <c r="Y657">
        <v>85</v>
      </c>
      <c r="Z657">
        <v>1053</v>
      </c>
      <c r="AA657">
        <v>2400</v>
      </c>
    </row>
    <row r="658" spans="1:27" x14ac:dyDescent="0.3">
      <c r="A658" t="e">
        <f>VLOOKUP(dailyActivity_merged[[#Headers],[Id]],dailyActivity_merged[[Id]:[Calories]],15,0)</f>
        <v>#N/A</v>
      </c>
      <c r="B658" t="str">
        <f>LEFT(dailyActivity_merged[[#This Row],[Id]],4)</f>
        <v>6775</v>
      </c>
      <c r="C658">
        <v>6775888955</v>
      </c>
      <c r="D658" t="str">
        <f>LEFT(dailyActivity_merged[[#This Row],[ActivityDate]],1)</f>
        <v>4</v>
      </c>
      <c r="E658" s="1">
        <v>42474</v>
      </c>
      <c r="F658" s="1">
        <f ca="1">SUMIF(dailyActivity_merged[Id],dailyActivity_merged[[#Headers],[TotalSteps]],F659:F1597)</f>
        <v>0</v>
      </c>
      <c r="G658">
        <v>5162</v>
      </c>
      <c r="H658">
        <v>3.7000000476837198</v>
      </c>
      <c r="I658">
        <v>3.7000000476837198</v>
      </c>
      <c r="J658">
        <v>0</v>
      </c>
      <c r="K658" t="b">
        <f>IF(dailyActivity_merged[[#This Row],[VeryActiveDistance]]&gt;20,"active")</f>
        <v>0</v>
      </c>
      <c r="L658">
        <v>0.87000000476837203</v>
      </c>
      <c r="M658" t="b">
        <f>IF(dailyActivity_merged[[#This Row],[ModeratelyActiveDistance]]&gt;10&lt;20,"moderate")</f>
        <v>0</v>
      </c>
      <c r="N658">
        <v>0.86000001430511497</v>
      </c>
      <c r="O658" t="str">
        <f>IF(dailyActivity_merged[[#This Row],[LightActiveDistance]]&lt;10,"light")</f>
        <v>light</v>
      </c>
      <c r="P658" t="b">
        <f>IF(dailyActivity_merged[[#This Row],[Mean]]="intermediate",IF(dailyActivity_merged[[#This Row],[Mean]]&gt;35,"pro","beginner"))</f>
        <v>0</v>
      </c>
      <c r="Q658">
        <f>AVERAGE(dailyActivity_merged[LightActiveDistance])</f>
        <v>3.3408191485885292</v>
      </c>
      <c r="R658">
        <v>1.9700000286102299</v>
      </c>
      <c r="S658">
        <v>0</v>
      </c>
      <c r="T658">
        <f>dailyActivity_merged[[#This Row],[VeryActiveMinutes]]*60</f>
        <v>840</v>
      </c>
      <c r="U658">
        <v>14</v>
      </c>
      <c r="V658">
        <f>dailyActivity_merged[[#This Row],[FairlyActiveMinutes]]*60</f>
        <v>1440</v>
      </c>
      <c r="W658">
        <v>24</v>
      </c>
      <c r="X658">
        <f>dailyActivity_merged[[#This Row],[LightlyActiveMinutes]]*60</f>
        <v>6300</v>
      </c>
      <c r="Y658">
        <v>105</v>
      </c>
      <c r="Z658">
        <v>863</v>
      </c>
      <c r="AA658">
        <v>2507</v>
      </c>
    </row>
    <row r="659" spans="1:27" x14ac:dyDescent="0.3">
      <c r="A659" t="e">
        <f>VLOOKUP(dailyActivity_merged[[#Headers],[Id]],dailyActivity_merged[[Id]:[Calories]],15,0)</f>
        <v>#N/A</v>
      </c>
      <c r="B659" t="str">
        <f>LEFT(dailyActivity_merged[[#This Row],[Id]],4)</f>
        <v>6775</v>
      </c>
      <c r="C659">
        <v>6775888955</v>
      </c>
      <c r="D659" t="str">
        <f>LEFT(dailyActivity_merged[[#This Row],[ActivityDate]],1)</f>
        <v>4</v>
      </c>
      <c r="E659" s="1">
        <v>42475</v>
      </c>
      <c r="F659" s="1">
        <f ca="1">SUMIF(dailyActivity_merged[Id],dailyActivity_merged[[#Headers],[TotalSteps]],F660:F1598)</f>
        <v>0</v>
      </c>
      <c r="G659">
        <v>1282</v>
      </c>
      <c r="H659">
        <v>0.92000001668930098</v>
      </c>
      <c r="I659">
        <v>0.92000001668930098</v>
      </c>
      <c r="J659">
        <v>0</v>
      </c>
      <c r="K659" t="b">
        <f>IF(dailyActivity_merged[[#This Row],[VeryActiveDistance]]&gt;20,"active")</f>
        <v>0</v>
      </c>
      <c r="L659">
        <v>0</v>
      </c>
      <c r="M659" t="b">
        <f>IF(dailyActivity_merged[[#This Row],[ModeratelyActiveDistance]]&gt;10&lt;20,"moderate")</f>
        <v>0</v>
      </c>
      <c r="N659">
        <v>0</v>
      </c>
      <c r="O659" t="str">
        <f>IF(dailyActivity_merged[[#This Row],[LightActiveDistance]]&lt;10,"light")</f>
        <v>light</v>
      </c>
      <c r="P659" t="b">
        <f>IF(dailyActivity_merged[[#This Row],[Mean]]="intermediate",IF(dailyActivity_merged[[#This Row],[Mean]]&gt;35,"pro","beginner"))</f>
        <v>0</v>
      </c>
      <c r="Q659">
        <f>AVERAGE(dailyActivity_merged[LightActiveDistance])</f>
        <v>3.3408191485885292</v>
      </c>
      <c r="R659">
        <v>0.92000001668930098</v>
      </c>
      <c r="S659">
        <v>0</v>
      </c>
      <c r="T659">
        <f>dailyActivity_merged[[#This Row],[VeryActiveMinutes]]*60</f>
        <v>0</v>
      </c>
      <c r="U659">
        <v>0</v>
      </c>
      <c r="V659">
        <f>dailyActivity_merged[[#This Row],[FairlyActiveMinutes]]*60</f>
        <v>0</v>
      </c>
      <c r="W659">
        <v>0</v>
      </c>
      <c r="X659">
        <f>dailyActivity_merged[[#This Row],[LightlyActiveMinutes]]*60</f>
        <v>3480</v>
      </c>
      <c r="Y659">
        <v>58</v>
      </c>
      <c r="Z659">
        <v>976</v>
      </c>
      <c r="AA659">
        <v>2127</v>
      </c>
    </row>
    <row r="660" spans="1:27" x14ac:dyDescent="0.3">
      <c r="A660" t="e">
        <f>VLOOKUP(dailyActivity_merged[[#Headers],[Id]],dailyActivity_merged[[Id]:[Calories]],15,0)</f>
        <v>#N/A</v>
      </c>
      <c r="B660" t="str">
        <f>LEFT(dailyActivity_merged[[#This Row],[Id]],4)</f>
        <v>6775</v>
      </c>
      <c r="C660">
        <v>6775888955</v>
      </c>
      <c r="D660" t="str">
        <f>LEFT(dailyActivity_merged[[#This Row],[ActivityDate]],1)</f>
        <v>4</v>
      </c>
      <c r="E660" s="1">
        <v>42476</v>
      </c>
      <c r="F660" s="1">
        <f ca="1">SUMIF(dailyActivity_merged[Id],dailyActivity_merged[[#Headers],[TotalSteps]],F661:F1599)</f>
        <v>0</v>
      </c>
      <c r="G660">
        <v>4732</v>
      </c>
      <c r="H660">
        <v>3.3900001049041699</v>
      </c>
      <c r="I660">
        <v>3.3900001049041699</v>
      </c>
      <c r="J660">
        <v>0</v>
      </c>
      <c r="K660" t="b">
        <f>IF(dailyActivity_merged[[#This Row],[VeryActiveDistance]]&gt;20,"active")</f>
        <v>0</v>
      </c>
      <c r="L660">
        <v>2.5199999809265101</v>
      </c>
      <c r="M660" t="b">
        <f>IF(dailyActivity_merged[[#This Row],[ModeratelyActiveDistance]]&gt;10&lt;20,"moderate")</f>
        <v>0</v>
      </c>
      <c r="N660">
        <v>0.81000000238418601</v>
      </c>
      <c r="O660" t="str">
        <f>IF(dailyActivity_merged[[#This Row],[LightActiveDistance]]&lt;10,"light")</f>
        <v>light</v>
      </c>
      <c r="P660" t="b">
        <f>IF(dailyActivity_merged[[#This Row],[Mean]]="intermediate",IF(dailyActivity_merged[[#This Row],[Mean]]&gt;35,"pro","beginner"))</f>
        <v>0</v>
      </c>
      <c r="Q660">
        <f>AVERAGE(dailyActivity_merged[LightActiveDistance])</f>
        <v>3.3408191485885292</v>
      </c>
      <c r="R660">
        <v>5.9999998658895499E-2</v>
      </c>
      <c r="S660">
        <v>0</v>
      </c>
      <c r="T660">
        <f>dailyActivity_merged[[#This Row],[VeryActiveMinutes]]*60</f>
        <v>2160</v>
      </c>
      <c r="U660">
        <v>36</v>
      </c>
      <c r="V660">
        <f>dailyActivity_merged[[#This Row],[FairlyActiveMinutes]]*60</f>
        <v>1080</v>
      </c>
      <c r="W660">
        <v>18</v>
      </c>
      <c r="X660">
        <f>dailyActivity_merged[[#This Row],[LightlyActiveMinutes]]*60</f>
        <v>540</v>
      </c>
      <c r="Y660">
        <v>9</v>
      </c>
      <c r="Z660">
        <v>1377</v>
      </c>
      <c r="AA660">
        <v>2225</v>
      </c>
    </row>
    <row r="661" spans="1:27" x14ac:dyDescent="0.3">
      <c r="A661" t="e">
        <f>VLOOKUP(dailyActivity_merged[[#Headers],[Id]],dailyActivity_merged[[Id]:[Calories]],15,0)</f>
        <v>#N/A</v>
      </c>
      <c r="B661" t="str">
        <f>LEFT(dailyActivity_merged[[#This Row],[Id]],4)</f>
        <v>6775</v>
      </c>
      <c r="C661">
        <v>6775888955</v>
      </c>
      <c r="D661" t="str">
        <f>LEFT(dailyActivity_merged[[#This Row],[ActivityDate]],1)</f>
        <v>4</v>
      </c>
      <c r="E661" s="1">
        <v>42477</v>
      </c>
      <c r="F661" s="1">
        <f ca="1">SUMIF(dailyActivity_merged[Id],dailyActivity_merged[[#Headers],[TotalSteps]],F662:F1600)</f>
        <v>0</v>
      </c>
      <c r="G661">
        <v>2497</v>
      </c>
      <c r="H661">
        <v>1.78999996185303</v>
      </c>
      <c r="I661">
        <v>1.78999996185303</v>
      </c>
      <c r="J661">
        <v>0</v>
      </c>
      <c r="K661" t="b">
        <f>IF(dailyActivity_merged[[#This Row],[VeryActiveDistance]]&gt;20,"active")</f>
        <v>0</v>
      </c>
      <c r="L661">
        <v>0.34999999403953602</v>
      </c>
      <c r="M661" t="b">
        <f>IF(dailyActivity_merged[[#This Row],[ModeratelyActiveDistance]]&gt;10&lt;20,"moderate")</f>
        <v>0</v>
      </c>
      <c r="N661">
        <v>1.12999999523163</v>
      </c>
      <c r="O661" t="str">
        <f>IF(dailyActivity_merged[[#This Row],[LightActiveDistance]]&lt;10,"light")</f>
        <v>light</v>
      </c>
      <c r="P661" t="b">
        <f>IF(dailyActivity_merged[[#This Row],[Mean]]="intermediate",IF(dailyActivity_merged[[#This Row],[Mean]]&gt;35,"pro","beginner"))</f>
        <v>0</v>
      </c>
      <c r="Q661">
        <f>AVERAGE(dailyActivity_merged[LightActiveDistance])</f>
        <v>3.3408191485885292</v>
      </c>
      <c r="R661">
        <v>0.31000000238418601</v>
      </c>
      <c r="S661">
        <v>0</v>
      </c>
      <c r="T661">
        <f>dailyActivity_merged[[#This Row],[VeryActiveMinutes]]*60</f>
        <v>300</v>
      </c>
      <c r="U661">
        <v>5</v>
      </c>
      <c r="V661">
        <f>dailyActivity_merged[[#This Row],[FairlyActiveMinutes]]*60</f>
        <v>1440</v>
      </c>
      <c r="W661">
        <v>24</v>
      </c>
      <c r="X661">
        <f>dailyActivity_merged[[#This Row],[LightlyActiveMinutes]]*60</f>
        <v>1140</v>
      </c>
      <c r="Y661">
        <v>19</v>
      </c>
      <c r="Z661">
        <v>1392</v>
      </c>
      <c r="AA661">
        <v>2067</v>
      </c>
    </row>
    <row r="662" spans="1:27" x14ac:dyDescent="0.3">
      <c r="A662" t="e">
        <f>VLOOKUP(dailyActivity_merged[[#Headers],[Id]],dailyActivity_merged[[Id]:[Calories]],15,0)</f>
        <v>#N/A</v>
      </c>
      <c r="B662" t="str">
        <f>LEFT(dailyActivity_merged[[#This Row],[Id]],4)</f>
        <v>6775</v>
      </c>
      <c r="C662">
        <v>6775888955</v>
      </c>
      <c r="D662" t="str">
        <f>LEFT(dailyActivity_merged[[#This Row],[ActivityDate]],1)</f>
        <v>4</v>
      </c>
      <c r="E662" s="1">
        <v>42478</v>
      </c>
      <c r="F662" s="1">
        <f ca="1">SUMIF(dailyActivity_merged[Id],dailyActivity_merged[[#Headers],[TotalSteps]],F663:F1601)</f>
        <v>0</v>
      </c>
      <c r="G662">
        <v>8294</v>
      </c>
      <c r="H662">
        <v>5.9499998092651403</v>
      </c>
      <c r="I662">
        <v>5.9499998092651403</v>
      </c>
      <c r="J662">
        <v>0</v>
      </c>
      <c r="K662" t="b">
        <f>IF(dailyActivity_merged[[#This Row],[VeryActiveDistance]]&gt;20,"active")</f>
        <v>0</v>
      </c>
      <c r="L662">
        <v>2</v>
      </c>
      <c r="M662" t="b">
        <f>IF(dailyActivity_merged[[#This Row],[ModeratelyActiveDistance]]&gt;10&lt;20,"moderate")</f>
        <v>0</v>
      </c>
      <c r="N662">
        <v>0.769999980926514</v>
      </c>
      <c r="O662" t="str">
        <f>IF(dailyActivity_merged[[#This Row],[LightActiveDistance]]&lt;10,"light")</f>
        <v>light</v>
      </c>
      <c r="P662" t="b">
        <f>IF(dailyActivity_merged[[#This Row],[Mean]]="intermediate",IF(dailyActivity_merged[[#This Row],[Mean]]&gt;35,"pro","beginner"))</f>
        <v>0</v>
      </c>
      <c r="Q662">
        <f>AVERAGE(dailyActivity_merged[LightActiveDistance])</f>
        <v>3.3408191485885292</v>
      </c>
      <c r="R662">
        <v>3.1700000762939502</v>
      </c>
      <c r="S662">
        <v>0</v>
      </c>
      <c r="T662">
        <f>dailyActivity_merged[[#This Row],[VeryActiveMinutes]]*60</f>
        <v>1800</v>
      </c>
      <c r="U662">
        <v>30</v>
      </c>
      <c r="V662">
        <f>dailyActivity_merged[[#This Row],[FairlyActiveMinutes]]*60</f>
        <v>1860</v>
      </c>
      <c r="W662">
        <v>31</v>
      </c>
      <c r="X662">
        <f>dailyActivity_merged[[#This Row],[LightlyActiveMinutes]]*60</f>
        <v>8760</v>
      </c>
      <c r="Y662">
        <v>146</v>
      </c>
      <c r="Z662">
        <v>1233</v>
      </c>
      <c r="AA662">
        <v>2798</v>
      </c>
    </row>
    <row r="663" spans="1:27" x14ac:dyDescent="0.3">
      <c r="A663" t="e">
        <f>VLOOKUP(dailyActivity_merged[[#Headers],[Id]],dailyActivity_merged[[Id]:[Calories]],15,0)</f>
        <v>#N/A</v>
      </c>
      <c r="B663" t="str">
        <f>LEFT(dailyActivity_merged[[#This Row],[Id]],4)</f>
        <v>6775</v>
      </c>
      <c r="C663">
        <v>6775888955</v>
      </c>
      <c r="D663" t="str">
        <f>LEFT(dailyActivity_merged[[#This Row],[ActivityDate]],1)</f>
        <v>4</v>
      </c>
      <c r="E663" s="1">
        <v>42479</v>
      </c>
      <c r="F663" s="1">
        <f ca="1">SUMIF(dailyActivity_merged[Id],dailyActivity_merged[[#Headers],[TotalSteps]],F664:F1602)</f>
        <v>0</v>
      </c>
      <c r="G663">
        <v>0</v>
      </c>
      <c r="H663">
        <v>0</v>
      </c>
      <c r="I663">
        <v>0</v>
      </c>
      <c r="J663">
        <v>0</v>
      </c>
      <c r="K663" t="b">
        <f>IF(dailyActivity_merged[[#This Row],[VeryActiveDistance]]&gt;20,"active")</f>
        <v>0</v>
      </c>
      <c r="L663">
        <v>0</v>
      </c>
      <c r="M663" t="b">
        <f>IF(dailyActivity_merged[[#This Row],[ModeratelyActiveDistance]]&gt;10&lt;20,"moderate")</f>
        <v>0</v>
      </c>
      <c r="N663">
        <v>0</v>
      </c>
      <c r="O663" t="str">
        <f>IF(dailyActivity_merged[[#This Row],[LightActiveDistance]]&lt;10,"light")</f>
        <v>light</v>
      </c>
      <c r="P663" t="b">
        <f>IF(dailyActivity_merged[[#This Row],[Mean]]="intermediate",IF(dailyActivity_merged[[#This Row],[Mean]]&gt;35,"pro","beginner"))</f>
        <v>0</v>
      </c>
      <c r="Q663">
        <f>AVERAGE(dailyActivity_merged[LightActiveDistance])</f>
        <v>3.3408191485885292</v>
      </c>
      <c r="R663">
        <v>0</v>
      </c>
      <c r="S663">
        <v>0</v>
      </c>
      <c r="T663">
        <f>dailyActivity_merged[[#This Row],[VeryActiveMinutes]]*60</f>
        <v>0</v>
      </c>
      <c r="U663">
        <v>0</v>
      </c>
      <c r="V663">
        <f>dailyActivity_merged[[#This Row],[FairlyActiveMinutes]]*60</f>
        <v>0</v>
      </c>
      <c r="W663">
        <v>0</v>
      </c>
      <c r="X663">
        <f>dailyActivity_merged[[#This Row],[LightlyActiveMinutes]]*60</f>
        <v>0</v>
      </c>
      <c r="Y663">
        <v>0</v>
      </c>
      <c r="Z663">
        <v>1440</v>
      </c>
      <c r="AA663">
        <v>1841</v>
      </c>
    </row>
    <row r="664" spans="1:27" x14ac:dyDescent="0.3">
      <c r="A664" t="e">
        <f>VLOOKUP(dailyActivity_merged[[#Headers],[Id]],dailyActivity_merged[[Id]:[Calories]],15,0)</f>
        <v>#N/A</v>
      </c>
      <c r="B664" t="str">
        <f>LEFT(dailyActivity_merged[[#This Row],[Id]],4)</f>
        <v>6775</v>
      </c>
      <c r="C664">
        <v>6775888955</v>
      </c>
      <c r="D664" t="str">
        <f>LEFT(dailyActivity_merged[[#This Row],[ActivityDate]],1)</f>
        <v>4</v>
      </c>
      <c r="E664" s="1">
        <v>42480</v>
      </c>
      <c r="F664" s="1">
        <f ca="1">SUMIF(dailyActivity_merged[Id],dailyActivity_merged[[#Headers],[TotalSteps]],F665:F1603)</f>
        <v>0</v>
      </c>
      <c r="G664">
        <v>10771</v>
      </c>
      <c r="H664">
        <v>7.7199997901916504</v>
      </c>
      <c r="I664">
        <v>7.7199997901916504</v>
      </c>
      <c r="J664">
        <v>0</v>
      </c>
      <c r="K664" t="b">
        <f>IF(dailyActivity_merged[[#This Row],[VeryActiveDistance]]&gt;20,"active")</f>
        <v>0</v>
      </c>
      <c r="L664">
        <v>3.7699999809265101</v>
      </c>
      <c r="M664" t="b">
        <f>IF(dailyActivity_merged[[#This Row],[ModeratelyActiveDistance]]&gt;10&lt;20,"moderate")</f>
        <v>0</v>
      </c>
      <c r="N664">
        <v>1.7400000095367401</v>
      </c>
      <c r="O664" t="str">
        <f>IF(dailyActivity_merged[[#This Row],[LightActiveDistance]]&lt;10,"light")</f>
        <v>light</v>
      </c>
      <c r="P664" t="b">
        <f>IF(dailyActivity_merged[[#This Row],[Mean]]="intermediate",IF(dailyActivity_merged[[#This Row],[Mean]]&gt;35,"pro","beginner"))</f>
        <v>0</v>
      </c>
      <c r="Q664">
        <f>AVERAGE(dailyActivity_merged[LightActiveDistance])</f>
        <v>3.3408191485885292</v>
      </c>
      <c r="R664">
        <v>2.2200000286102299</v>
      </c>
      <c r="S664">
        <v>0</v>
      </c>
      <c r="T664">
        <f>dailyActivity_merged[[#This Row],[VeryActiveMinutes]]*60</f>
        <v>4200</v>
      </c>
      <c r="U664">
        <v>70</v>
      </c>
      <c r="V664">
        <f>dailyActivity_merged[[#This Row],[FairlyActiveMinutes]]*60</f>
        <v>6780</v>
      </c>
      <c r="W664">
        <v>113</v>
      </c>
      <c r="X664">
        <f>dailyActivity_merged[[#This Row],[LightlyActiveMinutes]]*60</f>
        <v>10680</v>
      </c>
      <c r="Y664">
        <v>178</v>
      </c>
      <c r="Z664">
        <v>1079</v>
      </c>
      <c r="AA664">
        <v>3727</v>
      </c>
    </row>
    <row r="665" spans="1:27" x14ac:dyDescent="0.3">
      <c r="A665" t="e">
        <f>VLOOKUP(dailyActivity_merged[[#Headers],[Id]],dailyActivity_merged[[Id]:[Calories]],15,0)</f>
        <v>#N/A</v>
      </c>
      <c r="B665" t="str">
        <f>LEFT(dailyActivity_merged[[#This Row],[Id]],4)</f>
        <v>6775</v>
      </c>
      <c r="C665">
        <v>6775888955</v>
      </c>
      <c r="D665" t="str">
        <f>LEFT(dailyActivity_merged[[#This Row],[ActivityDate]],1)</f>
        <v>4</v>
      </c>
      <c r="E665" s="1">
        <v>42481</v>
      </c>
      <c r="F665" s="1">
        <f ca="1">SUMIF(dailyActivity_merged[Id],dailyActivity_merged[[#Headers],[TotalSteps]],F666:F1604)</f>
        <v>0</v>
      </c>
      <c r="G665">
        <v>0</v>
      </c>
      <c r="H665">
        <v>0</v>
      </c>
      <c r="I665">
        <v>0</v>
      </c>
      <c r="J665">
        <v>0</v>
      </c>
      <c r="K665" t="b">
        <f>IF(dailyActivity_merged[[#This Row],[VeryActiveDistance]]&gt;20,"active")</f>
        <v>0</v>
      </c>
      <c r="L665">
        <v>0</v>
      </c>
      <c r="M665" t="b">
        <f>IF(dailyActivity_merged[[#This Row],[ModeratelyActiveDistance]]&gt;10&lt;20,"moderate")</f>
        <v>0</v>
      </c>
      <c r="N665">
        <v>0</v>
      </c>
      <c r="O665" t="str">
        <f>IF(dailyActivity_merged[[#This Row],[LightActiveDistance]]&lt;10,"light")</f>
        <v>light</v>
      </c>
      <c r="P665" t="b">
        <f>IF(dailyActivity_merged[[#This Row],[Mean]]="intermediate",IF(dailyActivity_merged[[#This Row],[Mean]]&gt;35,"pro","beginner"))</f>
        <v>0</v>
      </c>
      <c r="Q665">
        <f>AVERAGE(dailyActivity_merged[LightActiveDistance])</f>
        <v>3.3408191485885292</v>
      </c>
      <c r="R665">
        <v>0</v>
      </c>
      <c r="S665">
        <v>0</v>
      </c>
      <c r="T665">
        <f>dailyActivity_merged[[#This Row],[VeryActiveMinutes]]*60</f>
        <v>0</v>
      </c>
      <c r="U665">
        <v>0</v>
      </c>
      <c r="V665">
        <f>dailyActivity_merged[[#This Row],[FairlyActiveMinutes]]*60</f>
        <v>0</v>
      </c>
      <c r="W665">
        <v>0</v>
      </c>
      <c r="X665">
        <f>dailyActivity_merged[[#This Row],[LightlyActiveMinutes]]*60</f>
        <v>0</v>
      </c>
      <c r="Y665">
        <v>0</v>
      </c>
      <c r="Z665">
        <v>1440</v>
      </c>
      <c r="AA665">
        <v>1841</v>
      </c>
    </row>
    <row r="666" spans="1:27" x14ac:dyDescent="0.3">
      <c r="A666" t="e">
        <f>VLOOKUP(dailyActivity_merged[[#Headers],[Id]],dailyActivity_merged[[Id]:[Calories]],15,0)</f>
        <v>#N/A</v>
      </c>
      <c r="B666" t="str">
        <f>LEFT(dailyActivity_merged[[#This Row],[Id]],4)</f>
        <v>6775</v>
      </c>
      <c r="C666">
        <v>6775888955</v>
      </c>
      <c r="D666" t="str">
        <f>LEFT(dailyActivity_merged[[#This Row],[ActivityDate]],1)</f>
        <v>4</v>
      </c>
      <c r="E666" s="1">
        <v>42482</v>
      </c>
      <c r="F666" s="1">
        <f ca="1">SUMIF(dailyActivity_merged[Id],dailyActivity_merged[[#Headers],[TotalSteps]],F667:F1605)</f>
        <v>0</v>
      </c>
      <c r="G666">
        <v>637</v>
      </c>
      <c r="H666">
        <v>0.46000000834464999</v>
      </c>
      <c r="I666">
        <v>0.46000000834464999</v>
      </c>
      <c r="J666">
        <v>0</v>
      </c>
      <c r="K666" t="b">
        <f>IF(dailyActivity_merged[[#This Row],[VeryActiveDistance]]&gt;20,"active")</f>
        <v>0</v>
      </c>
      <c r="L666">
        <v>0</v>
      </c>
      <c r="M666" t="b">
        <f>IF(dailyActivity_merged[[#This Row],[ModeratelyActiveDistance]]&gt;10&lt;20,"moderate")</f>
        <v>0</v>
      </c>
      <c r="N666">
        <v>0</v>
      </c>
      <c r="O666" t="str">
        <f>IF(dailyActivity_merged[[#This Row],[LightActiveDistance]]&lt;10,"light")</f>
        <v>light</v>
      </c>
      <c r="P666" t="b">
        <f>IF(dailyActivity_merged[[#This Row],[Mean]]="intermediate",IF(dailyActivity_merged[[#This Row],[Mean]]&gt;35,"pro","beginner"))</f>
        <v>0</v>
      </c>
      <c r="Q666">
        <f>AVERAGE(dailyActivity_merged[LightActiveDistance])</f>
        <v>3.3408191485885292</v>
      </c>
      <c r="R666">
        <v>0.46000000834464999</v>
      </c>
      <c r="S666">
        <v>0</v>
      </c>
      <c r="T666">
        <f>dailyActivity_merged[[#This Row],[VeryActiveMinutes]]*60</f>
        <v>0</v>
      </c>
      <c r="U666">
        <v>0</v>
      </c>
      <c r="V666">
        <f>dailyActivity_merged[[#This Row],[FairlyActiveMinutes]]*60</f>
        <v>0</v>
      </c>
      <c r="W666">
        <v>0</v>
      </c>
      <c r="X666">
        <f>dailyActivity_merged[[#This Row],[LightlyActiveMinutes]]*60</f>
        <v>1200</v>
      </c>
      <c r="Y666">
        <v>20</v>
      </c>
      <c r="Z666">
        <v>1420</v>
      </c>
      <c r="AA666">
        <v>1922</v>
      </c>
    </row>
    <row r="667" spans="1:27" x14ac:dyDescent="0.3">
      <c r="A667" t="e">
        <f>VLOOKUP(dailyActivity_merged[[#Headers],[Id]],dailyActivity_merged[[Id]:[Calories]],15,0)</f>
        <v>#N/A</v>
      </c>
      <c r="B667" t="str">
        <f>LEFT(dailyActivity_merged[[#This Row],[Id]],4)</f>
        <v>6775</v>
      </c>
      <c r="C667">
        <v>6775888955</v>
      </c>
      <c r="D667" t="str">
        <f>LEFT(dailyActivity_merged[[#This Row],[ActivityDate]],1)</f>
        <v>4</v>
      </c>
      <c r="E667" s="1">
        <v>42483</v>
      </c>
      <c r="F667" s="1">
        <f ca="1">SUMIF(dailyActivity_merged[Id],dailyActivity_merged[[#Headers],[TotalSteps]],F668:F1606)</f>
        <v>0</v>
      </c>
      <c r="G667">
        <v>0</v>
      </c>
      <c r="H667">
        <v>0</v>
      </c>
      <c r="I667">
        <v>0</v>
      </c>
      <c r="J667">
        <v>0</v>
      </c>
      <c r="K667" t="b">
        <f>IF(dailyActivity_merged[[#This Row],[VeryActiveDistance]]&gt;20,"active")</f>
        <v>0</v>
      </c>
      <c r="L667">
        <v>0</v>
      </c>
      <c r="M667" t="b">
        <f>IF(dailyActivity_merged[[#This Row],[ModeratelyActiveDistance]]&gt;10&lt;20,"moderate")</f>
        <v>0</v>
      </c>
      <c r="N667">
        <v>0</v>
      </c>
      <c r="O667" t="str">
        <f>IF(dailyActivity_merged[[#This Row],[LightActiveDistance]]&lt;10,"light")</f>
        <v>light</v>
      </c>
      <c r="P667" t="b">
        <f>IF(dailyActivity_merged[[#This Row],[Mean]]="intermediate",IF(dailyActivity_merged[[#This Row],[Mean]]&gt;35,"pro","beginner"))</f>
        <v>0</v>
      </c>
      <c r="Q667">
        <f>AVERAGE(dailyActivity_merged[LightActiveDistance])</f>
        <v>3.3408191485885292</v>
      </c>
      <c r="R667">
        <v>0</v>
      </c>
      <c r="S667">
        <v>0</v>
      </c>
      <c r="T667">
        <f>dailyActivity_merged[[#This Row],[VeryActiveMinutes]]*60</f>
        <v>0</v>
      </c>
      <c r="U667">
        <v>0</v>
      </c>
      <c r="V667">
        <f>dailyActivity_merged[[#This Row],[FairlyActiveMinutes]]*60</f>
        <v>0</v>
      </c>
      <c r="W667">
        <v>0</v>
      </c>
      <c r="X667">
        <f>dailyActivity_merged[[#This Row],[LightlyActiveMinutes]]*60</f>
        <v>0</v>
      </c>
      <c r="Y667">
        <v>0</v>
      </c>
      <c r="Z667">
        <v>1440</v>
      </c>
      <c r="AA667">
        <v>1841</v>
      </c>
    </row>
    <row r="668" spans="1:27" x14ac:dyDescent="0.3">
      <c r="A668" t="e">
        <f>VLOOKUP(dailyActivity_merged[[#Headers],[Id]],dailyActivity_merged[[Id]:[Calories]],15,0)</f>
        <v>#N/A</v>
      </c>
      <c r="B668" t="str">
        <f>LEFT(dailyActivity_merged[[#This Row],[Id]],4)</f>
        <v>6775</v>
      </c>
      <c r="C668">
        <v>6775888955</v>
      </c>
      <c r="D668" t="str">
        <f>LEFT(dailyActivity_merged[[#This Row],[ActivityDate]],1)</f>
        <v>4</v>
      </c>
      <c r="E668" s="1">
        <v>42484</v>
      </c>
      <c r="F668" s="1">
        <f ca="1">SUMIF(dailyActivity_merged[Id],dailyActivity_merged[[#Headers],[TotalSteps]],F669:F1607)</f>
        <v>0</v>
      </c>
      <c r="G668">
        <v>2153</v>
      </c>
      <c r="H668">
        <v>1.53999996185303</v>
      </c>
      <c r="I668">
        <v>1.53999996185303</v>
      </c>
      <c r="J668">
        <v>0</v>
      </c>
      <c r="K668" t="b">
        <f>IF(dailyActivity_merged[[#This Row],[VeryActiveDistance]]&gt;20,"active")</f>
        <v>0</v>
      </c>
      <c r="L668">
        <v>0.769999980926514</v>
      </c>
      <c r="M668" t="b">
        <f>IF(dailyActivity_merged[[#This Row],[ModeratelyActiveDistance]]&gt;10&lt;20,"moderate")</f>
        <v>0</v>
      </c>
      <c r="N668">
        <v>0.62000000476837203</v>
      </c>
      <c r="O668" t="str">
        <f>IF(dailyActivity_merged[[#This Row],[LightActiveDistance]]&lt;10,"light")</f>
        <v>light</v>
      </c>
      <c r="P668" t="b">
        <f>IF(dailyActivity_merged[[#This Row],[Mean]]="intermediate",IF(dailyActivity_merged[[#This Row],[Mean]]&gt;35,"pro","beginner"))</f>
        <v>0</v>
      </c>
      <c r="Q668">
        <f>AVERAGE(dailyActivity_merged[LightActiveDistance])</f>
        <v>3.3408191485885292</v>
      </c>
      <c r="R668">
        <v>0.15000000596046401</v>
      </c>
      <c r="S668">
        <v>0</v>
      </c>
      <c r="T668">
        <f>dailyActivity_merged[[#This Row],[VeryActiveMinutes]]*60</f>
        <v>660</v>
      </c>
      <c r="U668">
        <v>11</v>
      </c>
      <c r="V668">
        <f>dailyActivity_merged[[#This Row],[FairlyActiveMinutes]]*60</f>
        <v>1080</v>
      </c>
      <c r="W668">
        <v>18</v>
      </c>
      <c r="X668">
        <f>dailyActivity_merged[[#This Row],[LightlyActiveMinutes]]*60</f>
        <v>660</v>
      </c>
      <c r="Y668">
        <v>11</v>
      </c>
      <c r="Z668">
        <v>1400</v>
      </c>
      <c r="AA668">
        <v>2053</v>
      </c>
    </row>
    <row r="669" spans="1:27" x14ac:dyDescent="0.3">
      <c r="A669" t="e">
        <f>VLOOKUP(dailyActivity_merged[[#Headers],[Id]],dailyActivity_merged[[Id]:[Calories]],15,0)</f>
        <v>#N/A</v>
      </c>
      <c r="B669" t="str">
        <f>LEFT(dailyActivity_merged[[#This Row],[Id]],4)</f>
        <v>6775</v>
      </c>
      <c r="C669">
        <v>6775888955</v>
      </c>
      <c r="D669" t="str">
        <f>LEFT(dailyActivity_merged[[#This Row],[ActivityDate]],1)</f>
        <v>4</v>
      </c>
      <c r="E669" s="1">
        <v>42485</v>
      </c>
      <c r="F669" s="1">
        <f ca="1">SUMIF(dailyActivity_merged[Id],dailyActivity_merged[[#Headers],[TotalSteps]],F670:F1608)</f>
        <v>0</v>
      </c>
      <c r="G669">
        <v>6474</v>
      </c>
      <c r="H669">
        <v>4.6399998664856001</v>
      </c>
      <c r="I669">
        <v>4.6399998664856001</v>
      </c>
      <c r="J669">
        <v>0</v>
      </c>
      <c r="K669" t="b">
        <f>IF(dailyActivity_merged[[#This Row],[VeryActiveDistance]]&gt;20,"active")</f>
        <v>0</v>
      </c>
      <c r="L669">
        <v>2.2699999809265101</v>
      </c>
      <c r="M669" t="b">
        <f>IF(dailyActivity_merged[[#This Row],[ModeratelyActiveDistance]]&gt;10&lt;20,"moderate")</f>
        <v>0</v>
      </c>
      <c r="N669">
        <v>0.46000000834464999</v>
      </c>
      <c r="O669" t="str">
        <f>IF(dailyActivity_merged[[#This Row],[LightActiveDistance]]&lt;10,"light")</f>
        <v>light</v>
      </c>
      <c r="P669" t="b">
        <f>IF(dailyActivity_merged[[#This Row],[Mean]]="intermediate",IF(dailyActivity_merged[[#This Row],[Mean]]&gt;35,"pro","beginner"))</f>
        <v>0</v>
      </c>
      <c r="Q669">
        <f>AVERAGE(dailyActivity_merged[LightActiveDistance])</f>
        <v>3.3408191485885292</v>
      </c>
      <c r="R669">
        <v>1.8999999761581401</v>
      </c>
      <c r="S669">
        <v>0</v>
      </c>
      <c r="T669">
        <f>dailyActivity_merged[[#This Row],[VeryActiveMinutes]]*60</f>
        <v>1980</v>
      </c>
      <c r="U669">
        <v>33</v>
      </c>
      <c r="V669">
        <f>dailyActivity_merged[[#This Row],[FairlyActiveMinutes]]*60</f>
        <v>780</v>
      </c>
      <c r="W669">
        <v>13</v>
      </c>
      <c r="X669">
        <f>dailyActivity_merged[[#This Row],[LightlyActiveMinutes]]*60</f>
        <v>5520</v>
      </c>
      <c r="Y669">
        <v>92</v>
      </c>
      <c r="Z669">
        <v>1302</v>
      </c>
      <c r="AA669">
        <v>2484</v>
      </c>
    </row>
    <row r="670" spans="1:27" x14ac:dyDescent="0.3">
      <c r="A670" t="e">
        <f>VLOOKUP(dailyActivity_merged[[#Headers],[Id]],dailyActivity_merged[[Id]:[Calories]],15,0)</f>
        <v>#N/A</v>
      </c>
      <c r="B670" t="str">
        <f>LEFT(dailyActivity_merged[[#This Row],[Id]],4)</f>
        <v>6775</v>
      </c>
      <c r="C670">
        <v>6775888955</v>
      </c>
      <c r="D670" t="str">
        <f>LEFT(dailyActivity_merged[[#This Row],[ActivityDate]],1)</f>
        <v>4</v>
      </c>
      <c r="E670" s="1">
        <v>42486</v>
      </c>
      <c r="F670" s="1">
        <f ca="1">SUMIF(dailyActivity_merged[Id],dailyActivity_merged[[#Headers],[TotalSteps]],F671:F1609)</f>
        <v>0</v>
      </c>
      <c r="G670">
        <v>7091</v>
      </c>
      <c r="H670">
        <v>5.2699999809265101</v>
      </c>
      <c r="I670">
        <v>5.2699999809265101</v>
      </c>
      <c r="J670">
        <v>2</v>
      </c>
      <c r="K670" t="b">
        <f>IF(dailyActivity_merged[[#This Row],[VeryActiveDistance]]&gt;20,"active")</f>
        <v>0</v>
      </c>
      <c r="L670">
        <v>3.4800000190734899</v>
      </c>
      <c r="M670" t="b">
        <f>IF(dailyActivity_merged[[#This Row],[ModeratelyActiveDistance]]&gt;10&lt;20,"moderate")</f>
        <v>0</v>
      </c>
      <c r="N670">
        <v>0.87000000476837203</v>
      </c>
      <c r="O670" t="str">
        <f>IF(dailyActivity_merged[[#This Row],[LightActiveDistance]]&lt;10,"light")</f>
        <v>light</v>
      </c>
      <c r="P670" t="b">
        <f>IF(dailyActivity_merged[[#This Row],[Mean]]="intermediate",IF(dailyActivity_merged[[#This Row],[Mean]]&gt;35,"pro","beginner"))</f>
        <v>0</v>
      </c>
      <c r="Q670">
        <f>AVERAGE(dailyActivity_merged[LightActiveDistance])</f>
        <v>3.3408191485885292</v>
      </c>
      <c r="R670">
        <v>0.730000019073486</v>
      </c>
      <c r="S670">
        <v>0</v>
      </c>
      <c r="T670">
        <f>dailyActivity_merged[[#This Row],[VeryActiveMinutes]]*60</f>
        <v>2520</v>
      </c>
      <c r="U670">
        <v>42</v>
      </c>
      <c r="V670">
        <f>dailyActivity_merged[[#This Row],[FairlyActiveMinutes]]*60</f>
        <v>1800</v>
      </c>
      <c r="W670">
        <v>30</v>
      </c>
      <c r="X670">
        <f>dailyActivity_merged[[#This Row],[LightlyActiveMinutes]]*60</f>
        <v>2820</v>
      </c>
      <c r="Y670">
        <v>47</v>
      </c>
      <c r="Z670">
        <v>1321</v>
      </c>
      <c r="AA670">
        <v>2584</v>
      </c>
    </row>
    <row r="671" spans="1:27" x14ac:dyDescent="0.3">
      <c r="A671" t="e">
        <f>VLOOKUP(dailyActivity_merged[[#Headers],[Id]],dailyActivity_merged[[Id]:[Calories]],15,0)</f>
        <v>#N/A</v>
      </c>
      <c r="B671" t="str">
        <f>LEFT(dailyActivity_merged[[#This Row],[Id]],4)</f>
        <v>6775</v>
      </c>
      <c r="C671">
        <v>6775888955</v>
      </c>
      <c r="D671" t="str">
        <f>LEFT(dailyActivity_merged[[#This Row],[ActivityDate]],1)</f>
        <v>4</v>
      </c>
      <c r="E671" s="1">
        <v>42487</v>
      </c>
      <c r="F671" s="1">
        <f ca="1">SUMIF(dailyActivity_merged[Id],dailyActivity_merged[[#Headers],[TotalSteps]],F672:F1610)</f>
        <v>0</v>
      </c>
      <c r="G671">
        <v>0</v>
      </c>
      <c r="H671">
        <v>0</v>
      </c>
      <c r="I671">
        <v>0</v>
      </c>
      <c r="J671">
        <v>0</v>
      </c>
      <c r="K671" t="b">
        <f>IF(dailyActivity_merged[[#This Row],[VeryActiveDistance]]&gt;20,"active")</f>
        <v>0</v>
      </c>
      <c r="L671">
        <v>0</v>
      </c>
      <c r="M671" t="b">
        <f>IF(dailyActivity_merged[[#This Row],[ModeratelyActiveDistance]]&gt;10&lt;20,"moderate")</f>
        <v>0</v>
      </c>
      <c r="N671">
        <v>0</v>
      </c>
      <c r="O671" t="str">
        <f>IF(dailyActivity_merged[[#This Row],[LightActiveDistance]]&lt;10,"light")</f>
        <v>light</v>
      </c>
      <c r="P671" t="b">
        <f>IF(dailyActivity_merged[[#This Row],[Mean]]="intermediate",IF(dailyActivity_merged[[#This Row],[Mean]]&gt;35,"pro","beginner"))</f>
        <v>0</v>
      </c>
      <c r="Q671">
        <f>AVERAGE(dailyActivity_merged[LightActiveDistance])</f>
        <v>3.3408191485885292</v>
      </c>
      <c r="R671">
        <v>0</v>
      </c>
      <c r="S671">
        <v>0</v>
      </c>
      <c r="T671">
        <f>dailyActivity_merged[[#This Row],[VeryActiveMinutes]]*60</f>
        <v>0</v>
      </c>
      <c r="U671">
        <v>0</v>
      </c>
      <c r="V671">
        <f>dailyActivity_merged[[#This Row],[FairlyActiveMinutes]]*60</f>
        <v>0</v>
      </c>
      <c r="W671">
        <v>0</v>
      </c>
      <c r="X671">
        <f>dailyActivity_merged[[#This Row],[LightlyActiveMinutes]]*60</f>
        <v>0</v>
      </c>
      <c r="Y671">
        <v>0</v>
      </c>
      <c r="Z671">
        <v>1440</v>
      </c>
      <c r="AA671">
        <v>1841</v>
      </c>
    </row>
    <row r="672" spans="1:27" x14ac:dyDescent="0.3">
      <c r="A672" t="e">
        <f>VLOOKUP(dailyActivity_merged[[#Headers],[Id]],dailyActivity_merged[[Id]:[Calories]],15,0)</f>
        <v>#N/A</v>
      </c>
      <c r="B672" t="str">
        <f>LEFT(dailyActivity_merged[[#This Row],[Id]],4)</f>
        <v>6775</v>
      </c>
      <c r="C672">
        <v>6775888955</v>
      </c>
      <c r="D672" t="str">
        <f>LEFT(dailyActivity_merged[[#This Row],[ActivityDate]],1)</f>
        <v>4</v>
      </c>
      <c r="E672" s="1">
        <v>42488</v>
      </c>
      <c r="F672" s="1">
        <f ca="1">SUMIF(dailyActivity_merged[Id],dailyActivity_merged[[#Headers],[TotalSteps]],F673:F1611)</f>
        <v>0</v>
      </c>
      <c r="G672">
        <v>703</v>
      </c>
      <c r="H672">
        <v>0.5</v>
      </c>
      <c r="I672">
        <v>0.5</v>
      </c>
      <c r="J672">
        <v>0</v>
      </c>
      <c r="K672" t="b">
        <f>IF(dailyActivity_merged[[#This Row],[VeryActiveDistance]]&gt;20,"active")</f>
        <v>0</v>
      </c>
      <c r="L672">
        <v>5.9999998658895499E-2</v>
      </c>
      <c r="M672" t="b">
        <f>IF(dailyActivity_merged[[#This Row],[ModeratelyActiveDistance]]&gt;10&lt;20,"moderate")</f>
        <v>0</v>
      </c>
      <c r="N672">
        <v>0.20000000298023199</v>
      </c>
      <c r="O672" t="str">
        <f>IF(dailyActivity_merged[[#This Row],[LightActiveDistance]]&lt;10,"light")</f>
        <v>light</v>
      </c>
      <c r="P672" t="b">
        <f>IF(dailyActivity_merged[[#This Row],[Mean]]="intermediate",IF(dailyActivity_merged[[#This Row],[Mean]]&gt;35,"pro","beginner"))</f>
        <v>0</v>
      </c>
      <c r="Q672">
        <f>AVERAGE(dailyActivity_merged[LightActiveDistance])</f>
        <v>3.3408191485885292</v>
      </c>
      <c r="R672">
        <v>0.239999994635582</v>
      </c>
      <c r="S672">
        <v>0</v>
      </c>
      <c r="T672">
        <f>dailyActivity_merged[[#This Row],[VeryActiveMinutes]]*60</f>
        <v>120</v>
      </c>
      <c r="U672">
        <v>2</v>
      </c>
      <c r="V672">
        <f>dailyActivity_merged[[#This Row],[FairlyActiveMinutes]]*60</f>
        <v>780</v>
      </c>
      <c r="W672">
        <v>13</v>
      </c>
      <c r="X672">
        <f>dailyActivity_merged[[#This Row],[LightlyActiveMinutes]]*60</f>
        <v>900</v>
      </c>
      <c r="Y672">
        <v>15</v>
      </c>
      <c r="Z672">
        <v>1410</v>
      </c>
      <c r="AA672">
        <v>1993</v>
      </c>
    </row>
    <row r="673" spans="1:27" x14ac:dyDescent="0.3">
      <c r="A673" t="e">
        <f>VLOOKUP(dailyActivity_merged[[#Headers],[Id]],dailyActivity_merged[[Id]:[Calories]],15,0)</f>
        <v>#N/A</v>
      </c>
      <c r="B673" t="str">
        <f>LEFT(dailyActivity_merged[[#This Row],[Id]],4)</f>
        <v>6775</v>
      </c>
      <c r="C673">
        <v>6775888955</v>
      </c>
      <c r="D673" t="str">
        <f>LEFT(dailyActivity_merged[[#This Row],[ActivityDate]],1)</f>
        <v>4</v>
      </c>
      <c r="E673" s="1">
        <v>42489</v>
      </c>
      <c r="F673" s="1">
        <f ca="1">SUMIF(dailyActivity_merged[Id],dailyActivity_merged[[#Headers],[TotalSteps]],F674:F1612)</f>
        <v>0</v>
      </c>
      <c r="G673">
        <v>0</v>
      </c>
      <c r="H673">
        <v>0</v>
      </c>
      <c r="I673">
        <v>0</v>
      </c>
      <c r="J673">
        <v>0</v>
      </c>
      <c r="K673" t="b">
        <f>IF(dailyActivity_merged[[#This Row],[VeryActiveDistance]]&gt;20,"active")</f>
        <v>0</v>
      </c>
      <c r="L673">
        <v>0</v>
      </c>
      <c r="M673" t="b">
        <f>IF(dailyActivity_merged[[#This Row],[ModeratelyActiveDistance]]&gt;10&lt;20,"moderate")</f>
        <v>0</v>
      </c>
      <c r="N673">
        <v>0</v>
      </c>
      <c r="O673" t="str">
        <f>IF(dailyActivity_merged[[#This Row],[LightActiveDistance]]&lt;10,"light")</f>
        <v>light</v>
      </c>
      <c r="P673" t="b">
        <f>IF(dailyActivity_merged[[#This Row],[Mean]]="intermediate",IF(dailyActivity_merged[[#This Row],[Mean]]&gt;35,"pro","beginner"))</f>
        <v>0</v>
      </c>
      <c r="Q673">
        <f>AVERAGE(dailyActivity_merged[LightActiveDistance])</f>
        <v>3.3408191485885292</v>
      </c>
      <c r="R673">
        <v>0</v>
      </c>
      <c r="S673">
        <v>0</v>
      </c>
      <c r="T673">
        <f>dailyActivity_merged[[#This Row],[VeryActiveMinutes]]*60</f>
        <v>0</v>
      </c>
      <c r="U673">
        <v>0</v>
      </c>
      <c r="V673">
        <f>dailyActivity_merged[[#This Row],[FairlyActiveMinutes]]*60</f>
        <v>0</v>
      </c>
      <c r="W673">
        <v>0</v>
      </c>
      <c r="X673">
        <f>dailyActivity_merged[[#This Row],[LightlyActiveMinutes]]*60</f>
        <v>0</v>
      </c>
      <c r="Y673">
        <v>0</v>
      </c>
      <c r="Z673">
        <v>1440</v>
      </c>
      <c r="AA673">
        <v>1841</v>
      </c>
    </row>
    <row r="674" spans="1:27" x14ac:dyDescent="0.3">
      <c r="A674" t="e">
        <f>VLOOKUP(dailyActivity_merged[[#Headers],[Id]],dailyActivity_merged[[Id]:[Calories]],15,0)</f>
        <v>#N/A</v>
      </c>
      <c r="B674" t="str">
        <f>LEFT(dailyActivity_merged[[#This Row],[Id]],4)</f>
        <v>6775</v>
      </c>
      <c r="C674">
        <v>6775888955</v>
      </c>
      <c r="D674" t="str">
        <f>LEFT(dailyActivity_merged[[#This Row],[ActivityDate]],1)</f>
        <v>4</v>
      </c>
      <c r="E674" s="1">
        <v>42490</v>
      </c>
      <c r="F674" s="1">
        <f ca="1">SUMIF(dailyActivity_merged[Id],dailyActivity_merged[[#Headers],[TotalSteps]],F675:F1613)</f>
        <v>0</v>
      </c>
      <c r="G674">
        <v>2503</v>
      </c>
      <c r="H674">
        <v>1.78999996185303</v>
      </c>
      <c r="I674">
        <v>1.78999996185303</v>
      </c>
      <c r="J674">
        <v>0</v>
      </c>
      <c r="K674" t="b">
        <f>IF(dailyActivity_merged[[#This Row],[VeryActiveDistance]]&gt;20,"active")</f>
        <v>0</v>
      </c>
      <c r="L674">
        <v>0.15999999642372101</v>
      </c>
      <c r="M674" t="b">
        <f>IF(dailyActivity_merged[[#This Row],[ModeratelyActiveDistance]]&gt;10&lt;20,"moderate")</f>
        <v>0</v>
      </c>
      <c r="N674">
        <v>0.15999999642372101</v>
      </c>
      <c r="O674" t="str">
        <f>IF(dailyActivity_merged[[#This Row],[LightActiveDistance]]&lt;10,"light")</f>
        <v>light</v>
      </c>
      <c r="P674" t="b">
        <f>IF(dailyActivity_merged[[#This Row],[Mean]]="intermediate",IF(dailyActivity_merged[[#This Row],[Mean]]&gt;35,"pro","beginner"))</f>
        <v>0</v>
      </c>
      <c r="Q674">
        <f>AVERAGE(dailyActivity_merged[LightActiveDistance])</f>
        <v>3.3408191485885292</v>
      </c>
      <c r="R674">
        <v>1.4800000190734901</v>
      </c>
      <c r="S674">
        <v>0</v>
      </c>
      <c r="T674">
        <f>dailyActivity_merged[[#This Row],[VeryActiveMinutes]]*60</f>
        <v>180</v>
      </c>
      <c r="U674">
        <v>3</v>
      </c>
      <c r="V674">
        <f>dailyActivity_merged[[#This Row],[FairlyActiveMinutes]]*60</f>
        <v>540</v>
      </c>
      <c r="W674">
        <v>9</v>
      </c>
      <c r="X674">
        <f>dailyActivity_merged[[#This Row],[LightlyActiveMinutes]]*60</f>
        <v>5040</v>
      </c>
      <c r="Y674">
        <v>84</v>
      </c>
      <c r="Z674">
        <v>1344</v>
      </c>
      <c r="AA674">
        <v>2280</v>
      </c>
    </row>
    <row r="675" spans="1:27" x14ac:dyDescent="0.3">
      <c r="A675" t="e">
        <f>VLOOKUP(dailyActivity_merged[[#Headers],[Id]],dailyActivity_merged[[Id]:[Calories]],15,0)</f>
        <v>#N/A</v>
      </c>
      <c r="B675" t="str">
        <f>LEFT(dailyActivity_merged[[#This Row],[Id]],4)</f>
        <v>6775</v>
      </c>
      <c r="C675">
        <v>6775888955</v>
      </c>
      <c r="D675" t="str">
        <f>LEFT(dailyActivity_merged[[#This Row],[ActivityDate]],1)</f>
        <v>4</v>
      </c>
      <c r="E675" s="1">
        <v>42491</v>
      </c>
      <c r="F675" s="1">
        <f ca="1">SUMIF(dailyActivity_merged[Id],dailyActivity_merged[[#Headers],[TotalSteps]],F676:F1614)</f>
        <v>0</v>
      </c>
      <c r="G675">
        <v>2487</v>
      </c>
      <c r="H675">
        <v>1.7799999713897701</v>
      </c>
      <c r="I675">
        <v>1.7799999713897701</v>
      </c>
      <c r="J675">
        <v>0</v>
      </c>
      <c r="K675" t="b">
        <f>IF(dailyActivity_merged[[#This Row],[VeryActiveDistance]]&gt;20,"active")</f>
        <v>0</v>
      </c>
      <c r="L675">
        <v>0.479999989271164</v>
      </c>
      <c r="M675" t="b">
        <f>IF(dailyActivity_merged[[#This Row],[ModeratelyActiveDistance]]&gt;10&lt;20,"moderate")</f>
        <v>0</v>
      </c>
      <c r="N675">
        <v>0.62000000476837203</v>
      </c>
      <c r="O675" t="str">
        <f>IF(dailyActivity_merged[[#This Row],[LightActiveDistance]]&lt;10,"light")</f>
        <v>light</v>
      </c>
      <c r="P675" t="b">
        <f>IF(dailyActivity_merged[[#This Row],[Mean]]="intermediate",IF(dailyActivity_merged[[#This Row],[Mean]]&gt;35,"pro","beginner"))</f>
        <v>0</v>
      </c>
      <c r="Q675">
        <f>AVERAGE(dailyActivity_merged[LightActiveDistance])</f>
        <v>3.3408191485885292</v>
      </c>
      <c r="R675">
        <v>0.68000000715255704</v>
      </c>
      <c r="S675">
        <v>0</v>
      </c>
      <c r="T675">
        <f>dailyActivity_merged[[#This Row],[VeryActiveMinutes]]*60</f>
        <v>540</v>
      </c>
      <c r="U675">
        <v>9</v>
      </c>
      <c r="V675">
        <f>dailyActivity_merged[[#This Row],[FairlyActiveMinutes]]*60</f>
        <v>2040</v>
      </c>
      <c r="W675">
        <v>34</v>
      </c>
      <c r="X675">
        <f>dailyActivity_merged[[#This Row],[LightlyActiveMinutes]]*60</f>
        <v>3000</v>
      </c>
      <c r="Y675">
        <v>50</v>
      </c>
      <c r="Z675">
        <v>1347</v>
      </c>
      <c r="AA675">
        <v>2319</v>
      </c>
    </row>
    <row r="676" spans="1:27" x14ac:dyDescent="0.3">
      <c r="A676" t="e">
        <f>VLOOKUP(dailyActivity_merged[[#Headers],[Id]],dailyActivity_merged[[Id]:[Calories]],15,0)</f>
        <v>#N/A</v>
      </c>
      <c r="B676" t="str">
        <f>LEFT(dailyActivity_merged[[#This Row],[Id]],4)</f>
        <v>6775</v>
      </c>
      <c r="C676">
        <v>6775888955</v>
      </c>
      <c r="D676" t="str">
        <f>LEFT(dailyActivity_merged[[#This Row],[ActivityDate]],1)</f>
        <v>4</v>
      </c>
      <c r="E676" s="1">
        <v>42492</v>
      </c>
      <c r="F676" s="1">
        <f ca="1">SUMIF(dailyActivity_merged[Id],dailyActivity_merged[[#Headers],[TotalSteps]],F677:F1615)</f>
        <v>0</v>
      </c>
      <c r="G676">
        <v>0</v>
      </c>
      <c r="H676">
        <v>0</v>
      </c>
      <c r="I676">
        <v>0</v>
      </c>
      <c r="J676">
        <v>0</v>
      </c>
      <c r="K676" t="b">
        <f>IF(dailyActivity_merged[[#This Row],[VeryActiveDistance]]&gt;20,"active")</f>
        <v>0</v>
      </c>
      <c r="L676">
        <v>0</v>
      </c>
      <c r="M676" t="b">
        <f>IF(dailyActivity_merged[[#This Row],[ModeratelyActiveDistance]]&gt;10&lt;20,"moderate")</f>
        <v>0</v>
      </c>
      <c r="N676">
        <v>0</v>
      </c>
      <c r="O676" t="str">
        <f>IF(dailyActivity_merged[[#This Row],[LightActiveDistance]]&lt;10,"light")</f>
        <v>light</v>
      </c>
      <c r="P676" t="b">
        <f>IF(dailyActivity_merged[[#This Row],[Mean]]="intermediate",IF(dailyActivity_merged[[#This Row],[Mean]]&gt;35,"pro","beginner"))</f>
        <v>0</v>
      </c>
      <c r="Q676">
        <f>AVERAGE(dailyActivity_merged[LightActiveDistance])</f>
        <v>3.3408191485885292</v>
      </c>
      <c r="R676">
        <v>0</v>
      </c>
      <c r="S676">
        <v>0</v>
      </c>
      <c r="T676">
        <f>dailyActivity_merged[[#This Row],[VeryActiveMinutes]]*60</f>
        <v>0</v>
      </c>
      <c r="U676">
        <v>0</v>
      </c>
      <c r="V676">
        <f>dailyActivity_merged[[#This Row],[FairlyActiveMinutes]]*60</f>
        <v>0</v>
      </c>
      <c r="W676">
        <v>0</v>
      </c>
      <c r="X676">
        <f>dailyActivity_merged[[#This Row],[LightlyActiveMinutes]]*60</f>
        <v>0</v>
      </c>
      <c r="Y676">
        <v>0</v>
      </c>
      <c r="Z676">
        <v>1440</v>
      </c>
      <c r="AA676">
        <v>1841</v>
      </c>
    </row>
    <row r="677" spans="1:27" x14ac:dyDescent="0.3">
      <c r="A677" t="e">
        <f>VLOOKUP(dailyActivity_merged[[#Headers],[Id]],dailyActivity_merged[[Id]:[Calories]],15,0)</f>
        <v>#N/A</v>
      </c>
      <c r="B677" t="str">
        <f>LEFT(dailyActivity_merged[[#This Row],[Id]],4)</f>
        <v>6775</v>
      </c>
      <c r="C677">
        <v>6775888955</v>
      </c>
      <c r="D677" t="str">
        <f>LEFT(dailyActivity_merged[[#This Row],[ActivityDate]],1)</f>
        <v>4</v>
      </c>
      <c r="E677" s="1">
        <v>42493</v>
      </c>
      <c r="F677" s="1">
        <f ca="1">SUMIF(dailyActivity_merged[Id],dailyActivity_merged[[#Headers],[TotalSteps]],F678:F1616)</f>
        <v>0</v>
      </c>
      <c r="G677">
        <v>9</v>
      </c>
      <c r="H677">
        <v>9.9999997764825804E-3</v>
      </c>
      <c r="I677">
        <v>9.9999997764825804E-3</v>
      </c>
      <c r="J677">
        <v>0</v>
      </c>
      <c r="K677" t="b">
        <f>IF(dailyActivity_merged[[#This Row],[VeryActiveDistance]]&gt;20,"active")</f>
        <v>0</v>
      </c>
      <c r="L677">
        <v>0</v>
      </c>
      <c r="M677" t="b">
        <f>IF(dailyActivity_merged[[#This Row],[ModeratelyActiveDistance]]&gt;10&lt;20,"moderate")</f>
        <v>0</v>
      </c>
      <c r="N677">
        <v>0</v>
      </c>
      <c r="O677" t="str">
        <f>IF(dailyActivity_merged[[#This Row],[LightActiveDistance]]&lt;10,"light")</f>
        <v>light</v>
      </c>
      <c r="P677" t="b">
        <f>IF(dailyActivity_merged[[#This Row],[Mean]]="intermediate",IF(dailyActivity_merged[[#This Row],[Mean]]&gt;35,"pro","beginner"))</f>
        <v>0</v>
      </c>
      <c r="Q677">
        <f>AVERAGE(dailyActivity_merged[LightActiveDistance])</f>
        <v>3.3408191485885292</v>
      </c>
      <c r="R677">
        <v>9.9999997764825804E-3</v>
      </c>
      <c r="S677">
        <v>0</v>
      </c>
      <c r="T677">
        <f>dailyActivity_merged[[#This Row],[VeryActiveMinutes]]*60</f>
        <v>0</v>
      </c>
      <c r="U677">
        <v>0</v>
      </c>
      <c r="V677">
        <f>dailyActivity_merged[[#This Row],[FairlyActiveMinutes]]*60</f>
        <v>0</v>
      </c>
      <c r="W677">
        <v>0</v>
      </c>
      <c r="X677">
        <f>dailyActivity_merged[[#This Row],[LightlyActiveMinutes]]*60</f>
        <v>60</v>
      </c>
      <c r="Y677">
        <v>1</v>
      </c>
      <c r="Z677">
        <v>1439</v>
      </c>
      <c r="AA677">
        <v>1843</v>
      </c>
    </row>
    <row r="678" spans="1:27" x14ac:dyDescent="0.3">
      <c r="A678" t="e">
        <f>VLOOKUP(dailyActivity_merged[[#Headers],[Id]],dailyActivity_merged[[Id]:[Calories]],15,0)</f>
        <v>#N/A</v>
      </c>
      <c r="B678" t="str">
        <f>LEFT(dailyActivity_merged[[#This Row],[Id]],4)</f>
        <v>6775</v>
      </c>
      <c r="C678">
        <v>6775888955</v>
      </c>
      <c r="D678" t="str">
        <f>LEFT(dailyActivity_merged[[#This Row],[ActivityDate]],1)</f>
        <v>4</v>
      </c>
      <c r="E678" s="1">
        <v>42494</v>
      </c>
      <c r="F678" s="1">
        <f ca="1">SUMIF(dailyActivity_merged[Id],dailyActivity_merged[[#Headers],[TotalSteps]],F679:F1617)</f>
        <v>0</v>
      </c>
      <c r="G678">
        <v>0</v>
      </c>
      <c r="H678">
        <v>0</v>
      </c>
      <c r="I678">
        <v>0</v>
      </c>
      <c r="J678">
        <v>0</v>
      </c>
      <c r="K678" t="b">
        <f>IF(dailyActivity_merged[[#This Row],[VeryActiveDistance]]&gt;20,"active")</f>
        <v>0</v>
      </c>
      <c r="L678">
        <v>0</v>
      </c>
      <c r="M678" t="b">
        <f>IF(dailyActivity_merged[[#This Row],[ModeratelyActiveDistance]]&gt;10&lt;20,"moderate")</f>
        <v>0</v>
      </c>
      <c r="N678">
        <v>0</v>
      </c>
      <c r="O678" t="str">
        <f>IF(dailyActivity_merged[[#This Row],[LightActiveDistance]]&lt;10,"light")</f>
        <v>light</v>
      </c>
      <c r="P678" t="b">
        <f>IF(dailyActivity_merged[[#This Row],[Mean]]="intermediate",IF(dailyActivity_merged[[#This Row],[Mean]]&gt;35,"pro","beginner"))</f>
        <v>0</v>
      </c>
      <c r="Q678">
        <f>AVERAGE(dailyActivity_merged[LightActiveDistance])</f>
        <v>3.3408191485885292</v>
      </c>
      <c r="R678">
        <v>0</v>
      </c>
      <c r="S678">
        <v>0</v>
      </c>
      <c r="T678">
        <f>dailyActivity_merged[[#This Row],[VeryActiveMinutes]]*60</f>
        <v>0</v>
      </c>
      <c r="U678">
        <v>0</v>
      </c>
      <c r="V678">
        <f>dailyActivity_merged[[#This Row],[FairlyActiveMinutes]]*60</f>
        <v>0</v>
      </c>
      <c r="W678">
        <v>0</v>
      </c>
      <c r="X678">
        <f>dailyActivity_merged[[#This Row],[LightlyActiveMinutes]]*60</f>
        <v>0</v>
      </c>
      <c r="Y678">
        <v>0</v>
      </c>
      <c r="Z678">
        <v>1440</v>
      </c>
      <c r="AA678">
        <v>1841</v>
      </c>
    </row>
    <row r="679" spans="1:27" x14ac:dyDescent="0.3">
      <c r="A679" t="e">
        <f>VLOOKUP(dailyActivity_merged[[#Headers],[Id]],dailyActivity_merged[[Id]:[Calories]],15,0)</f>
        <v>#N/A</v>
      </c>
      <c r="B679" t="str">
        <f>LEFT(dailyActivity_merged[[#This Row],[Id]],4)</f>
        <v>6775</v>
      </c>
      <c r="C679">
        <v>6775888955</v>
      </c>
      <c r="D679" t="str">
        <f>LEFT(dailyActivity_merged[[#This Row],[ActivityDate]],1)</f>
        <v>4</v>
      </c>
      <c r="E679" s="1">
        <v>42495</v>
      </c>
      <c r="F679" s="1">
        <f ca="1">SUMIF(dailyActivity_merged[Id],dailyActivity_merged[[#Headers],[TotalSteps]],F680:F1618)</f>
        <v>0</v>
      </c>
      <c r="G679">
        <v>0</v>
      </c>
      <c r="H679">
        <v>0</v>
      </c>
      <c r="I679">
        <v>0</v>
      </c>
      <c r="J679">
        <v>0</v>
      </c>
      <c r="K679" t="b">
        <f>IF(dailyActivity_merged[[#This Row],[VeryActiveDistance]]&gt;20,"active")</f>
        <v>0</v>
      </c>
      <c r="L679">
        <v>0</v>
      </c>
      <c r="M679" t="b">
        <f>IF(dailyActivity_merged[[#This Row],[ModeratelyActiveDistance]]&gt;10&lt;20,"moderate")</f>
        <v>0</v>
      </c>
      <c r="N679">
        <v>0</v>
      </c>
      <c r="O679" t="str">
        <f>IF(dailyActivity_merged[[#This Row],[LightActiveDistance]]&lt;10,"light")</f>
        <v>light</v>
      </c>
      <c r="P679" t="b">
        <f>IF(dailyActivity_merged[[#This Row],[Mean]]="intermediate",IF(dailyActivity_merged[[#This Row],[Mean]]&gt;35,"pro","beginner"))</f>
        <v>0</v>
      </c>
      <c r="Q679">
        <f>AVERAGE(dailyActivity_merged[LightActiveDistance])</f>
        <v>3.3408191485885292</v>
      </c>
      <c r="R679">
        <v>0</v>
      </c>
      <c r="S679">
        <v>0</v>
      </c>
      <c r="T679">
        <f>dailyActivity_merged[[#This Row],[VeryActiveMinutes]]*60</f>
        <v>0</v>
      </c>
      <c r="U679">
        <v>0</v>
      </c>
      <c r="V679">
        <f>dailyActivity_merged[[#This Row],[FairlyActiveMinutes]]*60</f>
        <v>0</v>
      </c>
      <c r="W679">
        <v>0</v>
      </c>
      <c r="X679">
        <f>dailyActivity_merged[[#This Row],[LightlyActiveMinutes]]*60</f>
        <v>0</v>
      </c>
      <c r="Y679">
        <v>0</v>
      </c>
      <c r="Z679">
        <v>1440</v>
      </c>
      <c r="AA679">
        <v>1841</v>
      </c>
    </row>
    <row r="680" spans="1:27" x14ac:dyDescent="0.3">
      <c r="A680" t="e">
        <f>VLOOKUP(dailyActivity_merged[[#Headers],[Id]],dailyActivity_merged[[Id]:[Calories]],15,0)</f>
        <v>#N/A</v>
      </c>
      <c r="B680" t="str">
        <f>LEFT(dailyActivity_merged[[#This Row],[Id]],4)</f>
        <v>6775</v>
      </c>
      <c r="C680">
        <v>6775888955</v>
      </c>
      <c r="D680" t="str">
        <f>LEFT(dailyActivity_merged[[#This Row],[ActivityDate]],1)</f>
        <v>4</v>
      </c>
      <c r="E680" s="1">
        <v>42496</v>
      </c>
      <c r="F680" s="1">
        <f ca="1">SUMIF(dailyActivity_merged[Id],dailyActivity_merged[[#Headers],[TotalSteps]],F681:F1619)</f>
        <v>0</v>
      </c>
      <c r="G680">
        <v>4697</v>
      </c>
      <c r="H680">
        <v>3.3699998855590798</v>
      </c>
      <c r="I680">
        <v>3.3699998855590798</v>
      </c>
      <c r="J680">
        <v>0</v>
      </c>
      <c r="K680" t="b">
        <f>IF(dailyActivity_merged[[#This Row],[VeryActiveDistance]]&gt;20,"active")</f>
        <v>0</v>
      </c>
      <c r="L680">
        <v>0.46999999880790699</v>
      </c>
      <c r="M680" t="b">
        <f>IF(dailyActivity_merged[[#This Row],[ModeratelyActiveDistance]]&gt;10&lt;20,"moderate")</f>
        <v>0</v>
      </c>
      <c r="N680">
        <v>0.93000000715255704</v>
      </c>
      <c r="O680" t="str">
        <f>IF(dailyActivity_merged[[#This Row],[LightActiveDistance]]&lt;10,"light")</f>
        <v>light</v>
      </c>
      <c r="P680" t="b">
        <f>IF(dailyActivity_merged[[#This Row],[Mean]]="intermediate",IF(dailyActivity_merged[[#This Row],[Mean]]&gt;35,"pro","beginner"))</f>
        <v>0</v>
      </c>
      <c r="Q680">
        <f>AVERAGE(dailyActivity_merged[LightActiveDistance])</f>
        <v>3.3408191485885292</v>
      </c>
      <c r="R680">
        <v>1.9299999475479099</v>
      </c>
      <c r="S680">
        <v>0</v>
      </c>
      <c r="T680">
        <f>dailyActivity_merged[[#This Row],[VeryActiveMinutes]]*60</f>
        <v>720</v>
      </c>
      <c r="U680">
        <v>12</v>
      </c>
      <c r="V680">
        <f>dailyActivity_merged[[#This Row],[FairlyActiveMinutes]]*60</f>
        <v>2100</v>
      </c>
      <c r="W680">
        <v>35</v>
      </c>
      <c r="X680">
        <f>dailyActivity_merged[[#This Row],[LightlyActiveMinutes]]*60</f>
        <v>4500</v>
      </c>
      <c r="Y680">
        <v>75</v>
      </c>
      <c r="Z680">
        <v>1318</v>
      </c>
      <c r="AA680">
        <v>2496</v>
      </c>
    </row>
    <row r="681" spans="1:27" x14ac:dyDescent="0.3">
      <c r="A681" t="e">
        <f>VLOOKUP(dailyActivity_merged[[#Headers],[Id]],dailyActivity_merged[[Id]:[Calories]],15,0)</f>
        <v>#N/A</v>
      </c>
      <c r="B681" t="str">
        <f>LEFT(dailyActivity_merged[[#This Row],[Id]],4)</f>
        <v>6775</v>
      </c>
      <c r="C681">
        <v>6775888955</v>
      </c>
      <c r="D681" t="str">
        <f>LEFT(dailyActivity_merged[[#This Row],[ActivityDate]],1)</f>
        <v>4</v>
      </c>
      <c r="E681" s="1">
        <v>42497</v>
      </c>
      <c r="F681" s="1">
        <f ca="1">SUMIF(dailyActivity_merged[Id],dailyActivity_merged[[#Headers],[TotalSteps]],F682:F1620)</f>
        <v>0</v>
      </c>
      <c r="G681">
        <v>1967</v>
      </c>
      <c r="H681">
        <v>1.4099999666214</v>
      </c>
      <c r="I681">
        <v>1.4099999666214</v>
      </c>
      <c r="J681">
        <v>0</v>
      </c>
      <c r="K681" t="b">
        <f>IF(dailyActivity_merged[[#This Row],[VeryActiveDistance]]&gt;20,"active")</f>
        <v>0</v>
      </c>
      <c r="L681">
        <v>0.129999995231628</v>
      </c>
      <c r="M681" t="b">
        <f>IF(dailyActivity_merged[[#This Row],[ModeratelyActiveDistance]]&gt;10&lt;20,"moderate")</f>
        <v>0</v>
      </c>
      <c r="N681">
        <v>0.239999994635582</v>
      </c>
      <c r="O681" t="str">
        <f>IF(dailyActivity_merged[[#This Row],[LightActiveDistance]]&lt;10,"light")</f>
        <v>light</v>
      </c>
      <c r="P681" t="b">
        <f>IF(dailyActivity_merged[[#This Row],[Mean]]="intermediate",IF(dailyActivity_merged[[#This Row],[Mean]]&gt;35,"pro","beginner"))</f>
        <v>0</v>
      </c>
      <c r="Q681">
        <f>AVERAGE(dailyActivity_merged[LightActiveDistance])</f>
        <v>3.3408191485885292</v>
      </c>
      <c r="R681">
        <v>1.04999995231628</v>
      </c>
      <c r="S681">
        <v>0</v>
      </c>
      <c r="T681">
        <f>dailyActivity_merged[[#This Row],[VeryActiveMinutes]]*60</f>
        <v>120</v>
      </c>
      <c r="U681">
        <v>2</v>
      </c>
      <c r="V681">
        <f>dailyActivity_merged[[#This Row],[FairlyActiveMinutes]]*60</f>
        <v>300</v>
      </c>
      <c r="W681">
        <v>5</v>
      </c>
      <c r="X681">
        <f>dailyActivity_merged[[#This Row],[LightlyActiveMinutes]]*60</f>
        <v>2940</v>
      </c>
      <c r="Y681">
        <v>49</v>
      </c>
      <c r="Z681">
        <v>551</v>
      </c>
      <c r="AA681">
        <v>1032</v>
      </c>
    </row>
    <row r="682" spans="1:27" x14ac:dyDescent="0.3">
      <c r="A682" t="e">
        <f>VLOOKUP(dailyActivity_merged[[#Headers],[Id]],dailyActivity_merged[[Id]:[Calories]],15,0)</f>
        <v>#N/A</v>
      </c>
      <c r="B682" t="str">
        <f>LEFT(dailyActivity_merged[[#This Row],[Id]],4)</f>
        <v>6962</v>
      </c>
      <c r="C682">
        <v>6962181067</v>
      </c>
      <c r="D682" t="str">
        <f>LEFT(dailyActivity_merged[[#This Row],[ActivityDate]],1)</f>
        <v>4</v>
      </c>
      <c r="E682" s="1">
        <v>42472</v>
      </c>
      <c r="F682" s="1">
        <f ca="1">SUMIF(dailyActivity_merged[Id],dailyActivity_merged[[#Headers],[TotalSteps]],F683:F1621)</f>
        <v>0</v>
      </c>
      <c r="G682">
        <v>10199</v>
      </c>
      <c r="H682">
        <v>6.7399997711181596</v>
      </c>
      <c r="I682">
        <v>6.7399997711181596</v>
      </c>
      <c r="J682">
        <v>0</v>
      </c>
      <c r="K682" t="b">
        <f>IF(dailyActivity_merged[[#This Row],[VeryActiveDistance]]&gt;20,"active")</f>
        <v>0</v>
      </c>
      <c r="L682">
        <v>3.4000000953674299</v>
      </c>
      <c r="M682" t="b">
        <f>IF(dailyActivity_merged[[#This Row],[ModeratelyActiveDistance]]&gt;10&lt;20,"moderate")</f>
        <v>0</v>
      </c>
      <c r="N682">
        <v>0.82999998331069902</v>
      </c>
      <c r="O682" t="str">
        <f>IF(dailyActivity_merged[[#This Row],[LightActiveDistance]]&lt;10,"light")</f>
        <v>light</v>
      </c>
      <c r="P682" t="b">
        <f>IF(dailyActivity_merged[[#This Row],[Mean]]="intermediate",IF(dailyActivity_merged[[#This Row],[Mean]]&gt;35,"pro","beginner"))</f>
        <v>0</v>
      </c>
      <c r="Q682">
        <f>AVERAGE(dailyActivity_merged[LightActiveDistance])</f>
        <v>3.3408191485885292</v>
      </c>
      <c r="R682">
        <v>2.5099999904632599</v>
      </c>
      <c r="S682">
        <v>0</v>
      </c>
      <c r="T682">
        <f>dailyActivity_merged[[#This Row],[VeryActiveMinutes]]*60</f>
        <v>3000</v>
      </c>
      <c r="U682">
        <v>50</v>
      </c>
      <c r="V682">
        <f>dailyActivity_merged[[#This Row],[FairlyActiveMinutes]]*60</f>
        <v>840</v>
      </c>
      <c r="W682">
        <v>14</v>
      </c>
      <c r="X682">
        <f>dailyActivity_merged[[#This Row],[LightlyActiveMinutes]]*60</f>
        <v>11340</v>
      </c>
      <c r="Y682">
        <v>189</v>
      </c>
      <c r="Z682">
        <v>796</v>
      </c>
      <c r="AA682">
        <v>1994</v>
      </c>
    </row>
    <row r="683" spans="1:27" x14ac:dyDescent="0.3">
      <c r="A683" t="e">
        <f>VLOOKUP(dailyActivity_merged[[#Headers],[Id]],dailyActivity_merged[[Id]:[Calories]],15,0)</f>
        <v>#N/A</v>
      </c>
      <c r="B683" t="str">
        <f>LEFT(dailyActivity_merged[[#This Row],[Id]],4)</f>
        <v>6962</v>
      </c>
      <c r="C683">
        <v>6962181067</v>
      </c>
      <c r="D683" t="str">
        <f>LEFT(dailyActivity_merged[[#This Row],[ActivityDate]],1)</f>
        <v>4</v>
      </c>
      <c r="E683" s="1">
        <v>42473</v>
      </c>
      <c r="F683" s="1">
        <f ca="1">SUMIF(dailyActivity_merged[Id],dailyActivity_merged[[#Headers],[TotalSteps]],F684:F1622)</f>
        <v>0</v>
      </c>
      <c r="G683">
        <v>5652</v>
      </c>
      <c r="H683">
        <v>3.7400000095367401</v>
      </c>
      <c r="I683">
        <v>3.7400000095367401</v>
      </c>
      <c r="J683">
        <v>0</v>
      </c>
      <c r="K683" t="b">
        <f>IF(dailyActivity_merged[[#This Row],[VeryActiveDistance]]&gt;20,"active")</f>
        <v>0</v>
      </c>
      <c r="L683">
        <v>0.56999999284744296</v>
      </c>
      <c r="M683" t="b">
        <f>IF(dailyActivity_merged[[#This Row],[ModeratelyActiveDistance]]&gt;10&lt;20,"moderate")</f>
        <v>0</v>
      </c>
      <c r="N683">
        <v>1.21000003814697</v>
      </c>
      <c r="O683" t="str">
        <f>IF(dailyActivity_merged[[#This Row],[LightActiveDistance]]&lt;10,"light")</f>
        <v>light</v>
      </c>
      <c r="P683" t="b">
        <f>IF(dailyActivity_merged[[#This Row],[Mean]]="intermediate",IF(dailyActivity_merged[[#This Row],[Mean]]&gt;35,"pro","beginner"))</f>
        <v>0</v>
      </c>
      <c r="Q683">
        <f>AVERAGE(dailyActivity_merged[LightActiveDistance])</f>
        <v>3.3408191485885292</v>
      </c>
      <c r="R683">
        <v>1.96000003814697</v>
      </c>
      <c r="S683">
        <v>0</v>
      </c>
      <c r="T683">
        <f>dailyActivity_merged[[#This Row],[VeryActiveMinutes]]*60</f>
        <v>480</v>
      </c>
      <c r="U683">
        <v>8</v>
      </c>
      <c r="V683">
        <f>dailyActivity_merged[[#This Row],[FairlyActiveMinutes]]*60</f>
        <v>1440</v>
      </c>
      <c r="W683">
        <v>24</v>
      </c>
      <c r="X683">
        <f>dailyActivity_merged[[#This Row],[LightlyActiveMinutes]]*60</f>
        <v>8520</v>
      </c>
      <c r="Y683">
        <v>142</v>
      </c>
      <c r="Z683">
        <v>548</v>
      </c>
      <c r="AA683">
        <v>1718</v>
      </c>
    </row>
    <row r="684" spans="1:27" x14ac:dyDescent="0.3">
      <c r="A684" t="e">
        <f>VLOOKUP(dailyActivity_merged[[#Headers],[Id]],dailyActivity_merged[[Id]:[Calories]],15,0)</f>
        <v>#N/A</v>
      </c>
      <c r="B684" t="str">
        <f>LEFT(dailyActivity_merged[[#This Row],[Id]],4)</f>
        <v>6962</v>
      </c>
      <c r="C684">
        <v>6962181067</v>
      </c>
      <c r="D684" t="str">
        <f>LEFT(dailyActivity_merged[[#This Row],[ActivityDate]],1)</f>
        <v>4</v>
      </c>
      <c r="E684" s="1">
        <v>42474</v>
      </c>
      <c r="F684" s="1">
        <f ca="1">SUMIF(dailyActivity_merged[Id],dailyActivity_merged[[#Headers],[TotalSteps]],F685:F1623)</f>
        <v>0</v>
      </c>
      <c r="G684">
        <v>1551</v>
      </c>
      <c r="H684">
        <v>1.0299999713897701</v>
      </c>
      <c r="I684">
        <v>1.0299999713897701</v>
      </c>
      <c r="J684">
        <v>0</v>
      </c>
      <c r="K684" t="b">
        <f>IF(dailyActivity_merged[[#This Row],[VeryActiveDistance]]&gt;20,"active")</f>
        <v>0</v>
      </c>
      <c r="L684">
        <v>0</v>
      </c>
      <c r="M684" t="b">
        <f>IF(dailyActivity_merged[[#This Row],[ModeratelyActiveDistance]]&gt;10&lt;20,"moderate")</f>
        <v>0</v>
      </c>
      <c r="N684">
        <v>0</v>
      </c>
      <c r="O684" t="str">
        <f>IF(dailyActivity_merged[[#This Row],[LightActiveDistance]]&lt;10,"light")</f>
        <v>light</v>
      </c>
      <c r="P684" t="b">
        <f>IF(dailyActivity_merged[[#This Row],[Mean]]="intermediate",IF(dailyActivity_merged[[#This Row],[Mean]]&gt;35,"pro","beginner"))</f>
        <v>0</v>
      </c>
      <c r="Q684">
        <f>AVERAGE(dailyActivity_merged[LightActiveDistance])</f>
        <v>3.3408191485885292</v>
      </c>
      <c r="R684">
        <v>1.0299999713897701</v>
      </c>
      <c r="S684">
        <v>0</v>
      </c>
      <c r="T684">
        <f>dailyActivity_merged[[#This Row],[VeryActiveMinutes]]*60</f>
        <v>0</v>
      </c>
      <c r="U684">
        <v>0</v>
      </c>
      <c r="V684">
        <f>dailyActivity_merged[[#This Row],[FairlyActiveMinutes]]*60</f>
        <v>0</v>
      </c>
      <c r="W684">
        <v>0</v>
      </c>
      <c r="X684">
        <f>dailyActivity_merged[[#This Row],[LightlyActiveMinutes]]*60</f>
        <v>5160</v>
      </c>
      <c r="Y684">
        <v>86</v>
      </c>
      <c r="Z684">
        <v>862</v>
      </c>
      <c r="AA684">
        <v>1466</v>
      </c>
    </row>
    <row r="685" spans="1:27" x14ac:dyDescent="0.3">
      <c r="A685" t="e">
        <f>VLOOKUP(dailyActivity_merged[[#Headers],[Id]],dailyActivity_merged[[Id]:[Calories]],15,0)</f>
        <v>#N/A</v>
      </c>
      <c r="B685" t="str">
        <f>LEFT(dailyActivity_merged[[#This Row],[Id]],4)</f>
        <v>6962</v>
      </c>
      <c r="C685">
        <v>6962181067</v>
      </c>
      <c r="D685" t="str">
        <f>LEFT(dailyActivity_merged[[#This Row],[ActivityDate]],1)</f>
        <v>4</v>
      </c>
      <c r="E685" s="1">
        <v>42475</v>
      </c>
      <c r="F685" s="1">
        <f ca="1">SUMIF(dailyActivity_merged[Id],dailyActivity_merged[[#Headers],[TotalSteps]],F686:F1624)</f>
        <v>0</v>
      </c>
      <c r="G685">
        <v>5563</v>
      </c>
      <c r="H685">
        <v>3.6800000667571999</v>
      </c>
      <c r="I685">
        <v>3.6800000667571999</v>
      </c>
      <c r="J685">
        <v>0</v>
      </c>
      <c r="K685" t="b">
        <f>IF(dailyActivity_merged[[#This Row],[VeryActiveDistance]]&gt;20,"active")</f>
        <v>0</v>
      </c>
      <c r="L685">
        <v>0</v>
      </c>
      <c r="M685" t="b">
        <f>IF(dailyActivity_merged[[#This Row],[ModeratelyActiveDistance]]&gt;10&lt;20,"moderate")</f>
        <v>0</v>
      </c>
      <c r="N685">
        <v>0</v>
      </c>
      <c r="O685" t="str">
        <f>IF(dailyActivity_merged[[#This Row],[LightActiveDistance]]&lt;10,"light")</f>
        <v>light</v>
      </c>
      <c r="P685" t="b">
        <f>IF(dailyActivity_merged[[#This Row],[Mean]]="intermediate",IF(dailyActivity_merged[[#This Row],[Mean]]&gt;35,"pro","beginner"))</f>
        <v>0</v>
      </c>
      <c r="Q685">
        <f>AVERAGE(dailyActivity_merged[LightActiveDistance])</f>
        <v>3.3408191485885292</v>
      </c>
      <c r="R685">
        <v>3.6800000667571999</v>
      </c>
      <c r="S685">
        <v>0</v>
      </c>
      <c r="T685">
        <f>dailyActivity_merged[[#This Row],[VeryActiveMinutes]]*60</f>
        <v>0</v>
      </c>
      <c r="U685">
        <v>0</v>
      </c>
      <c r="V685">
        <f>dailyActivity_merged[[#This Row],[FairlyActiveMinutes]]*60</f>
        <v>0</v>
      </c>
      <c r="W685">
        <v>0</v>
      </c>
      <c r="X685">
        <f>dailyActivity_merged[[#This Row],[LightlyActiveMinutes]]*60</f>
        <v>13020</v>
      </c>
      <c r="Y685">
        <v>217</v>
      </c>
      <c r="Z685">
        <v>837</v>
      </c>
      <c r="AA685">
        <v>1756</v>
      </c>
    </row>
    <row r="686" spans="1:27" x14ac:dyDescent="0.3">
      <c r="A686" t="e">
        <f>VLOOKUP(dailyActivity_merged[[#Headers],[Id]],dailyActivity_merged[[Id]:[Calories]],15,0)</f>
        <v>#N/A</v>
      </c>
      <c r="B686" t="str">
        <f>LEFT(dailyActivity_merged[[#This Row],[Id]],4)</f>
        <v>6962</v>
      </c>
      <c r="C686">
        <v>6962181067</v>
      </c>
      <c r="D686" t="str">
        <f>LEFT(dailyActivity_merged[[#This Row],[ActivityDate]],1)</f>
        <v>4</v>
      </c>
      <c r="E686" s="1">
        <v>42476</v>
      </c>
      <c r="F686" s="1">
        <f ca="1">SUMIF(dailyActivity_merged[Id],dailyActivity_merged[[#Headers],[TotalSteps]],F687:F1625)</f>
        <v>0</v>
      </c>
      <c r="G686">
        <v>13217</v>
      </c>
      <c r="H686">
        <v>8.7399997711181605</v>
      </c>
      <c r="I686">
        <v>8.7399997711181605</v>
      </c>
      <c r="J686">
        <v>0</v>
      </c>
      <c r="K686" t="b">
        <f>IF(dailyActivity_merged[[#This Row],[VeryActiveDistance]]&gt;20,"active")</f>
        <v>0</v>
      </c>
      <c r="L686">
        <v>3.6600000858306898</v>
      </c>
      <c r="M686" t="b">
        <f>IF(dailyActivity_merged[[#This Row],[ModeratelyActiveDistance]]&gt;10&lt;20,"moderate")</f>
        <v>0</v>
      </c>
      <c r="N686">
        <v>0.18999999761581399</v>
      </c>
      <c r="O686" t="str">
        <f>IF(dailyActivity_merged[[#This Row],[LightActiveDistance]]&lt;10,"light")</f>
        <v>light</v>
      </c>
      <c r="P686" t="b">
        <f>IF(dailyActivity_merged[[#This Row],[Mean]]="intermediate",IF(dailyActivity_merged[[#This Row],[Mean]]&gt;35,"pro","beginner"))</f>
        <v>0</v>
      </c>
      <c r="Q686">
        <f>AVERAGE(dailyActivity_merged[LightActiveDistance])</f>
        <v>3.3408191485885292</v>
      </c>
      <c r="R686">
        <v>4.8800001144409197</v>
      </c>
      <c r="S686">
        <v>0</v>
      </c>
      <c r="T686">
        <f>dailyActivity_merged[[#This Row],[VeryActiveMinutes]]*60</f>
        <v>3000</v>
      </c>
      <c r="U686">
        <v>50</v>
      </c>
      <c r="V686">
        <f>dailyActivity_merged[[#This Row],[FairlyActiveMinutes]]*60</f>
        <v>180</v>
      </c>
      <c r="W686">
        <v>3</v>
      </c>
      <c r="X686">
        <f>dailyActivity_merged[[#This Row],[LightlyActiveMinutes]]*60</f>
        <v>16800</v>
      </c>
      <c r="Y686">
        <v>280</v>
      </c>
      <c r="Z686">
        <v>741</v>
      </c>
      <c r="AA686">
        <v>2173</v>
      </c>
    </row>
    <row r="687" spans="1:27" x14ac:dyDescent="0.3">
      <c r="A687" t="e">
        <f>VLOOKUP(dailyActivity_merged[[#Headers],[Id]],dailyActivity_merged[[Id]:[Calories]],15,0)</f>
        <v>#N/A</v>
      </c>
      <c r="B687" t="str">
        <f>LEFT(dailyActivity_merged[[#This Row],[Id]],4)</f>
        <v>6962</v>
      </c>
      <c r="C687">
        <v>6962181067</v>
      </c>
      <c r="D687" t="str">
        <f>LEFT(dailyActivity_merged[[#This Row],[ActivityDate]],1)</f>
        <v>4</v>
      </c>
      <c r="E687" s="1">
        <v>42477</v>
      </c>
      <c r="F687" s="1">
        <f ca="1">SUMIF(dailyActivity_merged[Id],dailyActivity_merged[[#Headers],[TotalSteps]],F688:F1626)</f>
        <v>0</v>
      </c>
      <c r="G687">
        <v>10145</v>
      </c>
      <c r="H687">
        <v>6.71000003814697</v>
      </c>
      <c r="I687">
        <v>6.71000003814697</v>
      </c>
      <c r="J687">
        <v>0</v>
      </c>
      <c r="K687" t="b">
        <f>IF(dailyActivity_merged[[#This Row],[VeryActiveDistance]]&gt;20,"active")</f>
        <v>0</v>
      </c>
      <c r="L687">
        <v>0.33000001311302202</v>
      </c>
      <c r="M687" t="b">
        <f>IF(dailyActivity_merged[[#This Row],[ModeratelyActiveDistance]]&gt;10&lt;20,"moderate")</f>
        <v>0</v>
      </c>
      <c r="N687">
        <v>0.68000000715255704</v>
      </c>
      <c r="O687" t="str">
        <f>IF(dailyActivity_merged[[#This Row],[LightActiveDistance]]&lt;10,"light")</f>
        <v>light</v>
      </c>
      <c r="P687" t="b">
        <f>IF(dailyActivity_merged[[#This Row],[Mean]]="intermediate",IF(dailyActivity_merged[[#This Row],[Mean]]&gt;35,"pro","beginner"))</f>
        <v>0</v>
      </c>
      <c r="Q687">
        <f>AVERAGE(dailyActivity_merged[LightActiveDistance])</f>
        <v>3.3408191485885292</v>
      </c>
      <c r="R687">
        <v>5.6900000572204599</v>
      </c>
      <c r="S687">
        <v>0</v>
      </c>
      <c r="T687">
        <f>dailyActivity_merged[[#This Row],[VeryActiveMinutes]]*60</f>
        <v>300</v>
      </c>
      <c r="U687">
        <v>5</v>
      </c>
      <c r="V687">
        <f>dailyActivity_merged[[#This Row],[FairlyActiveMinutes]]*60</f>
        <v>780</v>
      </c>
      <c r="W687">
        <v>13</v>
      </c>
      <c r="X687">
        <f>dailyActivity_merged[[#This Row],[LightlyActiveMinutes]]*60</f>
        <v>17700</v>
      </c>
      <c r="Y687">
        <v>295</v>
      </c>
      <c r="Z687">
        <v>634</v>
      </c>
      <c r="AA687">
        <v>2027</v>
      </c>
    </row>
    <row r="688" spans="1:27" x14ac:dyDescent="0.3">
      <c r="A688" t="e">
        <f>VLOOKUP(dailyActivity_merged[[#Headers],[Id]],dailyActivity_merged[[Id]:[Calories]],15,0)</f>
        <v>#N/A</v>
      </c>
      <c r="B688" t="str">
        <f>LEFT(dailyActivity_merged[[#This Row],[Id]],4)</f>
        <v>6962</v>
      </c>
      <c r="C688">
        <v>6962181067</v>
      </c>
      <c r="D688" t="str">
        <f>LEFT(dailyActivity_merged[[#This Row],[ActivityDate]],1)</f>
        <v>4</v>
      </c>
      <c r="E688" s="1">
        <v>42478</v>
      </c>
      <c r="F688" s="1">
        <f ca="1">SUMIF(dailyActivity_merged[Id],dailyActivity_merged[[#Headers],[TotalSteps]],F689:F1627)</f>
        <v>0</v>
      </c>
      <c r="G688">
        <v>11404</v>
      </c>
      <c r="H688">
        <v>7.53999996185303</v>
      </c>
      <c r="I688">
        <v>7.53999996185303</v>
      </c>
      <c r="J688">
        <v>0</v>
      </c>
      <c r="K688" t="b">
        <f>IF(dailyActivity_merged[[#This Row],[VeryActiveDistance]]&gt;20,"active")</f>
        <v>0</v>
      </c>
      <c r="L688">
        <v>0.82999998331069902</v>
      </c>
      <c r="M688" t="b">
        <f>IF(dailyActivity_merged[[#This Row],[ModeratelyActiveDistance]]&gt;10&lt;20,"moderate")</f>
        <v>0</v>
      </c>
      <c r="N688">
        <v>2.3900001049041699</v>
      </c>
      <c r="O688" t="str">
        <f>IF(dailyActivity_merged[[#This Row],[LightActiveDistance]]&lt;10,"light")</f>
        <v>light</v>
      </c>
      <c r="P688" t="b">
        <f>IF(dailyActivity_merged[[#This Row],[Mean]]="intermediate",IF(dailyActivity_merged[[#This Row],[Mean]]&gt;35,"pro","beginner"))</f>
        <v>0</v>
      </c>
      <c r="Q688">
        <f>AVERAGE(dailyActivity_merged[LightActiveDistance])</f>
        <v>3.3408191485885292</v>
      </c>
      <c r="R688">
        <v>4.3200001716613796</v>
      </c>
      <c r="S688">
        <v>0</v>
      </c>
      <c r="T688">
        <f>dailyActivity_merged[[#This Row],[VeryActiveMinutes]]*60</f>
        <v>780</v>
      </c>
      <c r="U688">
        <v>13</v>
      </c>
      <c r="V688">
        <f>dailyActivity_merged[[#This Row],[FairlyActiveMinutes]]*60</f>
        <v>2520</v>
      </c>
      <c r="W688">
        <v>42</v>
      </c>
      <c r="X688">
        <f>dailyActivity_merged[[#This Row],[LightlyActiveMinutes]]*60</f>
        <v>14280</v>
      </c>
      <c r="Y688">
        <v>238</v>
      </c>
      <c r="Z688">
        <v>689</v>
      </c>
      <c r="AA688">
        <v>2039</v>
      </c>
    </row>
    <row r="689" spans="1:27" x14ac:dyDescent="0.3">
      <c r="A689" t="e">
        <f>VLOOKUP(dailyActivity_merged[[#Headers],[Id]],dailyActivity_merged[[Id]:[Calories]],15,0)</f>
        <v>#N/A</v>
      </c>
      <c r="B689" t="str">
        <f>LEFT(dailyActivity_merged[[#This Row],[Id]],4)</f>
        <v>6962</v>
      </c>
      <c r="C689">
        <v>6962181067</v>
      </c>
      <c r="D689" t="str">
        <f>LEFT(dailyActivity_merged[[#This Row],[ActivityDate]],1)</f>
        <v>4</v>
      </c>
      <c r="E689" s="1">
        <v>42479</v>
      </c>
      <c r="F689" s="1">
        <f ca="1">SUMIF(dailyActivity_merged[Id],dailyActivity_merged[[#Headers],[TotalSteps]],F690:F1628)</f>
        <v>0</v>
      </c>
      <c r="G689">
        <v>10742</v>
      </c>
      <c r="H689">
        <v>7.0999999046325701</v>
      </c>
      <c r="I689">
        <v>7.0999999046325701</v>
      </c>
      <c r="J689">
        <v>0</v>
      </c>
      <c r="K689" t="b">
        <f>IF(dailyActivity_merged[[#This Row],[VeryActiveDistance]]&gt;20,"active")</f>
        <v>0</v>
      </c>
      <c r="L689">
        <v>2.0999999046325701</v>
      </c>
      <c r="M689" t="b">
        <f>IF(dailyActivity_merged[[#This Row],[ModeratelyActiveDistance]]&gt;10&lt;20,"moderate")</f>
        <v>0</v>
      </c>
      <c r="N689">
        <v>2.1300001144409202</v>
      </c>
      <c r="O689" t="str">
        <f>IF(dailyActivity_merged[[#This Row],[LightActiveDistance]]&lt;10,"light")</f>
        <v>light</v>
      </c>
      <c r="P689" t="b">
        <f>IF(dailyActivity_merged[[#This Row],[Mean]]="intermediate",IF(dailyActivity_merged[[#This Row],[Mean]]&gt;35,"pro","beginner"))</f>
        <v>0</v>
      </c>
      <c r="Q689">
        <f>AVERAGE(dailyActivity_merged[LightActiveDistance])</f>
        <v>3.3408191485885292</v>
      </c>
      <c r="R689">
        <v>2.8699998855590798</v>
      </c>
      <c r="S689">
        <v>0</v>
      </c>
      <c r="T689">
        <f>dailyActivity_merged[[#This Row],[VeryActiveMinutes]]*60</f>
        <v>2100</v>
      </c>
      <c r="U689">
        <v>35</v>
      </c>
      <c r="V689">
        <f>dailyActivity_merged[[#This Row],[FairlyActiveMinutes]]*60</f>
        <v>2460</v>
      </c>
      <c r="W689">
        <v>41</v>
      </c>
      <c r="X689">
        <f>dailyActivity_merged[[#This Row],[LightlyActiveMinutes]]*60</f>
        <v>11700</v>
      </c>
      <c r="Y689">
        <v>195</v>
      </c>
      <c r="Z689">
        <v>659</v>
      </c>
      <c r="AA689">
        <v>2046</v>
      </c>
    </row>
    <row r="690" spans="1:27" x14ac:dyDescent="0.3">
      <c r="A690" t="e">
        <f>VLOOKUP(dailyActivity_merged[[#Headers],[Id]],dailyActivity_merged[[Id]:[Calories]],15,0)</f>
        <v>#N/A</v>
      </c>
      <c r="B690" t="str">
        <f>LEFT(dailyActivity_merged[[#This Row],[Id]],4)</f>
        <v>6962</v>
      </c>
      <c r="C690">
        <v>6962181067</v>
      </c>
      <c r="D690" t="str">
        <f>LEFT(dailyActivity_merged[[#This Row],[ActivityDate]],1)</f>
        <v>4</v>
      </c>
      <c r="E690" s="1">
        <v>42480</v>
      </c>
      <c r="F690" s="1">
        <f ca="1">SUMIF(dailyActivity_merged[Id],dailyActivity_merged[[#Headers],[TotalSteps]],F691:F1629)</f>
        <v>0</v>
      </c>
      <c r="G690">
        <v>13928</v>
      </c>
      <c r="H690">
        <v>9.5500001907348597</v>
      </c>
      <c r="I690">
        <v>9.5500001907348597</v>
      </c>
      <c r="J690">
        <v>0</v>
      </c>
      <c r="K690" t="b">
        <f>IF(dailyActivity_merged[[#This Row],[VeryActiveDistance]]&gt;20,"active")</f>
        <v>0</v>
      </c>
      <c r="L690">
        <v>4.2800002098083496</v>
      </c>
      <c r="M690" t="b">
        <f>IF(dailyActivity_merged[[#This Row],[ModeratelyActiveDistance]]&gt;10&lt;20,"moderate")</f>
        <v>0</v>
      </c>
      <c r="N690">
        <v>0.18999999761581399</v>
      </c>
      <c r="O690" t="str">
        <f>IF(dailyActivity_merged[[#This Row],[LightActiveDistance]]&lt;10,"light")</f>
        <v>light</v>
      </c>
      <c r="P690" t="b">
        <f>IF(dailyActivity_merged[[#This Row],[Mean]]="intermediate",IF(dailyActivity_merged[[#This Row],[Mean]]&gt;35,"pro","beginner"))</f>
        <v>0</v>
      </c>
      <c r="Q690">
        <f>AVERAGE(dailyActivity_merged[LightActiveDistance])</f>
        <v>3.3408191485885292</v>
      </c>
      <c r="R690">
        <v>5.0900001525878897</v>
      </c>
      <c r="S690">
        <v>0</v>
      </c>
      <c r="T690">
        <f>dailyActivity_merged[[#This Row],[VeryActiveMinutes]]*60</f>
        <v>2880</v>
      </c>
      <c r="U690">
        <v>48</v>
      </c>
      <c r="V690">
        <f>dailyActivity_merged[[#This Row],[FairlyActiveMinutes]]*60</f>
        <v>240</v>
      </c>
      <c r="W690">
        <v>4</v>
      </c>
      <c r="X690">
        <f>dailyActivity_merged[[#This Row],[LightlyActiveMinutes]]*60</f>
        <v>17820</v>
      </c>
      <c r="Y690">
        <v>297</v>
      </c>
      <c r="Z690">
        <v>639</v>
      </c>
      <c r="AA690">
        <v>2174</v>
      </c>
    </row>
    <row r="691" spans="1:27" x14ac:dyDescent="0.3">
      <c r="A691" t="e">
        <f>VLOOKUP(dailyActivity_merged[[#Headers],[Id]],dailyActivity_merged[[Id]:[Calories]],15,0)</f>
        <v>#N/A</v>
      </c>
      <c r="B691" t="str">
        <f>LEFT(dailyActivity_merged[[#This Row],[Id]],4)</f>
        <v>6962</v>
      </c>
      <c r="C691">
        <v>6962181067</v>
      </c>
      <c r="D691" t="str">
        <f>LEFT(dailyActivity_merged[[#This Row],[ActivityDate]],1)</f>
        <v>4</v>
      </c>
      <c r="E691" s="1">
        <v>42481</v>
      </c>
      <c r="F691" s="1">
        <f ca="1">SUMIF(dailyActivity_merged[Id],dailyActivity_merged[[#Headers],[TotalSteps]],F692:F1630)</f>
        <v>0</v>
      </c>
      <c r="G691">
        <v>11835</v>
      </c>
      <c r="H691">
        <v>9.7100000381469709</v>
      </c>
      <c r="I691">
        <v>7.8800001144409197</v>
      </c>
      <c r="J691">
        <v>4</v>
      </c>
      <c r="K691" t="b">
        <f>IF(dailyActivity_merged[[#This Row],[VeryActiveDistance]]&gt;20,"active")</f>
        <v>0</v>
      </c>
      <c r="L691">
        <v>3.9900000095367401</v>
      </c>
      <c r="M691" t="b">
        <f>IF(dailyActivity_merged[[#This Row],[ModeratelyActiveDistance]]&gt;10&lt;20,"moderate")</f>
        <v>0</v>
      </c>
      <c r="N691">
        <v>2.0999999046325701</v>
      </c>
      <c r="O691" t="str">
        <f>IF(dailyActivity_merged[[#This Row],[LightActiveDistance]]&lt;10,"light")</f>
        <v>light</v>
      </c>
      <c r="P691" t="b">
        <f>IF(dailyActivity_merged[[#This Row],[Mean]]="intermediate",IF(dailyActivity_merged[[#This Row],[Mean]]&gt;35,"pro","beginner"))</f>
        <v>0</v>
      </c>
      <c r="Q691">
        <f>AVERAGE(dailyActivity_merged[LightActiveDistance])</f>
        <v>3.3408191485885292</v>
      </c>
      <c r="R691">
        <v>3.5099999904632599</v>
      </c>
      <c r="S691">
        <v>0.109999999403954</v>
      </c>
      <c r="T691">
        <f>dailyActivity_merged[[#This Row],[VeryActiveMinutes]]*60</f>
        <v>3180</v>
      </c>
      <c r="U691">
        <v>53</v>
      </c>
      <c r="V691">
        <f>dailyActivity_merged[[#This Row],[FairlyActiveMinutes]]*60</f>
        <v>1620</v>
      </c>
      <c r="W691">
        <v>27</v>
      </c>
      <c r="X691">
        <f>dailyActivity_merged[[#This Row],[LightlyActiveMinutes]]*60</f>
        <v>12840</v>
      </c>
      <c r="Y691">
        <v>214</v>
      </c>
      <c r="Z691">
        <v>708</v>
      </c>
      <c r="AA691">
        <v>2179</v>
      </c>
    </row>
    <row r="692" spans="1:27" x14ac:dyDescent="0.3">
      <c r="A692" t="e">
        <f>VLOOKUP(dailyActivity_merged[[#Headers],[Id]],dailyActivity_merged[[Id]:[Calories]],15,0)</f>
        <v>#N/A</v>
      </c>
      <c r="B692" t="str">
        <f>LEFT(dailyActivity_merged[[#This Row],[Id]],4)</f>
        <v>6962</v>
      </c>
      <c r="C692">
        <v>6962181067</v>
      </c>
      <c r="D692" t="str">
        <f>LEFT(dailyActivity_merged[[#This Row],[ActivityDate]],1)</f>
        <v>4</v>
      </c>
      <c r="E692" s="1">
        <v>42482</v>
      </c>
      <c r="F692" s="1">
        <f ca="1">SUMIF(dailyActivity_merged[Id],dailyActivity_merged[[#Headers],[TotalSteps]],F693:F1631)</f>
        <v>0</v>
      </c>
      <c r="G692">
        <v>10725</v>
      </c>
      <c r="H692">
        <v>7.0900001525878897</v>
      </c>
      <c r="I692">
        <v>7.0900001525878897</v>
      </c>
      <c r="J692">
        <v>0</v>
      </c>
      <c r="K692" t="b">
        <f>IF(dailyActivity_merged[[#This Row],[VeryActiveDistance]]&gt;20,"active")</f>
        <v>0</v>
      </c>
      <c r="L692">
        <v>1.7699999809265099</v>
      </c>
      <c r="M692" t="b">
        <f>IF(dailyActivity_merged[[#This Row],[ModeratelyActiveDistance]]&gt;10&lt;20,"moderate")</f>
        <v>0</v>
      </c>
      <c r="N692">
        <v>1.54999995231628</v>
      </c>
      <c r="O692" t="str">
        <f>IF(dailyActivity_merged[[#This Row],[LightActiveDistance]]&lt;10,"light")</f>
        <v>light</v>
      </c>
      <c r="P692" t="b">
        <f>IF(dailyActivity_merged[[#This Row],[Mean]]="intermediate",IF(dailyActivity_merged[[#This Row],[Mean]]&gt;35,"pro","beginner"))</f>
        <v>0</v>
      </c>
      <c r="Q692">
        <f>AVERAGE(dailyActivity_merged[LightActiveDistance])</f>
        <v>3.3408191485885292</v>
      </c>
      <c r="R692">
        <v>3.7699999809265101</v>
      </c>
      <c r="S692">
        <v>0</v>
      </c>
      <c r="T692">
        <f>dailyActivity_merged[[#This Row],[VeryActiveMinutes]]*60</f>
        <v>1800</v>
      </c>
      <c r="U692">
        <v>30</v>
      </c>
      <c r="V692">
        <f>dailyActivity_merged[[#This Row],[FairlyActiveMinutes]]*60</f>
        <v>1980</v>
      </c>
      <c r="W692">
        <v>33</v>
      </c>
      <c r="X692">
        <f>dailyActivity_merged[[#This Row],[LightlyActiveMinutes]]*60</f>
        <v>14400</v>
      </c>
      <c r="Y692">
        <v>240</v>
      </c>
      <c r="Z692">
        <v>659</v>
      </c>
      <c r="AA692">
        <v>2086</v>
      </c>
    </row>
    <row r="693" spans="1:27" x14ac:dyDescent="0.3">
      <c r="A693" t="e">
        <f>VLOOKUP(dailyActivity_merged[[#Headers],[Id]],dailyActivity_merged[[Id]:[Calories]],15,0)</f>
        <v>#N/A</v>
      </c>
      <c r="B693" t="str">
        <f>LEFT(dailyActivity_merged[[#This Row],[Id]],4)</f>
        <v>6962</v>
      </c>
      <c r="C693">
        <v>6962181067</v>
      </c>
      <c r="D693" t="str">
        <f>LEFT(dailyActivity_merged[[#This Row],[ActivityDate]],1)</f>
        <v>4</v>
      </c>
      <c r="E693" s="1">
        <v>42483</v>
      </c>
      <c r="F693" s="1">
        <f ca="1">SUMIF(dailyActivity_merged[Id],dailyActivity_merged[[#Headers],[TotalSteps]],F694:F1632)</f>
        <v>0</v>
      </c>
      <c r="G693">
        <v>20031</v>
      </c>
      <c r="H693">
        <v>13.2399997711182</v>
      </c>
      <c r="I693">
        <v>13.2399997711182</v>
      </c>
      <c r="J693">
        <v>0</v>
      </c>
      <c r="K693" t="b">
        <f>IF(dailyActivity_merged[[#This Row],[VeryActiveDistance]]&gt;20,"active")</f>
        <v>0</v>
      </c>
      <c r="L693">
        <v>4.1999998092651403</v>
      </c>
      <c r="M693" t="b">
        <f>IF(dailyActivity_merged[[#This Row],[ModeratelyActiveDistance]]&gt;10&lt;20,"moderate")</f>
        <v>0</v>
      </c>
      <c r="N693">
        <v>2</v>
      </c>
      <c r="O693" t="str">
        <f>IF(dailyActivity_merged[[#This Row],[LightActiveDistance]]&lt;10,"light")</f>
        <v>light</v>
      </c>
      <c r="P693" t="b">
        <f>IF(dailyActivity_merged[[#This Row],[Mean]]="intermediate",IF(dailyActivity_merged[[#This Row],[Mean]]&gt;35,"pro","beginner"))</f>
        <v>0</v>
      </c>
      <c r="Q693">
        <f>AVERAGE(dailyActivity_merged[LightActiveDistance])</f>
        <v>3.3408191485885292</v>
      </c>
      <c r="R693">
        <v>7.03999996185303</v>
      </c>
      <c r="S693">
        <v>0</v>
      </c>
      <c r="T693">
        <f>dailyActivity_merged[[#This Row],[VeryActiveMinutes]]*60</f>
        <v>3480</v>
      </c>
      <c r="U693">
        <v>58</v>
      </c>
      <c r="V693">
        <f>dailyActivity_merged[[#This Row],[FairlyActiveMinutes]]*60</f>
        <v>2460</v>
      </c>
      <c r="W693">
        <v>41</v>
      </c>
      <c r="X693">
        <f>dailyActivity_merged[[#This Row],[LightlyActiveMinutes]]*60</f>
        <v>20820</v>
      </c>
      <c r="Y693">
        <v>347</v>
      </c>
      <c r="Z693">
        <v>484</v>
      </c>
      <c r="AA693">
        <v>2571</v>
      </c>
    </row>
    <row r="694" spans="1:27" x14ac:dyDescent="0.3">
      <c r="A694" t="e">
        <f>VLOOKUP(dailyActivity_merged[[#Headers],[Id]],dailyActivity_merged[[Id]:[Calories]],15,0)</f>
        <v>#N/A</v>
      </c>
      <c r="B694" t="str">
        <f>LEFT(dailyActivity_merged[[#This Row],[Id]],4)</f>
        <v>6962</v>
      </c>
      <c r="C694">
        <v>6962181067</v>
      </c>
      <c r="D694" t="str">
        <f>LEFT(dailyActivity_merged[[#This Row],[ActivityDate]],1)</f>
        <v>4</v>
      </c>
      <c r="E694" s="1">
        <v>42484</v>
      </c>
      <c r="F694" s="1">
        <f ca="1">SUMIF(dailyActivity_merged[Id],dailyActivity_merged[[#Headers],[TotalSteps]],F695:F1633)</f>
        <v>0</v>
      </c>
      <c r="G694">
        <v>5029</v>
      </c>
      <c r="H694">
        <v>3.3199999332428001</v>
      </c>
      <c r="I694">
        <v>3.3199999332428001</v>
      </c>
      <c r="J694">
        <v>0</v>
      </c>
      <c r="K694" t="b">
        <f>IF(dailyActivity_merged[[#This Row],[VeryActiveDistance]]&gt;20,"active")</f>
        <v>0</v>
      </c>
      <c r="L694">
        <v>0</v>
      </c>
      <c r="M694" t="b">
        <f>IF(dailyActivity_merged[[#This Row],[ModeratelyActiveDistance]]&gt;10&lt;20,"moderate")</f>
        <v>0</v>
      </c>
      <c r="N694">
        <v>0</v>
      </c>
      <c r="O694" t="str">
        <f>IF(dailyActivity_merged[[#This Row],[LightActiveDistance]]&lt;10,"light")</f>
        <v>light</v>
      </c>
      <c r="P694" t="b">
        <f>IF(dailyActivity_merged[[#This Row],[Mean]]="intermediate",IF(dailyActivity_merged[[#This Row],[Mean]]&gt;35,"pro","beginner"))</f>
        <v>0</v>
      </c>
      <c r="Q694">
        <f>AVERAGE(dailyActivity_merged[LightActiveDistance])</f>
        <v>3.3408191485885292</v>
      </c>
      <c r="R694">
        <v>3.3199999332428001</v>
      </c>
      <c r="S694">
        <v>0</v>
      </c>
      <c r="T694">
        <f>dailyActivity_merged[[#This Row],[VeryActiveMinutes]]*60</f>
        <v>0</v>
      </c>
      <c r="U694">
        <v>0</v>
      </c>
      <c r="V694">
        <f>dailyActivity_merged[[#This Row],[FairlyActiveMinutes]]*60</f>
        <v>0</v>
      </c>
      <c r="W694">
        <v>0</v>
      </c>
      <c r="X694">
        <f>dailyActivity_merged[[#This Row],[LightlyActiveMinutes]]*60</f>
        <v>11940</v>
      </c>
      <c r="Y694">
        <v>199</v>
      </c>
      <c r="Z694">
        <v>720</v>
      </c>
      <c r="AA694">
        <v>1705</v>
      </c>
    </row>
    <row r="695" spans="1:27" x14ac:dyDescent="0.3">
      <c r="A695" t="e">
        <f>VLOOKUP(dailyActivity_merged[[#Headers],[Id]],dailyActivity_merged[[Id]:[Calories]],15,0)</f>
        <v>#N/A</v>
      </c>
      <c r="B695" t="str">
        <f>LEFT(dailyActivity_merged[[#This Row],[Id]],4)</f>
        <v>6962</v>
      </c>
      <c r="C695">
        <v>6962181067</v>
      </c>
      <c r="D695" t="str">
        <f>LEFT(dailyActivity_merged[[#This Row],[ActivityDate]],1)</f>
        <v>4</v>
      </c>
      <c r="E695" s="1">
        <v>42485</v>
      </c>
      <c r="F695" s="1">
        <f ca="1">SUMIF(dailyActivity_merged[Id],dailyActivity_merged[[#Headers],[TotalSteps]],F696:F1634)</f>
        <v>0</v>
      </c>
      <c r="G695">
        <v>13239</v>
      </c>
      <c r="H695">
        <v>9.2700004577636701</v>
      </c>
      <c r="I695">
        <v>9.0799999237060494</v>
      </c>
      <c r="J695">
        <v>3</v>
      </c>
      <c r="K695" t="b">
        <f>IF(dailyActivity_merged[[#This Row],[VeryActiveDistance]]&gt;20,"active")</f>
        <v>0</v>
      </c>
      <c r="L695">
        <v>3.0199999809265101</v>
      </c>
      <c r="M695" t="b">
        <f>IF(dailyActivity_merged[[#This Row],[ModeratelyActiveDistance]]&gt;10&lt;20,"moderate")</f>
        <v>0</v>
      </c>
      <c r="N695">
        <v>1.6799999475479099</v>
      </c>
      <c r="O695" t="str">
        <f>IF(dailyActivity_merged[[#This Row],[LightActiveDistance]]&lt;10,"light")</f>
        <v>light</v>
      </c>
      <c r="P695" t="b">
        <f>IF(dailyActivity_merged[[#This Row],[Mean]]="intermediate",IF(dailyActivity_merged[[#This Row],[Mean]]&gt;35,"pro","beginner"))</f>
        <v>0</v>
      </c>
      <c r="Q695">
        <f>AVERAGE(dailyActivity_merged[LightActiveDistance])</f>
        <v>3.3408191485885292</v>
      </c>
      <c r="R695">
        <v>4.46000003814697</v>
      </c>
      <c r="S695">
        <v>0.10000000149011599</v>
      </c>
      <c r="T695">
        <f>dailyActivity_merged[[#This Row],[VeryActiveMinutes]]*60</f>
        <v>2100</v>
      </c>
      <c r="U695">
        <v>35</v>
      </c>
      <c r="V695">
        <f>dailyActivity_merged[[#This Row],[FairlyActiveMinutes]]*60</f>
        <v>1860</v>
      </c>
      <c r="W695">
        <v>31</v>
      </c>
      <c r="X695">
        <f>dailyActivity_merged[[#This Row],[LightlyActiveMinutes]]*60</f>
        <v>16920</v>
      </c>
      <c r="Y695">
        <v>282</v>
      </c>
      <c r="Z695">
        <v>637</v>
      </c>
      <c r="AA695">
        <v>2194</v>
      </c>
    </row>
    <row r="696" spans="1:27" x14ac:dyDescent="0.3">
      <c r="A696" t="e">
        <f>VLOOKUP(dailyActivity_merged[[#Headers],[Id]],dailyActivity_merged[[Id]:[Calories]],15,0)</f>
        <v>#N/A</v>
      </c>
      <c r="B696" t="str">
        <f>LEFT(dailyActivity_merged[[#This Row],[Id]],4)</f>
        <v>6962</v>
      </c>
      <c r="C696">
        <v>6962181067</v>
      </c>
      <c r="D696" t="str">
        <f>LEFT(dailyActivity_merged[[#This Row],[ActivityDate]],1)</f>
        <v>4</v>
      </c>
      <c r="E696" s="1">
        <v>42486</v>
      </c>
      <c r="F696" s="1">
        <f ca="1">SUMIF(dailyActivity_merged[Id],dailyActivity_merged[[#Headers],[TotalSteps]],F697:F1635)</f>
        <v>0</v>
      </c>
      <c r="G696">
        <v>10433</v>
      </c>
      <c r="H696">
        <v>6.9000000953674299</v>
      </c>
      <c r="I696">
        <v>6.9000000953674299</v>
      </c>
      <c r="J696">
        <v>0</v>
      </c>
      <c r="K696" t="b">
        <f>IF(dailyActivity_merged[[#This Row],[VeryActiveDistance]]&gt;20,"active")</f>
        <v>0</v>
      </c>
      <c r="L696">
        <v>2.5799999237060498</v>
      </c>
      <c r="M696" t="b">
        <f>IF(dailyActivity_merged[[#This Row],[ModeratelyActiveDistance]]&gt;10&lt;20,"moderate")</f>
        <v>0</v>
      </c>
      <c r="N696">
        <v>0.41999998688697798</v>
      </c>
      <c r="O696" t="str">
        <f>IF(dailyActivity_merged[[#This Row],[LightActiveDistance]]&lt;10,"light")</f>
        <v>light</v>
      </c>
      <c r="P696" t="b">
        <f>IF(dailyActivity_merged[[#This Row],[Mean]]="intermediate",IF(dailyActivity_merged[[#This Row],[Mean]]&gt;35,"pro","beginner"))</f>
        <v>0</v>
      </c>
      <c r="Q696">
        <f>AVERAGE(dailyActivity_merged[LightActiveDistance])</f>
        <v>3.3408191485885292</v>
      </c>
      <c r="R696">
        <v>3.9000000953674299</v>
      </c>
      <c r="S696">
        <v>0</v>
      </c>
      <c r="T696">
        <f>dailyActivity_merged[[#This Row],[VeryActiveMinutes]]*60</f>
        <v>2160</v>
      </c>
      <c r="U696">
        <v>36</v>
      </c>
      <c r="V696">
        <f>dailyActivity_merged[[#This Row],[FairlyActiveMinutes]]*60</f>
        <v>420</v>
      </c>
      <c r="W696">
        <v>7</v>
      </c>
      <c r="X696">
        <f>dailyActivity_merged[[#This Row],[LightlyActiveMinutes]]*60</f>
        <v>15240</v>
      </c>
      <c r="Y696">
        <v>254</v>
      </c>
      <c r="Z696">
        <v>680</v>
      </c>
      <c r="AA696">
        <v>2012</v>
      </c>
    </row>
    <row r="697" spans="1:27" x14ac:dyDescent="0.3">
      <c r="A697" t="e">
        <f>VLOOKUP(dailyActivity_merged[[#Headers],[Id]],dailyActivity_merged[[Id]:[Calories]],15,0)</f>
        <v>#N/A</v>
      </c>
      <c r="B697" t="str">
        <f>LEFT(dailyActivity_merged[[#This Row],[Id]],4)</f>
        <v>6962</v>
      </c>
      <c r="C697">
        <v>6962181067</v>
      </c>
      <c r="D697" t="str">
        <f>LEFT(dailyActivity_merged[[#This Row],[ActivityDate]],1)</f>
        <v>4</v>
      </c>
      <c r="E697" s="1">
        <v>42487</v>
      </c>
      <c r="F697" s="1">
        <f ca="1">SUMIF(dailyActivity_merged[Id],dailyActivity_merged[[#Headers],[TotalSteps]],F698:F1636)</f>
        <v>0</v>
      </c>
      <c r="G697">
        <v>10320</v>
      </c>
      <c r="H697">
        <v>6.8200001716613796</v>
      </c>
      <c r="I697">
        <v>6.8200001716613796</v>
      </c>
      <c r="J697">
        <v>0</v>
      </c>
      <c r="K697" t="b">
        <f>IF(dailyActivity_merged[[#This Row],[VeryActiveDistance]]&gt;20,"active")</f>
        <v>0</v>
      </c>
      <c r="L697">
        <v>0.55000001192092896</v>
      </c>
      <c r="M697" t="b">
        <f>IF(dailyActivity_merged[[#This Row],[ModeratelyActiveDistance]]&gt;10&lt;20,"moderate")</f>
        <v>0</v>
      </c>
      <c r="N697">
        <v>2.0199999809265101</v>
      </c>
      <c r="O697" t="str">
        <f>IF(dailyActivity_merged[[#This Row],[LightActiveDistance]]&lt;10,"light")</f>
        <v>light</v>
      </c>
      <c r="P697" t="b">
        <f>IF(dailyActivity_merged[[#This Row],[Mean]]="intermediate",IF(dailyActivity_merged[[#This Row],[Mean]]&gt;35,"pro","beginner"))</f>
        <v>0</v>
      </c>
      <c r="Q697">
        <f>AVERAGE(dailyActivity_merged[LightActiveDistance])</f>
        <v>3.3408191485885292</v>
      </c>
      <c r="R697">
        <v>4.25</v>
      </c>
      <c r="S697">
        <v>0</v>
      </c>
      <c r="T697">
        <f>dailyActivity_merged[[#This Row],[VeryActiveMinutes]]*60</f>
        <v>420</v>
      </c>
      <c r="U697">
        <v>7</v>
      </c>
      <c r="V697">
        <f>dailyActivity_merged[[#This Row],[FairlyActiveMinutes]]*60</f>
        <v>2280</v>
      </c>
      <c r="W697">
        <v>38</v>
      </c>
      <c r="X697">
        <f>dailyActivity_merged[[#This Row],[LightlyActiveMinutes]]*60</f>
        <v>16740</v>
      </c>
      <c r="Y697">
        <v>279</v>
      </c>
      <c r="Z697">
        <v>697</v>
      </c>
      <c r="AA697">
        <v>2034</v>
      </c>
    </row>
    <row r="698" spans="1:27" x14ac:dyDescent="0.3">
      <c r="A698" t="e">
        <f>VLOOKUP(dailyActivity_merged[[#Headers],[Id]],dailyActivity_merged[[Id]:[Calories]],15,0)</f>
        <v>#N/A</v>
      </c>
      <c r="B698" t="str">
        <f>LEFT(dailyActivity_merged[[#This Row],[Id]],4)</f>
        <v>6962</v>
      </c>
      <c r="C698">
        <v>6962181067</v>
      </c>
      <c r="D698" t="str">
        <f>LEFT(dailyActivity_merged[[#This Row],[ActivityDate]],1)</f>
        <v>4</v>
      </c>
      <c r="E698" s="1">
        <v>42488</v>
      </c>
      <c r="F698" s="1">
        <f ca="1">SUMIF(dailyActivity_merged[Id],dailyActivity_merged[[#Headers],[TotalSteps]],F699:F1637)</f>
        <v>0</v>
      </c>
      <c r="G698">
        <v>12627</v>
      </c>
      <c r="H698">
        <v>8.3500003814697301</v>
      </c>
      <c r="I698">
        <v>8.3500003814697301</v>
      </c>
      <c r="J698">
        <v>0</v>
      </c>
      <c r="K698" t="b">
        <f>IF(dailyActivity_merged[[#This Row],[VeryActiveDistance]]&gt;20,"active")</f>
        <v>0</v>
      </c>
      <c r="L698">
        <v>2.5099999904632599</v>
      </c>
      <c r="M698" t="b">
        <f>IF(dailyActivity_merged[[#This Row],[ModeratelyActiveDistance]]&gt;10&lt;20,"moderate")</f>
        <v>0</v>
      </c>
      <c r="N698">
        <v>0.239999994635582</v>
      </c>
      <c r="O698" t="str">
        <f>IF(dailyActivity_merged[[#This Row],[LightActiveDistance]]&lt;10,"light")</f>
        <v>light</v>
      </c>
      <c r="P698" t="b">
        <f>IF(dailyActivity_merged[[#This Row],[Mean]]="intermediate",IF(dailyActivity_merged[[#This Row],[Mean]]&gt;35,"pro","beginner"))</f>
        <v>0</v>
      </c>
      <c r="Q698">
        <f>AVERAGE(dailyActivity_merged[LightActiveDistance])</f>
        <v>3.3408191485885292</v>
      </c>
      <c r="R698">
        <v>5.5900001525878897</v>
      </c>
      <c r="S698">
        <v>0</v>
      </c>
      <c r="T698">
        <f>dailyActivity_merged[[#This Row],[VeryActiveMinutes]]*60</f>
        <v>2280</v>
      </c>
      <c r="U698">
        <v>38</v>
      </c>
      <c r="V698">
        <f>dailyActivity_merged[[#This Row],[FairlyActiveMinutes]]*60</f>
        <v>480</v>
      </c>
      <c r="W698">
        <v>8</v>
      </c>
      <c r="X698">
        <f>dailyActivity_merged[[#This Row],[LightlyActiveMinutes]]*60</f>
        <v>17280</v>
      </c>
      <c r="Y698">
        <v>288</v>
      </c>
      <c r="Z698">
        <v>621</v>
      </c>
      <c r="AA698">
        <v>2182</v>
      </c>
    </row>
    <row r="699" spans="1:27" x14ac:dyDescent="0.3">
      <c r="A699" t="e">
        <f>VLOOKUP(dailyActivity_merged[[#Headers],[Id]],dailyActivity_merged[[Id]:[Calories]],15,0)</f>
        <v>#N/A</v>
      </c>
      <c r="B699" t="str">
        <f>LEFT(dailyActivity_merged[[#This Row],[Id]],4)</f>
        <v>6962</v>
      </c>
      <c r="C699">
        <v>6962181067</v>
      </c>
      <c r="D699" t="str">
        <f>LEFT(dailyActivity_merged[[#This Row],[ActivityDate]],1)</f>
        <v>4</v>
      </c>
      <c r="E699" s="1">
        <v>42489</v>
      </c>
      <c r="F699" s="1">
        <f ca="1">SUMIF(dailyActivity_merged[Id],dailyActivity_merged[[#Headers],[TotalSteps]],F700:F1638)</f>
        <v>0</v>
      </c>
      <c r="G699">
        <v>10762</v>
      </c>
      <c r="H699">
        <v>7.1100001335143999</v>
      </c>
      <c r="I699">
        <v>7.1100001335143999</v>
      </c>
      <c r="J699">
        <v>0</v>
      </c>
      <c r="K699" t="b">
        <f>IF(dailyActivity_merged[[#This Row],[VeryActiveDistance]]&gt;20,"active")</f>
        <v>0</v>
      </c>
      <c r="L699">
        <v>0.81999999284744296</v>
      </c>
      <c r="M699" t="b">
        <f>IF(dailyActivity_merged[[#This Row],[ModeratelyActiveDistance]]&gt;10&lt;20,"moderate")</f>
        <v>0</v>
      </c>
      <c r="N699">
        <v>0.479999989271164</v>
      </c>
      <c r="O699" t="str">
        <f>IF(dailyActivity_merged[[#This Row],[LightActiveDistance]]&lt;10,"light")</f>
        <v>light</v>
      </c>
      <c r="P699" t="b">
        <f>IF(dailyActivity_merged[[#This Row],[Mean]]="intermediate",IF(dailyActivity_merged[[#This Row],[Mean]]&gt;35,"pro","beginner"))</f>
        <v>0</v>
      </c>
      <c r="Q699">
        <f>AVERAGE(dailyActivity_merged[LightActiveDistance])</f>
        <v>3.3408191485885292</v>
      </c>
      <c r="R699">
        <v>5.8099999427795401</v>
      </c>
      <c r="S699">
        <v>0</v>
      </c>
      <c r="T699">
        <f>dailyActivity_merged[[#This Row],[VeryActiveMinutes]]*60</f>
        <v>720</v>
      </c>
      <c r="U699">
        <v>12</v>
      </c>
      <c r="V699">
        <f>dailyActivity_merged[[#This Row],[FairlyActiveMinutes]]*60</f>
        <v>900</v>
      </c>
      <c r="W699">
        <v>15</v>
      </c>
      <c r="X699">
        <f>dailyActivity_merged[[#This Row],[LightlyActiveMinutes]]*60</f>
        <v>22140</v>
      </c>
      <c r="Y699">
        <v>369</v>
      </c>
      <c r="Z699">
        <v>645</v>
      </c>
      <c r="AA699">
        <v>2254</v>
      </c>
    </row>
    <row r="700" spans="1:27" x14ac:dyDescent="0.3">
      <c r="A700" t="e">
        <f>VLOOKUP(dailyActivity_merged[[#Headers],[Id]],dailyActivity_merged[[Id]:[Calories]],15,0)</f>
        <v>#N/A</v>
      </c>
      <c r="B700" t="str">
        <f>LEFT(dailyActivity_merged[[#This Row],[Id]],4)</f>
        <v>6962</v>
      </c>
      <c r="C700">
        <v>6962181067</v>
      </c>
      <c r="D700" t="str">
        <f>LEFT(dailyActivity_merged[[#This Row],[ActivityDate]],1)</f>
        <v>4</v>
      </c>
      <c r="E700" s="1">
        <v>42490</v>
      </c>
      <c r="F700" s="1">
        <f ca="1">SUMIF(dailyActivity_merged[Id],dailyActivity_merged[[#Headers],[TotalSteps]],F701:F1639)</f>
        <v>0</v>
      </c>
      <c r="G700">
        <v>10081</v>
      </c>
      <c r="H700">
        <v>6.6599998474121103</v>
      </c>
      <c r="I700">
        <v>6.6599998474121103</v>
      </c>
      <c r="J700">
        <v>0</v>
      </c>
      <c r="K700" t="b">
        <f>IF(dailyActivity_merged[[#This Row],[VeryActiveDistance]]&gt;20,"active")</f>
        <v>0</v>
      </c>
      <c r="L700">
        <v>2.2400000095367401</v>
      </c>
      <c r="M700" t="b">
        <f>IF(dailyActivity_merged[[#This Row],[ModeratelyActiveDistance]]&gt;10&lt;20,"moderate")</f>
        <v>0</v>
      </c>
      <c r="N700">
        <v>0.75999999046325695</v>
      </c>
      <c r="O700" t="str">
        <f>IF(dailyActivity_merged[[#This Row],[LightActiveDistance]]&lt;10,"light")</f>
        <v>light</v>
      </c>
      <c r="P700" t="b">
        <f>IF(dailyActivity_merged[[#This Row],[Mean]]="intermediate",IF(dailyActivity_merged[[#This Row],[Mean]]&gt;35,"pro","beginner"))</f>
        <v>0</v>
      </c>
      <c r="Q700">
        <f>AVERAGE(dailyActivity_merged[LightActiveDistance])</f>
        <v>3.3408191485885292</v>
      </c>
      <c r="R700">
        <v>3.6700000762939502</v>
      </c>
      <c r="S700">
        <v>0</v>
      </c>
      <c r="T700">
        <f>dailyActivity_merged[[#This Row],[VeryActiveMinutes]]*60</f>
        <v>1920</v>
      </c>
      <c r="U700">
        <v>32</v>
      </c>
      <c r="V700">
        <f>dailyActivity_merged[[#This Row],[FairlyActiveMinutes]]*60</f>
        <v>960</v>
      </c>
      <c r="W700">
        <v>16</v>
      </c>
      <c r="X700">
        <f>dailyActivity_merged[[#This Row],[LightlyActiveMinutes]]*60</f>
        <v>14220</v>
      </c>
      <c r="Y700">
        <v>237</v>
      </c>
      <c r="Z700">
        <v>731</v>
      </c>
      <c r="AA700">
        <v>2002</v>
      </c>
    </row>
    <row r="701" spans="1:27" x14ac:dyDescent="0.3">
      <c r="A701" t="e">
        <f>VLOOKUP(dailyActivity_merged[[#Headers],[Id]],dailyActivity_merged[[Id]:[Calories]],15,0)</f>
        <v>#N/A</v>
      </c>
      <c r="B701" t="str">
        <f>LEFT(dailyActivity_merged[[#This Row],[Id]],4)</f>
        <v>6962</v>
      </c>
      <c r="C701">
        <v>6962181067</v>
      </c>
      <c r="D701" t="str">
        <f>LEFT(dailyActivity_merged[[#This Row],[ActivityDate]],1)</f>
        <v>4</v>
      </c>
      <c r="E701" s="1">
        <v>42491</v>
      </c>
      <c r="F701" s="1">
        <f ca="1">SUMIF(dailyActivity_merged[Id],dailyActivity_merged[[#Headers],[TotalSteps]],F702:F1640)</f>
        <v>0</v>
      </c>
      <c r="G701">
        <v>5454</v>
      </c>
      <c r="H701">
        <v>3.6099998950958301</v>
      </c>
      <c r="I701">
        <v>3.6099998950958301</v>
      </c>
      <c r="J701">
        <v>0</v>
      </c>
      <c r="K701" t="b">
        <f>IF(dailyActivity_merged[[#This Row],[VeryActiveDistance]]&gt;20,"active")</f>
        <v>0</v>
      </c>
      <c r="L701">
        <v>0</v>
      </c>
      <c r="M701" t="b">
        <f>IF(dailyActivity_merged[[#This Row],[ModeratelyActiveDistance]]&gt;10&lt;20,"moderate")</f>
        <v>0</v>
      </c>
      <c r="N701">
        <v>0</v>
      </c>
      <c r="O701" t="str">
        <f>IF(dailyActivity_merged[[#This Row],[LightActiveDistance]]&lt;10,"light")</f>
        <v>light</v>
      </c>
      <c r="P701" t="b">
        <f>IF(dailyActivity_merged[[#This Row],[Mean]]="intermediate",IF(dailyActivity_merged[[#This Row],[Mean]]&gt;35,"pro","beginner"))</f>
        <v>0</v>
      </c>
      <c r="Q701">
        <f>AVERAGE(dailyActivity_merged[LightActiveDistance])</f>
        <v>3.3408191485885292</v>
      </c>
      <c r="R701">
        <v>3.6099998950958301</v>
      </c>
      <c r="S701">
        <v>0</v>
      </c>
      <c r="T701">
        <f>dailyActivity_merged[[#This Row],[VeryActiveMinutes]]*60</f>
        <v>0</v>
      </c>
      <c r="U701">
        <v>0</v>
      </c>
      <c r="V701">
        <f>dailyActivity_merged[[#This Row],[FairlyActiveMinutes]]*60</f>
        <v>0</v>
      </c>
      <c r="W701">
        <v>0</v>
      </c>
      <c r="X701">
        <f>dailyActivity_merged[[#This Row],[LightlyActiveMinutes]]*60</f>
        <v>12900</v>
      </c>
      <c r="Y701">
        <v>215</v>
      </c>
      <c r="Z701">
        <v>722</v>
      </c>
      <c r="AA701">
        <v>1740</v>
      </c>
    </row>
    <row r="702" spans="1:27" x14ac:dyDescent="0.3">
      <c r="A702" t="e">
        <f>VLOOKUP(dailyActivity_merged[[#Headers],[Id]],dailyActivity_merged[[Id]:[Calories]],15,0)</f>
        <v>#N/A</v>
      </c>
      <c r="B702" t="str">
        <f>LEFT(dailyActivity_merged[[#This Row],[Id]],4)</f>
        <v>6962</v>
      </c>
      <c r="C702">
        <v>6962181067</v>
      </c>
      <c r="D702" t="str">
        <f>LEFT(dailyActivity_merged[[#This Row],[ActivityDate]],1)</f>
        <v>4</v>
      </c>
      <c r="E702" s="1">
        <v>42492</v>
      </c>
      <c r="F702" s="1">
        <f ca="1">SUMIF(dailyActivity_merged[Id],dailyActivity_merged[[#Headers],[TotalSteps]],F703:F1641)</f>
        <v>0</v>
      </c>
      <c r="G702">
        <v>12912</v>
      </c>
      <c r="H702">
        <v>8.5399999618530291</v>
      </c>
      <c r="I702">
        <v>8.5399999618530291</v>
      </c>
      <c r="J702">
        <v>0</v>
      </c>
      <c r="K702" t="b">
        <f>IF(dailyActivity_merged[[#This Row],[VeryActiveDistance]]&gt;20,"active")</f>
        <v>0</v>
      </c>
      <c r="L702">
        <v>1.20000004768372</v>
      </c>
      <c r="M702" t="b">
        <f>IF(dailyActivity_merged[[#This Row],[ModeratelyActiveDistance]]&gt;10&lt;20,"moderate")</f>
        <v>0</v>
      </c>
      <c r="N702">
        <v>2</v>
      </c>
      <c r="O702" t="str">
        <f>IF(dailyActivity_merged[[#This Row],[LightActiveDistance]]&lt;10,"light")</f>
        <v>light</v>
      </c>
      <c r="P702" t="b">
        <f>IF(dailyActivity_merged[[#This Row],[Mean]]="intermediate",IF(dailyActivity_merged[[#This Row],[Mean]]&gt;35,"pro","beginner"))</f>
        <v>0</v>
      </c>
      <c r="Q702">
        <f>AVERAGE(dailyActivity_merged[LightActiveDistance])</f>
        <v>3.3408191485885292</v>
      </c>
      <c r="R702">
        <v>5.3400001525878897</v>
      </c>
      <c r="S702">
        <v>0</v>
      </c>
      <c r="T702">
        <f>dailyActivity_merged[[#This Row],[VeryActiveMinutes]]*60</f>
        <v>1080</v>
      </c>
      <c r="U702">
        <v>18</v>
      </c>
      <c r="V702">
        <f>dailyActivity_merged[[#This Row],[FairlyActiveMinutes]]*60</f>
        <v>2340</v>
      </c>
      <c r="W702">
        <v>39</v>
      </c>
      <c r="X702">
        <f>dailyActivity_merged[[#This Row],[LightlyActiveMinutes]]*60</f>
        <v>18780</v>
      </c>
      <c r="Y702">
        <v>313</v>
      </c>
      <c r="Z702">
        <v>655</v>
      </c>
      <c r="AA702">
        <v>2162</v>
      </c>
    </row>
    <row r="703" spans="1:27" x14ac:dyDescent="0.3">
      <c r="A703" t="e">
        <f>VLOOKUP(dailyActivity_merged[[#Headers],[Id]],dailyActivity_merged[[Id]:[Calories]],15,0)</f>
        <v>#N/A</v>
      </c>
      <c r="B703" t="str">
        <f>LEFT(dailyActivity_merged[[#This Row],[Id]],4)</f>
        <v>6962</v>
      </c>
      <c r="C703">
        <v>6962181067</v>
      </c>
      <c r="D703" t="str">
        <f>LEFT(dailyActivity_merged[[#This Row],[ActivityDate]],1)</f>
        <v>4</v>
      </c>
      <c r="E703" s="1">
        <v>42493</v>
      </c>
      <c r="F703" s="1">
        <f ca="1">SUMIF(dailyActivity_merged[Id],dailyActivity_merged[[#Headers],[TotalSteps]],F704:F1642)</f>
        <v>0</v>
      </c>
      <c r="G703">
        <v>12109</v>
      </c>
      <c r="H703">
        <v>8.1199998855590803</v>
      </c>
      <c r="I703">
        <v>8.1199998855590803</v>
      </c>
      <c r="J703">
        <v>0</v>
      </c>
      <c r="K703" t="b">
        <f>IF(dailyActivity_merged[[#This Row],[VeryActiveDistance]]&gt;20,"active")</f>
        <v>0</v>
      </c>
      <c r="L703">
        <v>1.7400000095367401</v>
      </c>
      <c r="M703" t="b">
        <f>IF(dailyActivity_merged[[#This Row],[ModeratelyActiveDistance]]&gt;10&lt;20,"moderate")</f>
        <v>0</v>
      </c>
      <c r="N703">
        <v>2.03999996185303</v>
      </c>
      <c r="O703" t="str">
        <f>IF(dailyActivity_merged[[#This Row],[LightActiveDistance]]&lt;10,"light")</f>
        <v>light</v>
      </c>
      <c r="P703" t="b">
        <f>IF(dailyActivity_merged[[#This Row],[Mean]]="intermediate",IF(dailyActivity_merged[[#This Row],[Mean]]&gt;35,"pro","beginner"))</f>
        <v>0</v>
      </c>
      <c r="Q703">
        <f>AVERAGE(dailyActivity_merged[LightActiveDistance])</f>
        <v>3.3408191485885292</v>
      </c>
      <c r="R703">
        <v>4.3299999237060502</v>
      </c>
      <c r="S703">
        <v>0</v>
      </c>
      <c r="T703">
        <f>dailyActivity_merged[[#This Row],[VeryActiveMinutes]]*60</f>
        <v>1260</v>
      </c>
      <c r="U703">
        <v>21</v>
      </c>
      <c r="V703">
        <f>dailyActivity_merged[[#This Row],[FairlyActiveMinutes]]*60</f>
        <v>2160</v>
      </c>
      <c r="W703">
        <v>36</v>
      </c>
      <c r="X703">
        <f>dailyActivity_merged[[#This Row],[LightlyActiveMinutes]]*60</f>
        <v>16020</v>
      </c>
      <c r="Y703">
        <v>267</v>
      </c>
      <c r="Z703">
        <v>654</v>
      </c>
      <c r="AA703">
        <v>2072</v>
      </c>
    </row>
    <row r="704" spans="1:27" x14ac:dyDescent="0.3">
      <c r="A704" t="e">
        <f>VLOOKUP(dailyActivity_merged[[#Headers],[Id]],dailyActivity_merged[[Id]:[Calories]],15,0)</f>
        <v>#N/A</v>
      </c>
      <c r="B704" t="str">
        <f>LEFT(dailyActivity_merged[[#This Row],[Id]],4)</f>
        <v>6962</v>
      </c>
      <c r="C704">
        <v>6962181067</v>
      </c>
      <c r="D704" t="str">
        <f>LEFT(dailyActivity_merged[[#This Row],[ActivityDate]],1)</f>
        <v>4</v>
      </c>
      <c r="E704" s="1">
        <v>42494</v>
      </c>
      <c r="F704" s="1">
        <f ca="1">SUMIF(dailyActivity_merged[Id],dailyActivity_merged[[#Headers],[TotalSteps]],F705:F1643)</f>
        <v>0</v>
      </c>
      <c r="G704">
        <v>10147</v>
      </c>
      <c r="H704">
        <v>6.71000003814697</v>
      </c>
      <c r="I704">
        <v>6.71000003814697</v>
      </c>
      <c r="J704">
        <v>0</v>
      </c>
      <c r="K704" t="b">
        <f>IF(dailyActivity_merged[[#This Row],[VeryActiveDistance]]&gt;20,"active")</f>
        <v>0</v>
      </c>
      <c r="L704">
        <v>0.46999999880790699</v>
      </c>
      <c r="M704" t="b">
        <f>IF(dailyActivity_merged[[#This Row],[ModeratelyActiveDistance]]&gt;10&lt;20,"moderate")</f>
        <v>0</v>
      </c>
      <c r="N704">
        <v>1.6799999475479099</v>
      </c>
      <c r="O704" t="str">
        <f>IF(dailyActivity_merged[[#This Row],[LightActiveDistance]]&lt;10,"light")</f>
        <v>light</v>
      </c>
      <c r="P704" t="b">
        <f>IF(dailyActivity_merged[[#This Row],[Mean]]="intermediate",IF(dailyActivity_merged[[#This Row],[Mean]]&gt;35,"pro","beginner"))</f>
        <v>0</v>
      </c>
      <c r="Q704">
        <f>AVERAGE(dailyActivity_merged[LightActiveDistance])</f>
        <v>3.3408191485885292</v>
      </c>
      <c r="R704">
        <v>4.5500001907348597</v>
      </c>
      <c r="S704">
        <v>0</v>
      </c>
      <c r="T704">
        <f>dailyActivity_merged[[#This Row],[VeryActiveMinutes]]*60</f>
        <v>900</v>
      </c>
      <c r="U704">
        <v>15</v>
      </c>
      <c r="V704">
        <f>dailyActivity_merged[[#This Row],[FairlyActiveMinutes]]*60</f>
        <v>2160</v>
      </c>
      <c r="W704">
        <v>36</v>
      </c>
      <c r="X704">
        <f>dailyActivity_merged[[#This Row],[LightlyActiveMinutes]]*60</f>
        <v>17040</v>
      </c>
      <c r="Y704">
        <v>284</v>
      </c>
      <c r="Z704">
        <v>683</v>
      </c>
      <c r="AA704">
        <v>2086</v>
      </c>
    </row>
    <row r="705" spans="1:27" x14ac:dyDescent="0.3">
      <c r="A705" t="e">
        <f>VLOOKUP(dailyActivity_merged[[#Headers],[Id]],dailyActivity_merged[[Id]:[Calories]],15,0)</f>
        <v>#N/A</v>
      </c>
      <c r="B705" t="str">
        <f>LEFT(dailyActivity_merged[[#This Row],[Id]],4)</f>
        <v>6962</v>
      </c>
      <c r="C705">
        <v>6962181067</v>
      </c>
      <c r="D705" t="str">
        <f>LEFT(dailyActivity_merged[[#This Row],[ActivityDate]],1)</f>
        <v>4</v>
      </c>
      <c r="E705" s="1">
        <v>42495</v>
      </c>
      <c r="F705" s="1">
        <f ca="1">SUMIF(dailyActivity_merged[Id],dailyActivity_merged[[#Headers],[TotalSteps]],F706:F1644)</f>
        <v>0</v>
      </c>
      <c r="G705">
        <v>10524</v>
      </c>
      <c r="H705">
        <v>6.96000003814697</v>
      </c>
      <c r="I705">
        <v>6.96000003814697</v>
      </c>
      <c r="J705">
        <v>0</v>
      </c>
      <c r="K705" t="b">
        <f>IF(dailyActivity_merged[[#This Row],[VeryActiveDistance]]&gt;20,"active")</f>
        <v>0</v>
      </c>
      <c r="L705">
        <v>0.99000000953674305</v>
      </c>
      <c r="M705" t="b">
        <f>IF(dailyActivity_merged[[#This Row],[ModeratelyActiveDistance]]&gt;10&lt;20,"moderate")</f>
        <v>0</v>
      </c>
      <c r="N705">
        <v>1.1599999666214</v>
      </c>
      <c r="O705" t="str">
        <f>IF(dailyActivity_merged[[#This Row],[LightActiveDistance]]&lt;10,"light")</f>
        <v>light</v>
      </c>
      <c r="P705" t="b">
        <f>IF(dailyActivity_merged[[#This Row],[Mean]]="intermediate",IF(dailyActivity_merged[[#This Row],[Mean]]&gt;35,"pro","beginner"))</f>
        <v>0</v>
      </c>
      <c r="Q705">
        <f>AVERAGE(dailyActivity_merged[LightActiveDistance])</f>
        <v>3.3408191485885292</v>
      </c>
      <c r="R705">
        <v>4.8099999427795401</v>
      </c>
      <c r="S705">
        <v>0</v>
      </c>
      <c r="T705">
        <f>dailyActivity_merged[[#This Row],[VeryActiveMinutes]]*60</f>
        <v>840</v>
      </c>
      <c r="U705">
        <v>14</v>
      </c>
      <c r="V705">
        <f>dailyActivity_merged[[#This Row],[FairlyActiveMinutes]]*60</f>
        <v>1320</v>
      </c>
      <c r="W705">
        <v>22</v>
      </c>
      <c r="X705">
        <f>dailyActivity_merged[[#This Row],[LightlyActiveMinutes]]*60</f>
        <v>18300</v>
      </c>
      <c r="Y705">
        <v>305</v>
      </c>
      <c r="Z705">
        <v>591</v>
      </c>
      <c r="AA705">
        <v>2066</v>
      </c>
    </row>
    <row r="706" spans="1:27" x14ac:dyDescent="0.3">
      <c r="A706" t="e">
        <f>VLOOKUP(dailyActivity_merged[[#Headers],[Id]],dailyActivity_merged[[Id]:[Calories]],15,0)</f>
        <v>#N/A</v>
      </c>
      <c r="B706" t="str">
        <f>LEFT(dailyActivity_merged[[#This Row],[Id]],4)</f>
        <v>6962</v>
      </c>
      <c r="C706">
        <v>6962181067</v>
      </c>
      <c r="D706" t="str">
        <f>LEFT(dailyActivity_merged[[#This Row],[ActivityDate]],1)</f>
        <v>4</v>
      </c>
      <c r="E706" s="1">
        <v>42496</v>
      </c>
      <c r="F706" s="1">
        <f ca="1">SUMIF(dailyActivity_merged[Id],dailyActivity_merged[[#Headers],[TotalSteps]],F707:F1645)</f>
        <v>0</v>
      </c>
      <c r="G706">
        <v>5908</v>
      </c>
      <c r="H706">
        <v>3.9100000858306898</v>
      </c>
      <c r="I706">
        <v>3.9100000858306898</v>
      </c>
      <c r="J706">
        <v>0</v>
      </c>
      <c r="K706" t="b">
        <f>IF(dailyActivity_merged[[#This Row],[VeryActiveDistance]]&gt;20,"active")</f>
        <v>0</v>
      </c>
      <c r="L706">
        <v>0</v>
      </c>
      <c r="M706" t="b">
        <f>IF(dailyActivity_merged[[#This Row],[ModeratelyActiveDistance]]&gt;10&lt;20,"moderate")</f>
        <v>0</v>
      </c>
      <c r="N706">
        <v>0</v>
      </c>
      <c r="O706" t="str">
        <f>IF(dailyActivity_merged[[#This Row],[LightActiveDistance]]&lt;10,"light")</f>
        <v>light</v>
      </c>
      <c r="P706" t="b">
        <f>IF(dailyActivity_merged[[#This Row],[Mean]]="intermediate",IF(dailyActivity_merged[[#This Row],[Mean]]&gt;35,"pro","beginner"))</f>
        <v>0</v>
      </c>
      <c r="Q706">
        <f>AVERAGE(dailyActivity_merged[LightActiveDistance])</f>
        <v>3.3408191485885292</v>
      </c>
      <c r="R706">
        <v>3.9100000858306898</v>
      </c>
      <c r="S706">
        <v>0</v>
      </c>
      <c r="T706">
        <f>dailyActivity_merged[[#This Row],[VeryActiveMinutes]]*60</f>
        <v>0</v>
      </c>
      <c r="U706">
        <v>0</v>
      </c>
      <c r="V706">
        <f>dailyActivity_merged[[#This Row],[FairlyActiveMinutes]]*60</f>
        <v>0</v>
      </c>
      <c r="W706">
        <v>0</v>
      </c>
      <c r="X706">
        <f>dailyActivity_merged[[#This Row],[LightlyActiveMinutes]]*60</f>
        <v>17940</v>
      </c>
      <c r="Y706">
        <v>299</v>
      </c>
      <c r="Z706">
        <v>717</v>
      </c>
      <c r="AA706">
        <v>1850</v>
      </c>
    </row>
    <row r="707" spans="1:27" x14ac:dyDescent="0.3">
      <c r="A707" t="e">
        <f>VLOOKUP(dailyActivity_merged[[#Headers],[Id]],dailyActivity_merged[[Id]:[Calories]],15,0)</f>
        <v>#N/A</v>
      </c>
      <c r="B707" t="str">
        <f>LEFT(dailyActivity_merged[[#This Row],[Id]],4)</f>
        <v>6962</v>
      </c>
      <c r="C707">
        <v>6962181067</v>
      </c>
      <c r="D707" t="str">
        <f>LEFT(dailyActivity_merged[[#This Row],[ActivityDate]],1)</f>
        <v>4</v>
      </c>
      <c r="E707" s="1">
        <v>42497</v>
      </c>
      <c r="F707" s="1">
        <f ca="1">SUMIF(dailyActivity_merged[Id],dailyActivity_merged[[#Headers],[TotalSteps]],F708:F1646)</f>
        <v>0</v>
      </c>
      <c r="G707">
        <v>6815</v>
      </c>
      <c r="H707">
        <v>4.5</v>
      </c>
      <c r="I707">
        <v>4.5</v>
      </c>
      <c r="J707">
        <v>0</v>
      </c>
      <c r="K707" t="b">
        <f>IF(dailyActivity_merged[[#This Row],[VeryActiveDistance]]&gt;20,"active")</f>
        <v>0</v>
      </c>
      <c r="L707">
        <v>0</v>
      </c>
      <c r="M707" t="b">
        <f>IF(dailyActivity_merged[[#This Row],[ModeratelyActiveDistance]]&gt;10&lt;20,"moderate")</f>
        <v>0</v>
      </c>
      <c r="N707">
        <v>0</v>
      </c>
      <c r="O707" t="str">
        <f>IF(dailyActivity_merged[[#This Row],[LightActiveDistance]]&lt;10,"light")</f>
        <v>light</v>
      </c>
      <c r="P707" t="b">
        <f>IF(dailyActivity_merged[[#This Row],[Mean]]="intermediate",IF(dailyActivity_merged[[#This Row],[Mean]]&gt;35,"pro","beginner"))</f>
        <v>0</v>
      </c>
      <c r="Q707">
        <f>AVERAGE(dailyActivity_merged[LightActiveDistance])</f>
        <v>3.3408191485885292</v>
      </c>
      <c r="R707">
        <v>4.5</v>
      </c>
      <c r="S707">
        <v>0</v>
      </c>
      <c r="T707">
        <f>dailyActivity_merged[[#This Row],[VeryActiveMinutes]]*60</f>
        <v>0</v>
      </c>
      <c r="U707">
        <v>0</v>
      </c>
      <c r="V707">
        <f>dailyActivity_merged[[#This Row],[FairlyActiveMinutes]]*60</f>
        <v>0</v>
      </c>
      <c r="W707">
        <v>0</v>
      </c>
      <c r="X707">
        <f>dailyActivity_merged[[#This Row],[LightlyActiveMinutes]]*60</f>
        <v>19680</v>
      </c>
      <c r="Y707">
        <v>328</v>
      </c>
      <c r="Z707">
        <v>745</v>
      </c>
      <c r="AA707">
        <v>1947</v>
      </c>
    </row>
    <row r="708" spans="1:27" x14ac:dyDescent="0.3">
      <c r="A708" t="e">
        <f>VLOOKUP(dailyActivity_merged[[#Headers],[Id]],dailyActivity_merged[[Id]:[Calories]],15,0)</f>
        <v>#N/A</v>
      </c>
      <c r="B708" t="str">
        <f>LEFT(dailyActivity_merged[[#This Row],[Id]],4)</f>
        <v>6962</v>
      </c>
      <c r="C708">
        <v>6962181067</v>
      </c>
      <c r="D708" t="str">
        <f>LEFT(dailyActivity_merged[[#This Row],[ActivityDate]],1)</f>
        <v>4</v>
      </c>
      <c r="E708" s="1">
        <v>42498</v>
      </c>
      <c r="F708" s="1">
        <f ca="1">SUMIF(dailyActivity_merged[Id],dailyActivity_merged[[#Headers],[TotalSteps]],F709:F1647)</f>
        <v>0</v>
      </c>
      <c r="G708">
        <v>4188</v>
      </c>
      <c r="H708">
        <v>2.7699999809265101</v>
      </c>
      <c r="I708">
        <v>2.7699999809265101</v>
      </c>
      <c r="J708">
        <v>0</v>
      </c>
      <c r="K708" t="b">
        <f>IF(dailyActivity_merged[[#This Row],[VeryActiveDistance]]&gt;20,"active")</f>
        <v>0</v>
      </c>
      <c r="L708">
        <v>0</v>
      </c>
      <c r="M708" t="b">
        <f>IF(dailyActivity_merged[[#This Row],[ModeratelyActiveDistance]]&gt;10&lt;20,"moderate")</f>
        <v>0</v>
      </c>
      <c r="N708">
        <v>0.519999980926514</v>
      </c>
      <c r="O708" t="str">
        <f>IF(dailyActivity_merged[[#This Row],[LightActiveDistance]]&lt;10,"light")</f>
        <v>light</v>
      </c>
      <c r="P708" t="b">
        <f>IF(dailyActivity_merged[[#This Row],[Mean]]="intermediate",IF(dailyActivity_merged[[#This Row],[Mean]]&gt;35,"pro","beginner"))</f>
        <v>0</v>
      </c>
      <c r="Q708">
        <f>AVERAGE(dailyActivity_merged[LightActiveDistance])</f>
        <v>3.3408191485885292</v>
      </c>
      <c r="R708">
        <v>2.25</v>
      </c>
      <c r="S708">
        <v>0</v>
      </c>
      <c r="T708">
        <f>dailyActivity_merged[[#This Row],[VeryActiveMinutes]]*60</f>
        <v>0</v>
      </c>
      <c r="U708">
        <v>0</v>
      </c>
      <c r="V708">
        <f>dailyActivity_merged[[#This Row],[FairlyActiveMinutes]]*60</f>
        <v>840</v>
      </c>
      <c r="W708">
        <v>14</v>
      </c>
      <c r="X708">
        <f>dailyActivity_merged[[#This Row],[LightlyActiveMinutes]]*60</f>
        <v>9060</v>
      </c>
      <c r="Y708">
        <v>151</v>
      </c>
      <c r="Z708">
        <v>709</v>
      </c>
      <c r="AA708">
        <v>1659</v>
      </c>
    </row>
    <row r="709" spans="1:27" x14ac:dyDescent="0.3">
      <c r="A709" t="e">
        <f>VLOOKUP(dailyActivity_merged[[#Headers],[Id]],dailyActivity_merged[[Id]:[Calories]],15,0)</f>
        <v>#N/A</v>
      </c>
      <c r="B709" t="str">
        <f>LEFT(dailyActivity_merged[[#This Row],[Id]],4)</f>
        <v>6962</v>
      </c>
      <c r="C709">
        <v>6962181067</v>
      </c>
      <c r="D709" t="str">
        <f>LEFT(dailyActivity_merged[[#This Row],[ActivityDate]],1)</f>
        <v>4</v>
      </c>
      <c r="E709" s="1">
        <v>42499</v>
      </c>
      <c r="F709" s="1">
        <f ca="1">SUMIF(dailyActivity_merged[Id],dailyActivity_merged[[#Headers],[TotalSteps]],F710:F1648)</f>
        <v>0</v>
      </c>
      <c r="G709">
        <v>12342</v>
      </c>
      <c r="H709">
        <v>8.7200002670288104</v>
      </c>
      <c r="I709">
        <v>8.6800003051757795</v>
      </c>
      <c r="J709">
        <v>3</v>
      </c>
      <c r="K709" t="b">
        <f>IF(dailyActivity_merged[[#This Row],[VeryActiveDistance]]&gt;20,"active")</f>
        <v>0</v>
      </c>
      <c r="L709">
        <v>3.9000000953674299</v>
      </c>
      <c r="M709" t="b">
        <f>IF(dailyActivity_merged[[#This Row],[ModeratelyActiveDistance]]&gt;10&lt;20,"moderate")</f>
        <v>0</v>
      </c>
      <c r="N709">
        <v>1.1799999475479099</v>
      </c>
      <c r="O709" t="str">
        <f>IF(dailyActivity_merged[[#This Row],[LightActiveDistance]]&lt;10,"light")</f>
        <v>light</v>
      </c>
      <c r="P709" t="b">
        <f>IF(dailyActivity_merged[[#This Row],[Mean]]="intermediate",IF(dailyActivity_merged[[#This Row],[Mean]]&gt;35,"pro","beginner"))</f>
        <v>0</v>
      </c>
      <c r="Q709">
        <f>AVERAGE(dailyActivity_merged[LightActiveDistance])</f>
        <v>3.3408191485885292</v>
      </c>
      <c r="R709">
        <v>3.6500000953674299</v>
      </c>
      <c r="S709">
        <v>0</v>
      </c>
      <c r="T709">
        <f>dailyActivity_merged[[#This Row],[VeryActiveMinutes]]*60</f>
        <v>2580</v>
      </c>
      <c r="U709">
        <v>43</v>
      </c>
      <c r="V709">
        <f>dailyActivity_merged[[#This Row],[FairlyActiveMinutes]]*60</f>
        <v>1260</v>
      </c>
      <c r="W709">
        <v>21</v>
      </c>
      <c r="X709">
        <f>dailyActivity_merged[[#This Row],[LightlyActiveMinutes]]*60</f>
        <v>13860</v>
      </c>
      <c r="Y709">
        <v>231</v>
      </c>
      <c r="Z709">
        <v>607</v>
      </c>
      <c r="AA709">
        <v>2105</v>
      </c>
    </row>
    <row r="710" spans="1:27" x14ac:dyDescent="0.3">
      <c r="A710" t="e">
        <f>VLOOKUP(dailyActivity_merged[[#Headers],[Id]],dailyActivity_merged[[Id]:[Calories]],15,0)</f>
        <v>#N/A</v>
      </c>
      <c r="B710" t="str">
        <f>LEFT(dailyActivity_merged[[#This Row],[Id]],4)</f>
        <v>6962</v>
      </c>
      <c r="C710">
        <v>6962181067</v>
      </c>
      <c r="D710" t="str">
        <f>LEFT(dailyActivity_merged[[#This Row],[ActivityDate]],1)</f>
        <v>4</v>
      </c>
      <c r="E710" s="1">
        <v>42500</v>
      </c>
      <c r="F710" s="1">
        <f ca="1">SUMIF(dailyActivity_merged[Id],dailyActivity_merged[[#Headers],[TotalSteps]],F711:F1649)</f>
        <v>0</v>
      </c>
      <c r="G710">
        <v>15448</v>
      </c>
      <c r="H710">
        <v>10.210000038146999</v>
      </c>
      <c r="I710">
        <v>10.210000038146999</v>
      </c>
      <c r="J710">
        <v>0</v>
      </c>
      <c r="K710" t="b">
        <f>IF(dailyActivity_merged[[#This Row],[VeryActiveDistance]]&gt;20,"active")</f>
        <v>0</v>
      </c>
      <c r="L710">
        <v>3.4700000286102299</v>
      </c>
      <c r="M710" t="b">
        <f>IF(dailyActivity_merged[[#This Row],[ModeratelyActiveDistance]]&gt;10&lt;20,"moderate")</f>
        <v>0</v>
      </c>
      <c r="N710">
        <v>1.75</v>
      </c>
      <c r="O710" t="str">
        <f>IF(dailyActivity_merged[[#This Row],[LightActiveDistance]]&lt;10,"light")</f>
        <v>light</v>
      </c>
      <c r="P710" t="b">
        <f>IF(dailyActivity_merged[[#This Row],[Mean]]="intermediate",IF(dailyActivity_merged[[#This Row],[Mean]]&gt;35,"pro","beginner"))</f>
        <v>0</v>
      </c>
      <c r="Q710">
        <f>AVERAGE(dailyActivity_merged[LightActiveDistance])</f>
        <v>3.3408191485885292</v>
      </c>
      <c r="R710">
        <v>4.9899997711181596</v>
      </c>
      <c r="S710">
        <v>0</v>
      </c>
      <c r="T710">
        <f>dailyActivity_merged[[#This Row],[VeryActiveMinutes]]*60</f>
        <v>3720</v>
      </c>
      <c r="U710">
        <v>62</v>
      </c>
      <c r="V710">
        <f>dailyActivity_merged[[#This Row],[FairlyActiveMinutes]]*60</f>
        <v>2040</v>
      </c>
      <c r="W710">
        <v>34</v>
      </c>
      <c r="X710">
        <f>dailyActivity_merged[[#This Row],[LightlyActiveMinutes]]*60</f>
        <v>16500</v>
      </c>
      <c r="Y710">
        <v>275</v>
      </c>
      <c r="Z710">
        <v>626</v>
      </c>
      <c r="AA710">
        <v>2361</v>
      </c>
    </row>
    <row r="711" spans="1:27" x14ac:dyDescent="0.3">
      <c r="A711" t="e">
        <f>VLOOKUP(dailyActivity_merged[[#Headers],[Id]],dailyActivity_merged[[Id]:[Calories]],15,0)</f>
        <v>#N/A</v>
      </c>
      <c r="B711" t="str">
        <f>LEFT(dailyActivity_merged[[#This Row],[Id]],4)</f>
        <v>6962</v>
      </c>
      <c r="C711">
        <v>6962181067</v>
      </c>
      <c r="D711" t="str">
        <f>LEFT(dailyActivity_merged[[#This Row],[ActivityDate]],1)</f>
        <v>4</v>
      </c>
      <c r="E711" s="1">
        <v>42501</v>
      </c>
      <c r="F711" s="1">
        <f ca="1">SUMIF(dailyActivity_merged[Id],dailyActivity_merged[[#Headers],[TotalSteps]],F712:F1650)</f>
        <v>0</v>
      </c>
      <c r="G711">
        <v>6722</v>
      </c>
      <c r="H711">
        <v>4.4400000572204599</v>
      </c>
      <c r="I711">
        <v>4.4400000572204599</v>
      </c>
      <c r="J711">
        <v>0</v>
      </c>
      <c r="K711" t="b">
        <f>IF(dailyActivity_merged[[#This Row],[VeryActiveDistance]]&gt;20,"active")</f>
        <v>0</v>
      </c>
      <c r="L711">
        <v>1.4900000095367401</v>
      </c>
      <c r="M711" t="b">
        <f>IF(dailyActivity_merged[[#This Row],[ModeratelyActiveDistance]]&gt;10&lt;20,"moderate")</f>
        <v>0</v>
      </c>
      <c r="N711">
        <v>0.31000000238418601</v>
      </c>
      <c r="O711" t="str">
        <f>IF(dailyActivity_merged[[#This Row],[LightActiveDistance]]&lt;10,"light")</f>
        <v>light</v>
      </c>
      <c r="P711" t="b">
        <f>IF(dailyActivity_merged[[#This Row],[Mean]]="intermediate",IF(dailyActivity_merged[[#This Row],[Mean]]&gt;35,"pro","beginner"))</f>
        <v>0</v>
      </c>
      <c r="Q711">
        <f>AVERAGE(dailyActivity_merged[LightActiveDistance])</f>
        <v>3.3408191485885292</v>
      </c>
      <c r="R711">
        <v>2.6500000953674299</v>
      </c>
      <c r="S711">
        <v>0</v>
      </c>
      <c r="T711">
        <f>dailyActivity_merged[[#This Row],[VeryActiveMinutes]]*60</f>
        <v>1440</v>
      </c>
      <c r="U711">
        <v>24</v>
      </c>
      <c r="V711">
        <f>dailyActivity_merged[[#This Row],[FairlyActiveMinutes]]*60</f>
        <v>420</v>
      </c>
      <c r="W711">
        <v>7</v>
      </c>
      <c r="X711">
        <f>dailyActivity_merged[[#This Row],[LightlyActiveMinutes]]*60</f>
        <v>11940</v>
      </c>
      <c r="Y711">
        <v>199</v>
      </c>
      <c r="Z711">
        <v>709</v>
      </c>
      <c r="AA711">
        <v>1855</v>
      </c>
    </row>
    <row r="712" spans="1:27" x14ac:dyDescent="0.3">
      <c r="A712" t="e">
        <f>VLOOKUP(dailyActivity_merged[[#Headers],[Id]],dailyActivity_merged[[Id]:[Calories]],15,0)</f>
        <v>#N/A</v>
      </c>
      <c r="B712" t="str">
        <f>LEFT(dailyActivity_merged[[#This Row],[Id]],4)</f>
        <v>6962</v>
      </c>
      <c r="C712">
        <v>6962181067</v>
      </c>
      <c r="D712" t="str">
        <f>LEFT(dailyActivity_merged[[#This Row],[ActivityDate]],1)</f>
        <v>4</v>
      </c>
      <c r="E712" s="1">
        <v>42502</v>
      </c>
      <c r="F712" s="1">
        <f ca="1">SUMIF(dailyActivity_merged[Id],dailyActivity_merged[[#Headers],[TotalSteps]],F713:F1651)</f>
        <v>0</v>
      </c>
      <c r="G712">
        <v>3587</v>
      </c>
      <c r="H712">
        <v>2.3699998855590798</v>
      </c>
      <c r="I712">
        <v>2.3699998855590798</v>
      </c>
      <c r="J712">
        <v>0</v>
      </c>
      <c r="K712" t="b">
        <f>IF(dailyActivity_merged[[#This Row],[VeryActiveDistance]]&gt;20,"active")</f>
        <v>0</v>
      </c>
      <c r="L712">
        <v>0</v>
      </c>
      <c r="M712" t="b">
        <f>IF(dailyActivity_merged[[#This Row],[ModeratelyActiveDistance]]&gt;10&lt;20,"moderate")</f>
        <v>0</v>
      </c>
      <c r="N712">
        <v>0.25</v>
      </c>
      <c r="O712" t="str">
        <f>IF(dailyActivity_merged[[#This Row],[LightActiveDistance]]&lt;10,"light")</f>
        <v>light</v>
      </c>
      <c r="P712" t="b">
        <f>IF(dailyActivity_merged[[#This Row],[Mean]]="intermediate",IF(dailyActivity_merged[[#This Row],[Mean]]&gt;35,"pro","beginner"))</f>
        <v>0</v>
      </c>
      <c r="Q712">
        <f>AVERAGE(dailyActivity_merged[LightActiveDistance])</f>
        <v>3.3408191485885292</v>
      </c>
      <c r="R712">
        <v>2.1099998950958301</v>
      </c>
      <c r="S712">
        <v>0</v>
      </c>
      <c r="T712">
        <f>dailyActivity_merged[[#This Row],[VeryActiveMinutes]]*60</f>
        <v>0</v>
      </c>
      <c r="U712">
        <v>0</v>
      </c>
      <c r="V712">
        <f>dailyActivity_merged[[#This Row],[FairlyActiveMinutes]]*60</f>
        <v>480</v>
      </c>
      <c r="W712">
        <v>8</v>
      </c>
      <c r="X712">
        <f>dailyActivity_merged[[#This Row],[LightlyActiveMinutes]]*60</f>
        <v>6300</v>
      </c>
      <c r="Y712">
        <v>105</v>
      </c>
      <c r="Z712">
        <v>127</v>
      </c>
      <c r="AA712">
        <v>928</v>
      </c>
    </row>
    <row r="713" spans="1:27" x14ac:dyDescent="0.3">
      <c r="A713" t="e">
        <f>VLOOKUP(dailyActivity_merged[[#Headers],[Id]],dailyActivity_merged[[Id]:[Calories]],15,0)</f>
        <v>#N/A</v>
      </c>
      <c r="B713" t="str">
        <f>LEFT(dailyActivity_merged[[#This Row],[Id]],4)</f>
        <v>7007</v>
      </c>
      <c r="C713">
        <v>7007744171</v>
      </c>
      <c r="D713" t="str">
        <f>LEFT(dailyActivity_merged[[#This Row],[ActivityDate]],1)</f>
        <v>4</v>
      </c>
      <c r="E713" s="1">
        <v>42472</v>
      </c>
      <c r="F713" s="1">
        <f ca="1">SUMIF(dailyActivity_merged[Id],dailyActivity_merged[[#Headers],[TotalSteps]],F714:F1652)</f>
        <v>0</v>
      </c>
      <c r="G713">
        <v>14172</v>
      </c>
      <c r="H713">
        <v>10.289999961853001</v>
      </c>
      <c r="I713">
        <v>9.4799995422363299</v>
      </c>
      <c r="J713">
        <v>5</v>
      </c>
      <c r="K713" t="b">
        <f>IF(dailyActivity_merged[[#This Row],[VeryActiveDistance]]&gt;20,"active")</f>
        <v>0</v>
      </c>
      <c r="L713">
        <v>4.5</v>
      </c>
      <c r="M713" t="b">
        <f>IF(dailyActivity_merged[[#This Row],[ModeratelyActiveDistance]]&gt;10&lt;20,"moderate")</f>
        <v>0</v>
      </c>
      <c r="N713">
        <v>0.37999999523162797</v>
      </c>
      <c r="O713" t="str">
        <f>IF(dailyActivity_merged[[#This Row],[LightActiveDistance]]&lt;10,"light")</f>
        <v>light</v>
      </c>
      <c r="P713" t="b">
        <f>IF(dailyActivity_merged[[#This Row],[Mean]]="intermediate",IF(dailyActivity_merged[[#This Row],[Mean]]&gt;35,"pro","beginner"))</f>
        <v>0</v>
      </c>
      <c r="Q713">
        <f>AVERAGE(dailyActivity_merged[LightActiveDistance])</f>
        <v>3.3408191485885292</v>
      </c>
      <c r="R713">
        <v>5.4099998474121103</v>
      </c>
      <c r="S713">
        <v>0</v>
      </c>
      <c r="T713">
        <f>dailyActivity_merged[[#This Row],[VeryActiveMinutes]]*60</f>
        <v>3180</v>
      </c>
      <c r="U713">
        <v>53</v>
      </c>
      <c r="V713">
        <f>dailyActivity_merged[[#This Row],[FairlyActiveMinutes]]*60</f>
        <v>480</v>
      </c>
      <c r="W713">
        <v>8</v>
      </c>
      <c r="X713">
        <f>dailyActivity_merged[[#This Row],[LightlyActiveMinutes]]*60</f>
        <v>21300</v>
      </c>
      <c r="Y713">
        <v>355</v>
      </c>
      <c r="Z713">
        <v>1024</v>
      </c>
      <c r="AA713">
        <v>2937</v>
      </c>
    </row>
    <row r="714" spans="1:27" x14ac:dyDescent="0.3">
      <c r="A714" t="e">
        <f>VLOOKUP(dailyActivity_merged[[#Headers],[Id]],dailyActivity_merged[[Id]:[Calories]],15,0)</f>
        <v>#N/A</v>
      </c>
      <c r="B714" t="str">
        <f>LEFT(dailyActivity_merged[[#This Row],[Id]],4)</f>
        <v>7007</v>
      </c>
      <c r="C714">
        <v>7007744171</v>
      </c>
      <c r="D714" t="str">
        <f>LEFT(dailyActivity_merged[[#This Row],[ActivityDate]],1)</f>
        <v>4</v>
      </c>
      <c r="E714" s="1">
        <v>42473</v>
      </c>
      <c r="F714" s="1">
        <f ca="1">SUMIF(dailyActivity_merged[Id],dailyActivity_merged[[#Headers],[TotalSteps]],F715:F1653)</f>
        <v>0</v>
      </c>
      <c r="G714">
        <v>12862</v>
      </c>
      <c r="H714">
        <v>9.6499996185302699</v>
      </c>
      <c r="I714">
        <v>8.6000003814697301</v>
      </c>
      <c r="J714">
        <v>5</v>
      </c>
      <c r="K714" t="b">
        <f>IF(dailyActivity_merged[[#This Row],[VeryActiveDistance]]&gt;20,"active")</f>
        <v>0</v>
      </c>
      <c r="L714">
        <v>4.6100001335143999</v>
      </c>
      <c r="M714" t="b">
        <f>IF(dailyActivity_merged[[#This Row],[ModeratelyActiveDistance]]&gt;10&lt;20,"moderate")</f>
        <v>0</v>
      </c>
      <c r="N714">
        <v>0.56000000238418601</v>
      </c>
      <c r="O714" t="str">
        <f>IF(dailyActivity_merged[[#This Row],[LightActiveDistance]]&lt;10,"light")</f>
        <v>light</v>
      </c>
      <c r="P714" t="b">
        <f>IF(dailyActivity_merged[[#This Row],[Mean]]="intermediate",IF(dailyActivity_merged[[#This Row],[Mean]]&gt;35,"pro","beginner"))</f>
        <v>0</v>
      </c>
      <c r="Q714">
        <f>AVERAGE(dailyActivity_merged[LightActiveDistance])</f>
        <v>3.3408191485885292</v>
      </c>
      <c r="R714">
        <v>4.4800000190734899</v>
      </c>
      <c r="S714">
        <v>0</v>
      </c>
      <c r="T714">
        <f>dailyActivity_merged[[#This Row],[VeryActiveMinutes]]*60</f>
        <v>3360</v>
      </c>
      <c r="U714">
        <v>56</v>
      </c>
      <c r="V714">
        <f>dailyActivity_merged[[#This Row],[FairlyActiveMinutes]]*60</f>
        <v>1320</v>
      </c>
      <c r="W714">
        <v>22</v>
      </c>
      <c r="X714">
        <f>dailyActivity_merged[[#This Row],[LightlyActiveMinutes]]*60</f>
        <v>15660</v>
      </c>
      <c r="Y714">
        <v>261</v>
      </c>
      <c r="Z714">
        <v>1101</v>
      </c>
      <c r="AA714">
        <v>2742</v>
      </c>
    </row>
    <row r="715" spans="1:27" x14ac:dyDescent="0.3">
      <c r="A715" t="e">
        <f>VLOOKUP(dailyActivity_merged[[#Headers],[Id]],dailyActivity_merged[[Id]:[Calories]],15,0)</f>
        <v>#N/A</v>
      </c>
      <c r="B715" t="str">
        <f>LEFT(dailyActivity_merged[[#This Row],[Id]],4)</f>
        <v>7007</v>
      </c>
      <c r="C715">
        <v>7007744171</v>
      </c>
      <c r="D715" t="str">
        <f>LEFT(dailyActivity_merged[[#This Row],[ActivityDate]],1)</f>
        <v>4</v>
      </c>
      <c r="E715" s="1">
        <v>42474</v>
      </c>
      <c r="F715" s="1">
        <f ca="1">SUMIF(dailyActivity_merged[Id],dailyActivity_merged[[#Headers],[TotalSteps]],F716:F1654)</f>
        <v>0</v>
      </c>
      <c r="G715">
        <v>11179</v>
      </c>
      <c r="H715">
        <v>8.2399997711181605</v>
      </c>
      <c r="I715">
        <v>7.4800000190734899</v>
      </c>
      <c r="J715">
        <v>3</v>
      </c>
      <c r="K715" t="b">
        <f>IF(dailyActivity_merged[[#This Row],[VeryActiveDistance]]&gt;20,"active")</f>
        <v>0</v>
      </c>
      <c r="L715">
        <v>2.9500000476837198</v>
      </c>
      <c r="M715" t="b">
        <f>IF(dailyActivity_merged[[#This Row],[ModeratelyActiveDistance]]&gt;10&lt;20,"moderate")</f>
        <v>0</v>
      </c>
      <c r="N715">
        <v>0.34000000357627902</v>
      </c>
      <c r="O715" t="str">
        <f>IF(dailyActivity_merged[[#This Row],[LightActiveDistance]]&lt;10,"light")</f>
        <v>light</v>
      </c>
      <c r="P715" t="b">
        <f>IF(dailyActivity_merged[[#This Row],[Mean]]="intermediate",IF(dailyActivity_merged[[#This Row],[Mean]]&gt;35,"pro","beginner"))</f>
        <v>0</v>
      </c>
      <c r="Q715">
        <f>AVERAGE(dailyActivity_merged[LightActiveDistance])</f>
        <v>3.3408191485885292</v>
      </c>
      <c r="R715">
        <v>4.96000003814697</v>
      </c>
      <c r="S715">
        <v>0</v>
      </c>
      <c r="T715">
        <f>dailyActivity_merged[[#This Row],[VeryActiveMinutes]]*60</f>
        <v>2040</v>
      </c>
      <c r="U715">
        <v>34</v>
      </c>
      <c r="V715">
        <f>dailyActivity_merged[[#This Row],[FairlyActiveMinutes]]*60</f>
        <v>360</v>
      </c>
      <c r="W715">
        <v>6</v>
      </c>
      <c r="X715">
        <f>dailyActivity_merged[[#This Row],[LightlyActiveMinutes]]*60</f>
        <v>18240</v>
      </c>
      <c r="Y715">
        <v>304</v>
      </c>
      <c r="Z715">
        <v>1096</v>
      </c>
      <c r="AA715">
        <v>2668</v>
      </c>
    </row>
    <row r="716" spans="1:27" x14ac:dyDescent="0.3">
      <c r="A716" t="e">
        <f>VLOOKUP(dailyActivity_merged[[#Headers],[Id]],dailyActivity_merged[[Id]:[Calories]],15,0)</f>
        <v>#N/A</v>
      </c>
      <c r="B716" t="str">
        <f>LEFT(dailyActivity_merged[[#This Row],[Id]],4)</f>
        <v>7007</v>
      </c>
      <c r="C716">
        <v>7007744171</v>
      </c>
      <c r="D716" t="str">
        <f>LEFT(dailyActivity_merged[[#This Row],[ActivityDate]],1)</f>
        <v>4</v>
      </c>
      <c r="E716" s="1">
        <v>42475</v>
      </c>
      <c r="F716" s="1">
        <f ca="1">SUMIF(dailyActivity_merged[Id],dailyActivity_merged[[#Headers],[TotalSteps]],F717:F1655)</f>
        <v>0</v>
      </c>
      <c r="G716">
        <v>5273</v>
      </c>
      <c r="H716">
        <v>3.5299999713897701</v>
      </c>
      <c r="I716">
        <v>3.5299999713897701</v>
      </c>
      <c r="J716">
        <v>0</v>
      </c>
      <c r="K716" t="b">
        <f>IF(dailyActivity_merged[[#This Row],[VeryActiveDistance]]&gt;20,"active")</f>
        <v>0</v>
      </c>
      <c r="L716">
        <v>0</v>
      </c>
      <c r="M716" t="b">
        <f>IF(dailyActivity_merged[[#This Row],[ModeratelyActiveDistance]]&gt;10&lt;20,"moderate")</f>
        <v>0</v>
      </c>
      <c r="N716">
        <v>0</v>
      </c>
      <c r="O716" t="str">
        <f>IF(dailyActivity_merged[[#This Row],[LightActiveDistance]]&lt;10,"light")</f>
        <v>light</v>
      </c>
      <c r="P716" t="b">
        <f>IF(dailyActivity_merged[[#This Row],[Mean]]="intermediate",IF(dailyActivity_merged[[#This Row],[Mean]]&gt;35,"pro","beginner"))</f>
        <v>0</v>
      </c>
      <c r="Q716">
        <f>AVERAGE(dailyActivity_merged[LightActiveDistance])</f>
        <v>3.3408191485885292</v>
      </c>
      <c r="R716">
        <v>3.5299999713897701</v>
      </c>
      <c r="S716">
        <v>0</v>
      </c>
      <c r="T716">
        <f>dailyActivity_merged[[#This Row],[VeryActiveMinutes]]*60</f>
        <v>0</v>
      </c>
      <c r="U716">
        <v>0</v>
      </c>
      <c r="V716">
        <f>dailyActivity_merged[[#This Row],[FairlyActiveMinutes]]*60</f>
        <v>0</v>
      </c>
      <c r="W716">
        <v>0</v>
      </c>
      <c r="X716">
        <f>dailyActivity_merged[[#This Row],[LightlyActiveMinutes]]*60</f>
        <v>12120</v>
      </c>
      <c r="Y716">
        <v>202</v>
      </c>
      <c r="Z716">
        <v>1238</v>
      </c>
      <c r="AA716">
        <v>2098</v>
      </c>
    </row>
    <row r="717" spans="1:27" x14ac:dyDescent="0.3">
      <c r="A717" t="e">
        <f>VLOOKUP(dailyActivity_merged[[#Headers],[Id]],dailyActivity_merged[[Id]:[Calories]],15,0)</f>
        <v>#N/A</v>
      </c>
      <c r="B717" t="str">
        <f>LEFT(dailyActivity_merged[[#This Row],[Id]],4)</f>
        <v>7007</v>
      </c>
      <c r="C717">
        <v>7007744171</v>
      </c>
      <c r="D717" t="str">
        <f>LEFT(dailyActivity_merged[[#This Row],[ActivityDate]],1)</f>
        <v>4</v>
      </c>
      <c r="E717" s="1">
        <v>42476</v>
      </c>
      <c r="F717" s="1">
        <f ca="1">SUMIF(dailyActivity_merged[Id],dailyActivity_merged[[#Headers],[TotalSteps]],F718:F1656)</f>
        <v>0</v>
      </c>
      <c r="G717">
        <v>4631</v>
      </c>
      <c r="H717">
        <v>3.0999999046325701</v>
      </c>
      <c r="I717">
        <v>3.0999999046325701</v>
      </c>
      <c r="J717">
        <v>0</v>
      </c>
      <c r="K717" t="b">
        <f>IF(dailyActivity_merged[[#This Row],[VeryActiveDistance]]&gt;20,"active")</f>
        <v>0</v>
      </c>
      <c r="L717">
        <v>0</v>
      </c>
      <c r="M717" t="b">
        <f>IF(dailyActivity_merged[[#This Row],[ModeratelyActiveDistance]]&gt;10&lt;20,"moderate")</f>
        <v>0</v>
      </c>
      <c r="N717">
        <v>0</v>
      </c>
      <c r="O717" t="str">
        <f>IF(dailyActivity_merged[[#This Row],[LightActiveDistance]]&lt;10,"light")</f>
        <v>light</v>
      </c>
      <c r="P717" t="b">
        <f>IF(dailyActivity_merged[[#This Row],[Mean]]="intermediate",IF(dailyActivity_merged[[#This Row],[Mean]]&gt;35,"pro","beginner"))</f>
        <v>0</v>
      </c>
      <c r="Q717">
        <f>AVERAGE(dailyActivity_merged[LightActiveDistance])</f>
        <v>3.3408191485885292</v>
      </c>
      <c r="R717">
        <v>3.0999999046325701</v>
      </c>
      <c r="S717">
        <v>0</v>
      </c>
      <c r="T717">
        <f>dailyActivity_merged[[#This Row],[VeryActiveMinutes]]*60</f>
        <v>0</v>
      </c>
      <c r="U717">
        <v>0</v>
      </c>
      <c r="V717">
        <f>dailyActivity_merged[[#This Row],[FairlyActiveMinutes]]*60</f>
        <v>0</v>
      </c>
      <c r="W717">
        <v>0</v>
      </c>
      <c r="X717">
        <f>dailyActivity_merged[[#This Row],[LightlyActiveMinutes]]*60</f>
        <v>12180</v>
      </c>
      <c r="Y717">
        <v>203</v>
      </c>
      <c r="Z717">
        <v>1155</v>
      </c>
      <c r="AA717">
        <v>2076</v>
      </c>
    </row>
    <row r="718" spans="1:27" x14ac:dyDescent="0.3">
      <c r="A718" t="e">
        <f>VLOOKUP(dailyActivity_merged[[#Headers],[Id]],dailyActivity_merged[[Id]:[Calories]],15,0)</f>
        <v>#N/A</v>
      </c>
      <c r="B718" t="str">
        <f>LEFT(dailyActivity_merged[[#This Row],[Id]],4)</f>
        <v>7007</v>
      </c>
      <c r="C718">
        <v>7007744171</v>
      </c>
      <c r="D718" t="str">
        <f>LEFT(dailyActivity_merged[[#This Row],[ActivityDate]],1)</f>
        <v>4</v>
      </c>
      <c r="E718" s="1">
        <v>42477</v>
      </c>
      <c r="F718" s="1">
        <f ca="1">SUMIF(dailyActivity_merged[Id],dailyActivity_merged[[#Headers],[TotalSteps]],F719:F1657)</f>
        <v>0</v>
      </c>
      <c r="G718">
        <v>8059</v>
      </c>
      <c r="H718">
        <v>5.3899998664856001</v>
      </c>
      <c r="I718">
        <v>5.3899998664856001</v>
      </c>
      <c r="J718">
        <v>0</v>
      </c>
      <c r="K718" t="b">
        <f>IF(dailyActivity_merged[[#This Row],[VeryActiveDistance]]&gt;20,"active")</f>
        <v>0</v>
      </c>
      <c r="L718">
        <v>0</v>
      </c>
      <c r="M718" t="b">
        <f>IF(dailyActivity_merged[[#This Row],[ModeratelyActiveDistance]]&gt;10&lt;20,"moderate")</f>
        <v>0</v>
      </c>
      <c r="N718">
        <v>0</v>
      </c>
      <c r="O718" t="str">
        <f>IF(dailyActivity_merged[[#This Row],[LightActiveDistance]]&lt;10,"light")</f>
        <v>light</v>
      </c>
      <c r="P718" t="b">
        <f>IF(dailyActivity_merged[[#This Row],[Mean]]="intermediate",IF(dailyActivity_merged[[#This Row],[Mean]]&gt;35,"pro","beginner"))</f>
        <v>0</v>
      </c>
      <c r="Q718">
        <f>AVERAGE(dailyActivity_merged[LightActiveDistance])</f>
        <v>3.3408191485885292</v>
      </c>
      <c r="R718">
        <v>5.3899998664856001</v>
      </c>
      <c r="S718">
        <v>0</v>
      </c>
      <c r="T718">
        <f>dailyActivity_merged[[#This Row],[VeryActiveMinutes]]*60</f>
        <v>0</v>
      </c>
      <c r="U718">
        <v>0</v>
      </c>
      <c r="V718">
        <f>dailyActivity_merged[[#This Row],[FairlyActiveMinutes]]*60</f>
        <v>0</v>
      </c>
      <c r="W718">
        <v>0</v>
      </c>
      <c r="X718">
        <f>dailyActivity_merged[[#This Row],[LightlyActiveMinutes]]*60</f>
        <v>18300</v>
      </c>
      <c r="Y718">
        <v>305</v>
      </c>
      <c r="Z718">
        <v>1135</v>
      </c>
      <c r="AA718">
        <v>2383</v>
      </c>
    </row>
    <row r="719" spans="1:27" x14ac:dyDescent="0.3">
      <c r="A719" t="e">
        <f>VLOOKUP(dailyActivity_merged[[#Headers],[Id]],dailyActivity_merged[[Id]:[Calories]],15,0)</f>
        <v>#N/A</v>
      </c>
      <c r="B719" t="str">
        <f>LEFT(dailyActivity_merged[[#This Row],[Id]],4)</f>
        <v>7007</v>
      </c>
      <c r="C719">
        <v>7007744171</v>
      </c>
      <c r="D719" t="str">
        <f>LEFT(dailyActivity_merged[[#This Row],[ActivityDate]],1)</f>
        <v>4</v>
      </c>
      <c r="E719" s="1">
        <v>42478</v>
      </c>
      <c r="F719" s="1">
        <f ca="1">SUMIF(dailyActivity_merged[Id],dailyActivity_merged[[#Headers],[TotalSteps]],F720:F1658)</f>
        <v>0</v>
      </c>
      <c r="G719">
        <v>14816</v>
      </c>
      <c r="H719">
        <v>10.9799995422363</v>
      </c>
      <c r="I719">
        <v>9.9099998474121094</v>
      </c>
      <c r="J719">
        <v>5</v>
      </c>
      <c r="K719" t="b">
        <f>IF(dailyActivity_merged[[#This Row],[VeryActiveDistance]]&gt;20,"active")</f>
        <v>0</v>
      </c>
      <c r="L719">
        <v>3.78999996185303</v>
      </c>
      <c r="M719" t="b">
        <f>IF(dailyActivity_merged[[#This Row],[ModeratelyActiveDistance]]&gt;10&lt;20,"moderate")</f>
        <v>0</v>
      </c>
      <c r="N719">
        <v>2.1199998855590798</v>
      </c>
      <c r="O719" t="str">
        <f>IF(dailyActivity_merged[[#This Row],[LightActiveDistance]]&lt;10,"light")</f>
        <v>light</v>
      </c>
      <c r="P719" t="b">
        <f>IF(dailyActivity_merged[[#This Row],[Mean]]="intermediate",IF(dailyActivity_merged[[#This Row],[Mean]]&gt;35,"pro","beginner"))</f>
        <v>0</v>
      </c>
      <c r="Q719">
        <f>AVERAGE(dailyActivity_merged[LightActiveDistance])</f>
        <v>3.3408191485885292</v>
      </c>
      <c r="R719">
        <v>5.0500001907348597</v>
      </c>
      <c r="S719">
        <v>1.9999999552965199E-2</v>
      </c>
      <c r="T719">
        <f>dailyActivity_merged[[#This Row],[VeryActiveMinutes]]*60</f>
        <v>2880</v>
      </c>
      <c r="U719">
        <v>48</v>
      </c>
      <c r="V719">
        <f>dailyActivity_merged[[#This Row],[FairlyActiveMinutes]]*60</f>
        <v>1860</v>
      </c>
      <c r="W719">
        <v>31</v>
      </c>
      <c r="X719">
        <f>dailyActivity_merged[[#This Row],[LightlyActiveMinutes]]*60</f>
        <v>17040</v>
      </c>
      <c r="Y719">
        <v>284</v>
      </c>
      <c r="Z719">
        <v>1077</v>
      </c>
      <c r="AA719">
        <v>2832</v>
      </c>
    </row>
    <row r="720" spans="1:27" x14ac:dyDescent="0.3">
      <c r="A720" t="e">
        <f>VLOOKUP(dailyActivity_merged[[#Headers],[Id]],dailyActivity_merged[[Id]:[Calories]],15,0)</f>
        <v>#N/A</v>
      </c>
      <c r="B720" t="str">
        <f>LEFT(dailyActivity_merged[[#This Row],[Id]],4)</f>
        <v>7007</v>
      </c>
      <c r="C720">
        <v>7007744171</v>
      </c>
      <c r="D720" t="str">
        <f>LEFT(dailyActivity_merged[[#This Row],[ActivityDate]],1)</f>
        <v>4</v>
      </c>
      <c r="E720" s="1">
        <v>42479</v>
      </c>
      <c r="F720" s="1">
        <f ca="1">SUMIF(dailyActivity_merged[Id],dailyActivity_merged[[#Headers],[TotalSteps]],F721:F1659)</f>
        <v>0</v>
      </c>
      <c r="G720">
        <v>14194</v>
      </c>
      <c r="H720">
        <v>10.4799995422363</v>
      </c>
      <c r="I720">
        <v>9.5</v>
      </c>
      <c r="J720">
        <v>5</v>
      </c>
      <c r="K720" t="b">
        <f>IF(dailyActivity_merged[[#This Row],[VeryActiveDistance]]&gt;20,"active")</f>
        <v>0</v>
      </c>
      <c r="L720">
        <v>4.4099998474121103</v>
      </c>
      <c r="M720" t="b">
        <f>IF(dailyActivity_merged[[#This Row],[ModeratelyActiveDistance]]&gt;10&lt;20,"moderate")</f>
        <v>0</v>
      </c>
      <c r="N720">
        <v>0.75999999046325695</v>
      </c>
      <c r="O720" t="str">
        <f>IF(dailyActivity_merged[[#This Row],[LightActiveDistance]]&lt;10,"light")</f>
        <v>light</v>
      </c>
      <c r="P720" t="b">
        <f>IF(dailyActivity_merged[[#This Row],[Mean]]="intermediate",IF(dailyActivity_merged[[#This Row],[Mean]]&gt;35,"pro","beginner"))</f>
        <v>0</v>
      </c>
      <c r="Q720">
        <f>AVERAGE(dailyActivity_merged[LightActiveDistance])</f>
        <v>3.3408191485885292</v>
      </c>
      <c r="R720">
        <v>5.3099999427795401</v>
      </c>
      <c r="S720">
        <v>0</v>
      </c>
      <c r="T720">
        <f>dailyActivity_merged[[#This Row],[VeryActiveMinutes]]*60</f>
        <v>3180</v>
      </c>
      <c r="U720">
        <v>53</v>
      </c>
      <c r="V720">
        <f>dailyActivity_merged[[#This Row],[FairlyActiveMinutes]]*60</f>
        <v>1020</v>
      </c>
      <c r="W720">
        <v>17</v>
      </c>
      <c r="X720">
        <f>dailyActivity_merged[[#This Row],[LightlyActiveMinutes]]*60</f>
        <v>18240</v>
      </c>
      <c r="Y720">
        <v>304</v>
      </c>
      <c r="Z720">
        <v>1066</v>
      </c>
      <c r="AA720">
        <v>2812</v>
      </c>
    </row>
    <row r="721" spans="1:27" x14ac:dyDescent="0.3">
      <c r="A721" t="e">
        <f>VLOOKUP(dailyActivity_merged[[#Headers],[Id]],dailyActivity_merged[[Id]:[Calories]],15,0)</f>
        <v>#N/A</v>
      </c>
      <c r="B721" t="str">
        <f>LEFT(dailyActivity_merged[[#This Row],[Id]],4)</f>
        <v>7007</v>
      </c>
      <c r="C721">
        <v>7007744171</v>
      </c>
      <c r="D721" t="str">
        <f>LEFT(dailyActivity_merged[[#This Row],[ActivityDate]],1)</f>
        <v>4</v>
      </c>
      <c r="E721" s="1">
        <v>42480</v>
      </c>
      <c r="F721" s="1">
        <f ca="1">SUMIF(dailyActivity_merged[Id],dailyActivity_merged[[#Headers],[TotalSteps]],F722:F1660)</f>
        <v>0</v>
      </c>
      <c r="G721">
        <v>15566</v>
      </c>
      <c r="H721">
        <v>11.310000419616699</v>
      </c>
      <c r="I721">
        <v>10.4099998474121</v>
      </c>
      <c r="J721">
        <v>5</v>
      </c>
      <c r="K721" t="b">
        <f>IF(dailyActivity_merged[[#This Row],[VeryActiveDistance]]&gt;20,"active")</f>
        <v>0</v>
      </c>
      <c r="L721">
        <v>4.78999996185303</v>
      </c>
      <c r="M721" t="b">
        <f>IF(dailyActivity_merged[[#This Row],[ModeratelyActiveDistance]]&gt;10&lt;20,"moderate")</f>
        <v>0</v>
      </c>
      <c r="N721">
        <v>0.67000001668930098</v>
      </c>
      <c r="O721" t="str">
        <f>IF(dailyActivity_merged[[#This Row],[LightActiveDistance]]&lt;10,"light")</f>
        <v>light</v>
      </c>
      <c r="P721" t="b">
        <f>IF(dailyActivity_merged[[#This Row],[Mean]]="intermediate",IF(dailyActivity_merged[[#This Row],[Mean]]&gt;35,"pro","beginner"))</f>
        <v>0</v>
      </c>
      <c r="Q721">
        <f>AVERAGE(dailyActivity_merged[LightActiveDistance])</f>
        <v>3.3408191485885292</v>
      </c>
      <c r="R721">
        <v>5.8600001335143999</v>
      </c>
      <c r="S721">
        <v>0</v>
      </c>
      <c r="T721">
        <f>dailyActivity_merged[[#This Row],[VeryActiveMinutes]]*60</f>
        <v>3600</v>
      </c>
      <c r="U721">
        <v>60</v>
      </c>
      <c r="V721">
        <f>dailyActivity_merged[[#This Row],[FairlyActiveMinutes]]*60</f>
        <v>1980</v>
      </c>
      <c r="W721">
        <v>33</v>
      </c>
      <c r="X721">
        <f>dailyActivity_merged[[#This Row],[LightlyActiveMinutes]]*60</f>
        <v>20820</v>
      </c>
      <c r="Y721">
        <v>347</v>
      </c>
      <c r="Z721">
        <v>1000</v>
      </c>
      <c r="AA721">
        <v>3096</v>
      </c>
    </row>
    <row r="722" spans="1:27" x14ac:dyDescent="0.3">
      <c r="A722" t="e">
        <f>VLOOKUP(dailyActivity_merged[[#Headers],[Id]],dailyActivity_merged[[Id]:[Calories]],15,0)</f>
        <v>#N/A</v>
      </c>
      <c r="B722" t="str">
        <f>LEFT(dailyActivity_merged[[#This Row],[Id]],4)</f>
        <v>7007</v>
      </c>
      <c r="C722">
        <v>7007744171</v>
      </c>
      <c r="D722" t="str">
        <f>LEFT(dailyActivity_merged[[#This Row],[ActivityDate]],1)</f>
        <v>4</v>
      </c>
      <c r="E722" s="1">
        <v>42481</v>
      </c>
      <c r="F722" s="1">
        <f ca="1">SUMIF(dailyActivity_merged[Id],dailyActivity_merged[[#Headers],[TotalSteps]],F723:F1661)</f>
        <v>0</v>
      </c>
      <c r="G722">
        <v>13744</v>
      </c>
      <c r="H722">
        <v>9.1899995803833008</v>
      </c>
      <c r="I722">
        <v>9.1899995803833008</v>
      </c>
      <c r="J722">
        <v>0</v>
      </c>
      <c r="K722" t="b">
        <f>IF(dailyActivity_merged[[#This Row],[VeryActiveDistance]]&gt;20,"active")</f>
        <v>0</v>
      </c>
      <c r="L722">
        <v>2.1500000953674299</v>
      </c>
      <c r="M722" t="b">
        <f>IF(dailyActivity_merged[[#This Row],[ModeratelyActiveDistance]]&gt;10&lt;20,"moderate")</f>
        <v>0</v>
      </c>
      <c r="N722">
        <v>1.87000000476837</v>
      </c>
      <c r="O722" t="str">
        <f>IF(dailyActivity_merged[[#This Row],[LightActiveDistance]]&lt;10,"light")</f>
        <v>light</v>
      </c>
      <c r="P722" t="b">
        <f>IF(dailyActivity_merged[[#This Row],[Mean]]="intermediate",IF(dailyActivity_merged[[#This Row],[Mean]]&gt;35,"pro","beginner"))</f>
        <v>0</v>
      </c>
      <c r="Q722">
        <f>AVERAGE(dailyActivity_merged[LightActiveDistance])</f>
        <v>3.3408191485885292</v>
      </c>
      <c r="R722">
        <v>5.1700000762939498</v>
      </c>
      <c r="S722">
        <v>0</v>
      </c>
      <c r="T722">
        <f>dailyActivity_merged[[#This Row],[VeryActiveMinutes]]*60</f>
        <v>1800</v>
      </c>
      <c r="U722">
        <v>30</v>
      </c>
      <c r="V722">
        <f>dailyActivity_merged[[#This Row],[FairlyActiveMinutes]]*60</f>
        <v>2040</v>
      </c>
      <c r="W722">
        <v>34</v>
      </c>
      <c r="X722">
        <f>dailyActivity_merged[[#This Row],[LightlyActiveMinutes]]*60</f>
        <v>19620</v>
      </c>
      <c r="Y722">
        <v>327</v>
      </c>
      <c r="Z722">
        <v>1049</v>
      </c>
      <c r="AA722">
        <v>2763</v>
      </c>
    </row>
    <row r="723" spans="1:27" x14ac:dyDescent="0.3">
      <c r="A723" t="e">
        <f>VLOOKUP(dailyActivity_merged[[#Headers],[Id]],dailyActivity_merged[[Id]:[Calories]],15,0)</f>
        <v>#N/A</v>
      </c>
      <c r="B723" t="str">
        <f>LEFT(dailyActivity_merged[[#This Row],[Id]],4)</f>
        <v>7007</v>
      </c>
      <c r="C723">
        <v>7007744171</v>
      </c>
      <c r="D723" t="str">
        <f>LEFT(dailyActivity_merged[[#This Row],[ActivityDate]],1)</f>
        <v>4</v>
      </c>
      <c r="E723" s="1">
        <v>42482</v>
      </c>
      <c r="F723" s="1">
        <f ca="1">SUMIF(dailyActivity_merged[Id],dailyActivity_merged[[#Headers],[TotalSteps]],F724:F1662)</f>
        <v>0</v>
      </c>
      <c r="G723">
        <v>15299</v>
      </c>
      <c r="H723">
        <v>10.2399997711182</v>
      </c>
      <c r="I723">
        <v>10.2399997711182</v>
      </c>
      <c r="J723">
        <v>0</v>
      </c>
      <c r="K723" t="b">
        <f>IF(dailyActivity_merged[[#This Row],[VeryActiveDistance]]&gt;20,"active")</f>
        <v>0</v>
      </c>
      <c r="L723">
        <v>4.0999999046325701</v>
      </c>
      <c r="M723" t="b">
        <f>IF(dailyActivity_merged[[#This Row],[ModeratelyActiveDistance]]&gt;10&lt;20,"moderate")</f>
        <v>0</v>
      </c>
      <c r="N723">
        <v>1.7599999904632599</v>
      </c>
      <c r="O723" t="str">
        <f>IF(dailyActivity_merged[[#This Row],[LightActiveDistance]]&lt;10,"light")</f>
        <v>light</v>
      </c>
      <c r="P723" t="b">
        <f>IF(dailyActivity_merged[[#This Row],[Mean]]="intermediate",IF(dailyActivity_merged[[#This Row],[Mean]]&gt;35,"pro","beginner"))</f>
        <v>0</v>
      </c>
      <c r="Q723">
        <f>AVERAGE(dailyActivity_merged[LightActiveDistance])</f>
        <v>3.3408191485885292</v>
      </c>
      <c r="R723">
        <v>4.3699998855590803</v>
      </c>
      <c r="S723">
        <v>0</v>
      </c>
      <c r="T723">
        <f>dailyActivity_merged[[#This Row],[VeryActiveMinutes]]*60</f>
        <v>3840</v>
      </c>
      <c r="U723">
        <v>64</v>
      </c>
      <c r="V723">
        <f>dailyActivity_merged[[#This Row],[FairlyActiveMinutes]]*60</f>
        <v>3000</v>
      </c>
      <c r="W723">
        <v>50</v>
      </c>
      <c r="X723">
        <f>dailyActivity_merged[[#This Row],[LightlyActiveMinutes]]*60</f>
        <v>15660</v>
      </c>
      <c r="Y723">
        <v>261</v>
      </c>
      <c r="Z723">
        <v>1065</v>
      </c>
      <c r="AA723">
        <v>2889</v>
      </c>
    </row>
    <row r="724" spans="1:27" x14ac:dyDescent="0.3">
      <c r="A724" t="e">
        <f>VLOOKUP(dailyActivity_merged[[#Headers],[Id]],dailyActivity_merged[[Id]:[Calories]],15,0)</f>
        <v>#N/A</v>
      </c>
      <c r="B724" t="str">
        <f>LEFT(dailyActivity_merged[[#This Row],[Id]],4)</f>
        <v>7007</v>
      </c>
      <c r="C724">
        <v>7007744171</v>
      </c>
      <c r="D724" t="str">
        <f>LEFT(dailyActivity_merged[[#This Row],[ActivityDate]],1)</f>
        <v>4</v>
      </c>
      <c r="E724" s="1">
        <v>42483</v>
      </c>
      <c r="F724" s="1">
        <f ca="1">SUMIF(dailyActivity_merged[Id],dailyActivity_merged[[#Headers],[TotalSteps]],F725:F1663)</f>
        <v>0</v>
      </c>
      <c r="G724">
        <v>8093</v>
      </c>
      <c r="H724">
        <v>5.4099998474121103</v>
      </c>
      <c r="I724">
        <v>5.4099998474121103</v>
      </c>
      <c r="J724">
        <v>0</v>
      </c>
      <c r="K724" t="b">
        <f>IF(dailyActivity_merged[[#This Row],[VeryActiveDistance]]&gt;20,"active")</f>
        <v>0</v>
      </c>
      <c r="L724">
        <v>0.129999995231628</v>
      </c>
      <c r="M724" t="b">
        <f>IF(dailyActivity_merged[[#This Row],[ModeratelyActiveDistance]]&gt;10&lt;20,"moderate")</f>
        <v>0</v>
      </c>
      <c r="N724">
        <v>1.12999999523163</v>
      </c>
      <c r="O724" t="str">
        <f>IF(dailyActivity_merged[[#This Row],[LightActiveDistance]]&lt;10,"light")</f>
        <v>light</v>
      </c>
      <c r="P724" t="b">
        <f>IF(dailyActivity_merged[[#This Row],[Mean]]="intermediate",IF(dailyActivity_merged[[#This Row],[Mean]]&gt;35,"pro","beginner"))</f>
        <v>0</v>
      </c>
      <c r="Q724">
        <f>AVERAGE(dailyActivity_merged[LightActiveDistance])</f>
        <v>3.3408191485885292</v>
      </c>
      <c r="R724">
        <v>4.1500000953674299</v>
      </c>
      <c r="S724">
        <v>0</v>
      </c>
      <c r="T724">
        <f>dailyActivity_merged[[#This Row],[VeryActiveMinutes]]*60</f>
        <v>120</v>
      </c>
      <c r="U724">
        <v>2</v>
      </c>
      <c r="V724">
        <f>dailyActivity_merged[[#This Row],[FairlyActiveMinutes]]*60</f>
        <v>1500</v>
      </c>
      <c r="W724">
        <v>25</v>
      </c>
      <c r="X724">
        <f>dailyActivity_merged[[#This Row],[LightlyActiveMinutes]]*60</f>
        <v>13380</v>
      </c>
      <c r="Y724">
        <v>223</v>
      </c>
      <c r="Z724">
        <v>1190</v>
      </c>
      <c r="AA724">
        <v>2284</v>
      </c>
    </row>
    <row r="725" spans="1:27" x14ac:dyDescent="0.3">
      <c r="A725" t="e">
        <f>VLOOKUP(dailyActivity_merged[[#Headers],[Id]],dailyActivity_merged[[Id]:[Calories]],15,0)</f>
        <v>#N/A</v>
      </c>
      <c r="B725" t="str">
        <f>LEFT(dailyActivity_merged[[#This Row],[Id]],4)</f>
        <v>7007</v>
      </c>
      <c r="C725">
        <v>7007744171</v>
      </c>
      <c r="D725" t="str">
        <f>LEFT(dailyActivity_merged[[#This Row],[ActivityDate]],1)</f>
        <v>4</v>
      </c>
      <c r="E725" s="1">
        <v>42484</v>
      </c>
      <c r="F725" s="1">
        <f ca="1">SUMIF(dailyActivity_merged[Id],dailyActivity_merged[[#Headers],[TotalSteps]],F726:F1664)</f>
        <v>0</v>
      </c>
      <c r="G725">
        <v>11085</v>
      </c>
      <c r="H725">
        <v>7.4200000762939498</v>
      </c>
      <c r="I725">
        <v>7.4200000762939498</v>
      </c>
      <c r="J725">
        <v>0</v>
      </c>
      <c r="K725" t="b">
        <f>IF(dailyActivity_merged[[#This Row],[VeryActiveDistance]]&gt;20,"active")</f>
        <v>0</v>
      </c>
      <c r="L725">
        <v>0</v>
      </c>
      <c r="M725" t="b">
        <f>IF(dailyActivity_merged[[#This Row],[ModeratelyActiveDistance]]&gt;10&lt;20,"moderate")</f>
        <v>0</v>
      </c>
      <c r="N725">
        <v>0</v>
      </c>
      <c r="O725" t="str">
        <f>IF(dailyActivity_merged[[#This Row],[LightActiveDistance]]&lt;10,"light")</f>
        <v>light</v>
      </c>
      <c r="P725" t="b">
        <f>IF(dailyActivity_merged[[#This Row],[Mean]]="intermediate",IF(dailyActivity_merged[[#This Row],[Mean]]&gt;35,"pro","beginner"))</f>
        <v>0</v>
      </c>
      <c r="Q725">
        <f>AVERAGE(dailyActivity_merged[LightActiveDistance])</f>
        <v>3.3408191485885292</v>
      </c>
      <c r="R725">
        <v>7.4200000762939498</v>
      </c>
      <c r="S725">
        <v>0</v>
      </c>
      <c r="T725">
        <f>dailyActivity_merged[[#This Row],[VeryActiveMinutes]]*60</f>
        <v>0</v>
      </c>
      <c r="U725">
        <v>0</v>
      </c>
      <c r="V725">
        <f>dailyActivity_merged[[#This Row],[FairlyActiveMinutes]]*60</f>
        <v>0</v>
      </c>
      <c r="W725">
        <v>0</v>
      </c>
      <c r="X725">
        <f>dailyActivity_merged[[#This Row],[LightlyActiveMinutes]]*60</f>
        <v>25140</v>
      </c>
      <c r="Y725">
        <v>419</v>
      </c>
      <c r="Z725">
        <v>1021</v>
      </c>
      <c r="AA725">
        <v>2667</v>
      </c>
    </row>
    <row r="726" spans="1:27" x14ac:dyDescent="0.3">
      <c r="A726" t="e">
        <f>VLOOKUP(dailyActivity_merged[[#Headers],[Id]],dailyActivity_merged[[Id]:[Calories]],15,0)</f>
        <v>#N/A</v>
      </c>
      <c r="B726" t="str">
        <f>LEFT(dailyActivity_merged[[#This Row],[Id]],4)</f>
        <v>7007</v>
      </c>
      <c r="C726">
        <v>7007744171</v>
      </c>
      <c r="D726" t="str">
        <f>LEFT(dailyActivity_merged[[#This Row],[ActivityDate]],1)</f>
        <v>4</v>
      </c>
      <c r="E726" s="1">
        <v>42485</v>
      </c>
      <c r="F726" s="1">
        <f ca="1">SUMIF(dailyActivity_merged[Id],dailyActivity_merged[[#Headers],[TotalSteps]],F727:F1665)</f>
        <v>0</v>
      </c>
      <c r="G726">
        <v>18229</v>
      </c>
      <c r="H726">
        <v>13.3400001525879</v>
      </c>
      <c r="I726">
        <v>12.199999809265099</v>
      </c>
      <c r="J726">
        <v>5</v>
      </c>
      <c r="K726" t="b">
        <f>IF(dailyActivity_merged[[#This Row],[VeryActiveDistance]]&gt;20,"active")</f>
        <v>0</v>
      </c>
      <c r="L726">
        <v>4.3099999427795401</v>
      </c>
      <c r="M726" t="b">
        <f>IF(dailyActivity_merged[[#This Row],[ModeratelyActiveDistance]]&gt;10&lt;20,"moderate")</f>
        <v>0</v>
      </c>
      <c r="N726">
        <v>1.37000000476837</v>
      </c>
      <c r="O726" t="str">
        <f>IF(dailyActivity_merged[[#This Row],[LightActiveDistance]]&lt;10,"light")</f>
        <v>light</v>
      </c>
      <c r="P726" t="b">
        <f>IF(dailyActivity_merged[[#This Row],[Mean]]="intermediate",IF(dailyActivity_merged[[#This Row],[Mean]]&gt;35,"pro","beginner"))</f>
        <v>0</v>
      </c>
      <c r="Q726">
        <f>AVERAGE(dailyActivity_merged[LightActiveDistance])</f>
        <v>3.3408191485885292</v>
      </c>
      <c r="R726">
        <v>7.6700000762939498</v>
      </c>
      <c r="S726">
        <v>0</v>
      </c>
      <c r="T726">
        <f>dailyActivity_merged[[#This Row],[VeryActiveMinutes]]*60</f>
        <v>3060</v>
      </c>
      <c r="U726">
        <v>51</v>
      </c>
      <c r="V726">
        <f>dailyActivity_merged[[#This Row],[FairlyActiveMinutes]]*60</f>
        <v>1440</v>
      </c>
      <c r="W726">
        <v>24</v>
      </c>
      <c r="X726">
        <f>dailyActivity_merged[[#This Row],[LightlyActiveMinutes]]*60</f>
        <v>22740</v>
      </c>
      <c r="Y726">
        <v>379</v>
      </c>
      <c r="Z726">
        <v>986</v>
      </c>
      <c r="AA726">
        <v>3055</v>
      </c>
    </row>
    <row r="727" spans="1:27" x14ac:dyDescent="0.3">
      <c r="A727" t="e">
        <f>VLOOKUP(dailyActivity_merged[[#Headers],[Id]],dailyActivity_merged[[Id]:[Calories]],15,0)</f>
        <v>#N/A</v>
      </c>
      <c r="B727" t="str">
        <f>LEFT(dailyActivity_merged[[#This Row],[Id]],4)</f>
        <v>7007</v>
      </c>
      <c r="C727">
        <v>7007744171</v>
      </c>
      <c r="D727" t="str">
        <f>LEFT(dailyActivity_merged[[#This Row],[ActivityDate]],1)</f>
        <v>4</v>
      </c>
      <c r="E727" s="1">
        <v>42486</v>
      </c>
      <c r="F727" s="1">
        <f ca="1">SUMIF(dailyActivity_merged[Id],dailyActivity_merged[[#Headers],[TotalSteps]],F728:F1666)</f>
        <v>0</v>
      </c>
      <c r="G727">
        <v>15090</v>
      </c>
      <c r="H727">
        <v>10.1000003814697</v>
      </c>
      <c r="I727">
        <v>10.1000003814697</v>
      </c>
      <c r="J727">
        <v>0</v>
      </c>
      <c r="K727" t="b">
        <f>IF(dailyActivity_merged[[#This Row],[VeryActiveDistance]]&gt;20,"active")</f>
        <v>0</v>
      </c>
      <c r="L727">
        <v>0.93000000715255704</v>
      </c>
      <c r="M727" t="b">
        <f>IF(dailyActivity_merged[[#This Row],[ModeratelyActiveDistance]]&gt;10&lt;20,"moderate")</f>
        <v>0</v>
      </c>
      <c r="N727">
        <v>0.93999999761581399</v>
      </c>
      <c r="O727" t="str">
        <f>IF(dailyActivity_merged[[#This Row],[LightActiveDistance]]&lt;10,"light")</f>
        <v>light</v>
      </c>
      <c r="P727" t="b">
        <f>IF(dailyActivity_merged[[#This Row],[Mean]]="intermediate",IF(dailyActivity_merged[[#This Row],[Mean]]&gt;35,"pro","beginner"))</f>
        <v>0</v>
      </c>
      <c r="Q727">
        <f>AVERAGE(dailyActivity_merged[LightActiveDistance])</f>
        <v>3.3408191485885292</v>
      </c>
      <c r="R727">
        <v>8.2299995422363299</v>
      </c>
      <c r="S727">
        <v>0</v>
      </c>
      <c r="T727">
        <f>dailyActivity_merged[[#This Row],[VeryActiveMinutes]]*60</f>
        <v>960</v>
      </c>
      <c r="U727">
        <v>16</v>
      </c>
      <c r="V727">
        <f>dailyActivity_merged[[#This Row],[FairlyActiveMinutes]]*60</f>
        <v>1320</v>
      </c>
      <c r="W727">
        <v>22</v>
      </c>
      <c r="X727">
        <f>dailyActivity_merged[[#This Row],[LightlyActiveMinutes]]*60</f>
        <v>25440</v>
      </c>
      <c r="Y727">
        <v>424</v>
      </c>
      <c r="Z727">
        <v>978</v>
      </c>
      <c r="AA727">
        <v>2939</v>
      </c>
    </row>
    <row r="728" spans="1:27" x14ac:dyDescent="0.3">
      <c r="A728" t="e">
        <f>VLOOKUP(dailyActivity_merged[[#Headers],[Id]],dailyActivity_merged[[Id]:[Calories]],15,0)</f>
        <v>#N/A</v>
      </c>
      <c r="B728" t="str">
        <f>LEFT(dailyActivity_merged[[#This Row],[Id]],4)</f>
        <v>7007</v>
      </c>
      <c r="C728">
        <v>7007744171</v>
      </c>
      <c r="D728" t="str">
        <f>LEFT(dailyActivity_merged[[#This Row],[ActivityDate]],1)</f>
        <v>4</v>
      </c>
      <c r="E728" s="1">
        <v>42487</v>
      </c>
      <c r="F728" s="1">
        <f ca="1">SUMIF(dailyActivity_merged[Id],dailyActivity_merged[[#Headers],[TotalSteps]],F729:F1667)</f>
        <v>0</v>
      </c>
      <c r="G728">
        <v>13541</v>
      </c>
      <c r="H728">
        <v>10.2200002670288</v>
      </c>
      <c r="I728">
        <v>9.0600004196166992</v>
      </c>
      <c r="J728">
        <v>5</v>
      </c>
      <c r="K728" t="b">
        <f>IF(dailyActivity_merged[[#This Row],[VeryActiveDistance]]&gt;20,"active")</f>
        <v>0</v>
      </c>
      <c r="L728">
        <v>4.2699999809265101</v>
      </c>
      <c r="M728" t="b">
        <f>IF(dailyActivity_merged[[#This Row],[ModeratelyActiveDistance]]&gt;10&lt;20,"moderate")</f>
        <v>0</v>
      </c>
      <c r="N728">
        <v>0.66000002622604403</v>
      </c>
      <c r="O728" t="str">
        <f>IF(dailyActivity_merged[[#This Row],[LightActiveDistance]]&lt;10,"light")</f>
        <v>light</v>
      </c>
      <c r="P728" t="b">
        <f>IF(dailyActivity_merged[[#This Row],[Mean]]="intermediate",IF(dailyActivity_merged[[#This Row],[Mean]]&gt;35,"pro","beginner"))</f>
        <v>0</v>
      </c>
      <c r="Q728">
        <f>AVERAGE(dailyActivity_merged[LightActiveDistance])</f>
        <v>3.3408191485885292</v>
      </c>
      <c r="R728">
        <v>5.28999996185303</v>
      </c>
      <c r="S728">
        <v>0</v>
      </c>
      <c r="T728">
        <f>dailyActivity_merged[[#This Row],[VeryActiveMinutes]]*60</f>
        <v>3000</v>
      </c>
      <c r="U728">
        <v>50</v>
      </c>
      <c r="V728">
        <f>dailyActivity_merged[[#This Row],[FairlyActiveMinutes]]*60</f>
        <v>720</v>
      </c>
      <c r="W728">
        <v>12</v>
      </c>
      <c r="X728">
        <f>dailyActivity_merged[[#This Row],[LightlyActiveMinutes]]*60</f>
        <v>20220</v>
      </c>
      <c r="Y728">
        <v>337</v>
      </c>
      <c r="Z728">
        <v>1041</v>
      </c>
      <c r="AA728">
        <v>2830</v>
      </c>
    </row>
    <row r="729" spans="1:27" x14ac:dyDescent="0.3">
      <c r="A729" t="e">
        <f>VLOOKUP(dailyActivity_merged[[#Headers],[Id]],dailyActivity_merged[[Id]:[Calories]],15,0)</f>
        <v>#N/A</v>
      </c>
      <c r="B729" t="str">
        <f>LEFT(dailyActivity_merged[[#This Row],[Id]],4)</f>
        <v>7007</v>
      </c>
      <c r="C729">
        <v>7007744171</v>
      </c>
      <c r="D729" t="str">
        <f>LEFT(dailyActivity_merged[[#This Row],[ActivityDate]],1)</f>
        <v>4</v>
      </c>
      <c r="E729" s="1">
        <v>42488</v>
      </c>
      <c r="F729" s="1">
        <f ca="1">SUMIF(dailyActivity_merged[Id],dailyActivity_merged[[#Headers],[TotalSteps]],F730:F1668)</f>
        <v>0</v>
      </c>
      <c r="G729">
        <v>15128</v>
      </c>
      <c r="H729">
        <v>10.1199998855591</v>
      </c>
      <c r="I729">
        <v>10.1199998855591</v>
      </c>
      <c r="J729">
        <v>0</v>
      </c>
      <c r="K729" t="b">
        <f>IF(dailyActivity_merged[[#This Row],[VeryActiveDistance]]&gt;20,"active")</f>
        <v>0</v>
      </c>
      <c r="L729">
        <v>1.0900000333786</v>
      </c>
      <c r="M729" t="b">
        <f>IF(dailyActivity_merged[[#This Row],[ModeratelyActiveDistance]]&gt;10&lt;20,"moderate")</f>
        <v>0</v>
      </c>
      <c r="N729">
        <v>0.769999980926514</v>
      </c>
      <c r="O729" t="str">
        <f>IF(dailyActivity_merged[[#This Row],[LightActiveDistance]]&lt;10,"light")</f>
        <v>light</v>
      </c>
      <c r="P729" t="b">
        <f>IF(dailyActivity_merged[[#This Row],[Mean]]="intermediate",IF(dailyActivity_merged[[#This Row],[Mean]]&gt;35,"pro","beginner"))</f>
        <v>0</v>
      </c>
      <c r="Q729">
        <f>AVERAGE(dailyActivity_merged[LightActiveDistance])</f>
        <v>3.3408191485885292</v>
      </c>
      <c r="R729">
        <v>8.2600002288818395</v>
      </c>
      <c r="S729">
        <v>0</v>
      </c>
      <c r="T729">
        <f>dailyActivity_merged[[#This Row],[VeryActiveMinutes]]*60</f>
        <v>960</v>
      </c>
      <c r="U729">
        <v>16</v>
      </c>
      <c r="V729">
        <f>dailyActivity_merged[[#This Row],[FairlyActiveMinutes]]*60</f>
        <v>960</v>
      </c>
      <c r="W729">
        <v>16</v>
      </c>
      <c r="X729">
        <f>dailyActivity_merged[[#This Row],[LightlyActiveMinutes]]*60</f>
        <v>24060</v>
      </c>
      <c r="Y729">
        <v>401</v>
      </c>
      <c r="Z729">
        <v>1007</v>
      </c>
      <c r="AA729">
        <v>2836</v>
      </c>
    </row>
    <row r="730" spans="1:27" x14ac:dyDescent="0.3">
      <c r="A730" t="e">
        <f>VLOOKUP(dailyActivity_merged[[#Headers],[Id]],dailyActivity_merged[[Id]:[Calories]],15,0)</f>
        <v>#N/A</v>
      </c>
      <c r="B730" t="str">
        <f>LEFT(dailyActivity_merged[[#This Row],[Id]],4)</f>
        <v>7007</v>
      </c>
      <c r="C730">
        <v>7007744171</v>
      </c>
      <c r="D730" t="str">
        <f>LEFT(dailyActivity_merged[[#This Row],[ActivityDate]],1)</f>
        <v>4</v>
      </c>
      <c r="E730" s="1">
        <v>42489</v>
      </c>
      <c r="F730" s="1">
        <f ca="1">SUMIF(dailyActivity_merged[Id],dailyActivity_merged[[#Headers],[TotalSteps]],F731:F1669)</f>
        <v>0</v>
      </c>
      <c r="G730">
        <v>20067</v>
      </c>
      <c r="H730">
        <v>14.300000190734901</v>
      </c>
      <c r="I730">
        <v>13.420000076293899</v>
      </c>
      <c r="J730">
        <v>5</v>
      </c>
      <c r="K730" t="b">
        <f>IF(dailyActivity_merged[[#This Row],[VeryActiveDistance]]&gt;20,"active")</f>
        <v>0</v>
      </c>
      <c r="L730">
        <v>4.3099999427795401</v>
      </c>
      <c r="M730" t="b">
        <f>IF(dailyActivity_merged[[#This Row],[ModeratelyActiveDistance]]&gt;10&lt;20,"moderate")</f>
        <v>0</v>
      </c>
      <c r="N730">
        <v>2.0499999523162802</v>
      </c>
      <c r="O730" t="str">
        <f>IF(dailyActivity_merged[[#This Row],[LightActiveDistance]]&lt;10,"light")</f>
        <v>light</v>
      </c>
      <c r="P730" t="b">
        <f>IF(dailyActivity_merged[[#This Row],[Mean]]="intermediate",IF(dailyActivity_merged[[#This Row],[Mean]]&gt;35,"pro","beginner"))</f>
        <v>0</v>
      </c>
      <c r="Q730">
        <f>AVERAGE(dailyActivity_merged[LightActiveDistance])</f>
        <v>3.3408191485885292</v>
      </c>
      <c r="R730">
        <v>7.9499998092651403</v>
      </c>
      <c r="S730">
        <v>0</v>
      </c>
      <c r="T730">
        <f>dailyActivity_merged[[#This Row],[VeryActiveMinutes]]*60</f>
        <v>3300</v>
      </c>
      <c r="U730">
        <v>55</v>
      </c>
      <c r="V730">
        <f>dailyActivity_merged[[#This Row],[FairlyActiveMinutes]]*60</f>
        <v>2520</v>
      </c>
      <c r="W730">
        <v>42</v>
      </c>
      <c r="X730">
        <f>dailyActivity_merged[[#This Row],[LightlyActiveMinutes]]*60</f>
        <v>22920</v>
      </c>
      <c r="Y730">
        <v>382</v>
      </c>
      <c r="Z730">
        <v>961</v>
      </c>
      <c r="AA730">
        <v>3180</v>
      </c>
    </row>
    <row r="731" spans="1:27" x14ac:dyDescent="0.3">
      <c r="A731" t="e">
        <f>VLOOKUP(dailyActivity_merged[[#Headers],[Id]],dailyActivity_merged[[Id]:[Calories]],15,0)</f>
        <v>#N/A</v>
      </c>
      <c r="B731" t="str">
        <f>LEFT(dailyActivity_merged[[#This Row],[Id]],4)</f>
        <v>7007</v>
      </c>
      <c r="C731">
        <v>7007744171</v>
      </c>
      <c r="D731" t="str">
        <f>LEFT(dailyActivity_merged[[#This Row],[ActivityDate]],1)</f>
        <v>4</v>
      </c>
      <c r="E731" s="1">
        <v>42490</v>
      </c>
      <c r="F731" s="1">
        <f ca="1">SUMIF(dailyActivity_merged[Id],dailyActivity_merged[[#Headers],[TotalSteps]],F732:F1670)</f>
        <v>0</v>
      </c>
      <c r="G731">
        <v>3761</v>
      </c>
      <c r="H731">
        <v>2.5199999809265101</v>
      </c>
      <c r="I731">
        <v>2.5199999809265101</v>
      </c>
      <c r="J731">
        <v>0</v>
      </c>
      <c r="K731" t="b">
        <f>IF(dailyActivity_merged[[#This Row],[VeryActiveDistance]]&gt;20,"active")</f>
        <v>0</v>
      </c>
      <c r="L731">
        <v>0</v>
      </c>
      <c r="M731" t="b">
        <f>IF(dailyActivity_merged[[#This Row],[ModeratelyActiveDistance]]&gt;10&lt;20,"moderate")</f>
        <v>0</v>
      </c>
      <c r="N731">
        <v>0</v>
      </c>
      <c r="O731" t="str">
        <f>IF(dailyActivity_merged[[#This Row],[LightActiveDistance]]&lt;10,"light")</f>
        <v>light</v>
      </c>
      <c r="P731" t="b">
        <f>IF(dailyActivity_merged[[#This Row],[Mean]]="intermediate",IF(dailyActivity_merged[[#This Row],[Mean]]&gt;35,"pro","beginner"))</f>
        <v>0</v>
      </c>
      <c r="Q731">
        <f>AVERAGE(dailyActivity_merged[LightActiveDistance])</f>
        <v>3.3408191485885292</v>
      </c>
      <c r="R731">
        <v>2.5199999809265101</v>
      </c>
      <c r="S731">
        <v>0</v>
      </c>
      <c r="T731">
        <f>dailyActivity_merged[[#This Row],[VeryActiveMinutes]]*60</f>
        <v>0</v>
      </c>
      <c r="U731">
        <v>0</v>
      </c>
      <c r="V731">
        <f>dailyActivity_merged[[#This Row],[FairlyActiveMinutes]]*60</f>
        <v>0</v>
      </c>
      <c r="W731">
        <v>0</v>
      </c>
      <c r="X731">
        <f>dailyActivity_merged[[#This Row],[LightlyActiveMinutes]]*60</f>
        <v>12000</v>
      </c>
      <c r="Y731">
        <v>200</v>
      </c>
      <c r="Z731">
        <v>1240</v>
      </c>
      <c r="AA731">
        <v>2051</v>
      </c>
    </row>
    <row r="732" spans="1:27" x14ac:dyDescent="0.3">
      <c r="A732" t="e">
        <f>VLOOKUP(dailyActivity_merged[[#Headers],[Id]],dailyActivity_merged[[Id]:[Calories]],15,0)</f>
        <v>#N/A</v>
      </c>
      <c r="B732" t="str">
        <f>LEFT(dailyActivity_merged[[#This Row],[Id]],4)</f>
        <v>7007</v>
      </c>
      <c r="C732">
        <v>7007744171</v>
      </c>
      <c r="D732" t="str">
        <f>LEFT(dailyActivity_merged[[#This Row],[ActivityDate]],1)</f>
        <v>4</v>
      </c>
      <c r="E732" s="1">
        <v>42491</v>
      </c>
      <c r="F732" s="1">
        <f ca="1">SUMIF(dailyActivity_merged[Id],dailyActivity_merged[[#Headers],[TotalSteps]],F733:F1671)</f>
        <v>0</v>
      </c>
      <c r="G732">
        <v>5600</v>
      </c>
      <c r="H732">
        <v>3.75</v>
      </c>
      <c r="I732">
        <v>3.75</v>
      </c>
      <c r="J732">
        <v>0</v>
      </c>
      <c r="K732" t="b">
        <f>IF(dailyActivity_merged[[#This Row],[VeryActiveDistance]]&gt;20,"active")</f>
        <v>0</v>
      </c>
      <c r="L732">
        <v>0</v>
      </c>
      <c r="M732" t="b">
        <f>IF(dailyActivity_merged[[#This Row],[ModeratelyActiveDistance]]&gt;10&lt;20,"moderate")</f>
        <v>0</v>
      </c>
      <c r="N732">
        <v>0</v>
      </c>
      <c r="O732" t="str">
        <f>IF(dailyActivity_merged[[#This Row],[LightActiveDistance]]&lt;10,"light")</f>
        <v>light</v>
      </c>
      <c r="P732" t="b">
        <f>IF(dailyActivity_merged[[#This Row],[Mean]]="intermediate",IF(dailyActivity_merged[[#This Row],[Mean]]&gt;35,"pro","beginner"))</f>
        <v>0</v>
      </c>
      <c r="Q732">
        <f>AVERAGE(dailyActivity_merged[LightActiveDistance])</f>
        <v>3.3408191485885292</v>
      </c>
      <c r="R732">
        <v>3.75</v>
      </c>
      <c r="S732">
        <v>0</v>
      </c>
      <c r="T732">
        <f>dailyActivity_merged[[#This Row],[VeryActiveMinutes]]*60</f>
        <v>0</v>
      </c>
      <c r="U732">
        <v>0</v>
      </c>
      <c r="V732">
        <f>dailyActivity_merged[[#This Row],[FairlyActiveMinutes]]*60</f>
        <v>0</v>
      </c>
      <c r="W732">
        <v>0</v>
      </c>
      <c r="X732">
        <f>dailyActivity_merged[[#This Row],[LightlyActiveMinutes]]*60</f>
        <v>14220</v>
      </c>
      <c r="Y732">
        <v>237</v>
      </c>
      <c r="Z732">
        <v>1142</v>
      </c>
      <c r="AA732">
        <v>2225</v>
      </c>
    </row>
    <row r="733" spans="1:27" x14ac:dyDescent="0.3">
      <c r="A733" t="e">
        <f>VLOOKUP(dailyActivity_merged[[#Headers],[Id]],dailyActivity_merged[[Id]:[Calories]],15,0)</f>
        <v>#N/A</v>
      </c>
      <c r="B733" t="str">
        <f>LEFT(dailyActivity_merged[[#This Row],[Id]],4)</f>
        <v>7007</v>
      </c>
      <c r="C733">
        <v>7007744171</v>
      </c>
      <c r="D733" t="str">
        <f>LEFT(dailyActivity_merged[[#This Row],[ActivityDate]],1)</f>
        <v>4</v>
      </c>
      <c r="E733" s="1">
        <v>42492</v>
      </c>
      <c r="F733" s="1">
        <f ca="1">SUMIF(dailyActivity_merged[Id],dailyActivity_merged[[#Headers],[TotalSteps]],F734:F1672)</f>
        <v>0</v>
      </c>
      <c r="G733">
        <v>13041</v>
      </c>
      <c r="H733">
        <v>9.1800003051757795</v>
      </c>
      <c r="I733">
        <v>8.7200002670288104</v>
      </c>
      <c r="J733">
        <v>3</v>
      </c>
      <c r="K733" t="b">
        <f>IF(dailyActivity_merged[[#This Row],[VeryActiveDistance]]&gt;20,"active")</f>
        <v>0</v>
      </c>
      <c r="L733">
        <v>4.6399998664856001</v>
      </c>
      <c r="M733" t="b">
        <f>IF(dailyActivity_merged[[#This Row],[ModeratelyActiveDistance]]&gt;10&lt;20,"moderate")</f>
        <v>0</v>
      </c>
      <c r="N733">
        <v>0.69999998807907104</v>
      </c>
      <c r="O733" t="str">
        <f>IF(dailyActivity_merged[[#This Row],[LightActiveDistance]]&lt;10,"light")</f>
        <v>light</v>
      </c>
      <c r="P733" t="b">
        <f>IF(dailyActivity_merged[[#This Row],[Mean]]="intermediate",IF(dailyActivity_merged[[#This Row],[Mean]]&gt;35,"pro","beginner"))</f>
        <v>0</v>
      </c>
      <c r="Q733">
        <f>AVERAGE(dailyActivity_merged[LightActiveDistance])</f>
        <v>3.3408191485885292</v>
      </c>
      <c r="R733">
        <v>3.8299999237060498</v>
      </c>
      <c r="S733">
        <v>0</v>
      </c>
      <c r="T733">
        <f>dailyActivity_merged[[#This Row],[VeryActiveMinutes]]*60</f>
        <v>3840</v>
      </c>
      <c r="U733">
        <v>64</v>
      </c>
      <c r="V733">
        <f>dailyActivity_merged[[#This Row],[FairlyActiveMinutes]]*60</f>
        <v>840</v>
      </c>
      <c r="W733">
        <v>14</v>
      </c>
      <c r="X733">
        <f>dailyActivity_merged[[#This Row],[LightlyActiveMinutes]]*60</f>
        <v>15000</v>
      </c>
      <c r="Y733">
        <v>250</v>
      </c>
      <c r="Z733">
        <v>1112</v>
      </c>
      <c r="AA733">
        <v>2642</v>
      </c>
    </row>
    <row r="734" spans="1:27" x14ac:dyDescent="0.3">
      <c r="A734" t="e">
        <f>VLOOKUP(dailyActivity_merged[[#Headers],[Id]],dailyActivity_merged[[Id]:[Calories]],15,0)</f>
        <v>#N/A</v>
      </c>
      <c r="B734" t="str">
        <f>LEFT(dailyActivity_merged[[#This Row],[Id]],4)</f>
        <v>7007</v>
      </c>
      <c r="C734">
        <v>7007744171</v>
      </c>
      <c r="D734" t="str">
        <f>LEFT(dailyActivity_merged[[#This Row],[ActivityDate]],1)</f>
        <v>4</v>
      </c>
      <c r="E734" s="1">
        <v>42493</v>
      </c>
      <c r="F734" s="1">
        <f ca="1">SUMIF(dailyActivity_merged[Id],dailyActivity_merged[[#Headers],[TotalSteps]],F735:F1673)</f>
        <v>0</v>
      </c>
      <c r="G734">
        <v>14510</v>
      </c>
      <c r="H734">
        <v>10.8699998855591</v>
      </c>
      <c r="I734">
        <v>9.7100000381469709</v>
      </c>
      <c r="J734">
        <v>5</v>
      </c>
      <c r="K734" t="b">
        <f>IF(dailyActivity_merged[[#This Row],[VeryActiveDistance]]&gt;20,"active")</f>
        <v>0</v>
      </c>
      <c r="L734">
        <v>4.4800000190734899</v>
      </c>
      <c r="M734" t="b">
        <f>IF(dailyActivity_merged[[#This Row],[ModeratelyActiveDistance]]&gt;10&lt;20,"moderate")</f>
        <v>0</v>
      </c>
      <c r="N734">
        <v>1.0199999809265099</v>
      </c>
      <c r="O734" t="str">
        <f>IF(dailyActivity_merged[[#This Row],[LightActiveDistance]]&lt;10,"light")</f>
        <v>light</v>
      </c>
      <c r="P734" t="b">
        <f>IF(dailyActivity_merged[[#This Row],[Mean]]="intermediate",IF(dailyActivity_merged[[#This Row],[Mean]]&gt;35,"pro","beginner"))</f>
        <v>0</v>
      </c>
      <c r="Q734">
        <f>AVERAGE(dailyActivity_merged[LightActiveDistance])</f>
        <v>3.3408191485885292</v>
      </c>
      <c r="R734">
        <v>5.3600001335143999</v>
      </c>
      <c r="S734">
        <v>0</v>
      </c>
      <c r="T734">
        <f>dailyActivity_merged[[#This Row],[VeryActiveMinutes]]*60</f>
        <v>3480</v>
      </c>
      <c r="U734">
        <v>58</v>
      </c>
      <c r="V734">
        <f>dailyActivity_merged[[#This Row],[FairlyActiveMinutes]]*60</f>
        <v>1860</v>
      </c>
      <c r="W734">
        <v>31</v>
      </c>
      <c r="X734">
        <f>dailyActivity_merged[[#This Row],[LightlyActiveMinutes]]*60</f>
        <v>19800</v>
      </c>
      <c r="Y734">
        <v>330</v>
      </c>
      <c r="Z734">
        <v>1021</v>
      </c>
      <c r="AA734">
        <v>2976</v>
      </c>
    </row>
    <row r="735" spans="1:27" x14ac:dyDescent="0.3">
      <c r="A735" t="e">
        <f>VLOOKUP(dailyActivity_merged[[#Headers],[Id]],dailyActivity_merged[[Id]:[Calories]],15,0)</f>
        <v>#N/A</v>
      </c>
      <c r="B735" t="str">
        <f>LEFT(dailyActivity_merged[[#This Row],[Id]],4)</f>
        <v>7007</v>
      </c>
      <c r="C735">
        <v>7007744171</v>
      </c>
      <c r="D735" t="str">
        <f>LEFT(dailyActivity_merged[[#This Row],[ActivityDate]],1)</f>
        <v>4</v>
      </c>
      <c r="E735" s="1">
        <v>42494</v>
      </c>
      <c r="F735" s="1">
        <f ca="1">SUMIF(dailyActivity_merged[Id],dailyActivity_merged[[#Headers],[TotalSteps]],F736:F1674)</f>
        <v>0</v>
      </c>
      <c r="G735">
        <v>0</v>
      </c>
      <c r="H735">
        <v>0</v>
      </c>
      <c r="I735">
        <v>0</v>
      </c>
      <c r="J735">
        <v>0</v>
      </c>
      <c r="K735" t="b">
        <f>IF(dailyActivity_merged[[#This Row],[VeryActiveDistance]]&gt;20,"active")</f>
        <v>0</v>
      </c>
      <c r="L735">
        <v>0</v>
      </c>
      <c r="M735" t="b">
        <f>IF(dailyActivity_merged[[#This Row],[ModeratelyActiveDistance]]&gt;10&lt;20,"moderate")</f>
        <v>0</v>
      </c>
      <c r="N735">
        <v>0</v>
      </c>
      <c r="O735" t="str">
        <f>IF(dailyActivity_merged[[#This Row],[LightActiveDistance]]&lt;10,"light")</f>
        <v>light</v>
      </c>
      <c r="P735" t="b">
        <f>IF(dailyActivity_merged[[#This Row],[Mean]]="intermediate",IF(dailyActivity_merged[[#This Row],[Mean]]&gt;35,"pro","beginner"))</f>
        <v>0</v>
      </c>
      <c r="Q735">
        <f>AVERAGE(dailyActivity_merged[LightActiveDistance])</f>
        <v>3.3408191485885292</v>
      </c>
      <c r="R735">
        <v>0</v>
      </c>
      <c r="S735">
        <v>0</v>
      </c>
      <c r="T735">
        <f>dailyActivity_merged[[#This Row],[VeryActiveMinutes]]*60</f>
        <v>0</v>
      </c>
      <c r="U735">
        <v>0</v>
      </c>
      <c r="V735">
        <f>dailyActivity_merged[[#This Row],[FairlyActiveMinutes]]*60</f>
        <v>0</v>
      </c>
      <c r="W735">
        <v>0</v>
      </c>
      <c r="X735">
        <f>dailyActivity_merged[[#This Row],[LightlyActiveMinutes]]*60</f>
        <v>0</v>
      </c>
      <c r="Y735">
        <v>0</v>
      </c>
      <c r="Z735">
        <v>1440</v>
      </c>
      <c r="AA735">
        <v>1557</v>
      </c>
    </row>
    <row r="736" spans="1:27" x14ac:dyDescent="0.3">
      <c r="A736" t="e">
        <f>VLOOKUP(dailyActivity_merged[[#Headers],[Id]],dailyActivity_merged[[Id]:[Calories]],15,0)</f>
        <v>#N/A</v>
      </c>
      <c r="B736" t="str">
        <f>LEFT(dailyActivity_merged[[#This Row],[Id]],4)</f>
        <v>7007</v>
      </c>
      <c r="C736">
        <v>7007744171</v>
      </c>
      <c r="D736" t="str">
        <f>LEFT(dailyActivity_merged[[#This Row],[ActivityDate]],1)</f>
        <v>4</v>
      </c>
      <c r="E736" s="1">
        <v>42495</v>
      </c>
      <c r="F736" s="1">
        <f ca="1">SUMIF(dailyActivity_merged[Id],dailyActivity_merged[[#Headers],[TotalSteps]],F737:F1675)</f>
        <v>0</v>
      </c>
      <c r="G736">
        <v>15010</v>
      </c>
      <c r="H736">
        <v>11.1000003814697</v>
      </c>
      <c r="I736">
        <v>10.039999961853001</v>
      </c>
      <c r="J736">
        <v>5</v>
      </c>
      <c r="K736" t="b">
        <f>IF(dailyActivity_merged[[#This Row],[VeryActiveDistance]]&gt;20,"active")</f>
        <v>0</v>
      </c>
      <c r="L736">
        <v>4.3299999237060502</v>
      </c>
      <c r="M736" t="b">
        <f>IF(dailyActivity_merged[[#This Row],[ModeratelyActiveDistance]]&gt;10&lt;20,"moderate")</f>
        <v>0</v>
      </c>
      <c r="N736">
        <v>1.28999996185303</v>
      </c>
      <c r="O736" t="str">
        <f>IF(dailyActivity_merged[[#This Row],[LightActiveDistance]]&lt;10,"light")</f>
        <v>light</v>
      </c>
      <c r="P736" t="b">
        <f>IF(dailyActivity_merged[[#This Row],[Mean]]="intermediate",IF(dailyActivity_merged[[#This Row],[Mean]]&gt;35,"pro","beginner"))</f>
        <v>0</v>
      </c>
      <c r="Q736">
        <f>AVERAGE(dailyActivity_merged[LightActiveDistance])</f>
        <v>3.3408191485885292</v>
      </c>
      <c r="R736">
        <v>5.4800000190734899</v>
      </c>
      <c r="S736">
        <v>0</v>
      </c>
      <c r="T736">
        <f>dailyActivity_merged[[#This Row],[VeryActiveMinutes]]*60</f>
        <v>3180</v>
      </c>
      <c r="U736">
        <v>53</v>
      </c>
      <c r="V736">
        <f>dailyActivity_merged[[#This Row],[FairlyActiveMinutes]]*60</f>
        <v>1380</v>
      </c>
      <c r="W736">
        <v>23</v>
      </c>
      <c r="X736">
        <f>dailyActivity_merged[[#This Row],[LightlyActiveMinutes]]*60</f>
        <v>19020</v>
      </c>
      <c r="Y736">
        <v>317</v>
      </c>
      <c r="Z736">
        <v>1047</v>
      </c>
      <c r="AA736">
        <v>2933</v>
      </c>
    </row>
    <row r="737" spans="1:27" x14ac:dyDescent="0.3">
      <c r="A737" t="e">
        <f>VLOOKUP(dailyActivity_merged[[#Headers],[Id]],dailyActivity_merged[[Id]:[Calories]],15,0)</f>
        <v>#N/A</v>
      </c>
      <c r="B737" t="str">
        <f>LEFT(dailyActivity_merged[[#This Row],[Id]],4)</f>
        <v>7007</v>
      </c>
      <c r="C737">
        <v>7007744171</v>
      </c>
      <c r="D737" t="str">
        <f>LEFT(dailyActivity_merged[[#This Row],[ActivityDate]],1)</f>
        <v>4</v>
      </c>
      <c r="E737" s="1">
        <v>42496</v>
      </c>
      <c r="F737" s="1">
        <f ca="1">SUMIF(dailyActivity_merged[Id],dailyActivity_merged[[#Headers],[TotalSteps]],F738:F1676)</f>
        <v>0</v>
      </c>
      <c r="G737">
        <v>11459</v>
      </c>
      <c r="H737">
        <v>7.6700000762939498</v>
      </c>
      <c r="I737">
        <v>7.6700000762939498</v>
      </c>
      <c r="J737">
        <v>0</v>
      </c>
      <c r="K737" t="b">
        <f>IF(dailyActivity_merged[[#This Row],[VeryActiveDistance]]&gt;20,"active")</f>
        <v>0</v>
      </c>
      <c r="L737">
        <v>3</v>
      </c>
      <c r="M737" t="b">
        <f>IF(dailyActivity_merged[[#This Row],[ModeratelyActiveDistance]]&gt;10&lt;20,"moderate")</f>
        <v>0</v>
      </c>
      <c r="N737">
        <v>0.81000000238418601</v>
      </c>
      <c r="O737" t="str">
        <f>IF(dailyActivity_merged[[#This Row],[LightActiveDistance]]&lt;10,"light")</f>
        <v>light</v>
      </c>
      <c r="P737" t="b">
        <f>IF(dailyActivity_merged[[#This Row],[Mean]]="intermediate",IF(dailyActivity_merged[[#This Row],[Mean]]&gt;35,"pro","beginner"))</f>
        <v>0</v>
      </c>
      <c r="Q737">
        <f>AVERAGE(dailyActivity_merged[LightActiveDistance])</f>
        <v>3.3408191485885292</v>
      </c>
      <c r="R737">
        <v>3.8599998950958301</v>
      </c>
      <c r="S737">
        <v>0</v>
      </c>
      <c r="T737">
        <f>dailyActivity_merged[[#This Row],[VeryActiveMinutes]]*60</f>
        <v>2640</v>
      </c>
      <c r="U737">
        <v>44</v>
      </c>
      <c r="V737">
        <f>dailyActivity_merged[[#This Row],[FairlyActiveMinutes]]*60</f>
        <v>780</v>
      </c>
      <c r="W737">
        <v>13</v>
      </c>
      <c r="X737">
        <f>dailyActivity_merged[[#This Row],[LightlyActiveMinutes]]*60</f>
        <v>14820</v>
      </c>
      <c r="Y737">
        <v>247</v>
      </c>
      <c r="Z737">
        <v>1136</v>
      </c>
      <c r="AA737">
        <v>2553</v>
      </c>
    </row>
    <row r="738" spans="1:27" x14ac:dyDescent="0.3">
      <c r="A738" t="e">
        <f>VLOOKUP(dailyActivity_merged[[#Headers],[Id]],dailyActivity_merged[[Id]:[Calories]],15,0)</f>
        <v>#N/A</v>
      </c>
      <c r="B738" t="str">
        <f>LEFT(dailyActivity_merged[[#This Row],[Id]],4)</f>
        <v>7007</v>
      </c>
      <c r="C738">
        <v>7007744171</v>
      </c>
      <c r="D738" t="str">
        <f>LEFT(dailyActivity_merged[[#This Row],[ActivityDate]],1)</f>
        <v>4</v>
      </c>
      <c r="E738" s="1">
        <v>42497</v>
      </c>
      <c r="F738" s="1">
        <f ca="1">SUMIF(dailyActivity_merged[Id],dailyActivity_merged[[#Headers],[TotalSteps]],F739:F1677)</f>
        <v>0</v>
      </c>
      <c r="G738">
        <v>0</v>
      </c>
      <c r="H738">
        <v>0</v>
      </c>
      <c r="I738">
        <v>0</v>
      </c>
      <c r="J738">
        <v>0</v>
      </c>
      <c r="K738" t="b">
        <f>IF(dailyActivity_merged[[#This Row],[VeryActiveDistance]]&gt;20,"active")</f>
        <v>0</v>
      </c>
      <c r="L738">
        <v>0</v>
      </c>
      <c r="M738" t="b">
        <f>IF(dailyActivity_merged[[#This Row],[ModeratelyActiveDistance]]&gt;10&lt;20,"moderate")</f>
        <v>0</v>
      </c>
      <c r="N738">
        <v>0</v>
      </c>
      <c r="O738" t="str">
        <f>IF(dailyActivity_merged[[#This Row],[LightActiveDistance]]&lt;10,"light")</f>
        <v>light</v>
      </c>
      <c r="P738" t="b">
        <f>IF(dailyActivity_merged[[#This Row],[Mean]]="intermediate",IF(dailyActivity_merged[[#This Row],[Mean]]&gt;35,"pro","beginner"))</f>
        <v>0</v>
      </c>
      <c r="Q738">
        <f>AVERAGE(dailyActivity_merged[LightActiveDistance])</f>
        <v>3.3408191485885292</v>
      </c>
      <c r="R738">
        <v>0</v>
      </c>
      <c r="S738">
        <v>0</v>
      </c>
      <c r="T738">
        <f>dailyActivity_merged[[#This Row],[VeryActiveMinutes]]*60</f>
        <v>0</v>
      </c>
      <c r="U738">
        <v>0</v>
      </c>
      <c r="V738">
        <f>dailyActivity_merged[[#This Row],[FairlyActiveMinutes]]*60</f>
        <v>0</v>
      </c>
      <c r="W738">
        <v>0</v>
      </c>
      <c r="X738">
        <f>dailyActivity_merged[[#This Row],[LightlyActiveMinutes]]*60</f>
        <v>0</v>
      </c>
      <c r="Y738">
        <v>0</v>
      </c>
      <c r="Z738">
        <v>111</v>
      </c>
      <c r="AA738">
        <v>120</v>
      </c>
    </row>
    <row r="739" spans="1:27" x14ac:dyDescent="0.3">
      <c r="A739" t="e">
        <f>VLOOKUP(dailyActivity_merged[[#Headers],[Id]],dailyActivity_merged[[Id]:[Calories]],15,0)</f>
        <v>#N/A</v>
      </c>
      <c r="B739" t="str">
        <f>LEFT(dailyActivity_merged[[#This Row],[Id]],4)</f>
        <v>7086</v>
      </c>
      <c r="C739">
        <v>7086361926</v>
      </c>
      <c r="D739" t="str">
        <f>LEFT(dailyActivity_merged[[#This Row],[ActivityDate]],1)</f>
        <v>4</v>
      </c>
      <c r="E739" s="1">
        <v>42472</v>
      </c>
      <c r="F739" s="1">
        <f ca="1">SUMIF(dailyActivity_merged[Id],dailyActivity_merged[[#Headers],[TotalSteps]],F740:F1678)</f>
        <v>0</v>
      </c>
      <c r="G739">
        <v>11317</v>
      </c>
      <c r="H739">
        <v>8.4099998474121094</v>
      </c>
      <c r="I739">
        <v>8.4099998474121094</v>
      </c>
      <c r="J739">
        <v>0</v>
      </c>
      <c r="K739" t="b">
        <f>IF(dailyActivity_merged[[#This Row],[VeryActiveDistance]]&gt;20,"active")</f>
        <v>0</v>
      </c>
      <c r="L739">
        <v>5.2699999809265101</v>
      </c>
      <c r="M739" t="b">
        <f>IF(dailyActivity_merged[[#This Row],[ModeratelyActiveDistance]]&gt;10&lt;20,"moderate")</f>
        <v>0</v>
      </c>
      <c r="N739">
        <v>0.15000000596046401</v>
      </c>
      <c r="O739" t="str">
        <f>IF(dailyActivity_merged[[#This Row],[LightActiveDistance]]&lt;10,"light")</f>
        <v>light</v>
      </c>
      <c r="P739" t="b">
        <f>IF(dailyActivity_merged[[#This Row],[Mean]]="intermediate",IF(dailyActivity_merged[[#This Row],[Mean]]&gt;35,"pro","beginner"))</f>
        <v>0</v>
      </c>
      <c r="Q739">
        <f>AVERAGE(dailyActivity_merged[LightActiveDistance])</f>
        <v>3.3408191485885292</v>
      </c>
      <c r="R739">
        <v>2.9700000286102299</v>
      </c>
      <c r="S739">
        <v>0</v>
      </c>
      <c r="T739">
        <f>dailyActivity_merged[[#This Row],[VeryActiveMinutes]]*60</f>
        <v>3540</v>
      </c>
      <c r="U739">
        <v>59</v>
      </c>
      <c r="V739">
        <f>dailyActivity_merged[[#This Row],[FairlyActiveMinutes]]*60</f>
        <v>360</v>
      </c>
      <c r="W739">
        <v>6</v>
      </c>
      <c r="X739">
        <f>dailyActivity_merged[[#This Row],[LightlyActiveMinutes]]*60</f>
        <v>9180</v>
      </c>
      <c r="Y739">
        <v>153</v>
      </c>
      <c r="Z739">
        <v>745</v>
      </c>
      <c r="AA739">
        <v>2772</v>
      </c>
    </row>
    <row r="740" spans="1:27" x14ac:dyDescent="0.3">
      <c r="A740" t="e">
        <f>VLOOKUP(dailyActivity_merged[[#Headers],[Id]],dailyActivity_merged[[Id]:[Calories]],15,0)</f>
        <v>#N/A</v>
      </c>
      <c r="B740" t="str">
        <f>LEFT(dailyActivity_merged[[#This Row],[Id]],4)</f>
        <v>7086</v>
      </c>
      <c r="C740">
        <v>7086361926</v>
      </c>
      <c r="D740" t="str">
        <f>LEFT(dailyActivity_merged[[#This Row],[ActivityDate]],1)</f>
        <v>4</v>
      </c>
      <c r="E740" s="1">
        <v>42473</v>
      </c>
      <c r="F740" s="1">
        <f ca="1">SUMIF(dailyActivity_merged[Id],dailyActivity_merged[[#Headers],[TotalSteps]],F741:F1679)</f>
        <v>0</v>
      </c>
      <c r="G740">
        <v>5813</v>
      </c>
      <c r="H740">
        <v>3.6199998855590798</v>
      </c>
      <c r="I740">
        <v>3.6199998855590798</v>
      </c>
      <c r="J740">
        <v>0</v>
      </c>
      <c r="K740" t="b">
        <f>IF(dailyActivity_merged[[#This Row],[VeryActiveDistance]]&gt;20,"active")</f>
        <v>0</v>
      </c>
      <c r="L740">
        <v>0.56000000238418601</v>
      </c>
      <c r="M740" t="b">
        <f>IF(dailyActivity_merged[[#This Row],[ModeratelyActiveDistance]]&gt;10&lt;20,"moderate")</f>
        <v>0</v>
      </c>
      <c r="N740">
        <v>0.20999999344348899</v>
      </c>
      <c r="O740" t="str">
        <f>IF(dailyActivity_merged[[#This Row],[LightActiveDistance]]&lt;10,"light")</f>
        <v>light</v>
      </c>
      <c r="P740" t="b">
        <f>IF(dailyActivity_merged[[#This Row],[Mean]]="intermediate",IF(dailyActivity_merged[[#This Row],[Mean]]&gt;35,"pro","beginner"))</f>
        <v>0</v>
      </c>
      <c r="Q740">
        <f>AVERAGE(dailyActivity_merged[LightActiveDistance])</f>
        <v>3.3408191485885292</v>
      </c>
      <c r="R740">
        <v>2.8399999141693102</v>
      </c>
      <c r="S740">
        <v>0</v>
      </c>
      <c r="T740">
        <f>dailyActivity_merged[[#This Row],[VeryActiveMinutes]]*60</f>
        <v>1860</v>
      </c>
      <c r="U740">
        <v>31</v>
      </c>
      <c r="V740">
        <f>dailyActivity_merged[[#This Row],[FairlyActiveMinutes]]*60</f>
        <v>1560</v>
      </c>
      <c r="W740">
        <v>26</v>
      </c>
      <c r="X740">
        <f>dailyActivity_merged[[#This Row],[LightlyActiveMinutes]]*60</f>
        <v>9300</v>
      </c>
      <c r="Y740">
        <v>155</v>
      </c>
      <c r="Z740">
        <v>744</v>
      </c>
      <c r="AA740">
        <v>2516</v>
      </c>
    </row>
    <row r="741" spans="1:27" x14ac:dyDescent="0.3">
      <c r="A741" t="e">
        <f>VLOOKUP(dailyActivity_merged[[#Headers],[Id]],dailyActivity_merged[[Id]:[Calories]],15,0)</f>
        <v>#N/A</v>
      </c>
      <c r="B741" t="str">
        <f>LEFT(dailyActivity_merged[[#This Row],[Id]],4)</f>
        <v>7086</v>
      </c>
      <c r="C741">
        <v>7086361926</v>
      </c>
      <c r="D741" t="str">
        <f>LEFT(dailyActivity_merged[[#This Row],[ActivityDate]],1)</f>
        <v>4</v>
      </c>
      <c r="E741" s="1">
        <v>42474</v>
      </c>
      <c r="F741" s="1">
        <f ca="1">SUMIF(dailyActivity_merged[Id],dailyActivity_merged[[#Headers],[TotalSteps]],F742:F1680)</f>
        <v>0</v>
      </c>
      <c r="G741">
        <v>9123</v>
      </c>
      <c r="H741">
        <v>6.1199998855590803</v>
      </c>
      <c r="I741">
        <v>6.1199998855590803</v>
      </c>
      <c r="J741">
        <v>0</v>
      </c>
      <c r="K741" t="b">
        <f>IF(dailyActivity_merged[[#This Row],[VeryActiveDistance]]&gt;20,"active")</f>
        <v>0</v>
      </c>
      <c r="L741">
        <v>2.0299999713897701</v>
      </c>
      <c r="M741" t="b">
        <f>IF(dailyActivity_merged[[#This Row],[ModeratelyActiveDistance]]&gt;10&lt;20,"moderate")</f>
        <v>0</v>
      </c>
      <c r="N741">
        <v>0.33000001311302202</v>
      </c>
      <c r="O741" t="str">
        <f>IF(dailyActivity_merged[[#This Row],[LightActiveDistance]]&lt;10,"light")</f>
        <v>light</v>
      </c>
      <c r="P741" t="b">
        <f>IF(dailyActivity_merged[[#This Row],[Mean]]="intermediate",IF(dailyActivity_merged[[#This Row],[Mean]]&gt;35,"pro","beginner"))</f>
        <v>0</v>
      </c>
      <c r="Q741">
        <f>AVERAGE(dailyActivity_merged[LightActiveDistance])</f>
        <v>3.3408191485885292</v>
      </c>
      <c r="R741">
        <v>3.6600000858306898</v>
      </c>
      <c r="S741">
        <v>0</v>
      </c>
      <c r="T741">
        <f>dailyActivity_merged[[#This Row],[VeryActiveMinutes]]*60</f>
        <v>2100</v>
      </c>
      <c r="U741">
        <v>35</v>
      </c>
      <c r="V741">
        <f>dailyActivity_merged[[#This Row],[FairlyActiveMinutes]]*60</f>
        <v>1920</v>
      </c>
      <c r="W741">
        <v>32</v>
      </c>
      <c r="X741">
        <f>dailyActivity_merged[[#This Row],[LightlyActiveMinutes]]*60</f>
        <v>11340</v>
      </c>
      <c r="Y741">
        <v>189</v>
      </c>
      <c r="Z741">
        <v>787</v>
      </c>
      <c r="AA741">
        <v>2734</v>
      </c>
    </row>
    <row r="742" spans="1:27" x14ac:dyDescent="0.3">
      <c r="A742" t="e">
        <f>VLOOKUP(dailyActivity_merged[[#Headers],[Id]],dailyActivity_merged[[Id]:[Calories]],15,0)</f>
        <v>#N/A</v>
      </c>
      <c r="B742" t="str">
        <f>LEFT(dailyActivity_merged[[#This Row],[Id]],4)</f>
        <v>7086</v>
      </c>
      <c r="C742">
        <v>7086361926</v>
      </c>
      <c r="D742" t="str">
        <f>LEFT(dailyActivity_merged[[#This Row],[ActivityDate]],1)</f>
        <v>4</v>
      </c>
      <c r="E742" s="1">
        <v>42475</v>
      </c>
      <c r="F742" s="1">
        <f ca="1">SUMIF(dailyActivity_merged[Id],dailyActivity_merged[[#Headers],[TotalSteps]],F743:F1681)</f>
        <v>0</v>
      </c>
      <c r="G742">
        <v>8585</v>
      </c>
      <c r="H742">
        <v>5.6700000762939498</v>
      </c>
      <c r="I742">
        <v>5.6700000762939498</v>
      </c>
      <c r="J742">
        <v>0</v>
      </c>
      <c r="K742" t="b">
        <f>IF(dailyActivity_merged[[#This Row],[VeryActiveDistance]]&gt;20,"active")</f>
        <v>0</v>
      </c>
      <c r="L742">
        <v>2.03999996185303</v>
      </c>
      <c r="M742" t="b">
        <f>IF(dailyActivity_merged[[#This Row],[ModeratelyActiveDistance]]&gt;10&lt;20,"moderate")</f>
        <v>0</v>
      </c>
      <c r="N742">
        <v>1.1100000143051101</v>
      </c>
      <c r="O742" t="str">
        <f>IF(dailyActivity_merged[[#This Row],[LightActiveDistance]]&lt;10,"light")</f>
        <v>light</v>
      </c>
      <c r="P742" t="b">
        <f>IF(dailyActivity_merged[[#This Row],[Mean]]="intermediate",IF(dailyActivity_merged[[#This Row],[Mean]]&gt;35,"pro","beginner"))</f>
        <v>0</v>
      </c>
      <c r="Q742">
        <f>AVERAGE(dailyActivity_merged[LightActiveDistance])</f>
        <v>3.3408191485885292</v>
      </c>
      <c r="R742">
        <v>2.5299999713897701</v>
      </c>
      <c r="S742">
        <v>0</v>
      </c>
      <c r="T742">
        <f>dailyActivity_merged[[#This Row],[VeryActiveMinutes]]*60</f>
        <v>1800</v>
      </c>
      <c r="U742">
        <v>30</v>
      </c>
      <c r="V742">
        <f>dailyActivity_merged[[#This Row],[FairlyActiveMinutes]]*60</f>
        <v>1260</v>
      </c>
      <c r="W742">
        <v>21</v>
      </c>
      <c r="X742">
        <f>dailyActivity_merged[[#This Row],[LightlyActiveMinutes]]*60</f>
        <v>8340</v>
      </c>
      <c r="Y742">
        <v>139</v>
      </c>
      <c r="Z742">
        <v>864</v>
      </c>
      <c r="AA742">
        <v>2395</v>
      </c>
    </row>
    <row r="743" spans="1:27" x14ac:dyDescent="0.3">
      <c r="A743" t="e">
        <f>VLOOKUP(dailyActivity_merged[[#Headers],[Id]],dailyActivity_merged[[Id]:[Calories]],15,0)</f>
        <v>#N/A</v>
      </c>
      <c r="B743" t="str">
        <f>LEFT(dailyActivity_merged[[#This Row],[Id]],4)</f>
        <v>7086</v>
      </c>
      <c r="C743">
        <v>7086361926</v>
      </c>
      <c r="D743" t="str">
        <f>LEFT(dailyActivity_merged[[#This Row],[ActivityDate]],1)</f>
        <v>4</v>
      </c>
      <c r="E743" s="1">
        <v>42476</v>
      </c>
      <c r="F743" s="1">
        <f ca="1">SUMIF(dailyActivity_merged[Id],dailyActivity_merged[[#Headers],[TotalSteps]],F744:F1682)</f>
        <v>0</v>
      </c>
      <c r="G743">
        <v>31</v>
      </c>
      <c r="H743">
        <v>9.9999997764825804E-3</v>
      </c>
      <c r="I743">
        <v>9.9999997764825804E-3</v>
      </c>
      <c r="J743">
        <v>0</v>
      </c>
      <c r="K743" t="b">
        <f>IF(dailyActivity_merged[[#This Row],[VeryActiveDistance]]&gt;20,"active")</f>
        <v>0</v>
      </c>
      <c r="L743">
        <v>0</v>
      </c>
      <c r="M743" t="b">
        <f>IF(dailyActivity_merged[[#This Row],[ModeratelyActiveDistance]]&gt;10&lt;20,"moderate")</f>
        <v>0</v>
      </c>
      <c r="N743">
        <v>0</v>
      </c>
      <c r="O743" t="str">
        <f>IF(dailyActivity_merged[[#This Row],[LightActiveDistance]]&lt;10,"light")</f>
        <v>light</v>
      </c>
      <c r="P743" t="b">
        <f>IF(dailyActivity_merged[[#This Row],[Mean]]="intermediate",IF(dailyActivity_merged[[#This Row],[Mean]]&gt;35,"pro","beginner"))</f>
        <v>0</v>
      </c>
      <c r="Q743">
        <f>AVERAGE(dailyActivity_merged[LightActiveDistance])</f>
        <v>3.3408191485885292</v>
      </c>
      <c r="R743">
        <v>9.9999997764825804E-3</v>
      </c>
      <c r="S743">
        <v>0</v>
      </c>
      <c r="T743">
        <f>dailyActivity_merged[[#This Row],[VeryActiveMinutes]]*60</f>
        <v>0</v>
      </c>
      <c r="U743">
        <v>0</v>
      </c>
      <c r="V743">
        <f>dailyActivity_merged[[#This Row],[FairlyActiveMinutes]]*60</f>
        <v>0</v>
      </c>
      <c r="W743">
        <v>0</v>
      </c>
      <c r="X743">
        <f>dailyActivity_merged[[#This Row],[LightlyActiveMinutes]]*60</f>
        <v>180</v>
      </c>
      <c r="Y743">
        <v>3</v>
      </c>
      <c r="Z743">
        <v>1437</v>
      </c>
      <c r="AA743">
        <v>1635</v>
      </c>
    </row>
    <row r="744" spans="1:27" x14ac:dyDescent="0.3">
      <c r="A744" t="e">
        <f>VLOOKUP(dailyActivity_merged[[#Headers],[Id]],dailyActivity_merged[[Id]:[Calories]],15,0)</f>
        <v>#N/A</v>
      </c>
      <c r="B744" t="str">
        <f>LEFT(dailyActivity_merged[[#This Row],[Id]],4)</f>
        <v>7086</v>
      </c>
      <c r="C744">
        <v>7086361926</v>
      </c>
      <c r="D744" t="str">
        <f>LEFT(dailyActivity_merged[[#This Row],[ActivityDate]],1)</f>
        <v>4</v>
      </c>
      <c r="E744" s="1">
        <v>42477</v>
      </c>
      <c r="F744" s="1">
        <f ca="1">SUMIF(dailyActivity_merged[Id],dailyActivity_merged[[#Headers],[TotalSteps]],F745:F1683)</f>
        <v>0</v>
      </c>
      <c r="G744">
        <v>0</v>
      </c>
      <c r="H744">
        <v>0</v>
      </c>
      <c r="I744">
        <v>0</v>
      </c>
      <c r="J744">
        <v>0</v>
      </c>
      <c r="K744" t="b">
        <f>IF(dailyActivity_merged[[#This Row],[VeryActiveDistance]]&gt;20,"active")</f>
        <v>0</v>
      </c>
      <c r="L744">
        <v>0</v>
      </c>
      <c r="M744" t="b">
        <f>IF(dailyActivity_merged[[#This Row],[ModeratelyActiveDistance]]&gt;10&lt;20,"moderate")</f>
        <v>0</v>
      </c>
      <c r="N744">
        <v>0</v>
      </c>
      <c r="O744" t="str">
        <f>IF(dailyActivity_merged[[#This Row],[LightActiveDistance]]&lt;10,"light")</f>
        <v>light</v>
      </c>
      <c r="P744" t="b">
        <f>IF(dailyActivity_merged[[#This Row],[Mean]]="intermediate",IF(dailyActivity_merged[[#This Row],[Mean]]&gt;35,"pro","beginner"))</f>
        <v>0</v>
      </c>
      <c r="Q744">
        <f>AVERAGE(dailyActivity_merged[LightActiveDistance])</f>
        <v>3.3408191485885292</v>
      </c>
      <c r="R744">
        <v>0</v>
      </c>
      <c r="S744">
        <v>0</v>
      </c>
      <c r="T744">
        <f>dailyActivity_merged[[#This Row],[VeryActiveMinutes]]*60</f>
        <v>0</v>
      </c>
      <c r="U744">
        <v>0</v>
      </c>
      <c r="V744">
        <f>dailyActivity_merged[[#This Row],[FairlyActiveMinutes]]*60</f>
        <v>0</v>
      </c>
      <c r="W744">
        <v>0</v>
      </c>
      <c r="X744">
        <f>dailyActivity_merged[[#This Row],[LightlyActiveMinutes]]*60</f>
        <v>0</v>
      </c>
      <c r="Y744">
        <v>0</v>
      </c>
      <c r="Z744">
        <v>1440</v>
      </c>
      <c r="AA744">
        <v>1629</v>
      </c>
    </row>
    <row r="745" spans="1:27" x14ac:dyDescent="0.3">
      <c r="A745" t="e">
        <f>VLOOKUP(dailyActivity_merged[[#Headers],[Id]],dailyActivity_merged[[Id]:[Calories]],15,0)</f>
        <v>#N/A</v>
      </c>
      <c r="B745" t="str">
        <f>LEFT(dailyActivity_merged[[#This Row],[Id]],4)</f>
        <v>7086</v>
      </c>
      <c r="C745">
        <v>7086361926</v>
      </c>
      <c r="D745" t="str">
        <f>LEFT(dailyActivity_merged[[#This Row],[ActivityDate]],1)</f>
        <v>4</v>
      </c>
      <c r="E745" s="1">
        <v>42478</v>
      </c>
      <c r="F745" s="1">
        <f ca="1">SUMIF(dailyActivity_merged[Id],dailyActivity_merged[[#Headers],[TotalSteps]],F746:F1684)</f>
        <v>0</v>
      </c>
      <c r="G745">
        <v>9827</v>
      </c>
      <c r="H745">
        <v>6.71000003814697</v>
      </c>
      <c r="I745">
        <v>6.71000003814697</v>
      </c>
      <c r="J745">
        <v>0</v>
      </c>
      <c r="K745" t="b">
        <f>IF(dailyActivity_merged[[#This Row],[VeryActiveDistance]]&gt;20,"active")</f>
        <v>0</v>
      </c>
      <c r="L745">
        <v>3.1700000762939502</v>
      </c>
      <c r="M745" t="b">
        <f>IF(dailyActivity_merged[[#This Row],[ModeratelyActiveDistance]]&gt;10&lt;20,"moderate")</f>
        <v>0</v>
      </c>
      <c r="N745">
        <v>1.2200000286102299</v>
      </c>
      <c r="O745" t="str">
        <f>IF(dailyActivity_merged[[#This Row],[LightActiveDistance]]&lt;10,"light")</f>
        <v>light</v>
      </c>
      <c r="P745" t="b">
        <f>IF(dailyActivity_merged[[#This Row],[Mean]]="intermediate",IF(dailyActivity_merged[[#This Row],[Mean]]&gt;35,"pro","beginner"))</f>
        <v>0</v>
      </c>
      <c r="Q745">
        <f>AVERAGE(dailyActivity_merged[LightActiveDistance])</f>
        <v>3.3408191485885292</v>
      </c>
      <c r="R745">
        <v>2.3099999427795401</v>
      </c>
      <c r="S745">
        <v>0</v>
      </c>
      <c r="T745">
        <f>dailyActivity_merged[[#This Row],[VeryActiveMinutes]]*60</f>
        <v>3660</v>
      </c>
      <c r="U745">
        <v>61</v>
      </c>
      <c r="V745">
        <f>dailyActivity_merged[[#This Row],[FairlyActiveMinutes]]*60</f>
        <v>3060</v>
      </c>
      <c r="W745">
        <v>51</v>
      </c>
      <c r="X745">
        <f>dailyActivity_merged[[#This Row],[LightlyActiveMinutes]]*60</f>
        <v>6840</v>
      </c>
      <c r="Y745">
        <v>114</v>
      </c>
      <c r="Z745">
        <v>1136</v>
      </c>
      <c r="AA745">
        <v>2743</v>
      </c>
    </row>
    <row r="746" spans="1:27" x14ac:dyDescent="0.3">
      <c r="A746" t="e">
        <f>VLOOKUP(dailyActivity_merged[[#Headers],[Id]],dailyActivity_merged[[Id]:[Calories]],15,0)</f>
        <v>#N/A</v>
      </c>
      <c r="B746" t="str">
        <f>LEFT(dailyActivity_merged[[#This Row],[Id]],4)</f>
        <v>7086</v>
      </c>
      <c r="C746">
        <v>7086361926</v>
      </c>
      <c r="D746" t="str">
        <f>LEFT(dailyActivity_merged[[#This Row],[ActivityDate]],1)</f>
        <v>4</v>
      </c>
      <c r="E746" s="1">
        <v>42479</v>
      </c>
      <c r="F746" s="1">
        <f ca="1">SUMIF(dailyActivity_merged[Id],dailyActivity_merged[[#Headers],[TotalSteps]],F747:F1685)</f>
        <v>0</v>
      </c>
      <c r="G746">
        <v>10688</v>
      </c>
      <c r="H746">
        <v>7.28999996185303</v>
      </c>
      <c r="I746">
        <v>7.28999996185303</v>
      </c>
      <c r="J746">
        <v>0</v>
      </c>
      <c r="K746" t="b">
        <f>IF(dailyActivity_merged[[#This Row],[VeryActiveDistance]]&gt;20,"active")</f>
        <v>0</v>
      </c>
      <c r="L746">
        <v>3.5299999713897701</v>
      </c>
      <c r="M746" t="b">
        <f>IF(dailyActivity_merged[[#This Row],[ModeratelyActiveDistance]]&gt;10&lt;20,"moderate")</f>
        <v>0</v>
      </c>
      <c r="N746">
        <v>1.2300000190734901</v>
      </c>
      <c r="O746" t="str">
        <f>IF(dailyActivity_merged[[#This Row],[LightActiveDistance]]&lt;10,"light")</f>
        <v>light</v>
      </c>
      <c r="P746" t="b">
        <f>IF(dailyActivity_merged[[#This Row],[Mean]]="intermediate",IF(dailyActivity_merged[[#This Row],[Mean]]&gt;35,"pro","beginner"))</f>
        <v>0</v>
      </c>
      <c r="Q746">
        <f>AVERAGE(dailyActivity_merged[LightActiveDistance])</f>
        <v>3.3408191485885292</v>
      </c>
      <c r="R746">
        <v>2.5099999904632599</v>
      </c>
      <c r="S746">
        <v>0</v>
      </c>
      <c r="T746">
        <f>dailyActivity_merged[[#This Row],[VeryActiveMinutes]]*60</f>
        <v>4020</v>
      </c>
      <c r="U746">
        <v>67</v>
      </c>
      <c r="V746">
        <f>dailyActivity_merged[[#This Row],[FairlyActiveMinutes]]*60</f>
        <v>4140</v>
      </c>
      <c r="W746">
        <v>69</v>
      </c>
      <c r="X746">
        <f>dailyActivity_merged[[#This Row],[LightlyActiveMinutes]]*60</f>
        <v>7440</v>
      </c>
      <c r="Y746">
        <v>124</v>
      </c>
      <c r="Z746">
        <v>671</v>
      </c>
      <c r="AA746">
        <v>2944</v>
      </c>
    </row>
    <row r="747" spans="1:27" x14ac:dyDescent="0.3">
      <c r="A747" t="e">
        <f>VLOOKUP(dailyActivity_merged[[#Headers],[Id]],dailyActivity_merged[[Id]:[Calories]],15,0)</f>
        <v>#N/A</v>
      </c>
      <c r="B747" t="str">
        <f>LEFT(dailyActivity_merged[[#This Row],[Id]],4)</f>
        <v>7086</v>
      </c>
      <c r="C747">
        <v>7086361926</v>
      </c>
      <c r="D747" t="str">
        <f>LEFT(dailyActivity_merged[[#This Row],[ActivityDate]],1)</f>
        <v>4</v>
      </c>
      <c r="E747" s="1">
        <v>42480</v>
      </c>
      <c r="F747" s="1">
        <f ca="1">SUMIF(dailyActivity_merged[Id],dailyActivity_merged[[#Headers],[TotalSteps]],F748:F1686)</f>
        <v>0</v>
      </c>
      <c r="G747">
        <v>14365</v>
      </c>
      <c r="H747">
        <v>10.6400003433228</v>
      </c>
      <c r="I747">
        <v>10.6400003433228</v>
      </c>
      <c r="J747">
        <v>0</v>
      </c>
      <c r="K747" t="b">
        <f>IF(dailyActivity_merged[[#This Row],[VeryActiveDistance]]&gt;20,"active")</f>
        <v>0</v>
      </c>
      <c r="L747">
        <v>7.6399998664856001</v>
      </c>
      <c r="M747" t="b">
        <f>IF(dailyActivity_merged[[#This Row],[ModeratelyActiveDistance]]&gt;10&lt;20,"moderate")</f>
        <v>0</v>
      </c>
      <c r="N747">
        <v>0.44999998807907099</v>
      </c>
      <c r="O747" t="str">
        <f>IF(dailyActivity_merged[[#This Row],[LightActiveDistance]]&lt;10,"light")</f>
        <v>light</v>
      </c>
      <c r="P747" t="b">
        <f>IF(dailyActivity_merged[[#This Row],[Mean]]="intermediate",IF(dailyActivity_merged[[#This Row],[Mean]]&gt;35,"pro","beginner"))</f>
        <v>0</v>
      </c>
      <c r="Q747">
        <f>AVERAGE(dailyActivity_merged[LightActiveDistance])</f>
        <v>3.3408191485885292</v>
      </c>
      <c r="R747">
        <v>2.53999996185303</v>
      </c>
      <c r="S747">
        <v>0</v>
      </c>
      <c r="T747">
        <f>dailyActivity_merged[[#This Row],[VeryActiveMinutes]]*60</f>
        <v>5220</v>
      </c>
      <c r="U747">
        <v>87</v>
      </c>
      <c r="V747">
        <f>dailyActivity_merged[[#This Row],[FairlyActiveMinutes]]*60</f>
        <v>780</v>
      </c>
      <c r="W747">
        <v>13</v>
      </c>
      <c r="X747">
        <f>dailyActivity_merged[[#This Row],[LightlyActiveMinutes]]*60</f>
        <v>8700</v>
      </c>
      <c r="Y747">
        <v>145</v>
      </c>
      <c r="Z747">
        <v>797</v>
      </c>
      <c r="AA747">
        <v>2997</v>
      </c>
    </row>
    <row r="748" spans="1:27" x14ac:dyDescent="0.3">
      <c r="A748" t="e">
        <f>VLOOKUP(dailyActivity_merged[[#Headers],[Id]],dailyActivity_merged[[Id]:[Calories]],15,0)</f>
        <v>#N/A</v>
      </c>
      <c r="B748" t="str">
        <f>LEFT(dailyActivity_merged[[#This Row],[Id]],4)</f>
        <v>7086</v>
      </c>
      <c r="C748">
        <v>7086361926</v>
      </c>
      <c r="D748" t="str">
        <f>LEFT(dailyActivity_merged[[#This Row],[ActivityDate]],1)</f>
        <v>4</v>
      </c>
      <c r="E748" s="1">
        <v>42481</v>
      </c>
      <c r="F748" s="1">
        <f ca="1">SUMIF(dailyActivity_merged[Id],dailyActivity_merged[[#Headers],[TotalSteps]],F749:F1687)</f>
        <v>0</v>
      </c>
      <c r="G748">
        <v>9469</v>
      </c>
      <c r="H748">
        <v>6.1799998283386204</v>
      </c>
      <c r="I748">
        <v>6.1799998283386204</v>
      </c>
      <c r="J748">
        <v>0</v>
      </c>
      <c r="K748" t="b">
        <f>IF(dailyActivity_merged[[#This Row],[VeryActiveDistance]]&gt;20,"active")</f>
        <v>0</v>
      </c>
      <c r="L748">
        <v>1.3600000143051101</v>
      </c>
      <c r="M748" t="b">
        <f>IF(dailyActivity_merged[[#This Row],[ModeratelyActiveDistance]]&gt;10&lt;20,"moderate")</f>
        <v>0</v>
      </c>
      <c r="N748">
        <v>0.30000001192092901</v>
      </c>
      <c r="O748" t="str">
        <f>IF(dailyActivity_merged[[#This Row],[LightActiveDistance]]&lt;10,"light")</f>
        <v>light</v>
      </c>
      <c r="P748" t="b">
        <f>IF(dailyActivity_merged[[#This Row],[Mean]]="intermediate",IF(dailyActivity_merged[[#This Row],[Mean]]&gt;35,"pro","beginner"))</f>
        <v>0</v>
      </c>
      <c r="Q748">
        <f>AVERAGE(dailyActivity_merged[LightActiveDistance])</f>
        <v>3.3408191485885292</v>
      </c>
      <c r="R748">
        <v>4.5100002288818404</v>
      </c>
      <c r="S748">
        <v>0</v>
      </c>
      <c r="T748">
        <f>dailyActivity_merged[[#This Row],[VeryActiveMinutes]]*60</f>
        <v>1140</v>
      </c>
      <c r="U748">
        <v>19</v>
      </c>
      <c r="V748">
        <f>dailyActivity_merged[[#This Row],[FairlyActiveMinutes]]*60</f>
        <v>360</v>
      </c>
      <c r="W748">
        <v>6</v>
      </c>
      <c r="X748">
        <f>dailyActivity_merged[[#This Row],[LightlyActiveMinutes]]*60</f>
        <v>12360</v>
      </c>
      <c r="Y748">
        <v>206</v>
      </c>
      <c r="Z748">
        <v>758</v>
      </c>
      <c r="AA748">
        <v>2463</v>
      </c>
    </row>
    <row r="749" spans="1:27" x14ac:dyDescent="0.3">
      <c r="A749" t="e">
        <f>VLOOKUP(dailyActivity_merged[[#Headers],[Id]],dailyActivity_merged[[Id]:[Calories]],15,0)</f>
        <v>#N/A</v>
      </c>
      <c r="B749" t="str">
        <f>LEFT(dailyActivity_merged[[#This Row],[Id]],4)</f>
        <v>7086</v>
      </c>
      <c r="C749">
        <v>7086361926</v>
      </c>
      <c r="D749" t="str">
        <f>LEFT(dailyActivity_merged[[#This Row],[ActivityDate]],1)</f>
        <v>4</v>
      </c>
      <c r="E749" s="1">
        <v>42482</v>
      </c>
      <c r="F749" s="1">
        <f ca="1">SUMIF(dailyActivity_merged[Id],dailyActivity_merged[[#Headers],[TotalSteps]],F750:F1688)</f>
        <v>0</v>
      </c>
      <c r="G749">
        <v>9753</v>
      </c>
      <c r="H749">
        <v>6.5300002098083496</v>
      </c>
      <c r="I749">
        <v>6.5300002098083496</v>
      </c>
      <c r="J749">
        <v>0</v>
      </c>
      <c r="K749" t="b">
        <f>IF(dailyActivity_merged[[#This Row],[VeryActiveDistance]]&gt;20,"active")</f>
        <v>0</v>
      </c>
      <c r="L749">
        <v>2.8699998855590798</v>
      </c>
      <c r="M749" t="b">
        <f>IF(dailyActivity_merged[[#This Row],[ModeratelyActiveDistance]]&gt;10&lt;20,"moderate")</f>
        <v>0</v>
      </c>
      <c r="N749">
        <v>0.97000002861022905</v>
      </c>
      <c r="O749" t="str">
        <f>IF(dailyActivity_merged[[#This Row],[LightActiveDistance]]&lt;10,"light")</f>
        <v>light</v>
      </c>
      <c r="P749" t="b">
        <f>IF(dailyActivity_merged[[#This Row],[Mean]]="intermediate",IF(dailyActivity_merged[[#This Row],[Mean]]&gt;35,"pro","beginner"))</f>
        <v>0</v>
      </c>
      <c r="Q749">
        <f>AVERAGE(dailyActivity_merged[LightActiveDistance])</f>
        <v>3.3408191485885292</v>
      </c>
      <c r="R749">
        <v>2.6700000762939502</v>
      </c>
      <c r="S749">
        <v>0</v>
      </c>
      <c r="T749">
        <f>dailyActivity_merged[[#This Row],[VeryActiveMinutes]]*60</f>
        <v>3480</v>
      </c>
      <c r="U749">
        <v>58</v>
      </c>
      <c r="V749">
        <f>dailyActivity_merged[[#This Row],[FairlyActiveMinutes]]*60</f>
        <v>3540</v>
      </c>
      <c r="W749">
        <v>59</v>
      </c>
      <c r="X749">
        <f>dailyActivity_merged[[#This Row],[LightlyActiveMinutes]]*60</f>
        <v>9180</v>
      </c>
      <c r="Y749">
        <v>153</v>
      </c>
      <c r="Z749">
        <v>762</v>
      </c>
      <c r="AA749">
        <v>2846</v>
      </c>
    </row>
    <row r="750" spans="1:27" x14ac:dyDescent="0.3">
      <c r="A750" t="e">
        <f>VLOOKUP(dailyActivity_merged[[#Headers],[Id]],dailyActivity_merged[[Id]:[Calories]],15,0)</f>
        <v>#N/A</v>
      </c>
      <c r="B750" t="str">
        <f>LEFT(dailyActivity_merged[[#This Row],[Id]],4)</f>
        <v>7086</v>
      </c>
      <c r="C750">
        <v>7086361926</v>
      </c>
      <c r="D750" t="str">
        <f>LEFT(dailyActivity_merged[[#This Row],[ActivityDate]],1)</f>
        <v>4</v>
      </c>
      <c r="E750" s="1">
        <v>42483</v>
      </c>
      <c r="F750" s="1">
        <f ca="1">SUMIF(dailyActivity_merged[Id],dailyActivity_merged[[#Headers],[TotalSteps]],F751:F1689)</f>
        <v>0</v>
      </c>
      <c r="G750">
        <v>2817</v>
      </c>
      <c r="H750">
        <v>1.8099999427795399</v>
      </c>
      <c r="I750">
        <v>1.8099999427795399</v>
      </c>
      <c r="J750">
        <v>0</v>
      </c>
      <c r="K750" t="b">
        <f>IF(dailyActivity_merged[[#This Row],[VeryActiveDistance]]&gt;20,"active")</f>
        <v>0</v>
      </c>
      <c r="L750">
        <v>0</v>
      </c>
      <c r="M750" t="b">
        <f>IF(dailyActivity_merged[[#This Row],[ModeratelyActiveDistance]]&gt;10&lt;20,"moderate")</f>
        <v>0</v>
      </c>
      <c r="N750">
        <v>0</v>
      </c>
      <c r="O750" t="str">
        <f>IF(dailyActivity_merged[[#This Row],[LightActiveDistance]]&lt;10,"light")</f>
        <v>light</v>
      </c>
      <c r="P750" t="b">
        <f>IF(dailyActivity_merged[[#This Row],[Mean]]="intermediate",IF(dailyActivity_merged[[#This Row],[Mean]]&gt;35,"pro","beginner"))</f>
        <v>0</v>
      </c>
      <c r="Q750">
        <f>AVERAGE(dailyActivity_merged[LightActiveDistance])</f>
        <v>3.3408191485885292</v>
      </c>
      <c r="R750">
        <v>1.79999995231628</v>
      </c>
      <c r="S750">
        <v>0</v>
      </c>
      <c r="T750">
        <f>dailyActivity_merged[[#This Row],[VeryActiveMinutes]]*60</f>
        <v>0</v>
      </c>
      <c r="U750">
        <v>0</v>
      </c>
      <c r="V750">
        <f>dailyActivity_merged[[#This Row],[FairlyActiveMinutes]]*60</f>
        <v>0</v>
      </c>
      <c r="W750">
        <v>0</v>
      </c>
      <c r="X750">
        <f>dailyActivity_merged[[#This Row],[LightlyActiveMinutes]]*60</f>
        <v>5400</v>
      </c>
      <c r="Y750">
        <v>90</v>
      </c>
      <c r="Z750">
        <v>1350</v>
      </c>
      <c r="AA750">
        <v>1965</v>
      </c>
    </row>
    <row r="751" spans="1:27" x14ac:dyDescent="0.3">
      <c r="A751" t="e">
        <f>VLOOKUP(dailyActivity_merged[[#Headers],[Id]],dailyActivity_merged[[Id]:[Calories]],15,0)</f>
        <v>#N/A</v>
      </c>
      <c r="B751" t="str">
        <f>LEFT(dailyActivity_merged[[#This Row],[Id]],4)</f>
        <v>7086</v>
      </c>
      <c r="C751">
        <v>7086361926</v>
      </c>
      <c r="D751" t="str">
        <f>LEFT(dailyActivity_merged[[#This Row],[ActivityDate]],1)</f>
        <v>4</v>
      </c>
      <c r="E751" s="1">
        <v>42484</v>
      </c>
      <c r="F751" s="1">
        <f ca="1">SUMIF(dailyActivity_merged[Id],dailyActivity_merged[[#Headers],[TotalSteps]],F752:F1690)</f>
        <v>0</v>
      </c>
      <c r="G751">
        <v>3520</v>
      </c>
      <c r="H751">
        <v>2.1600000858306898</v>
      </c>
      <c r="I751">
        <v>2.1600000858306898</v>
      </c>
      <c r="J751">
        <v>0</v>
      </c>
      <c r="K751" t="b">
        <f>IF(dailyActivity_merged[[#This Row],[VeryActiveDistance]]&gt;20,"active")</f>
        <v>0</v>
      </c>
      <c r="L751">
        <v>0</v>
      </c>
      <c r="M751" t="b">
        <f>IF(dailyActivity_merged[[#This Row],[ModeratelyActiveDistance]]&gt;10&lt;20,"moderate")</f>
        <v>0</v>
      </c>
      <c r="N751">
        <v>0</v>
      </c>
      <c r="O751" t="str">
        <f>IF(dailyActivity_merged[[#This Row],[LightActiveDistance]]&lt;10,"light")</f>
        <v>light</v>
      </c>
      <c r="P751" t="b">
        <f>IF(dailyActivity_merged[[#This Row],[Mean]]="intermediate",IF(dailyActivity_merged[[#This Row],[Mean]]&gt;35,"pro","beginner"))</f>
        <v>0</v>
      </c>
      <c r="Q751">
        <f>AVERAGE(dailyActivity_merged[LightActiveDistance])</f>
        <v>3.3408191485885292</v>
      </c>
      <c r="R751">
        <v>2.1500000953674299</v>
      </c>
      <c r="S751">
        <v>0</v>
      </c>
      <c r="T751">
        <f>dailyActivity_merged[[#This Row],[VeryActiveMinutes]]*60</f>
        <v>0</v>
      </c>
      <c r="U751">
        <v>0</v>
      </c>
      <c r="V751">
        <f>dailyActivity_merged[[#This Row],[FairlyActiveMinutes]]*60</f>
        <v>0</v>
      </c>
      <c r="W751">
        <v>0</v>
      </c>
      <c r="X751">
        <f>dailyActivity_merged[[#This Row],[LightlyActiveMinutes]]*60</f>
        <v>7500</v>
      </c>
      <c r="Y751">
        <v>125</v>
      </c>
      <c r="Z751">
        <v>566</v>
      </c>
      <c r="AA751">
        <v>2049</v>
      </c>
    </row>
    <row r="752" spans="1:27" x14ac:dyDescent="0.3">
      <c r="A752" t="e">
        <f>VLOOKUP(dailyActivity_merged[[#Headers],[Id]],dailyActivity_merged[[Id]:[Calories]],15,0)</f>
        <v>#N/A</v>
      </c>
      <c r="B752" t="str">
        <f>LEFT(dailyActivity_merged[[#This Row],[Id]],4)</f>
        <v>7086</v>
      </c>
      <c r="C752">
        <v>7086361926</v>
      </c>
      <c r="D752" t="str">
        <f>LEFT(dailyActivity_merged[[#This Row],[ActivityDate]],1)</f>
        <v>4</v>
      </c>
      <c r="E752" s="1">
        <v>42485</v>
      </c>
      <c r="F752" s="1">
        <f ca="1">SUMIF(dailyActivity_merged[Id],dailyActivity_merged[[#Headers],[TotalSteps]],F753:F1691)</f>
        <v>0</v>
      </c>
      <c r="G752">
        <v>10091</v>
      </c>
      <c r="H752">
        <v>6.8200001716613796</v>
      </c>
      <c r="I752">
        <v>6.8200001716613796</v>
      </c>
      <c r="J752">
        <v>0</v>
      </c>
      <c r="K752" t="b">
        <f>IF(dailyActivity_merged[[#This Row],[VeryActiveDistance]]&gt;20,"active")</f>
        <v>0</v>
      </c>
      <c r="L752">
        <v>3.75</v>
      </c>
      <c r="M752" t="b">
        <f>IF(dailyActivity_merged[[#This Row],[ModeratelyActiveDistance]]&gt;10&lt;20,"moderate")</f>
        <v>0</v>
      </c>
      <c r="N752">
        <v>0.69999998807907104</v>
      </c>
      <c r="O752" t="str">
        <f>IF(dailyActivity_merged[[#This Row],[LightActiveDistance]]&lt;10,"light")</f>
        <v>light</v>
      </c>
      <c r="P752" t="b">
        <f>IF(dailyActivity_merged[[#This Row],[Mean]]="intermediate",IF(dailyActivity_merged[[#This Row],[Mean]]&gt;35,"pro","beginner"))</f>
        <v>0</v>
      </c>
      <c r="Q752">
        <f>AVERAGE(dailyActivity_merged[LightActiveDistance])</f>
        <v>3.3408191485885292</v>
      </c>
      <c r="R752">
        <v>2.3699998855590798</v>
      </c>
      <c r="S752">
        <v>0</v>
      </c>
      <c r="T752">
        <f>dailyActivity_merged[[#This Row],[VeryActiveMinutes]]*60</f>
        <v>4140</v>
      </c>
      <c r="U752">
        <v>69</v>
      </c>
      <c r="V752">
        <f>dailyActivity_merged[[#This Row],[FairlyActiveMinutes]]*60</f>
        <v>2340</v>
      </c>
      <c r="W752">
        <v>39</v>
      </c>
      <c r="X752">
        <f>dailyActivity_merged[[#This Row],[LightlyActiveMinutes]]*60</f>
        <v>7740</v>
      </c>
      <c r="Y752">
        <v>129</v>
      </c>
      <c r="Z752">
        <v>706</v>
      </c>
      <c r="AA752">
        <v>2752</v>
      </c>
    </row>
    <row r="753" spans="1:27" x14ac:dyDescent="0.3">
      <c r="A753" t="e">
        <f>VLOOKUP(dailyActivity_merged[[#Headers],[Id]],dailyActivity_merged[[Id]:[Calories]],15,0)</f>
        <v>#N/A</v>
      </c>
      <c r="B753" t="str">
        <f>LEFT(dailyActivity_merged[[#This Row],[Id]],4)</f>
        <v>7086</v>
      </c>
      <c r="C753">
        <v>7086361926</v>
      </c>
      <c r="D753" t="str">
        <f>LEFT(dailyActivity_merged[[#This Row],[ActivityDate]],1)</f>
        <v>4</v>
      </c>
      <c r="E753" s="1">
        <v>42486</v>
      </c>
      <c r="F753" s="1">
        <f ca="1">SUMIF(dailyActivity_merged[Id],dailyActivity_merged[[#Headers],[TotalSteps]],F754:F1692)</f>
        <v>0</v>
      </c>
      <c r="G753">
        <v>10387</v>
      </c>
      <c r="H753">
        <v>7.0700001716613796</v>
      </c>
      <c r="I753">
        <v>7.0700001716613796</v>
      </c>
      <c r="J753">
        <v>0</v>
      </c>
      <c r="K753" t="b">
        <f>IF(dailyActivity_merged[[#This Row],[VeryActiveDistance]]&gt;20,"active")</f>
        <v>0</v>
      </c>
      <c r="L753">
        <v>4.1599998474121103</v>
      </c>
      <c r="M753" t="b">
        <f>IF(dailyActivity_merged[[#This Row],[ModeratelyActiveDistance]]&gt;10&lt;20,"moderate")</f>
        <v>0</v>
      </c>
      <c r="N753">
        <v>0.769999980926514</v>
      </c>
      <c r="O753" t="str">
        <f>IF(dailyActivity_merged[[#This Row],[LightActiveDistance]]&lt;10,"light")</f>
        <v>light</v>
      </c>
      <c r="P753" t="b">
        <f>IF(dailyActivity_merged[[#This Row],[Mean]]="intermediate",IF(dailyActivity_merged[[#This Row],[Mean]]&gt;35,"pro","beginner"))</f>
        <v>0</v>
      </c>
      <c r="Q753">
        <f>AVERAGE(dailyActivity_merged[LightActiveDistance])</f>
        <v>3.3408191485885292</v>
      </c>
      <c r="R753">
        <v>2.1199998855590798</v>
      </c>
      <c r="S753">
        <v>0</v>
      </c>
      <c r="T753">
        <f>dailyActivity_merged[[#This Row],[VeryActiveMinutes]]*60</f>
        <v>4200</v>
      </c>
      <c r="U753">
        <v>70</v>
      </c>
      <c r="V753">
        <f>dailyActivity_merged[[#This Row],[FairlyActiveMinutes]]*60</f>
        <v>1980</v>
      </c>
      <c r="W753">
        <v>33</v>
      </c>
      <c r="X753">
        <f>dailyActivity_merged[[#This Row],[LightlyActiveMinutes]]*60</f>
        <v>7920</v>
      </c>
      <c r="Y753">
        <v>132</v>
      </c>
      <c r="Z753">
        <v>726</v>
      </c>
      <c r="AA753">
        <v>2781</v>
      </c>
    </row>
    <row r="754" spans="1:27" x14ac:dyDescent="0.3">
      <c r="A754" t="e">
        <f>VLOOKUP(dailyActivity_merged[[#Headers],[Id]],dailyActivity_merged[[Id]:[Calories]],15,0)</f>
        <v>#N/A</v>
      </c>
      <c r="B754" t="str">
        <f>LEFT(dailyActivity_merged[[#This Row],[Id]],4)</f>
        <v>7086</v>
      </c>
      <c r="C754">
        <v>7086361926</v>
      </c>
      <c r="D754" t="str">
        <f>LEFT(dailyActivity_merged[[#This Row],[ActivityDate]],1)</f>
        <v>4</v>
      </c>
      <c r="E754" s="1">
        <v>42487</v>
      </c>
      <c r="F754" s="1">
        <f ca="1">SUMIF(dailyActivity_merged[Id],dailyActivity_merged[[#Headers],[TotalSteps]],F755:F1693)</f>
        <v>0</v>
      </c>
      <c r="G754">
        <v>11107</v>
      </c>
      <c r="H754">
        <v>8.3400001525878906</v>
      </c>
      <c r="I754">
        <v>8.3400001525878906</v>
      </c>
      <c r="J754">
        <v>0</v>
      </c>
      <c r="K754" t="b">
        <f>IF(dailyActivity_merged[[#This Row],[VeryActiveDistance]]&gt;20,"active")</f>
        <v>0</v>
      </c>
      <c r="L754">
        <v>5.6300001144409197</v>
      </c>
      <c r="M754" t="b">
        <f>IF(dailyActivity_merged[[#This Row],[ModeratelyActiveDistance]]&gt;10&lt;20,"moderate")</f>
        <v>0</v>
      </c>
      <c r="N754">
        <v>0.18000000715255701</v>
      </c>
      <c r="O754" t="str">
        <f>IF(dailyActivity_merged[[#This Row],[LightActiveDistance]]&lt;10,"light")</f>
        <v>light</v>
      </c>
      <c r="P754" t="b">
        <f>IF(dailyActivity_merged[[#This Row],[Mean]]="intermediate",IF(dailyActivity_merged[[#This Row],[Mean]]&gt;35,"pro","beginner"))</f>
        <v>0</v>
      </c>
      <c r="Q754">
        <f>AVERAGE(dailyActivity_merged[LightActiveDistance])</f>
        <v>3.3408191485885292</v>
      </c>
      <c r="R754">
        <v>2.5299999713897701</v>
      </c>
      <c r="S754">
        <v>0</v>
      </c>
      <c r="T754">
        <f>dailyActivity_merged[[#This Row],[VeryActiveMinutes]]*60</f>
        <v>3300</v>
      </c>
      <c r="U754">
        <v>55</v>
      </c>
      <c r="V754">
        <f>dailyActivity_merged[[#This Row],[FairlyActiveMinutes]]*60</f>
        <v>360</v>
      </c>
      <c r="W754">
        <v>6</v>
      </c>
      <c r="X754">
        <f>dailyActivity_merged[[#This Row],[LightlyActiveMinutes]]*60</f>
        <v>8700</v>
      </c>
      <c r="Y754">
        <v>145</v>
      </c>
      <c r="Z754">
        <v>829</v>
      </c>
      <c r="AA754">
        <v>2693</v>
      </c>
    </row>
    <row r="755" spans="1:27" x14ac:dyDescent="0.3">
      <c r="A755" t="e">
        <f>VLOOKUP(dailyActivity_merged[[#Headers],[Id]],dailyActivity_merged[[Id]:[Calories]],15,0)</f>
        <v>#N/A</v>
      </c>
      <c r="B755" t="str">
        <f>LEFT(dailyActivity_merged[[#This Row],[Id]],4)</f>
        <v>7086</v>
      </c>
      <c r="C755">
        <v>7086361926</v>
      </c>
      <c r="D755" t="str">
        <f>LEFT(dailyActivity_merged[[#This Row],[ActivityDate]],1)</f>
        <v>4</v>
      </c>
      <c r="E755" s="1">
        <v>42488</v>
      </c>
      <c r="F755" s="1">
        <f ca="1">SUMIF(dailyActivity_merged[Id],dailyActivity_merged[[#Headers],[TotalSteps]],F756:F1694)</f>
        <v>0</v>
      </c>
      <c r="G755">
        <v>11584</v>
      </c>
      <c r="H755">
        <v>7.8000001907348597</v>
      </c>
      <c r="I755">
        <v>7.8000001907348597</v>
      </c>
      <c r="J755">
        <v>0</v>
      </c>
      <c r="K755" t="b">
        <f>IF(dailyActivity_merged[[#This Row],[VeryActiveDistance]]&gt;20,"active")</f>
        <v>0</v>
      </c>
      <c r="L755">
        <v>2.78999996185303</v>
      </c>
      <c r="M755" t="b">
        <f>IF(dailyActivity_merged[[#This Row],[ModeratelyActiveDistance]]&gt;10&lt;20,"moderate")</f>
        <v>0</v>
      </c>
      <c r="N755">
        <v>1.6399999856948899</v>
      </c>
      <c r="O755" t="str">
        <f>IF(dailyActivity_merged[[#This Row],[LightActiveDistance]]&lt;10,"light")</f>
        <v>light</v>
      </c>
      <c r="P755" t="b">
        <f>IF(dailyActivity_merged[[#This Row],[Mean]]="intermediate",IF(dailyActivity_merged[[#This Row],[Mean]]&gt;35,"pro","beginner"))</f>
        <v>0</v>
      </c>
      <c r="Q755">
        <f>AVERAGE(dailyActivity_merged[LightActiveDistance])</f>
        <v>3.3408191485885292</v>
      </c>
      <c r="R755">
        <v>3.3599998950958301</v>
      </c>
      <c r="S755">
        <v>0</v>
      </c>
      <c r="T755">
        <f>dailyActivity_merged[[#This Row],[VeryActiveMinutes]]*60</f>
        <v>3240</v>
      </c>
      <c r="U755">
        <v>54</v>
      </c>
      <c r="V755">
        <f>dailyActivity_merged[[#This Row],[FairlyActiveMinutes]]*60</f>
        <v>2880</v>
      </c>
      <c r="W755">
        <v>48</v>
      </c>
      <c r="X755">
        <f>dailyActivity_merged[[#This Row],[LightlyActiveMinutes]]*60</f>
        <v>9660</v>
      </c>
      <c r="Y755">
        <v>161</v>
      </c>
      <c r="Z755">
        <v>810</v>
      </c>
      <c r="AA755">
        <v>2862</v>
      </c>
    </row>
    <row r="756" spans="1:27" x14ac:dyDescent="0.3">
      <c r="A756" t="e">
        <f>VLOOKUP(dailyActivity_merged[[#Headers],[Id]],dailyActivity_merged[[Id]:[Calories]],15,0)</f>
        <v>#N/A</v>
      </c>
      <c r="B756" t="str">
        <f>LEFT(dailyActivity_merged[[#This Row],[Id]],4)</f>
        <v>7086</v>
      </c>
      <c r="C756">
        <v>7086361926</v>
      </c>
      <c r="D756" t="str">
        <f>LEFT(dailyActivity_merged[[#This Row],[ActivityDate]],1)</f>
        <v>4</v>
      </c>
      <c r="E756" s="1">
        <v>42489</v>
      </c>
      <c r="F756" s="1">
        <f ca="1">SUMIF(dailyActivity_merged[Id],dailyActivity_merged[[#Headers],[TotalSteps]],F757:F1695)</f>
        <v>0</v>
      </c>
      <c r="G756">
        <v>7881</v>
      </c>
      <c r="H756">
        <v>4.9499998092651403</v>
      </c>
      <c r="I756">
        <v>4.9499998092651403</v>
      </c>
      <c r="J756">
        <v>0</v>
      </c>
      <c r="K756" t="b">
        <f>IF(dailyActivity_merged[[#This Row],[VeryActiveDistance]]&gt;20,"active")</f>
        <v>0</v>
      </c>
      <c r="L756">
        <v>0.490000009536743</v>
      </c>
      <c r="M756" t="b">
        <f>IF(dailyActivity_merged[[#This Row],[ModeratelyActiveDistance]]&gt;10&lt;20,"moderate")</f>
        <v>0</v>
      </c>
      <c r="N756">
        <v>0.44999998807907099</v>
      </c>
      <c r="O756" t="str">
        <f>IF(dailyActivity_merged[[#This Row],[LightActiveDistance]]&lt;10,"light")</f>
        <v>light</v>
      </c>
      <c r="P756" t="b">
        <f>IF(dailyActivity_merged[[#This Row],[Mean]]="intermediate",IF(dailyActivity_merged[[#This Row],[Mean]]&gt;35,"pro","beginner"))</f>
        <v>0</v>
      </c>
      <c r="Q756">
        <f>AVERAGE(dailyActivity_merged[LightActiveDistance])</f>
        <v>3.3408191485885292</v>
      </c>
      <c r="R756">
        <v>4</v>
      </c>
      <c r="S756">
        <v>0</v>
      </c>
      <c r="T756">
        <f>dailyActivity_merged[[#This Row],[VeryActiveMinutes]]*60</f>
        <v>1440</v>
      </c>
      <c r="U756">
        <v>24</v>
      </c>
      <c r="V756">
        <f>dailyActivity_merged[[#This Row],[FairlyActiveMinutes]]*60</f>
        <v>2160</v>
      </c>
      <c r="W756">
        <v>36</v>
      </c>
      <c r="X756">
        <f>dailyActivity_merged[[#This Row],[LightlyActiveMinutes]]*60</f>
        <v>10920</v>
      </c>
      <c r="Y756">
        <v>182</v>
      </c>
      <c r="Z756">
        <v>1198</v>
      </c>
      <c r="AA756">
        <v>2616</v>
      </c>
    </row>
    <row r="757" spans="1:27" x14ac:dyDescent="0.3">
      <c r="A757" t="e">
        <f>VLOOKUP(dailyActivity_merged[[#Headers],[Id]],dailyActivity_merged[[Id]:[Calories]],15,0)</f>
        <v>#N/A</v>
      </c>
      <c r="B757" t="str">
        <f>LEFT(dailyActivity_merged[[#This Row],[Id]],4)</f>
        <v>7086</v>
      </c>
      <c r="C757">
        <v>7086361926</v>
      </c>
      <c r="D757" t="str">
        <f>LEFT(dailyActivity_merged[[#This Row],[ActivityDate]],1)</f>
        <v>4</v>
      </c>
      <c r="E757" s="1">
        <v>42490</v>
      </c>
      <c r="F757" s="1">
        <f ca="1">SUMIF(dailyActivity_merged[Id],dailyActivity_merged[[#Headers],[TotalSteps]],F758:F1696)</f>
        <v>0</v>
      </c>
      <c r="G757">
        <v>14560</v>
      </c>
      <c r="H757">
        <v>9.4099998474121094</v>
      </c>
      <c r="I757">
        <v>9.4099998474121094</v>
      </c>
      <c r="J757">
        <v>0</v>
      </c>
      <c r="K757" t="b">
        <f>IF(dailyActivity_merged[[#This Row],[VeryActiveDistance]]&gt;20,"active")</f>
        <v>0</v>
      </c>
      <c r="L757">
        <v>3.1199998855590798</v>
      </c>
      <c r="M757" t="b">
        <f>IF(dailyActivity_merged[[#This Row],[ModeratelyActiveDistance]]&gt;10&lt;20,"moderate")</f>
        <v>0</v>
      </c>
      <c r="N757">
        <v>1.03999996185303</v>
      </c>
      <c r="O757" t="str">
        <f>IF(dailyActivity_merged[[#This Row],[LightActiveDistance]]&lt;10,"light")</f>
        <v>light</v>
      </c>
      <c r="P757" t="b">
        <f>IF(dailyActivity_merged[[#This Row],[Mean]]="intermediate",IF(dailyActivity_merged[[#This Row],[Mean]]&gt;35,"pro","beginner"))</f>
        <v>0</v>
      </c>
      <c r="Q757">
        <f>AVERAGE(dailyActivity_merged[LightActiveDistance])</f>
        <v>3.3408191485885292</v>
      </c>
      <c r="R757">
        <v>5.2399997711181596</v>
      </c>
      <c r="S757">
        <v>0</v>
      </c>
      <c r="T757">
        <f>dailyActivity_merged[[#This Row],[VeryActiveMinutes]]*60</f>
        <v>2520</v>
      </c>
      <c r="U757">
        <v>42</v>
      </c>
      <c r="V757">
        <f>dailyActivity_merged[[#This Row],[FairlyActiveMinutes]]*60</f>
        <v>1020</v>
      </c>
      <c r="W757">
        <v>17</v>
      </c>
      <c r="X757">
        <f>dailyActivity_merged[[#This Row],[LightlyActiveMinutes]]*60</f>
        <v>18480</v>
      </c>
      <c r="Y757">
        <v>308</v>
      </c>
      <c r="Z757">
        <v>584</v>
      </c>
      <c r="AA757">
        <v>2995</v>
      </c>
    </row>
    <row r="758" spans="1:27" x14ac:dyDescent="0.3">
      <c r="A758" t="e">
        <f>VLOOKUP(dailyActivity_merged[[#Headers],[Id]],dailyActivity_merged[[Id]:[Calories]],15,0)</f>
        <v>#N/A</v>
      </c>
      <c r="B758" t="str">
        <f>LEFT(dailyActivity_merged[[#This Row],[Id]],4)</f>
        <v>7086</v>
      </c>
      <c r="C758">
        <v>7086361926</v>
      </c>
      <c r="D758" t="str">
        <f>LEFT(dailyActivity_merged[[#This Row],[ActivityDate]],1)</f>
        <v>4</v>
      </c>
      <c r="E758" s="1">
        <v>42491</v>
      </c>
      <c r="F758" s="1">
        <f ca="1">SUMIF(dailyActivity_merged[Id],dailyActivity_merged[[#Headers],[TotalSteps]],F759:F1697)</f>
        <v>0</v>
      </c>
      <c r="G758">
        <v>12390</v>
      </c>
      <c r="H758">
        <v>8.0699996948242205</v>
      </c>
      <c r="I758">
        <v>8.0699996948242205</v>
      </c>
      <c r="J758">
        <v>0</v>
      </c>
      <c r="K758" t="b">
        <f>IF(dailyActivity_merged[[#This Row],[VeryActiveDistance]]&gt;20,"active")</f>
        <v>0</v>
      </c>
      <c r="L758">
        <v>2.2999999523162802</v>
      </c>
      <c r="M758" t="b">
        <f>IF(dailyActivity_merged[[#This Row],[ModeratelyActiveDistance]]&gt;10&lt;20,"moderate")</f>
        <v>0</v>
      </c>
      <c r="N758">
        <v>0.89999997615814198</v>
      </c>
      <c r="O758" t="str">
        <f>IF(dailyActivity_merged[[#This Row],[LightActiveDistance]]&lt;10,"light")</f>
        <v>light</v>
      </c>
      <c r="P758" t="b">
        <f>IF(dailyActivity_merged[[#This Row],[Mean]]="intermediate",IF(dailyActivity_merged[[#This Row],[Mean]]&gt;35,"pro","beginner"))</f>
        <v>0</v>
      </c>
      <c r="Q758">
        <f>AVERAGE(dailyActivity_merged[LightActiveDistance])</f>
        <v>3.3408191485885292</v>
      </c>
      <c r="R758">
        <v>4.8499999046325701</v>
      </c>
      <c r="S758">
        <v>0</v>
      </c>
      <c r="T758">
        <f>dailyActivity_merged[[#This Row],[VeryActiveMinutes]]*60</f>
        <v>1800</v>
      </c>
      <c r="U758">
        <v>30</v>
      </c>
      <c r="V758">
        <f>dailyActivity_merged[[#This Row],[FairlyActiveMinutes]]*60</f>
        <v>900</v>
      </c>
      <c r="W758">
        <v>15</v>
      </c>
      <c r="X758">
        <f>dailyActivity_merged[[#This Row],[LightlyActiveMinutes]]*60</f>
        <v>15480</v>
      </c>
      <c r="Y758">
        <v>258</v>
      </c>
      <c r="Z758">
        <v>685</v>
      </c>
      <c r="AA758">
        <v>2730</v>
      </c>
    </row>
    <row r="759" spans="1:27" x14ac:dyDescent="0.3">
      <c r="A759" t="e">
        <f>VLOOKUP(dailyActivity_merged[[#Headers],[Id]],dailyActivity_merged[[Id]:[Calories]],15,0)</f>
        <v>#N/A</v>
      </c>
      <c r="B759" t="str">
        <f>LEFT(dailyActivity_merged[[#This Row],[Id]],4)</f>
        <v>7086</v>
      </c>
      <c r="C759">
        <v>7086361926</v>
      </c>
      <c r="D759" t="str">
        <f>LEFT(dailyActivity_merged[[#This Row],[ActivityDate]],1)</f>
        <v>4</v>
      </c>
      <c r="E759" s="1">
        <v>42492</v>
      </c>
      <c r="F759" s="1">
        <f ca="1">SUMIF(dailyActivity_merged[Id],dailyActivity_merged[[#Headers],[TotalSteps]],F760:F1698)</f>
        <v>0</v>
      </c>
      <c r="G759">
        <v>10052</v>
      </c>
      <c r="H759">
        <v>6.8099999427795401</v>
      </c>
      <c r="I759">
        <v>6.8099999427795401</v>
      </c>
      <c r="J759">
        <v>0</v>
      </c>
      <c r="K759" t="b">
        <f>IF(dailyActivity_merged[[#This Row],[VeryActiveDistance]]&gt;20,"active")</f>
        <v>0</v>
      </c>
      <c r="L759">
        <v>3.4800000190734899</v>
      </c>
      <c r="M759" t="b">
        <f>IF(dailyActivity_merged[[#This Row],[ModeratelyActiveDistance]]&gt;10&lt;20,"moderate")</f>
        <v>0</v>
      </c>
      <c r="N759">
        <v>0.66000002622604403</v>
      </c>
      <c r="O759" t="str">
        <f>IF(dailyActivity_merged[[#This Row],[LightActiveDistance]]&lt;10,"light")</f>
        <v>light</v>
      </c>
      <c r="P759" t="b">
        <f>IF(dailyActivity_merged[[#This Row],[Mean]]="intermediate",IF(dailyActivity_merged[[#This Row],[Mean]]&gt;35,"pro","beginner"))</f>
        <v>0</v>
      </c>
      <c r="Q759">
        <f>AVERAGE(dailyActivity_merged[LightActiveDistance])</f>
        <v>3.3408191485885292</v>
      </c>
      <c r="R759">
        <v>2.6600000858306898</v>
      </c>
      <c r="S759">
        <v>0</v>
      </c>
      <c r="T759">
        <f>dailyActivity_merged[[#This Row],[VeryActiveMinutes]]*60</f>
        <v>3960</v>
      </c>
      <c r="U759">
        <v>66</v>
      </c>
      <c r="V759">
        <f>dailyActivity_merged[[#This Row],[FairlyActiveMinutes]]*60</f>
        <v>1560</v>
      </c>
      <c r="W759">
        <v>26</v>
      </c>
      <c r="X759">
        <f>dailyActivity_merged[[#This Row],[LightlyActiveMinutes]]*60</f>
        <v>8340</v>
      </c>
      <c r="Y759">
        <v>139</v>
      </c>
      <c r="Z759">
        <v>737</v>
      </c>
      <c r="AA759">
        <v>2754</v>
      </c>
    </row>
    <row r="760" spans="1:27" x14ac:dyDescent="0.3">
      <c r="A760" t="e">
        <f>VLOOKUP(dailyActivity_merged[[#Headers],[Id]],dailyActivity_merged[[Id]:[Calories]],15,0)</f>
        <v>#N/A</v>
      </c>
      <c r="B760" t="str">
        <f>LEFT(dailyActivity_merged[[#This Row],[Id]],4)</f>
        <v>7086</v>
      </c>
      <c r="C760">
        <v>7086361926</v>
      </c>
      <c r="D760" t="str">
        <f>LEFT(dailyActivity_merged[[#This Row],[ActivityDate]],1)</f>
        <v>4</v>
      </c>
      <c r="E760" s="1">
        <v>42493</v>
      </c>
      <c r="F760" s="1">
        <f ca="1">SUMIF(dailyActivity_merged[Id],dailyActivity_merged[[#Headers],[TotalSteps]],F761:F1699)</f>
        <v>0</v>
      </c>
      <c r="G760">
        <v>10288</v>
      </c>
      <c r="H760">
        <v>6.7600002288818404</v>
      </c>
      <c r="I760">
        <v>6.7600002288818404</v>
      </c>
      <c r="J760">
        <v>0</v>
      </c>
      <c r="K760" t="b">
        <f>IF(dailyActivity_merged[[#This Row],[VeryActiveDistance]]&gt;20,"active")</f>
        <v>0</v>
      </c>
      <c r="L760">
        <v>2.7400000095367401</v>
      </c>
      <c r="M760" t="b">
        <f>IF(dailyActivity_merged[[#This Row],[ModeratelyActiveDistance]]&gt;10&lt;20,"moderate")</f>
        <v>0</v>
      </c>
      <c r="N760">
        <v>0.85000002384185802</v>
      </c>
      <c r="O760" t="str">
        <f>IF(dailyActivity_merged[[#This Row],[LightActiveDistance]]&lt;10,"light")</f>
        <v>light</v>
      </c>
      <c r="P760" t="b">
        <f>IF(dailyActivity_merged[[#This Row],[Mean]]="intermediate",IF(dailyActivity_merged[[#This Row],[Mean]]&gt;35,"pro","beginner"))</f>
        <v>0</v>
      </c>
      <c r="Q760">
        <f>AVERAGE(dailyActivity_merged[LightActiveDistance])</f>
        <v>3.3408191485885292</v>
      </c>
      <c r="R760">
        <v>3.1600000858306898</v>
      </c>
      <c r="S760">
        <v>0</v>
      </c>
      <c r="T760">
        <f>dailyActivity_merged[[#This Row],[VeryActiveMinutes]]*60</f>
        <v>3420</v>
      </c>
      <c r="U760">
        <v>57</v>
      </c>
      <c r="V760">
        <f>dailyActivity_merged[[#This Row],[FairlyActiveMinutes]]*60</f>
        <v>2160</v>
      </c>
      <c r="W760">
        <v>36</v>
      </c>
      <c r="X760">
        <f>dailyActivity_merged[[#This Row],[LightlyActiveMinutes]]*60</f>
        <v>9120</v>
      </c>
      <c r="Y760">
        <v>152</v>
      </c>
      <c r="Z760">
        <v>761</v>
      </c>
      <c r="AA760">
        <v>2754</v>
      </c>
    </row>
    <row r="761" spans="1:27" x14ac:dyDescent="0.3">
      <c r="A761" t="e">
        <f>VLOOKUP(dailyActivity_merged[[#Headers],[Id]],dailyActivity_merged[[Id]:[Calories]],15,0)</f>
        <v>#N/A</v>
      </c>
      <c r="B761" t="str">
        <f>LEFT(dailyActivity_merged[[#This Row],[Id]],4)</f>
        <v>7086</v>
      </c>
      <c r="C761">
        <v>7086361926</v>
      </c>
      <c r="D761" t="str">
        <f>LEFT(dailyActivity_merged[[#This Row],[ActivityDate]],1)</f>
        <v>4</v>
      </c>
      <c r="E761" s="1">
        <v>42494</v>
      </c>
      <c r="F761" s="1">
        <f ca="1">SUMIF(dailyActivity_merged[Id],dailyActivity_merged[[#Headers],[TotalSteps]],F762:F1700)</f>
        <v>0</v>
      </c>
      <c r="G761">
        <v>10988</v>
      </c>
      <c r="H761">
        <v>8.3100004196166992</v>
      </c>
      <c r="I761">
        <v>8.3100004196166992</v>
      </c>
      <c r="J761">
        <v>0</v>
      </c>
      <c r="K761" t="b">
        <f>IF(dailyActivity_merged[[#This Row],[VeryActiveDistance]]&gt;20,"active")</f>
        <v>0</v>
      </c>
      <c r="L761">
        <v>5.2800002098083496</v>
      </c>
      <c r="M761" t="b">
        <f>IF(dailyActivity_merged[[#This Row],[ModeratelyActiveDistance]]&gt;10&lt;20,"moderate")</f>
        <v>0</v>
      </c>
      <c r="N761">
        <v>0.119999997317791</v>
      </c>
      <c r="O761" t="str">
        <f>IF(dailyActivity_merged[[#This Row],[LightActiveDistance]]&lt;10,"light")</f>
        <v>light</v>
      </c>
      <c r="P761" t="b">
        <f>IF(dailyActivity_merged[[#This Row],[Mean]]="intermediate",IF(dailyActivity_merged[[#This Row],[Mean]]&gt;35,"pro","beginner"))</f>
        <v>0</v>
      </c>
      <c r="Q761">
        <f>AVERAGE(dailyActivity_merged[LightActiveDistance])</f>
        <v>3.3408191485885292</v>
      </c>
      <c r="R761">
        <v>2.9000000953674299</v>
      </c>
      <c r="S761">
        <v>0</v>
      </c>
      <c r="T761">
        <f>dailyActivity_merged[[#This Row],[VeryActiveMinutes]]*60</f>
        <v>2700</v>
      </c>
      <c r="U761">
        <v>45</v>
      </c>
      <c r="V761">
        <f>dailyActivity_merged[[#This Row],[FairlyActiveMinutes]]*60</f>
        <v>720</v>
      </c>
      <c r="W761">
        <v>12</v>
      </c>
      <c r="X761">
        <f>dailyActivity_merged[[#This Row],[LightlyActiveMinutes]]*60</f>
        <v>8100</v>
      </c>
      <c r="Y761">
        <v>135</v>
      </c>
      <c r="Z761">
        <v>843</v>
      </c>
      <c r="AA761">
        <v>2655</v>
      </c>
    </row>
    <row r="762" spans="1:27" x14ac:dyDescent="0.3">
      <c r="A762" t="e">
        <f>VLOOKUP(dailyActivity_merged[[#Headers],[Id]],dailyActivity_merged[[Id]:[Calories]],15,0)</f>
        <v>#N/A</v>
      </c>
      <c r="B762" t="str">
        <f>LEFT(dailyActivity_merged[[#This Row],[Id]],4)</f>
        <v>7086</v>
      </c>
      <c r="C762">
        <v>7086361926</v>
      </c>
      <c r="D762" t="str">
        <f>LEFT(dailyActivity_merged[[#This Row],[ActivityDate]],1)</f>
        <v>4</v>
      </c>
      <c r="E762" s="1">
        <v>42495</v>
      </c>
      <c r="F762" s="1">
        <f ca="1">SUMIF(dailyActivity_merged[Id],dailyActivity_merged[[#Headers],[TotalSteps]],F763:F1701)</f>
        <v>0</v>
      </c>
      <c r="G762">
        <v>8564</v>
      </c>
      <c r="H762">
        <v>5.5999999046325701</v>
      </c>
      <c r="I762">
        <v>5.5999999046325701</v>
      </c>
      <c r="J762">
        <v>0</v>
      </c>
      <c r="K762" t="b">
        <f>IF(dailyActivity_merged[[#This Row],[VeryActiveDistance]]&gt;20,"active")</f>
        <v>0</v>
      </c>
      <c r="L762">
        <v>1.7799999713897701</v>
      </c>
      <c r="M762" t="b">
        <f>IF(dailyActivity_merged[[#This Row],[ModeratelyActiveDistance]]&gt;10&lt;20,"moderate")</f>
        <v>0</v>
      </c>
      <c r="N762">
        <v>0.82999998331069902</v>
      </c>
      <c r="O762" t="str">
        <f>IF(dailyActivity_merged[[#This Row],[LightActiveDistance]]&lt;10,"light")</f>
        <v>light</v>
      </c>
      <c r="P762" t="b">
        <f>IF(dailyActivity_merged[[#This Row],[Mean]]="intermediate",IF(dailyActivity_merged[[#This Row],[Mean]]&gt;35,"pro","beginner"))</f>
        <v>0</v>
      </c>
      <c r="Q762">
        <f>AVERAGE(dailyActivity_merged[LightActiveDistance])</f>
        <v>3.3408191485885292</v>
      </c>
      <c r="R762">
        <v>2.9500000476837198</v>
      </c>
      <c r="S762">
        <v>0</v>
      </c>
      <c r="T762">
        <f>dailyActivity_merged[[#This Row],[VeryActiveMinutes]]*60</f>
        <v>1440</v>
      </c>
      <c r="U762">
        <v>24</v>
      </c>
      <c r="V762">
        <f>dailyActivity_merged[[#This Row],[FairlyActiveMinutes]]*60</f>
        <v>840</v>
      </c>
      <c r="W762">
        <v>14</v>
      </c>
      <c r="X762">
        <f>dailyActivity_merged[[#This Row],[LightlyActiveMinutes]]*60</f>
        <v>8940</v>
      </c>
      <c r="Y762">
        <v>149</v>
      </c>
      <c r="Z762">
        <v>1253</v>
      </c>
      <c r="AA762">
        <v>2386</v>
      </c>
    </row>
    <row r="763" spans="1:27" x14ac:dyDescent="0.3">
      <c r="A763" t="e">
        <f>VLOOKUP(dailyActivity_merged[[#Headers],[Id]],dailyActivity_merged[[Id]:[Calories]],15,0)</f>
        <v>#N/A</v>
      </c>
      <c r="B763" t="str">
        <f>LEFT(dailyActivity_merged[[#This Row],[Id]],4)</f>
        <v>7086</v>
      </c>
      <c r="C763">
        <v>7086361926</v>
      </c>
      <c r="D763" t="str">
        <f>LEFT(dailyActivity_merged[[#This Row],[ActivityDate]],1)</f>
        <v>4</v>
      </c>
      <c r="E763" s="1">
        <v>42496</v>
      </c>
      <c r="F763" s="1">
        <f ca="1">SUMIF(dailyActivity_merged[Id],dailyActivity_merged[[#Headers],[TotalSteps]],F764:F1702)</f>
        <v>0</v>
      </c>
      <c r="G763">
        <v>12461</v>
      </c>
      <c r="H763">
        <v>8.3800001144409197</v>
      </c>
      <c r="I763">
        <v>8.3800001144409197</v>
      </c>
      <c r="J763">
        <v>0</v>
      </c>
      <c r="K763" t="b">
        <f>IF(dailyActivity_merged[[#This Row],[VeryActiveDistance]]&gt;20,"active")</f>
        <v>0</v>
      </c>
      <c r="L763">
        <v>3.8199999332428001</v>
      </c>
      <c r="M763" t="b">
        <f>IF(dailyActivity_merged[[#This Row],[ModeratelyActiveDistance]]&gt;10&lt;20,"moderate")</f>
        <v>0</v>
      </c>
      <c r="N763">
        <v>1.4299999475479099</v>
      </c>
      <c r="O763" t="str">
        <f>IF(dailyActivity_merged[[#This Row],[LightActiveDistance]]&lt;10,"light")</f>
        <v>light</v>
      </c>
      <c r="P763" t="b">
        <f>IF(dailyActivity_merged[[#This Row],[Mean]]="intermediate",IF(dailyActivity_merged[[#This Row],[Mean]]&gt;35,"pro","beginner"))</f>
        <v>0</v>
      </c>
      <c r="Q763">
        <f>AVERAGE(dailyActivity_merged[LightActiveDistance])</f>
        <v>3.3408191485885292</v>
      </c>
      <c r="R763">
        <v>3.1199998855590798</v>
      </c>
      <c r="S763">
        <v>0</v>
      </c>
      <c r="T763">
        <f>dailyActivity_merged[[#This Row],[VeryActiveMinutes]]*60</f>
        <v>5040</v>
      </c>
      <c r="U763">
        <v>84</v>
      </c>
      <c r="V763">
        <f>dailyActivity_merged[[#This Row],[FairlyActiveMinutes]]*60</f>
        <v>2100</v>
      </c>
      <c r="W763">
        <v>35</v>
      </c>
      <c r="X763">
        <f>dailyActivity_merged[[#This Row],[LightlyActiveMinutes]]*60</f>
        <v>9240</v>
      </c>
      <c r="Y763">
        <v>154</v>
      </c>
      <c r="Z763">
        <v>834</v>
      </c>
      <c r="AA763">
        <v>2924</v>
      </c>
    </row>
    <row r="764" spans="1:27" x14ac:dyDescent="0.3">
      <c r="A764" t="e">
        <f>VLOOKUP(dailyActivity_merged[[#Headers],[Id]],dailyActivity_merged[[Id]:[Calories]],15,0)</f>
        <v>#N/A</v>
      </c>
      <c r="B764" t="str">
        <f>LEFT(dailyActivity_merged[[#This Row],[Id]],4)</f>
        <v>7086</v>
      </c>
      <c r="C764">
        <v>7086361926</v>
      </c>
      <c r="D764" t="str">
        <f>LEFT(dailyActivity_merged[[#This Row],[ActivityDate]],1)</f>
        <v>4</v>
      </c>
      <c r="E764" s="1">
        <v>42497</v>
      </c>
      <c r="F764" s="1">
        <f ca="1">SUMIF(dailyActivity_merged[Id],dailyActivity_merged[[#Headers],[TotalSteps]],F765:F1703)</f>
        <v>0</v>
      </c>
      <c r="G764">
        <v>12827</v>
      </c>
      <c r="H764">
        <v>8.4799995422363299</v>
      </c>
      <c r="I764">
        <v>8.4799995422363299</v>
      </c>
      <c r="J764">
        <v>0</v>
      </c>
      <c r="K764" t="b">
        <f>IF(dailyActivity_merged[[#This Row],[VeryActiveDistance]]&gt;20,"active")</f>
        <v>0</v>
      </c>
      <c r="L764">
        <v>1.46000003814697</v>
      </c>
      <c r="M764" t="b">
        <f>IF(dailyActivity_merged[[#This Row],[ModeratelyActiveDistance]]&gt;10&lt;20,"moderate")</f>
        <v>0</v>
      </c>
      <c r="N764">
        <v>2.3299999237060498</v>
      </c>
      <c r="O764" t="str">
        <f>IF(dailyActivity_merged[[#This Row],[LightActiveDistance]]&lt;10,"light")</f>
        <v>light</v>
      </c>
      <c r="P764" t="b">
        <f>IF(dailyActivity_merged[[#This Row],[Mean]]="intermediate",IF(dailyActivity_merged[[#This Row],[Mean]]&gt;35,"pro","beginner"))</f>
        <v>0</v>
      </c>
      <c r="Q764">
        <f>AVERAGE(dailyActivity_merged[LightActiveDistance])</f>
        <v>3.3408191485885292</v>
      </c>
      <c r="R764">
        <v>4.6799998283386204</v>
      </c>
      <c r="S764">
        <v>0</v>
      </c>
      <c r="T764">
        <f>dailyActivity_merged[[#This Row],[VeryActiveMinutes]]*60</f>
        <v>1200</v>
      </c>
      <c r="U764">
        <v>20</v>
      </c>
      <c r="V764">
        <f>dailyActivity_merged[[#This Row],[FairlyActiveMinutes]]*60</f>
        <v>2520</v>
      </c>
      <c r="W764">
        <v>42</v>
      </c>
      <c r="X764">
        <f>dailyActivity_merged[[#This Row],[LightlyActiveMinutes]]*60</f>
        <v>12540</v>
      </c>
      <c r="Y764">
        <v>209</v>
      </c>
      <c r="Z764">
        <v>621</v>
      </c>
      <c r="AA764">
        <v>2739</v>
      </c>
    </row>
    <row r="765" spans="1:27" x14ac:dyDescent="0.3">
      <c r="A765" t="e">
        <f>VLOOKUP(dailyActivity_merged[[#Headers],[Id]],dailyActivity_merged[[Id]:[Calories]],15,0)</f>
        <v>#N/A</v>
      </c>
      <c r="B765" t="str">
        <f>LEFT(dailyActivity_merged[[#This Row],[Id]],4)</f>
        <v>7086</v>
      </c>
      <c r="C765">
        <v>7086361926</v>
      </c>
      <c r="D765" t="str">
        <f>LEFT(dailyActivity_merged[[#This Row],[ActivityDate]],1)</f>
        <v>4</v>
      </c>
      <c r="E765" s="1">
        <v>42498</v>
      </c>
      <c r="F765" s="1">
        <f ca="1">SUMIF(dailyActivity_merged[Id],dailyActivity_merged[[#Headers],[TotalSteps]],F766:F1704)</f>
        <v>0</v>
      </c>
      <c r="G765">
        <v>10677</v>
      </c>
      <c r="H765">
        <v>7.0999999046325701</v>
      </c>
      <c r="I765">
        <v>7.0999999046325701</v>
      </c>
      <c r="J765">
        <v>0</v>
      </c>
      <c r="K765" t="b">
        <f>IF(dailyActivity_merged[[#This Row],[VeryActiveDistance]]&gt;20,"active")</f>
        <v>0</v>
      </c>
      <c r="L765">
        <v>2.3099999427795401</v>
      </c>
      <c r="M765" t="b">
        <f>IF(dailyActivity_merged[[#This Row],[ModeratelyActiveDistance]]&gt;10&lt;20,"moderate")</f>
        <v>0</v>
      </c>
      <c r="N765">
        <v>1.5299999713897701</v>
      </c>
      <c r="O765" t="str">
        <f>IF(dailyActivity_merged[[#This Row],[LightActiveDistance]]&lt;10,"light")</f>
        <v>light</v>
      </c>
      <c r="P765" t="b">
        <f>IF(dailyActivity_merged[[#This Row],[Mean]]="intermediate",IF(dailyActivity_merged[[#This Row],[Mean]]&gt;35,"pro","beginner"))</f>
        <v>0</v>
      </c>
      <c r="Q765">
        <f>AVERAGE(dailyActivity_merged[LightActiveDistance])</f>
        <v>3.3408191485885292</v>
      </c>
      <c r="R765">
        <v>3.25</v>
      </c>
      <c r="S765">
        <v>0</v>
      </c>
      <c r="T765">
        <f>dailyActivity_merged[[#This Row],[VeryActiveMinutes]]*60</f>
        <v>1920</v>
      </c>
      <c r="U765">
        <v>32</v>
      </c>
      <c r="V765">
        <f>dailyActivity_merged[[#This Row],[FairlyActiveMinutes]]*60</f>
        <v>1620</v>
      </c>
      <c r="W765">
        <v>27</v>
      </c>
      <c r="X765">
        <f>dailyActivity_merged[[#This Row],[LightlyActiveMinutes]]*60</f>
        <v>8820</v>
      </c>
      <c r="Y765">
        <v>147</v>
      </c>
      <c r="Z765">
        <v>695</v>
      </c>
      <c r="AA765">
        <v>2534</v>
      </c>
    </row>
    <row r="766" spans="1:27" x14ac:dyDescent="0.3">
      <c r="A766" t="e">
        <f>VLOOKUP(dailyActivity_merged[[#Headers],[Id]],dailyActivity_merged[[Id]:[Calories]],15,0)</f>
        <v>#N/A</v>
      </c>
      <c r="B766" t="str">
        <f>LEFT(dailyActivity_merged[[#This Row],[Id]],4)</f>
        <v>7086</v>
      </c>
      <c r="C766">
        <v>7086361926</v>
      </c>
      <c r="D766" t="str">
        <f>LEFT(dailyActivity_merged[[#This Row],[ActivityDate]],1)</f>
        <v>4</v>
      </c>
      <c r="E766" s="1">
        <v>42499</v>
      </c>
      <c r="F766" s="1">
        <f ca="1">SUMIF(dailyActivity_merged[Id],dailyActivity_merged[[#Headers],[TotalSteps]],F767:F1705)</f>
        <v>0</v>
      </c>
      <c r="G766">
        <v>13566</v>
      </c>
      <c r="H766">
        <v>9.1099996566772496</v>
      </c>
      <c r="I766">
        <v>9.1099996566772496</v>
      </c>
      <c r="J766">
        <v>0</v>
      </c>
      <c r="K766" t="b">
        <f>IF(dailyActivity_merged[[#This Row],[VeryActiveDistance]]&gt;20,"active")</f>
        <v>0</v>
      </c>
      <c r="L766">
        <v>4.2600002288818404</v>
      </c>
      <c r="M766" t="b">
        <f>IF(dailyActivity_merged[[#This Row],[ModeratelyActiveDistance]]&gt;10&lt;20,"moderate")</f>
        <v>0</v>
      </c>
      <c r="N766">
        <v>1.71000003814697</v>
      </c>
      <c r="O766" t="str">
        <f>IF(dailyActivity_merged[[#This Row],[LightActiveDistance]]&lt;10,"light")</f>
        <v>light</v>
      </c>
      <c r="P766" t="b">
        <f>IF(dailyActivity_merged[[#This Row],[Mean]]="intermediate",IF(dailyActivity_merged[[#This Row],[Mean]]&gt;35,"pro","beginner"))</f>
        <v>0</v>
      </c>
      <c r="Q766">
        <f>AVERAGE(dailyActivity_merged[LightActiveDistance])</f>
        <v>3.3408191485885292</v>
      </c>
      <c r="R766">
        <v>3.1199998855590798</v>
      </c>
      <c r="S766">
        <v>0</v>
      </c>
      <c r="T766">
        <f>dailyActivity_merged[[#This Row],[VeryActiveMinutes]]*60</f>
        <v>4020</v>
      </c>
      <c r="U766">
        <v>67</v>
      </c>
      <c r="V766">
        <f>dailyActivity_merged[[#This Row],[FairlyActiveMinutes]]*60</f>
        <v>3000</v>
      </c>
      <c r="W766">
        <v>50</v>
      </c>
      <c r="X766">
        <f>dailyActivity_merged[[#This Row],[LightlyActiveMinutes]]*60</f>
        <v>10260</v>
      </c>
      <c r="Y766">
        <v>171</v>
      </c>
      <c r="Z766">
        <v>743</v>
      </c>
      <c r="AA766">
        <v>2960</v>
      </c>
    </row>
    <row r="767" spans="1:27" x14ac:dyDescent="0.3">
      <c r="A767" t="e">
        <f>VLOOKUP(dailyActivity_merged[[#Headers],[Id]],dailyActivity_merged[[Id]:[Calories]],15,0)</f>
        <v>#N/A</v>
      </c>
      <c r="B767" t="str">
        <f>LEFT(dailyActivity_merged[[#This Row],[Id]],4)</f>
        <v>7086</v>
      </c>
      <c r="C767">
        <v>7086361926</v>
      </c>
      <c r="D767" t="str">
        <f>LEFT(dailyActivity_merged[[#This Row],[ActivityDate]],1)</f>
        <v>4</v>
      </c>
      <c r="E767" s="1">
        <v>42500</v>
      </c>
      <c r="F767" s="1">
        <f ca="1">SUMIF(dailyActivity_merged[Id],dailyActivity_merged[[#Headers],[TotalSteps]],F768:F1706)</f>
        <v>0</v>
      </c>
      <c r="G767">
        <v>14433</v>
      </c>
      <c r="H767">
        <v>10.789999961853001</v>
      </c>
      <c r="I767">
        <v>10.789999961853001</v>
      </c>
      <c r="J767">
        <v>0</v>
      </c>
      <c r="K767" t="b">
        <f>IF(dailyActivity_merged[[#This Row],[VeryActiveDistance]]&gt;20,"active")</f>
        <v>0</v>
      </c>
      <c r="L767">
        <v>7.1100001335143999</v>
      </c>
      <c r="M767" t="b">
        <f>IF(dailyActivity_merged[[#This Row],[ModeratelyActiveDistance]]&gt;10&lt;20,"moderate")</f>
        <v>0</v>
      </c>
      <c r="N767">
        <v>1.20000004768372</v>
      </c>
      <c r="O767" t="str">
        <f>IF(dailyActivity_merged[[#This Row],[LightActiveDistance]]&lt;10,"light")</f>
        <v>light</v>
      </c>
      <c r="P767" t="b">
        <f>IF(dailyActivity_merged[[#This Row],[Mean]]="intermediate",IF(dailyActivity_merged[[#This Row],[Mean]]&gt;35,"pro","beginner"))</f>
        <v>0</v>
      </c>
      <c r="Q767">
        <f>AVERAGE(dailyActivity_merged[LightActiveDistance])</f>
        <v>3.3408191485885292</v>
      </c>
      <c r="R767">
        <v>2.4500000476837198</v>
      </c>
      <c r="S767">
        <v>0</v>
      </c>
      <c r="T767">
        <f>dailyActivity_merged[[#This Row],[VeryActiveMinutes]]*60</f>
        <v>4320</v>
      </c>
      <c r="U767">
        <v>72</v>
      </c>
      <c r="V767">
        <f>dailyActivity_merged[[#This Row],[FairlyActiveMinutes]]*60</f>
        <v>1380</v>
      </c>
      <c r="W767">
        <v>23</v>
      </c>
      <c r="X767">
        <f>dailyActivity_merged[[#This Row],[LightlyActiveMinutes]]*60</f>
        <v>6360</v>
      </c>
      <c r="Y767">
        <v>106</v>
      </c>
      <c r="Z767">
        <v>1182</v>
      </c>
      <c r="AA767">
        <v>2800</v>
      </c>
    </row>
    <row r="768" spans="1:27" x14ac:dyDescent="0.3">
      <c r="A768" t="e">
        <f>VLOOKUP(dailyActivity_merged[[#Headers],[Id]],dailyActivity_merged[[Id]:[Calories]],15,0)</f>
        <v>#N/A</v>
      </c>
      <c r="B768" t="str">
        <f>LEFT(dailyActivity_merged[[#This Row],[Id]],4)</f>
        <v>7086</v>
      </c>
      <c r="C768">
        <v>7086361926</v>
      </c>
      <c r="D768" t="str">
        <f>LEFT(dailyActivity_merged[[#This Row],[ActivityDate]],1)</f>
        <v>4</v>
      </c>
      <c r="E768" s="1">
        <v>42501</v>
      </c>
      <c r="F768" s="1">
        <f ca="1">SUMIF(dailyActivity_merged[Id],dailyActivity_merged[[#Headers],[TotalSteps]],F769:F1707)</f>
        <v>0</v>
      </c>
      <c r="G768">
        <v>9572</v>
      </c>
      <c r="H768">
        <v>6.5199999809265101</v>
      </c>
      <c r="I768">
        <v>6.5199999809265101</v>
      </c>
      <c r="J768">
        <v>0</v>
      </c>
      <c r="K768" t="b">
        <f>IF(dailyActivity_merged[[#This Row],[VeryActiveDistance]]&gt;20,"active")</f>
        <v>0</v>
      </c>
      <c r="L768">
        <v>2.8900001049041699</v>
      </c>
      <c r="M768" t="b">
        <f>IF(dailyActivity_merged[[#This Row],[ModeratelyActiveDistance]]&gt;10&lt;20,"moderate")</f>
        <v>0</v>
      </c>
      <c r="N768">
        <v>1.3899999856948899</v>
      </c>
      <c r="O768" t="str">
        <f>IF(dailyActivity_merged[[#This Row],[LightActiveDistance]]&lt;10,"light")</f>
        <v>light</v>
      </c>
      <c r="P768" t="b">
        <f>IF(dailyActivity_merged[[#This Row],[Mean]]="intermediate",IF(dailyActivity_merged[[#This Row],[Mean]]&gt;35,"pro","beginner"))</f>
        <v>0</v>
      </c>
      <c r="Q768">
        <f>AVERAGE(dailyActivity_merged[LightActiveDistance])</f>
        <v>3.3408191485885292</v>
      </c>
      <c r="R768">
        <v>2.2300000190734899</v>
      </c>
      <c r="S768">
        <v>0</v>
      </c>
      <c r="T768">
        <f>dailyActivity_merged[[#This Row],[VeryActiveMinutes]]*60</f>
        <v>3420</v>
      </c>
      <c r="U768">
        <v>57</v>
      </c>
      <c r="V768">
        <f>dailyActivity_merged[[#This Row],[FairlyActiveMinutes]]*60</f>
        <v>2400</v>
      </c>
      <c r="W768">
        <v>40</v>
      </c>
      <c r="X768">
        <f>dailyActivity_merged[[#This Row],[LightlyActiveMinutes]]*60</f>
        <v>7680</v>
      </c>
      <c r="Y768">
        <v>128</v>
      </c>
      <c r="Z768">
        <v>757</v>
      </c>
      <c r="AA768">
        <v>2735</v>
      </c>
    </row>
    <row r="769" spans="1:27" x14ac:dyDescent="0.3">
      <c r="A769" t="e">
        <f>VLOOKUP(dailyActivity_merged[[#Headers],[Id]],dailyActivity_merged[[Id]:[Calories]],15,0)</f>
        <v>#N/A</v>
      </c>
      <c r="B769" t="str">
        <f>LEFT(dailyActivity_merged[[#This Row],[Id]],4)</f>
        <v>7086</v>
      </c>
      <c r="C769">
        <v>7086361926</v>
      </c>
      <c r="D769" t="str">
        <f>LEFT(dailyActivity_merged[[#This Row],[ActivityDate]],1)</f>
        <v>4</v>
      </c>
      <c r="E769" s="1">
        <v>42502</v>
      </c>
      <c r="F769" s="1">
        <f ca="1">SUMIF(dailyActivity_merged[Id],dailyActivity_merged[[#Headers],[TotalSteps]],F770:F1708)</f>
        <v>0</v>
      </c>
      <c r="G769">
        <v>3789</v>
      </c>
      <c r="H769">
        <v>2.5599999427795401</v>
      </c>
      <c r="I769">
        <v>2.5599999427795401</v>
      </c>
      <c r="J769">
        <v>0</v>
      </c>
      <c r="K769" t="b">
        <f>IF(dailyActivity_merged[[#This Row],[VeryActiveDistance]]&gt;20,"active")</f>
        <v>0</v>
      </c>
      <c r="L769">
        <v>0.37999999523162797</v>
      </c>
      <c r="M769" t="b">
        <f>IF(dailyActivity_merged[[#This Row],[ModeratelyActiveDistance]]&gt;10&lt;20,"moderate")</f>
        <v>0</v>
      </c>
      <c r="N769">
        <v>0.270000010728836</v>
      </c>
      <c r="O769" t="str">
        <f>IF(dailyActivity_merged[[#This Row],[LightActiveDistance]]&lt;10,"light")</f>
        <v>light</v>
      </c>
      <c r="P769" t="b">
        <f>IF(dailyActivity_merged[[#This Row],[Mean]]="intermediate",IF(dailyActivity_merged[[#This Row],[Mean]]&gt;35,"pro","beginner"))</f>
        <v>0</v>
      </c>
      <c r="Q769">
        <f>AVERAGE(dailyActivity_merged[LightActiveDistance])</f>
        <v>3.3408191485885292</v>
      </c>
      <c r="R769">
        <v>1.8899999856948899</v>
      </c>
      <c r="S769">
        <v>0</v>
      </c>
      <c r="T769">
        <f>dailyActivity_merged[[#This Row],[VeryActiveMinutes]]*60</f>
        <v>300</v>
      </c>
      <c r="U769">
        <v>5</v>
      </c>
      <c r="V769">
        <f>dailyActivity_merged[[#This Row],[FairlyActiveMinutes]]*60</f>
        <v>240</v>
      </c>
      <c r="W769">
        <v>4</v>
      </c>
      <c r="X769">
        <f>dailyActivity_merged[[#This Row],[LightlyActiveMinutes]]*60</f>
        <v>3480</v>
      </c>
      <c r="Y769">
        <v>58</v>
      </c>
      <c r="Z769">
        <v>343</v>
      </c>
      <c r="AA769">
        <v>1199</v>
      </c>
    </row>
    <row r="770" spans="1:27" x14ac:dyDescent="0.3">
      <c r="A770" t="e">
        <f>VLOOKUP(dailyActivity_merged[[#Headers],[Id]],dailyActivity_merged[[Id]:[Calories]],15,0)</f>
        <v>#N/A</v>
      </c>
      <c r="B770" t="str">
        <f>LEFT(dailyActivity_merged[[#This Row],[Id]],4)</f>
        <v>8053</v>
      </c>
      <c r="C770">
        <v>8053475328</v>
      </c>
      <c r="D770" t="str">
        <f>LEFT(dailyActivity_merged[[#This Row],[ActivityDate]],1)</f>
        <v>4</v>
      </c>
      <c r="E770" s="1">
        <v>42472</v>
      </c>
      <c r="F770" s="1">
        <f ca="1">SUMIF(dailyActivity_merged[Id],dailyActivity_merged[[#Headers],[TotalSteps]],F771:F1709)</f>
        <v>0</v>
      </c>
      <c r="G770">
        <v>18060</v>
      </c>
      <c r="H770">
        <v>14.1199998855591</v>
      </c>
      <c r="I770">
        <v>14.1199998855591</v>
      </c>
      <c r="J770">
        <v>0</v>
      </c>
      <c r="K770" t="b">
        <f>IF(dailyActivity_merged[[#This Row],[VeryActiveDistance]]&gt;20,"active")</f>
        <v>0</v>
      </c>
      <c r="L770">
        <v>11.6400003433228</v>
      </c>
      <c r="M770" t="b">
        <f>IF(dailyActivity_merged[[#This Row],[ModeratelyActiveDistance]]&gt;10&lt;20,"moderate")</f>
        <v>0</v>
      </c>
      <c r="N770">
        <v>0.38999998569488498</v>
      </c>
      <c r="O770" t="str">
        <f>IF(dailyActivity_merged[[#This Row],[LightActiveDistance]]&lt;10,"light")</f>
        <v>light</v>
      </c>
      <c r="P770" t="b">
        <f>IF(dailyActivity_merged[[#This Row],[Mean]]="intermediate",IF(dailyActivity_merged[[#This Row],[Mean]]&gt;35,"pro","beginner"))</f>
        <v>0</v>
      </c>
      <c r="Q770">
        <f>AVERAGE(dailyActivity_merged[LightActiveDistance])</f>
        <v>3.3408191485885292</v>
      </c>
      <c r="R770">
        <v>2.0999999046325701</v>
      </c>
      <c r="S770">
        <v>0</v>
      </c>
      <c r="T770">
        <f>dailyActivity_merged[[#This Row],[VeryActiveMinutes]]*60</f>
        <v>6960</v>
      </c>
      <c r="U770">
        <v>116</v>
      </c>
      <c r="V770">
        <f>dailyActivity_merged[[#This Row],[FairlyActiveMinutes]]*60</f>
        <v>480</v>
      </c>
      <c r="W770">
        <v>8</v>
      </c>
      <c r="X770">
        <f>dailyActivity_merged[[#This Row],[LightlyActiveMinutes]]*60</f>
        <v>7380</v>
      </c>
      <c r="Y770">
        <v>123</v>
      </c>
      <c r="Z770">
        <v>1193</v>
      </c>
      <c r="AA770">
        <v>3186</v>
      </c>
    </row>
    <row r="771" spans="1:27" x14ac:dyDescent="0.3">
      <c r="A771" t="e">
        <f>VLOOKUP(dailyActivity_merged[[#Headers],[Id]],dailyActivity_merged[[Id]:[Calories]],15,0)</f>
        <v>#N/A</v>
      </c>
      <c r="B771" t="str">
        <f>LEFT(dailyActivity_merged[[#This Row],[Id]],4)</f>
        <v>8053</v>
      </c>
      <c r="C771">
        <v>8053475328</v>
      </c>
      <c r="D771" t="str">
        <f>LEFT(dailyActivity_merged[[#This Row],[ActivityDate]],1)</f>
        <v>4</v>
      </c>
      <c r="E771" s="1">
        <v>42473</v>
      </c>
      <c r="F771" s="1">
        <f ca="1">SUMIF(dailyActivity_merged[Id],dailyActivity_merged[[#Headers],[TotalSteps]],F772:F1710)</f>
        <v>0</v>
      </c>
      <c r="G771">
        <v>16433</v>
      </c>
      <c r="H771">
        <v>13.3500003814697</v>
      </c>
      <c r="I771">
        <v>13.3500003814697</v>
      </c>
      <c r="J771">
        <v>0</v>
      </c>
      <c r="K771" t="b">
        <f>IF(dailyActivity_merged[[#This Row],[VeryActiveDistance]]&gt;20,"active")</f>
        <v>0</v>
      </c>
      <c r="L771">
        <v>10.430000305175801</v>
      </c>
      <c r="M771" t="b">
        <f>IF(dailyActivity_merged[[#This Row],[ModeratelyActiveDistance]]&gt;10&lt;20,"moderate")</f>
        <v>0</v>
      </c>
      <c r="N771">
        <v>0.46999999880790699</v>
      </c>
      <c r="O771" t="str">
        <f>IF(dailyActivity_merged[[#This Row],[LightActiveDistance]]&lt;10,"light")</f>
        <v>light</v>
      </c>
      <c r="P771" t="b">
        <f>IF(dailyActivity_merged[[#This Row],[Mean]]="intermediate",IF(dailyActivity_merged[[#This Row],[Mean]]&gt;35,"pro","beginner"))</f>
        <v>0</v>
      </c>
      <c r="Q771">
        <f>AVERAGE(dailyActivity_merged[LightActiveDistance])</f>
        <v>3.3408191485885292</v>
      </c>
      <c r="R771">
        <v>2.4500000476837198</v>
      </c>
      <c r="S771">
        <v>0</v>
      </c>
      <c r="T771">
        <f>dailyActivity_merged[[#This Row],[VeryActiveMinutes]]*60</f>
        <v>5700</v>
      </c>
      <c r="U771">
        <v>95</v>
      </c>
      <c r="V771">
        <f>dailyActivity_merged[[#This Row],[FairlyActiveMinutes]]*60</f>
        <v>720</v>
      </c>
      <c r="W771">
        <v>12</v>
      </c>
      <c r="X771">
        <f>dailyActivity_merged[[#This Row],[LightlyActiveMinutes]]*60</f>
        <v>9360</v>
      </c>
      <c r="Y771">
        <v>156</v>
      </c>
      <c r="Z771">
        <v>1177</v>
      </c>
      <c r="AA771">
        <v>3140</v>
      </c>
    </row>
    <row r="772" spans="1:27" x14ac:dyDescent="0.3">
      <c r="A772" t="e">
        <f>VLOOKUP(dailyActivity_merged[[#Headers],[Id]],dailyActivity_merged[[Id]:[Calories]],15,0)</f>
        <v>#N/A</v>
      </c>
      <c r="B772" t="str">
        <f>LEFT(dailyActivity_merged[[#This Row],[Id]],4)</f>
        <v>8053</v>
      </c>
      <c r="C772">
        <v>8053475328</v>
      </c>
      <c r="D772" t="str">
        <f>LEFT(dailyActivity_merged[[#This Row],[ActivityDate]],1)</f>
        <v>4</v>
      </c>
      <c r="E772" s="1">
        <v>42474</v>
      </c>
      <c r="F772" s="1">
        <f ca="1">SUMIF(dailyActivity_merged[Id],dailyActivity_merged[[#Headers],[TotalSteps]],F773:F1711)</f>
        <v>0</v>
      </c>
      <c r="G772">
        <v>20159</v>
      </c>
      <c r="H772">
        <v>15.9700002670288</v>
      </c>
      <c r="I772">
        <v>15.9700002670288</v>
      </c>
      <c r="J772">
        <v>0</v>
      </c>
      <c r="K772" t="b">
        <f>IF(dailyActivity_merged[[#This Row],[VeryActiveDistance]]&gt;20,"active")</f>
        <v>0</v>
      </c>
      <c r="L772">
        <v>12.3400001525879</v>
      </c>
      <c r="M772" t="b">
        <f>IF(dailyActivity_merged[[#This Row],[ModeratelyActiveDistance]]&gt;10&lt;20,"moderate")</f>
        <v>0</v>
      </c>
      <c r="N772">
        <v>0.20999999344348899</v>
      </c>
      <c r="O772" t="str">
        <f>IF(dailyActivity_merged[[#This Row],[LightActiveDistance]]&lt;10,"light")</f>
        <v>light</v>
      </c>
      <c r="P772" t="b">
        <f>IF(dailyActivity_merged[[#This Row],[Mean]]="intermediate",IF(dailyActivity_merged[[#This Row],[Mean]]&gt;35,"pro","beginner"))</f>
        <v>0</v>
      </c>
      <c r="Q772">
        <f>AVERAGE(dailyActivity_merged[LightActiveDistance])</f>
        <v>3.3408191485885292</v>
      </c>
      <c r="R772">
        <v>3.3599998950958301</v>
      </c>
      <c r="S772">
        <v>0</v>
      </c>
      <c r="T772">
        <f>dailyActivity_merged[[#This Row],[VeryActiveMinutes]]*60</f>
        <v>7140</v>
      </c>
      <c r="U772">
        <v>119</v>
      </c>
      <c r="V772">
        <f>dailyActivity_merged[[#This Row],[FairlyActiveMinutes]]*60</f>
        <v>300</v>
      </c>
      <c r="W772">
        <v>5</v>
      </c>
      <c r="X772">
        <f>dailyActivity_merged[[#This Row],[LightlyActiveMinutes]]*60</f>
        <v>11580</v>
      </c>
      <c r="Y772">
        <v>193</v>
      </c>
      <c r="Z772">
        <v>1123</v>
      </c>
      <c r="AA772">
        <v>3411</v>
      </c>
    </row>
    <row r="773" spans="1:27" x14ac:dyDescent="0.3">
      <c r="A773" t="e">
        <f>VLOOKUP(dailyActivity_merged[[#Headers],[Id]],dailyActivity_merged[[Id]:[Calories]],15,0)</f>
        <v>#N/A</v>
      </c>
      <c r="B773" t="str">
        <f>LEFT(dailyActivity_merged[[#This Row],[Id]],4)</f>
        <v>8053</v>
      </c>
      <c r="C773">
        <v>8053475328</v>
      </c>
      <c r="D773" t="str">
        <f>LEFT(dailyActivity_merged[[#This Row],[ActivityDate]],1)</f>
        <v>4</v>
      </c>
      <c r="E773" s="1">
        <v>42475</v>
      </c>
      <c r="F773" s="1">
        <f ca="1">SUMIF(dailyActivity_merged[Id],dailyActivity_merged[[#Headers],[TotalSteps]],F774:F1712)</f>
        <v>0</v>
      </c>
      <c r="G773">
        <v>20669</v>
      </c>
      <c r="H773">
        <v>16.2399997711182</v>
      </c>
      <c r="I773">
        <v>16.2399997711182</v>
      </c>
      <c r="J773">
        <v>0</v>
      </c>
      <c r="K773" t="b">
        <f>IF(dailyActivity_merged[[#This Row],[VeryActiveDistance]]&gt;20,"active")</f>
        <v>0</v>
      </c>
      <c r="L773">
        <v>13.2600002288818</v>
      </c>
      <c r="M773" t="b">
        <f>IF(dailyActivity_merged[[#This Row],[ModeratelyActiveDistance]]&gt;10&lt;20,"moderate")</f>
        <v>0</v>
      </c>
      <c r="N773">
        <v>0.38999998569488498</v>
      </c>
      <c r="O773" t="str">
        <f>IF(dailyActivity_merged[[#This Row],[LightActiveDistance]]&lt;10,"light")</f>
        <v>light</v>
      </c>
      <c r="P773" t="b">
        <f>IF(dailyActivity_merged[[#This Row],[Mean]]="intermediate",IF(dailyActivity_merged[[#This Row],[Mean]]&gt;35,"pro","beginner"))</f>
        <v>0</v>
      </c>
      <c r="Q773">
        <f>AVERAGE(dailyActivity_merged[LightActiveDistance])</f>
        <v>3.3408191485885292</v>
      </c>
      <c r="R773">
        <v>2.5899999141693102</v>
      </c>
      <c r="S773">
        <v>0</v>
      </c>
      <c r="T773">
        <f>dailyActivity_merged[[#This Row],[VeryActiveMinutes]]*60</f>
        <v>7920</v>
      </c>
      <c r="U773">
        <v>132</v>
      </c>
      <c r="V773">
        <f>dailyActivity_merged[[#This Row],[FairlyActiveMinutes]]*60</f>
        <v>480</v>
      </c>
      <c r="W773">
        <v>8</v>
      </c>
      <c r="X773">
        <f>dailyActivity_merged[[#This Row],[LightlyActiveMinutes]]*60</f>
        <v>9480</v>
      </c>
      <c r="Y773">
        <v>158</v>
      </c>
      <c r="Z773">
        <v>1142</v>
      </c>
      <c r="AA773">
        <v>3410</v>
      </c>
    </row>
    <row r="774" spans="1:27" x14ac:dyDescent="0.3">
      <c r="A774" t="e">
        <f>VLOOKUP(dailyActivity_merged[[#Headers],[Id]],dailyActivity_merged[[Id]:[Calories]],15,0)</f>
        <v>#N/A</v>
      </c>
      <c r="B774" t="str">
        <f>LEFT(dailyActivity_merged[[#This Row],[Id]],4)</f>
        <v>8053</v>
      </c>
      <c r="C774">
        <v>8053475328</v>
      </c>
      <c r="D774" t="str">
        <f>LEFT(dailyActivity_merged[[#This Row],[ActivityDate]],1)</f>
        <v>4</v>
      </c>
      <c r="E774" s="1">
        <v>42476</v>
      </c>
      <c r="F774" s="1">
        <f ca="1">SUMIF(dailyActivity_merged[Id],dailyActivity_merged[[#Headers],[TotalSteps]],F775:F1713)</f>
        <v>0</v>
      </c>
      <c r="G774">
        <v>14549</v>
      </c>
      <c r="H774">
        <v>11.1099996566772</v>
      </c>
      <c r="I774">
        <v>11.1099996566772</v>
      </c>
      <c r="J774">
        <v>0</v>
      </c>
      <c r="K774" t="b">
        <f>IF(dailyActivity_merged[[#This Row],[VeryActiveDistance]]&gt;20,"active")</f>
        <v>0</v>
      </c>
      <c r="L774">
        <v>9.3599996566772496</v>
      </c>
      <c r="M774" t="b">
        <f>IF(dailyActivity_merged[[#This Row],[ModeratelyActiveDistance]]&gt;10&lt;20,"moderate")</f>
        <v>0</v>
      </c>
      <c r="N774">
        <v>0.270000010728836</v>
      </c>
      <c r="O774" t="str">
        <f>IF(dailyActivity_merged[[#This Row],[LightActiveDistance]]&lt;10,"light")</f>
        <v>light</v>
      </c>
      <c r="P774" t="b">
        <f>IF(dailyActivity_merged[[#This Row],[Mean]]="intermediate",IF(dailyActivity_merged[[#This Row],[Mean]]&gt;35,"pro","beginner"))</f>
        <v>0</v>
      </c>
      <c r="Q774">
        <f>AVERAGE(dailyActivity_merged[LightActiveDistance])</f>
        <v>3.3408191485885292</v>
      </c>
      <c r="R774">
        <v>1.4900000095367401</v>
      </c>
      <c r="S774">
        <v>0</v>
      </c>
      <c r="T774">
        <f>dailyActivity_merged[[#This Row],[VeryActiveMinutes]]*60</f>
        <v>5760</v>
      </c>
      <c r="U774">
        <v>96</v>
      </c>
      <c r="V774">
        <f>dailyActivity_merged[[#This Row],[FairlyActiveMinutes]]*60</f>
        <v>360</v>
      </c>
      <c r="W774">
        <v>6</v>
      </c>
      <c r="X774">
        <f>dailyActivity_merged[[#This Row],[LightlyActiveMinutes]]*60</f>
        <v>4980</v>
      </c>
      <c r="Y774">
        <v>83</v>
      </c>
      <c r="Z774">
        <v>1255</v>
      </c>
      <c r="AA774">
        <v>2867</v>
      </c>
    </row>
    <row r="775" spans="1:27" x14ac:dyDescent="0.3">
      <c r="A775" t="e">
        <f>VLOOKUP(dailyActivity_merged[[#Headers],[Id]],dailyActivity_merged[[Id]:[Calories]],15,0)</f>
        <v>#N/A</v>
      </c>
      <c r="B775" t="str">
        <f>LEFT(dailyActivity_merged[[#This Row],[Id]],4)</f>
        <v>8053</v>
      </c>
      <c r="C775">
        <v>8053475328</v>
      </c>
      <c r="D775" t="str">
        <f>LEFT(dailyActivity_merged[[#This Row],[ActivityDate]],1)</f>
        <v>4</v>
      </c>
      <c r="E775" s="1">
        <v>42477</v>
      </c>
      <c r="F775" s="1">
        <f ca="1">SUMIF(dailyActivity_merged[Id],dailyActivity_merged[[#Headers],[TotalSteps]],F776:F1714)</f>
        <v>0</v>
      </c>
      <c r="G775">
        <v>18827</v>
      </c>
      <c r="H775">
        <v>13.689999580383301</v>
      </c>
      <c r="I775">
        <v>13.689999580383301</v>
      </c>
      <c r="J775">
        <v>0</v>
      </c>
      <c r="K775" t="b">
        <f>IF(dailyActivity_merged[[#This Row],[VeryActiveDistance]]&gt;20,"active")</f>
        <v>0</v>
      </c>
      <c r="L775">
        <v>9.2399997711181605</v>
      </c>
      <c r="M775" t="b">
        <f>IF(dailyActivity_merged[[#This Row],[ModeratelyActiveDistance]]&gt;10&lt;20,"moderate")</f>
        <v>0</v>
      </c>
      <c r="N775">
        <v>0.80000001192092896</v>
      </c>
      <c r="O775" t="str">
        <f>IF(dailyActivity_merged[[#This Row],[LightActiveDistance]]&lt;10,"light")</f>
        <v>light</v>
      </c>
      <c r="P775" t="b">
        <f>IF(dailyActivity_merged[[#This Row],[Mean]]="intermediate",IF(dailyActivity_merged[[#This Row],[Mean]]&gt;35,"pro","beginner"))</f>
        <v>0</v>
      </c>
      <c r="Q775">
        <f>AVERAGE(dailyActivity_merged[LightActiveDistance])</f>
        <v>3.3408191485885292</v>
      </c>
      <c r="R775">
        <v>3.6400001049041699</v>
      </c>
      <c r="S775">
        <v>0</v>
      </c>
      <c r="T775">
        <f>dailyActivity_merged[[#This Row],[VeryActiveMinutes]]*60</f>
        <v>6660</v>
      </c>
      <c r="U775">
        <v>111</v>
      </c>
      <c r="V775">
        <f>dailyActivity_merged[[#This Row],[FairlyActiveMinutes]]*60</f>
        <v>1260</v>
      </c>
      <c r="W775">
        <v>21</v>
      </c>
      <c r="X775">
        <f>dailyActivity_merged[[#This Row],[LightlyActiveMinutes]]*60</f>
        <v>11700</v>
      </c>
      <c r="Y775">
        <v>195</v>
      </c>
      <c r="Z775">
        <v>1113</v>
      </c>
      <c r="AA775">
        <v>3213</v>
      </c>
    </row>
    <row r="776" spans="1:27" x14ac:dyDescent="0.3">
      <c r="A776" t="e">
        <f>VLOOKUP(dailyActivity_merged[[#Headers],[Id]],dailyActivity_merged[[Id]:[Calories]],15,0)</f>
        <v>#N/A</v>
      </c>
      <c r="B776" t="str">
        <f>LEFT(dailyActivity_merged[[#This Row],[Id]],4)</f>
        <v>8053</v>
      </c>
      <c r="C776">
        <v>8053475328</v>
      </c>
      <c r="D776" t="str">
        <f>LEFT(dailyActivity_merged[[#This Row],[ActivityDate]],1)</f>
        <v>4</v>
      </c>
      <c r="E776" s="1">
        <v>42478</v>
      </c>
      <c r="F776" s="1">
        <f ca="1">SUMIF(dailyActivity_merged[Id],dailyActivity_merged[[#Headers],[TotalSteps]],F777:F1715)</f>
        <v>0</v>
      </c>
      <c r="G776">
        <v>17076</v>
      </c>
      <c r="H776">
        <v>12.6599998474121</v>
      </c>
      <c r="I776">
        <v>12.6599998474121</v>
      </c>
      <c r="J776">
        <v>0</v>
      </c>
      <c r="K776" t="b">
        <f>IF(dailyActivity_merged[[#This Row],[VeryActiveDistance]]&gt;20,"active")</f>
        <v>0</v>
      </c>
      <c r="L776">
        <v>9.0799999237060494</v>
      </c>
      <c r="M776" t="b">
        <f>IF(dailyActivity_merged[[#This Row],[ModeratelyActiveDistance]]&gt;10&lt;20,"moderate")</f>
        <v>0</v>
      </c>
      <c r="N776">
        <v>0.230000004172325</v>
      </c>
      <c r="O776" t="str">
        <f>IF(dailyActivity_merged[[#This Row],[LightActiveDistance]]&lt;10,"light")</f>
        <v>light</v>
      </c>
      <c r="P776" t="b">
        <f>IF(dailyActivity_merged[[#This Row],[Mean]]="intermediate",IF(dailyActivity_merged[[#This Row],[Mean]]&gt;35,"pro","beginner"))</f>
        <v>0</v>
      </c>
      <c r="Q776">
        <f>AVERAGE(dailyActivity_merged[LightActiveDistance])</f>
        <v>3.3408191485885292</v>
      </c>
      <c r="R776">
        <v>3.3499999046325701</v>
      </c>
      <c r="S776">
        <v>0</v>
      </c>
      <c r="T776">
        <f>dailyActivity_merged[[#This Row],[VeryActiveMinutes]]*60</f>
        <v>6120</v>
      </c>
      <c r="U776">
        <v>102</v>
      </c>
      <c r="V776">
        <f>dailyActivity_merged[[#This Row],[FairlyActiveMinutes]]*60</f>
        <v>360</v>
      </c>
      <c r="W776">
        <v>6</v>
      </c>
      <c r="X776">
        <f>dailyActivity_merged[[#This Row],[LightlyActiveMinutes]]*60</f>
        <v>11700</v>
      </c>
      <c r="Y776">
        <v>195</v>
      </c>
      <c r="Z776">
        <v>1137</v>
      </c>
      <c r="AA776">
        <v>3133</v>
      </c>
    </row>
    <row r="777" spans="1:27" x14ac:dyDescent="0.3">
      <c r="A777" t="e">
        <f>VLOOKUP(dailyActivity_merged[[#Headers],[Id]],dailyActivity_merged[[Id]:[Calories]],15,0)</f>
        <v>#N/A</v>
      </c>
      <c r="B777" t="str">
        <f>LEFT(dailyActivity_merged[[#This Row],[Id]],4)</f>
        <v>8053</v>
      </c>
      <c r="C777">
        <v>8053475328</v>
      </c>
      <c r="D777" t="str">
        <f>LEFT(dailyActivity_merged[[#This Row],[ActivityDate]],1)</f>
        <v>4</v>
      </c>
      <c r="E777" s="1">
        <v>42479</v>
      </c>
      <c r="F777" s="1">
        <f ca="1">SUMIF(dailyActivity_merged[Id],dailyActivity_merged[[#Headers],[TotalSteps]],F778:F1716)</f>
        <v>0</v>
      </c>
      <c r="G777">
        <v>15929</v>
      </c>
      <c r="H777">
        <v>12.4799995422363</v>
      </c>
      <c r="I777">
        <v>12.4799995422363</v>
      </c>
      <c r="J777">
        <v>0</v>
      </c>
      <c r="K777" t="b">
        <f>IF(dailyActivity_merged[[#This Row],[VeryActiveDistance]]&gt;20,"active")</f>
        <v>0</v>
      </c>
      <c r="L777">
        <v>9.2200002670288104</v>
      </c>
      <c r="M777" t="b">
        <f>IF(dailyActivity_merged[[#This Row],[ModeratelyActiveDistance]]&gt;10&lt;20,"moderate")</f>
        <v>0</v>
      </c>
      <c r="N777">
        <v>0.31000000238418601</v>
      </c>
      <c r="O777" t="str">
        <f>IF(dailyActivity_merged[[#This Row],[LightActiveDistance]]&lt;10,"light")</f>
        <v>light</v>
      </c>
      <c r="P777" t="b">
        <f>IF(dailyActivity_merged[[#This Row],[Mean]]="intermediate",IF(dailyActivity_merged[[#This Row],[Mean]]&gt;35,"pro","beginner"))</f>
        <v>0</v>
      </c>
      <c r="Q777">
        <f>AVERAGE(dailyActivity_merged[LightActiveDistance])</f>
        <v>3.3408191485885292</v>
      </c>
      <c r="R777">
        <v>2.9500000476837198</v>
      </c>
      <c r="S777">
        <v>0</v>
      </c>
      <c r="T777">
        <f>dailyActivity_merged[[#This Row],[VeryActiveMinutes]]*60</f>
        <v>5400</v>
      </c>
      <c r="U777">
        <v>90</v>
      </c>
      <c r="V777">
        <f>dailyActivity_merged[[#This Row],[FairlyActiveMinutes]]*60</f>
        <v>420</v>
      </c>
      <c r="W777">
        <v>7</v>
      </c>
      <c r="X777">
        <f>dailyActivity_merged[[#This Row],[LightlyActiveMinutes]]*60</f>
        <v>11460</v>
      </c>
      <c r="Y777">
        <v>191</v>
      </c>
      <c r="Z777">
        <v>1152</v>
      </c>
      <c r="AA777">
        <v>3114</v>
      </c>
    </row>
    <row r="778" spans="1:27" x14ac:dyDescent="0.3">
      <c r="A778" t="e">
        <f>VLOOKUP(dailyActivity_merged[[#Headers],[Id]],dailyActivity_merged[[Id]:[Calories]],15,0)</f>
        <v>#N/A</v>
      </c>
      <c r="B778" t="str">
        <f>LEFT(dailyActivity_merged[[#This Row],[Id]],4)</f>
        <v>8053</v>
      </c>
      <c r="C778">
        <v>8053475328</v>
      </c>
      <c r="D778" t="str">
        <f>LEFT(dailyActivity_merged[[#This Row],[ActivityDate]],1)</f>
        <v>4</v>
      </c>
      <c r="E778" s="1">
        <v>42480</v>
      </c>
      <c r="F778" s="1">
        <f ca="1">SUMIF(dailyActivity_merged[Id],dailyActivity_merged[[#Headers],[TotalSteps]],F779:F1717)</f>
        <v>0</v>
      </c>
      <c r="G778">
        <v>15108</v>
      </c>
      <c r="H778">
        <v>12.189999580383301</v>
      </c>
      <c r="I778">
        <v>12.189999580383301</v>
      </c>
      <c r="J778">
        <v>0</v>
      </c>
      <c r="K778" t="b">
        <f>IF(dailyActivity_merged[[#This Row],[VeryActiveDistance]]&gt;20,"active")</f>
        <v>0</v>
      </c>
      <c r="L778">
        <v>9.5799999237060494</v>
      </c>
      <c r="M778" t="b">
        <f>IF(dailyActivity_merged[[#This Row],[ModeratelyActiveDistance]]&gt;10&lt;20,"moderate")</f>
        <v>0</v>
      </c>
      <c r="N778">
        <v>0.230000004172325</v>
      </c>
      <c r="O778" t="str">
        <f>IF(dailyActivity_merged[[#This Row],[LightActiveDistance]]&lt;10,"light")</f>
        <v>light</v>
      </c>
      <c r="P778" t="b">
        <f>IF(dailyActivity_merged[[#This Row],[Mean]]="intermediate",IF(dailyActivity_merged[[#This Row],[Mean]]&gt;35,"pro","beginner"))</f>
        <v>0</v>
      </c>
      <c r="Q778">
        <f>AVERAGE(dailyActivity_merged[LightActiveDistance])</f>
        <v>3.3408191485885292</v>
      </c>
      <c r="R778">
        <v>2.3800001144409202</v>
      </c>
      <c r="S778">
        <v>0</v>
      </c>
      <c r="T778">
        <f>dailyActivity_merged[[#This Row],[VeryActiveMinutes]]*60</f>
        <v>5340</v>
      </c>
      <c r="U778">
        <v>89</v>
      </c>
      <c r="V778">
        <f>dailyActivity_merged[[#This Row],[FairlyActiveMinutes]]*60</f>
        <v>300</v>
      </c>
      <c r="W778">
        <v>5</v>
      </c>
      <c r="X778">
        <f>dailyActivity_merged[[#This Row],[LightlyActiveMinutes]]*60</f>
        <v>9480</v>
      </c>
      <c r="Y778">
        <v>158</v>
      </c>
      <c r="Z778">
        <v>695</v>
      </c>
      <c r="AA778">
        <v>3043</v>
      </c>
    </row>
    <row r="779" spans="1:27" x14ac:dyDescent="0.3">
      <c r="A779" t="e">
        <f>VLOOKUP(dailyActivity_merged[[#Headers],[Id]],dailyActivity_merged[[Id]:[Calories]],15,0)</f>
        <v>#N/A</v>
      </c>
      <c r="B779" t="str">
        <f>LEFT(dailyActivity_merged[[#This Row],[Id]],4)</f>
        <v>8053</v>
      </c>
      <c r="C779">
        <v>8053475328</v>
      </c>
      <c r="D779" t="str">
        <f>LEFT(dailyActivity_merged[[#This Row],[ActivityDate]],1)</f>
        <v>4</v>
      </c>
      <c r="E779" s="1">
        <v>42481</v>
      </c>
      <c r="F779" s="1">
        <f ca="1">SUMIF(dailyActivity_merged[Id],dailyActivity_merged[[#Headers],[TotalSteps]],F780:F1718)</f>
        <v>0</v>
      </c>
      <c r="G779">
        <v>16057</v>
      </c>
      <c r="H779">
        <v>12.5100002288818</v>
      </c>
      <c r="I779">
        <v>12.5100002288818</v>
      </c>
      <c r="J779">
        <v>0</v>
      </c>
      <c r="K779" t="b">
        <f>IF(dailyActivity_merged[[#This Row],[VeryActiveDistance]]&gt;20,"active")</f>
        <v>0</v>
      </c>
      <c r="L779">
        <v>9.6700000762939506</v>
      </c>
      <c r="M779" t="b">
        <f>IF(dailyActivity_merged[[#This Row],[ModeratelyActiveDistance]]&gt;10&lt;20,"moderate")</f>
        <v>0</v>
      </c>
      <c r="N779">
        <v>0.25</v>
      </c>
      <c r="O779" t="str">
        <f>IF(dailyActivity_merged[[#This Row],[LightActiveDistance]]&lt;10,"light")</f>
        <v>light</v>
      </c>
      <c r="P779" t="b">
        <f>IF(dailyActivity_merged[[#This Row],[Mean]]="intermediate",IF(dailyActivity_merged[[#This Row],[Mean]]&gt;35,"pro","beginner"))</f>
        <v>0</v>
      </c>
      <c r="Q779">
        <f>AVERAGE(dailyActivity_merged[LightActiveDistance])</f>
        <v>3.3408191485885292</v>
      </c>
      <c r="R779">
        <v>2.5799999237060498</v>
      </c>
      <c r="S779">
        <v>0</v>
      </c>
      <c r="T779">
        <f>dailyActivity_merged[[#This Row],[VeryActiveMinutes]]*60</f>
        <v>6000</v>
      </c>
      <c r="U779">
        <v>100</v>
      </c>
      <c r="V779">
        <f>dailyActivity_merged[[#This Row],[FairlyActiveMinutes]]*60</f>
        <v>360</v>
      </c>
      <c r="W779">
        <v>6</v>
      </c>
      <c r="X779">
        <f>dailyActivity_merged[[#This Row],[LightlyActiveMinutes]]*60</f>
        <v>10200</v>
      </c>
      <c r="Y779">
        <v>170</v>
      </c>
      <c r="Z779">
        <v>1164</v>
      </c>
      <c r="AA779">
        <v>3103</v>
      </c>
    </row>
    <row r="780" spans="1:27" x14ac:dyDescent="0.3">
      <c r="A780" t="e">
        <f>VLOOKUP(dailyActivity_merged[[#Headers],[Id]],dailyActivity_merged[[Id]:[Calories]],15,0)</f>
        <v>#N/A</v>
      </c>
      <c r="B780" t="str">
        <f>LEFT(dailyActivity_merged[[#This Row],[Id]],4)</f>
        <v>8053</v>
      </c>
      <c r="C780">
        <v>8053475328</v>
      </c>
      <c r="D780" t="str">
        <f>LEFT(dailyActivity_merged[[#This Row],[ActivityDate]],1)</f>
        <v>4</v>
      </c>
      <c r="E780" s="1">
        <v>42482</v>
      </c>
      <c r="F780" s="1">
        <f ca="1">SUMIF(dailyActivity_merged[Id],dailyActivity_merged[[#Headers],[TotalSteps]],F781:F1719)</f>
        <v>0</v>
      </c>
      <c r="G780">
        <v>10520</v>
      </c>
      <c r="H780">
        <v>8.2899999618530291</v>
      </c>
      <c r="I780">
        <v>8.2899999618530291</v>
      </c>
      <c r="J780">
        <v>0</v>
      </c>
      <c r="K780" t="b">
        <f>IF(dailyActivity_merged[[#This Row],[VeryActiveDistance]]&gt;20,"active")</f>
        <v>0</v>
      </c>
      <c r="L780">
        <v>6.2600002288818404</v>
      </c>
      <c r="M780" t="b">
        <f>IF(dailyActivity_merged[[#This Row],[ModeratelyActiveDistance]]&gt;10&lt;20,"moderate")</f>
        <v>0</v>
      </c>
      <c r="N780">
        <v>0.15000000596046401</v>
      </c>
      <c r="O780" t="str">
        <f>IF(dailyActivity_merged[[#This Row],[LightActiveDistance]]&lt;10,"light")</f>
        <v>light</v>
      </c>
      <c r="P780" t="b">
        <f>IF(dailyActivity_merged[[#This Row],[Mean]]="intermediate",IF(dailyActivity_merged[[#This Row],[Mean]]&gt;35,"pro","beginner"))</f>
        <v>0</v>
      </c>
      <c r="Q780">
        <f>AVERAGE(dailyActivity_merged[LightActiveDistance])</f>
        <v>3.3408191485885292</v>
      </c>
      <c r="R780">
        <v>1.87999999523163</v>
      </c>
      <c r="S780">
        <v>0</v>
      </c>
      <c r="T780">
        <f>dailyActivity_merged[[#This Row],[VeryActiveMinutes]]*60</f>
        <v>3600</v>
      </c>
      <c r="U780">
        <v>60</v>
      </c>
      <c r="V780">
        <f>dailyActivity_merged[[#This Row],[FairlyActiveMinutes]]*60</f>
        <v>180</v>
      </c>
      <c r="W780">
        <v>3</v>
      </c>
      <c r="X780">
        <f>dailyActivity_merged[[#This Row],[LightlyActiveMinutes]]*60</f>
        <v>7020</v>
      </c>
      <c r="Y780">
        <v>117</v>
      </c>
      <c r="Z780">
        <v>1260</v>
      </c>
      <c r="AA780">
        <v>2655</v>
      </c>
    </row>
    <row r="781" spans="1:27" x14ac:dyDescent="0.3">
      <c r="A781" t="e">
        <f>VLOOKUP(dailyActivity_merged[[#Headers],[Id]],dailyActivity_merged[[Id]:[Calories]],15,0)</f>
        <v>#N/A</v>
      </c>
      <c r="B781" t="str">
        <f>LEFT(dailyActivity_merged[[#This Row],[Id]],4)</f>
        <v>8053</v>
      </c>
      <c r="C781">
        <v>8053475328</v>
      </c>
      <c r="D781" t="str">
        <f>LEFT(dailyActivity_merged[[#This Row],[ActivityDate]],1)</f>
        <v>4</v>
      </c>
      <c r="E781" s="1">
        <v>42483</v>
      </c>
      <c r="F781" s="1">
        <f ca="1">SUMIF(dailyActivity_merged[Id],dailyActivity_merged[[#Headers],[TotalSteps]],F782:F1720)</f>
        <v>0</v>
      </c>
      <c r="G781">
        <v>22359</v>
      </c>
      <c r="H781">
        <v>17.190000534057599</v>
      </c>
      <c r="I781">
        <v>17.190000534057599</v>
      </c>
      <c r="J781">
        <v>0</v>
      </c>
      <c r="K781" t="b">
        <f>IF(dailyActivity_merged[[#This Row],[VeryActiveDistance]]&gt;20,"active")</f>
        <v>0</v>
      </c>
      <c r="L781">
        <v>12.539999961853001</v>
      </c>
      <c r="M781" t="b">
        <f>IF(dailyActivity_merged[[#This Row],[ModeratelyActiveDistance]]&gt;10&lt;20,"moderate")</f>
        <v>0</v>
      </c>
      <c r="N781">
        <v>0.62999999523162797</v>
      </c>
      <c r="O781" t="str">
        <f>IF(dailyActivity_merged[[#This Row],[LightActiveDistance]]&lt;10,"light")</f>
        <v>light</v>
      </c>
      <c r="P781" t="b">
        <f>IF(dailyActivity_merged[[#This Row],[Mean]]="intermediate",IF(dailyActivity_merged[[#This Row],[Mean]]&gt;35,"pro","beginner"))</f>
        <v>0</v>
      </c>
      <c r="Q781">
        <f>AVERAGE(dailyActivity_merged[LightActiveDistance])</f>
        <v>3.3408191485885292</v>
      </c>
      <c r="R781">
        <v>4.0199999809265101</v>
      </c>
      <c r="S781">
        <v>0</v>
      </c>
      <c r="T781">
        <f>dailyActivity_merged[[#This Row],[VeryActiveMinutes]]*60</f>
        <v>7500</v>
      </c>
      <c r="U781">
        <v>125</v>
      </c>
      <c r="V781">
        <f>dailyActivity_merged[[#This Row],[FairlyActiveMinutes]]*60</f>
        <v>840</v>
      </c>
      <c r="W781">
        <v>14</v>
      </c>
      <c r="X781">
        <f>dailyActivity_merged[[#This Row],[LightlyActiveMinutes]]*60</f>
        <v>13380</v>
      </c>
      <c r="Y781">
        <v>223</v>
      </c>
      <c r="Z781">
        <v>741</v>
      </c>
      <c r="AA781">
        <v>3554</v>
      </c>
    </row>
    <row r="782" spans="1:27" x14ac:dyDescent="0.3">
      <c r="A782" t="e">
        <f>VLOOKUP(dailyActivity_merged[[#Headers],[Id]],dailyActivity_merged[[Id]:[Calories]],15,0)</f>
        <v>#N/A</v>
      </c>
      <c r="B782" t="str">
        <f>LEFT(dailyActivity_merged[[#This Row],[Id]],4)</f>
        <v>8053</v>
      </c>
      <c r="C782">
        <v>8053475328</v>
      </c>
      <c r="D782" t="str">
        <f>LEFT(dailyActivity_merged[[#This Row],[ActivityDate]],1)</f>
        <v>4</v>
      </c>
      <c r="E782" s="1">
        <v>42484</v>
      </c>
      <c r="F782" s="1">
        <f ca="1">SUMIF(dailyActivity_merged[Id],dailyActivity_merged[[#Headers],[TotalSteps]],F783:F1721)</f>
        <v>0</v>
      </c>
      <c r="G782">
        <v>22988</v>
      </c>
      <c r="H782">
        <v>17.950000762939499</v>
      </c>
      <c r="I782">
        <v>17.950000762939499</v>
      </c>
      <c r="J782">
        <v>0</v>
      </c>
      <c r="K782" t="b">
        <f>IF(dailyActivity_merged[[#This Row],[VeryActiveDistance]]&gt;20,"active")</f>
        <v>0</v>
      </c>
      <c r="L782">
        <v>13.1300001144409</v>
      </c>
      <c r="M782" t="b">
        <f>IF(dailyActivity_merged[[#This Row],[ModeratelyActiveDistance]]&gt;10&lt;20,"moderate")</f>
        <v>0</v>
      </c>
      <c r="N782">
        <v>1.54999995231628</v>
      </c>
      <c r="O782" t="str">
        <f>IF(dailyActivity_merged[[#This Row],[LightActiveDistance]]&lt;10,"light")</f>
        <v>light</v>
      </c>
      <c r="P782" t="b">
        <f>IF(dailyActivity_merged[[#This Row],[Mean]]="intermediate",IF(dailyActivity_merged[[#This Row],[Mean]]&gt;35,"pro","beginner"))</f>
        <v>0</v>
      </c>
      <c r="Q782">
        <f>AVERAGE(dailyActivity_merged[LightActiveDistance])</f>
        <v>3.3408191485885292</v>
      </c>
      <c r="R782">
        <v>3.2599999904632599</v>
      </c>
      <c r="S782">
        <v>0</v>
      </c>
      <c r="T782">
        <f>dailyActivity_merged[[#This Row],[VeryActiveMinutes]]*60</f>
        <v>7740</v>
      </c>
      <c r="U782">
        <v>129</v>
      </c>
      <c r="V782">
        <f>dailyActivity_merged[[#This Row],[FairlyActiveMinutes]]*60</f>
        <v>1980</v>
      </c>
      <c r="W782">
        <v>33</v>
      </c>
      <c r="X782">
        <f>dailyActivity_merged[[#This Row],[LightlyActiveMinutes]]*60</f>
        <v>10920</v>
      </c>
      <c r="Y782">
        <v>182</v>
      </c>
      <c r="Z782">
        <v>1096</v>
      </c>
      <c r="AA782">
        <v>3577</v>
      </c>
    </row>
    <row r="783" spans="1:27" x14ac:dyDescent="0.3">
      <c r="A783" t="e">
        <f>VLOOKUP(dailyActivity_merged[[#Headers],[Id]],dailyActivity_merged[[Id]:[Calories]],15,0)</f>
        <v>#N/A</v>
      </c>
      <c r="B783" t="str">
        <f>LEFT(dailyActivity_merged[[#This Row],[Id]],4)</f>
        <v>8053</v>
      </c>
      <c r="C783">
        <v>8053475328</v>
      </c>
      <c r="D783" t="str">
        <f>LEFT(dailyActivity_merged[[#This Row],[ActivityDate]],1)</f>
        <v>4</v>
      </c>
      <c r="E783" s="1">
        <v>42485</v>
      </c>
      <c r="F783" s="1">
        <f ca="1">SUMIF(dailyActivity_merged[Id],dailyActivity_merged[[#Headers],[TotalSteps]],F784:F1722)</f>
        <v>0</v>
      </c>
      <c r="G783">
        <v>20500</v>
      </c>
      <c r="H783">
        <v>15.689999580383301</v>
      </c>
      <c r="I783">
        <v>15.689999580383301</v>
      </c>
      <c r="J783">
        <v>0</v>
      </c>
      <c r="K783" t="b">
        <f>IF(dailyActivity_merged[[#This Row],[VeryActiveDistance]]&gt;20,"active")</f>
        <v>0</v>
      </c>
      <c r="L783">
        <v>11.3699998855591</v>
      </c>
      <c r="M783" t="b">
        <f>IF(dailyActivity_merged[[#This Row],[ModeratelyActiveDistance]]&gt;10&lt;20,"moderate")</f>
        <v>0</v>
      </c>
      <c r="N783">
        <v>0.46000000834464999</v>
      </c>
      <c r="O783" t="str">
        <f>IF(dailyActivity_merged[[#This Row],[LightActiveDistance]]&lt;10,"light")</f>
        <v>light</v>
      </c>
      <c r="P783" t="b">
        <f>IF(dailyActivity_merged[[#This Row],[Mean]]="intermediate",IF(dailyActivity_merged[[#This Row],[Mean]]&gt;35,"pro","beginner"))</f>
        <v>0</v>
      </c>
      <c r="Q783">
        <f>AVERAGE(dailyActivity_merged[LightActiveDistance])</f>
        <v>3.3408191485885292</v>
      </c>
      <c r="R783">
        <v>3.8599998950958301</v>
      </c>
      <c r="S783">
        <v>0</v>
      </c>
      <c r="T783">
        <f>dailyActivity_merged[[#This Row],[VeryActiveMinutes]]*60</f>
        <v>7080</v>
      </c>
      <c r="U783">
        <v>118</v>
      </c>
      <c r="V783">
        <f>dailyActivity_merged[[#This Row],[FairlyActiveMinutes]]*60</f>
        <v>540</v>
      </c>
      <c r="W783">
        <v>9</v>
      </c>
      <c r="X783">
        <f>dailyActivity_merged[[#This Row],[LightlyActiveMinutes]]*60</f>
        <v>12540</v>
      </c>
      <c r="Y783">
        <v>209</v>
      </c>
      <c r="Z783">
        <v>1104</v>
      </c>
      <c r="AA783">
        <v>3403</v>
      </c>
    </row>
    <row r="784" spans="1:27" x14ac:dyDescent="0.3">
      <c r="A784" t="e">
        <f>VLOOKUP(dailyActivity_merged[[#Headers],[Id]],dailyActivity_merged[[Id]:[Calories]],15,0)</f>
        <v>#N/A</v>
      </c>
      <c r="B784" t="str">
        <f>LEFT(dailyActivity_merged[[#This Row],[Id]],4)</f>
        <v>8053</v>
      </c>
      <c r="C784">
        <v>8053475328</v>
      </c>
      <c r="D784" t="str">
        <f>LEFT(dailyActivity_merged[[#This Row],[ActivityDate]],1)</f>
        <v>4</v>
      </c>
      <c r="E784" s="1">
        <v>42486</v>
      </c>
      <c r="F784" s="1">
        <f ca="1">SUMIF(dailyActivity_merged[Id],dailyActivity_merged[[#Headers],[TotalSteps]],F785:F1723)</f>
        <v>0</v>
      </c>
      <c r="G784">
        <v>12685</v>
      </c>
      <c r="H784">
        <v>9.6199998855590803</v>
      </c>
      <c r="I784">
        <v>9.6199998855590803</v>
      </c>
      <c r="J784">
        <v>0</v>
      </c>
      <c r="K784" t="b">
        <f>IF(dailyActivity_merged[[#This Row],[VeryActiveDistance]]&gt;20,"active")</f>
        <v>0</v>
      </c>
      <c r="L784">
        <v>6.3099999427795401</v>
      </c>
      <c r="M784" t="b">
        <f>IF(dailyActivity_merged[[#This Row],[ModeratelyActiveDistance]]&gt;10&lt;20,"moderate")</f>
        <v>0</v>
      </c>
      <c r="N784">
        <v>0.20000000298023199</v>
      </c>
      <c r="O784" t="str">
        <f>IF(dailyActivity_merged[[#This Row],[LightActiveDistance]]&lt;10,"light")</f>
        <v>light</v>
      </c>
      <c r="P784" t="b">
        <f>IF(dailyActivity_merged[[#This Row],[Mean]]="intermediate",IF(dailyActivity_merged[[#This Row],[Mean]]&gt;35,"pro","beginner"))</f>
        <v>0</v>
      </c>
      <c r="Q784">
        <f>AVERAGE(dailyActivity_merged[LightActiveDistance])</f>
        <v>3.3408191485885292</v>
      </c>
      <c r="R784">
        <v>3.0999999046325701</v>
      </c>
      <c r="S784">
        <v>0</v>
      </c>
      <c r="T784">
        <f>dailyActivity_merged[[#This Row],[VeryActiveMinutes]]*60</f>
        <v>4080</v>
      </c>
      <c r="U784">
        <v>68</v>
      </c>
      <c r="V784">
        <f>dailyActivity_merged[[#This Row],[FairlyActiveMinutes]]*60</f>
        <v>300</v>
      </c>
      <c r="W784">
        <v>5</v>
      </c>
      <c r="X784">
        <f>dailyActivity_merged[[#This Row],[LightlyActiveMinutes]]*60</f>
        <v>11100</v>
      </c>
      <c r="Y784">
        <v>185</v>
      </c>
      <c r="Z784">
        <v>1182</v>
      </c>
      <c r="AA784">
        <v>2846</v>
      </c>
    </row>
    <row r="785" spans="1:27" x14ac:dyDescent="0.3">
      <c r="A785" t="e">
        <f>VLOOKUP(dailyActivity_merged[[#Headers],[Id]],dailyActivity_merged[[Id]:[Calories]],15,0)</f>
        <v>#N/A</v>
      </c>
      <c r="B785" t="str">
        <f>LEFT(dailyActivity_merged[[#This Row],[Id]],4)</f>
        <v>8053</v>
      </c>
      <c r="C785">
        <v>8053475328</v>
      </c>
      <c r="D785" t="str">
        <f>LEFT(dailyActivity_merged[[#This Row],[ActivityDate]],1)</f>
        <v>4</v>
      </c>
      <c r="E785" s="1">
        <v>42487</v>
      </c>
      <c r="F785" s="1">
        <f ca="1">SUMIF(dailyActivity_merged[Id],dailyActivity_merged[[#Headers],[TotalSteps]],F786:F1724)</f>
        <v>0</v>
      </c>
      <c r="G785">
        <v>12422</v>
      </c>
      <c r="H785">
        <v>9.8199996948242205</v>
      </c>
      <c r="I785">
        <v>9.8199996948242205</v>
      </c>
      <c r="J785">
        <v>0</v>
      </c>
      <c r="K785" t="b">
        <f>IF(dailyActivity_merged[[#This Row],[VeryActiveDistance]]&gt;20,"active")</f>
        <v>0</v>
      </c>
      <c r="L785">
        <v>6.46000003814697</v>
      </c>
      <c r="M785" t="b">
        <f>IF(dailyActivity_merged[[#This Row],[ModeratelyActiveDistance]]&gt;10&lt;20,"moderate")</f>
        <v>0</v>
      </c>
      <c r="N785">
        <v>0.43000000715255698</v>
      </c>
      <c r="O785" t="str">
        <f>IF(dailyActivity_merged[[#This Row],[LightActiveDistance]]&lt;10,"light")</f>
        <v>light</v>
      </c>
      <c r="P785" t="b">
        <f>IF(dailyActivity_merged[[#This Row],[Mean]]="intermediate",IF(dailyActivity_merged[[#This Row],[Mean]]&gt;35,"pro","beginner"))</f>
        <v>0</v>
      </c>
      <c r="Q785">
        <f>AVERAGE(dailyActivity_merged[LightActiveDistance])</f>
        <v>3.3408191485885292</v>
      </c>
      <c r="R785">
        <v>2.9300000667571999</v>
      </c>
      <c r="S785">
        <v>0</v>
      </c>
      <c r="T785">
        <f>dailyActivity_merged[[#This Row],[VeryActiveMinutes]]*60</f>
        <v>3600</v>
      </c>
      <c r="U785">
        <v>60</v>
      </c>
      <c r="V785">
        <f>dailyActivity_merged[[#This Row],[FairlyActiveMinutes]]*60</f>
        <v>600</v>
      </c>
      <c r="W785">
        <v>10</v>
      </c>
      <c r="X785">
        <f>dailyActivity_merged[[#This Row],[LightlyActiveMinutes]]*60</f>
        <v>10980</v>
      </c>
      <c r="Y785">
        <v>183</v>
      </c>
      <c r="Z785">
        <v>1187</v>
      </c>
      <c r="AA785">
        <v>2852</v>
      </c>
    </row>
    <row r="786" spans="1:27" x14ac:dyDescent="0.3">
      <c r="A786" t="e">
        <f>VLOOKUP(dailyActivity_merged[[#Headers],[Id]],dailyActivity_merged[[Id]:[Calories]],15,0)</f>
        <v>#N/A</v>
      </c>
      <c r="B786" t="str">
        <f>LEFT(dailyActivity_merged[[#This Row],[Id]],4)</f>
        <v>8053</v>
      </c>
      <c r="C786">
        <v>8053475328</v>
      </c>
      <c r="D786" t="str">
        <f>LEFT(dailyActivity_merged[[#This Row],[ActivityDate]],1)</f>
        <v>4</v>
      </c>
      <c r="E786" s="1">
        <v>42488</v>
      </c>
      <c r="F786" s="1">
        <f ca="1">SUMIF(dailyActivity_merged[Id],dailyActivity_merged[[#Headers],[TotalSteps]],F787:F1725)</f>
        <v>0</v>
      </c>
      <c r="G786">
        <v>15447</v>
      </c>
      <c r="H786">
        <v>12.3999996185303</v>
      </c>
      <c r="I786">
        <v>12.3999996185303</v>
      </c>
      <c r="J786">
        <v>0</v>
      </c>
      <c r="K786" t="b">
        <f>IF(dailyActivity_merged[[#This Row],[VeryActiveDistance]]&gt;20,"active")</f>
        <v>0</v>
      </c>
      <c r="L786">
        <v>9.6700000762939506</v>
      </c>
      <c r="M786" t="b">
        <f>IF(dailyActivity_merged[[#This Row],[ModeratelyActiveDistance]]&gt;10&lt;20,"moderate")</f>
        <v>0</v>
      </c>
      <c r="N786">
        <v>0.38999998569488498</v>
      </c>
      <c r="O786" t="str">
        <f>IF(dailyActivity_merged[[#This Row],[LightActiveDistance]]&lt;10,"light")</f>
        <v>light</v>
      </c>
      <c r="P786" t="b">
        <f>IF(dailyActivity_merged[[#This Row],[Mean]]="intermediate",IF(dailyActivity_merged[[#This Row],[Mean]]&gt;35,"pro","beginner"))</f>
        <v>0</v>
      </c>
      <c r="Q786">
        <f>AVERAGE(dailyActivity_merged[LightActiveDistance])</f>
        <v>3.3408191485885292</v>
      </c>
      <c r="R786">
        <v>2.3499999046325701</v>
      </c>
      <c r="S786">
        <v>0</v>
      </c>
      <c r="T786">
        <f>dailyActivity_merged[[#This Row],[VeryActiveMinutes]]*60</f>
        <v>5400</v>
      </c>
      <c r="U786">
        <v>90</v>
      </c>
      <c r="V786">
        <f>dailyActivity_merged[[#This Row],[FairlyActiveMinutes]]*60</f>
        <v>540</v>
      </c>
      <c r="W786">
        <v>9</v>
      </c>
      <c r="X786">
        <f>dailyActivity_merged[[#This Row],[LightlyActiveMinutes]]*60</f>
        <v>9180</v>
      </c>
      <c r="Y786">
        <v>153</v>
      </c>
      <c r="Z786">
        <v>1188</v>
      </c>
      <c r="AA786">
        <v>3062</v>
      </c>
    </row>
    <row r="787" spans="1:27" x14ac:dyDescent="0.3">
      <c r="A787" t="e">
        <f>VLOOKUP(dailyActivity_merged[[#Headers],[Id]],dailyActivity_merged[[Id]:[Calories]],15,0)</f>
        <v>#N/A</v>
      </c>
      <c r="B787" t="str">
        <f>LEFT(dailyActivity_merged[[#This Row],[Id]],4)</f>
        <v>8053</v>
      </c>
      <c r="C787">
        <v>8053475328</v>
      </c>
      <c r="D787" t="str">
        <f>LEFT(dailyActivity_merged[[#This Row],[ActivityDate]],1)</f>
        <v>4</v>
      </c>
      <c r="E787" s="1">
        <v>42489</v>
      </c>
      <c r="F787" s="1">
        <f ca="1">SUMIF(dailyActivity_merged[Id],dailyActivity_merged[[#Headers],[TotalSteps]],F788:F1726)</f>
        <v>0</v>
      </c>
      <c r="G787">
        <v>12315</v>
      </c>
      <c r="H787">
        <v>9.6499996185302699</v>
      </c>
      <c r="I787">
        <v>9.6499996185302699</v>
      </c>
      <c r="J787">
        <v>0</v>
      </c>
      <c r="K787" t="b">
        <f>IF(dailyActivity_merged[[#This Row],[VeryActiveDistance]]&gt;20,"active")</f>
        <v>0</v>
      </c>
      <c r="L787">
        <v>6.1700000762939498</v>
      </c>
      <c r="M787" t="b">
        <f>IF(dailyActivity_merged[[#This Row],[ModeratelyActiveDistance]]&gt;10&lt;20,"moderate")</f>
        <v>0</v>
      </c>
      <c r="N787">
        <v>0.31000000238418601</v>
      </c>
      <c r="O787" t="str">
        <f>IF(dailyActivity_merged[[#This Row],[LightActiveDistance]]&lt;10,"light")</f>
        <v>light</v>
      </c>
      <c r="P787" t="b">
        <f>IF(dailyActivity_merged[[#This Row],[Mean]]="intermediate",IF(dailyActivity_merged[[#This Row],[Mean]]&gt;35,"pro","beginner"))</f>
        <v>0</v>
      </c>
      <c r="Q787">
        <f>AVERAGE(dailyActivity_merged[LightActiveDistance])</f>
        <v>3.3408191485885292</v>
      </c>
      <c r="R787">
        <v>3.1700000762939502</v>
      </c>
      <c r="S787">
        <v>0</v>
      </c>
      <c r="T787">
        <f>dailyActivity_merged[[#This Row],[VeryActiveMinutes]]*60</f>
        <v>3480</v>
      </c>
      <c r="U787">
        <v>58</v>
      </c>
      <c r="V787">
        <f>dailyActivity_merged[[#This Row],[FairlyActiveMinutes]]*60</f>
        <v>480</v>
      </c>
      <c r="W787">
        <v>8</v>
      </c>
      <c r="X787">
        <f>dailyActivity_merged[[#This Row],[LightlyActiveMinutes]]*60</f>
        <v>9540</v>
      </c>
      <c r="Y787">
        <v>159</v>
      </c>
      <c r="Z787">
        <v>1215</v>
      </c>
      <c r="AA787">
        <v>2794</v>
      </c>
    </row>
    <row r="788" spans="1:27" x14ac:dyDescent="0.3">
      <c r="A788" t="e">
        <f>VLOOKUP(dailyActivity_merged[[#Headers],[Id]],dailyActivity_merged[[Id]:[Calories]],15,0)</f>
        <v>#N/A</v>
      </c>
      <c r="B788" t="str">
        <f>LEFT(dailyActivity_merged[[#This Row],[Id]],4)</f>
        <v>8053</v>
      </c>
      <c r="C788">
        <v>8053475328</v>
      </c>
      <c r="D788" t="str">
        <f>LEFT(dailyActivity_merged[[#This Row],[ActivityDate]],1)</f>
        <v>4</v>
      </c>
      <c r="E788" s="1">
        <v>42490</v>
      </c>
      <c r="F788" s="1">
        <f ca="1">SUMIF(dailyActivity_merged[Id],dailyActivity_merged[[#Headers],[TotalSteps]],F789:F1727)</f>
        <v>0</v>
      </c>
      <c r="G788">
        <v>7135</v>
      </c>
      <c r="H788">
        <v>5.5900001525878897</v>
      </c>
      <c r="I788">
        <v>5.5900001525878897</v>
      </c>
      <c r="J788">
        <v>0</v>
      </c>
      <c r="K788" t="b">
        <f>IF(dailyActivity_merged[[#This Row],[VeryActiveDistance]]&gt;20,"active")</f>
        <v>0</v>
      </c>
      <c r="L788">
        <v>2.9900000095367401</v>
      </c>
      <c r="M788" t="b">
        <f>IF(dailyActivity_merged[[#This Row],[ModeratelyActiveDistance]]&gt;10&lt;20,"moderate")</f>
        <v>0</v>
      </c>
      <c r="N788">
        <v>5.9999998658895499E-2</v>
      </c>
      <c r="O788" t="str">
        <f>IF(dailyActivity_merged[[#This Row],[LightActiveDistance]]&lt;10,"light")</f>
        <v>light</v>
      </c>
      <c r="P788" t="b">
        <f>IF(dailyActivity_merged[[#This Row],[Mean]]="intermediate",IF(dailyActivity_merged[[#This Row],[Mean]]&gt;35,"pro","beginner"))</f>
        <v>0</v>
      </c>
      <c r="Q788">
        <f>AVERAGE(dailyActivity_merged[LightActiveDistance])</f>
        <v>3.3408191485885292</v>
      </c>
      <c r="R788">
        <v>2.53999996185303</v>
      </c>
      <c r="S788">
        <v>0</v>
      </c>
      <c r="T788">
        <f>dailyActivity_merged[[#This Row],[VeryActiveMinutes]]*60</f>
        <v>1620</v>
      </c>
      <c r="U788">
        <v>27</v>
      </c>
      <c r="V788">
        <f>dailyActivity_merged[[#This Row],[FairlyActiveMinutes]]*60</f>
        <v>60</v>
      </c>
      <c r="W788">
        <v>1</v>
      </c>
      <c r="X788">
        <f>dailyActivity_merged[[#This Row],[LightlyActiveMinutes]]*60</f>
        <v>7860</v>
      </c>
      <c r="Y788">
        <v>131</v>
      </c>
      <c r="Z788">
        <v>1281</v>
      </c>
      <c r="AA788">
        <v>2408</v>
      </c>
    </row>
    <row r="789" spans="1:27" x14ac:dyDescent="0.3">
      <c r="A789" t="e">
        <f>VLOOKUP(dailyActivity_merged[[#Headers],[Id]],dailyActivity_merged[[Id]:[Calories]],15,0)</f>
        <v>#N/A</v>
      </c>
      <c r="B789" t="str">
        <f>LEFT(dailyActivity_merged[[#This Row],[Id]],4)</f>
        <v>8053</v>
      </c>
      <c r="C789">
        <v>8053475328</v>
      </c>
      <c r="D789" t="str">
        <f>LEFT(dailyActivity_merged[[#This Row],[ActivityDate]],1)</f>
        <v>4</v>
      </c>
      <c r="E789" s="1">
        <v>42491</v>
      </c>
      <c r="F789" s="1">
        <f ca="1">SUMIF(dailyActivity_merged[Id],dailyActivity_merged[[#Headers],[TotalSteps]],F790:F1728)</f>
        <v>0</v>
      </c>
      <c r="G789">
        <v>1170</v>
      </c>
      <c r="H789">
        <v>0.85000002384185802</v>
      </c>
      <c r="I789">
        <v>0.85000002384185802</v>
      </c>
      <c r="J789">
        <v>0</v>
      </c>
      <c r="K789" t="b">
        <f>IF(dailyActivity_merged[[#This Row],[VeryActiveDistance]]&gt;20,"active")</f>
        <v>0</v>
      </c>
      <c r="L789">
        <v>0</v>
      </c>
      <c r="M789" t="b">
        <f>IF(dailyActivity_merged[[#This Row],[ModeratelyActiveDistance]]&gt;10&lt;20,"moderate")</f>
        <v>0</v>
      </c>
      <c r="N789">
        <v>0</v>
      </c>
      <c r="O789" t="str">
        <f>IF(dailyActivity_merged[[#This Row],[LightActiveDistance]]&lt;10,"light")</f>
        <v>light</v>
      </c>
      <c r="P789" t="b">
        <f>IF(dailyActivity_merged[[#This Row],[Mean]]="intermediate",IF(dailyActivity_merged[[#This Row],[Mean]]&gt;35,"pro","beginner"))</f>
        <v>0</v>
      </c>
      <c r="Q789">
        <f>AVERAGE(dailyActivity_merged[LightActiveDistance])</f>
        <v>3.3408191485885292</v>
      </c>
      <c r="R789">
        <v>0.85000002384185802</v>
      </c>
      <c r="S789">
        <v>0</v>
      </c>
      <c r="T789">
        <f>dailyActivity_merged[[#This Row],[VeryActiveMinutes]]*60</f>
        <v>0</v>
      </c>
      <c r="U789">
        <v>0</v>
      </c>
      <c r="V789">
        <f>dailyActivity_merged[[#This Row],[FairlyActiveMinutes]]*60</f>
        <v>0</v>
      </c>
      <c r="W789">
        <v>0</v>
      </c>
      <c r="X789">
        <f>dailyActivity_merged[[#This Row],[LightlyActiveMinutes]]*60</f>
        <v>3060</v>
      </c>
      <c r="Y789">
        <v>51</v>
      </c>
      <c r="Z789">
        <v>1389</v>
      </c>
      <c r="AA789">
        <v>1886</v>
      </c>
    </row>
    <row r="790" spans="1:27" x14ac:dyDescent="0.3">
      <c r="A790" t="e">
        <f>VLOOKUP(dailyActivity_merged[[#Headers],[Id]],dailyActivity_merged[[Id]:[Calories]],15,0)</f>
        <v>#N/A</v>
      </c>
      <c r="B790" t="str">
        <f>LEFT(dailyActivity_merged[[#This Row],[Id]],4)</f>
        <v>8053</v>
      </c>
      <c r="C790">
        <v>8053475328</v>
      </c>
      <c r="D790" t="str">
        <f>LEFT(dailyActivity_merged[[#This Row],[ActivityDate]],1)</f>
        <v>4</v>
      </c>
      <c r="E790" s="1">
        <v>42492</v>
      </c>
      <c r="F790" s="1">
        <f ca="1">SUMIF(dailyActivity_merged[Id],dailyActivity_merged[[#Headers],[TotalSteps]],F791:F1729)</f>
        <v>0</v>
      </c>
      <c r="G790">
        <v>1969</v>
      </c>
      <c r="H790">
        <v>1.4299999475479099</v>
      </c>
      <c r="I790">
        <v>1.4299999475479099</v>
      </c>
      <c r="J790">
        <v>0</v>
      </c>
      <c r="K790" t="b">
        <f>IF(dailyActivity_merged[[#This Row],[VeryActiveDistance]]&gt;20,"active")</f>
        <v>0</v>
      </c>
      <c r="L790">
        <v>0</v>
      </c>
      <c r="M790" t="b">
        <f>IF(dailyActivity_merged[[#This Row],[ModeratelyActiveDistance]]&gt;10&lt;20,"moderate")</f>
        <v>0</v>
      </c>
      <c r="N790">
        <v>0</v>
      </c>
      <c r="O790" t="str">
        <f>IF(dailyActivity_merged[[#This Row],[LightActiveDistance]]&lt;10,"light")</f>
        <v>light</v>
      </c>
      <c r="P790" t="b">
        <f>IF(dailyActivity_merged[[#This Row],[Mean]]="intermediate",IF(dailyActivity_merged[[#This Row],[Mean]]&gt;35,"pro","beginner"))</f>
        <v>0</v>
      </c>
      <c r="Q790">
        <f>AVERAGE(dailyActivity_merged[LightActiveDistance])</f>
        <v>3.3408191485885292</v>
      </c>
      <c r="R790">
        <v>1.4299999475479099</v>
      </c>
      <c r="S790">
        <v>0</v>
      </c>
      <c r="T790">
        <f>dailyActivity_merged[[#This Row],[VeryActiveMinutes]]*60</f>
        <v>0</v>
      </c>
      <c r="U790">
        <v>0</v>
      </c>
      <c r="V790">
        <f>dailyActivity_merged[[#This Row],[FairlyActiveMinutes]]*60</f>
        <v>0</v>
      </c>
      <c r="W790">
        <v>0</v>
      </c>
      <c r="X790">
        <f>dailyActivity_merged[[#This Row],[LightlyActiveMinutes]]*60</f>
        <v>5700</v>
      </c>
      <c r="Y790">
        <v>95</v>
      </c>
      <c r="Z790">
        <v>1345</v>
      </c>
      <c r="AA790">
        <v>1988</v>
      </c>
    </row>
    <row r="791" spans="1:27" x14ac:dyDescent="0.3">
      <c r="A791" t="e">
        <f>VLOOKUP(dailyActivity_merged[[#Headers],[Id]],dailyActivity_merged[[Id]:[Calories]],15,0)</f>
        <v>#N/A</v>
      </c>
      <c r="B791" t="str">
        <f>LEFT(dailyActivity_merged[[#This Row],[Id]],4)</f>
        <v>8053</v>
      </c>
      <c r="C791">
        <v>8053475328</v>
      </c>
      <c r="D791" t="str">
        <f>LEFT(dailyActivity_merged[[#This Row],[ActivityDate]],1)</f>
        <v>4</v>
      </c>
      <c r="E791" s="1">
        <v>42493</v>
      </c>
      <c r="F791" s="1">
        <f ca="1">SUMIF(dailyActivity_merged[Id],dailyActivity_merged[[#Headers],[TotalSteps]],F792:F1730)</f>
        <v>0</v>
      </c>
      <c r="G791">
        <v>15484</v>
      </c>
      <c r="H791">
        <v>11.8999996185303</v>
      </c>
      <c r="I791">
        <v>11.8999996185303</v>
      </c>
      <c r="J791">
        <v>0</v>
      </c>
      <c r="K791" t="b">
        <f>IF(dailyActivity_merged[[#This Row],[VeryActiveDistance]]&gt;20,"active")</f>
        <v>0</v>
      </c>
      <c r="L791">
        <v>8.3900003433227504</v>
      </c>
      <c r="M791" t="b">
        <f>IF(dailyActivity_merged[[#This Row],[ModeratelyActiveDistance]]&gt;10&lt;20,"moderate")</f>
        <v>0</v>
      </c>
      <c r="N791">
        <v>0.93000000715255704</v>
      </c>
      <c r="O791" t="str">
        <f>IF(dailyActivity_merged[[#This Row],[LightActiveDistance]]&lt;10,"light")</f>
        <v>light</v>
      </c>
      <c r="P791" t="b">
        <f>IF(dailyActivity_merged[[#This Row],[Mean]]="intermediate",IF(dailyActivity_merged[[#This Row],[Mean]]&gt;35,"pro","beginner"))</f>
        <v>0</v>
      </c>
      <c r="Q791">
        <f>AVERAGE(dailyActivity_merged[LightActiveDistance])</f>
        <v>3.3408191485885292</v>
      </c>
      <c r="R791">
        <v>2.5899999141693102</v>
      </c>
      <c r="S791">
        <v>0</v>
      </c>
      <c r="T791">
        <f>dailyActivity_merged[[#This Row],[VeryActiveMinutes]]*60</f>
        <v>5220</v>
      </c>
      <c r="U791">
        <v>87</v>
      </c>
      <c r="V791">
        <f>dailyActivity_merged[[#This Row],[FairlyActiveMinutes]]*60</f>
        <v>1320</v>
      </c>
      <c r="W791">
        <v>22</v>
      </c>
      <c r="X791">
        <f>dailyActivity_merged[[#This Row],[LightlyActiveMinutes]]*60</f>
        <v>9900</v>
      </c>
      <c r="Y791">
        <v>165</v>
      </c>
      <c r="Z791">
        <v>1166</v>
      </c>
      <c r="AA791">
        <v>3023</v>
      </c>
    </row>
    <row r="792" spans="1:27" x14ac:dyDescent="0.3">
      <c r="A792" t="e">
        <f>VLOOKUP(dailyActivity_merged[[#Headers],[Id]],dailyActivity_merged[[Id]:[Calories]],15,0)</f>
        <v>#N/A</v>
      </c>
      <c r="B792" t="str">
        <f>LEFT(dailyActivity_merged[[#This Row],[Id]],4)</f>
        <v>8053</v>
      </c>
      <c r="C792">
        <v>8053475328</v>
      </c>
      <c r="D792" t="str">
        <f>LEFT(dailyActivity_merged[[#This Row],[ActivityDate]],1)</f>
        <v>4</v>
      </c>
      <c r="E792" s="1">
        <v>42494</v>
      </c>
      <c r="F792" s="1">
        <f ca="1">SUMIF(dailyActivity_merged[Id],dailyActivity_merged[[#Headers],[TotalSteps]],F793:F1731)</f>
        <v>0</v>
      </c>
      <c r="G792">
        <v>14581</v>
      </c>
      <c r="H792">
        <v>11.1499996185303</v>
      </c>
      <c r="I792">
        <v>11.1499996185303</v>
      </c>
      <c r="J792">
        <v>0</v>
      </c>
      <c r="K792" t="b">
        <f>IF(dailyActivity_merged[[#This Row],[VeryActiveDistance]]&gt;20,"active")</f>
        <v>0</v>
      </c>
      <c r="L792">
        <v>8.8199996948242205</v>
      </c>
      <c r="M792" t="b">
        <f>IF(dailyActivity_merged[[#This Row],[ModeratelyActiveDistance]]&gt;10&lt;20,"moderate")</f>
        <v>0</v>
      </c>
      <c r="N792">
        <v>0.40000000596046398</v>
      </c>
      <c r="O792" t="str">
        <f>IF(dailyActivity_merged[[#This Row],[LightActiveDistance]]&lt;10,"light")</f>
        <v>light</v>
      </c>
      <c r="P792" t="b">
        <f>IF(dailyActivity_merged[[#This Row],[Mean]]="intermediate",IF(dailyActivity_merged[[#This Row],[Mean]]&gt;35,"pro","beginner"))</f>
        <v>0</v>
      </c>
      <c r="Q792">
        <f>AVERAGE(dailyActivity_merged[LightActiveDistance])</f>
        <v>3.3408191485885292</v>
      </c>
      <c r="R792">
        <v>1.9099999666214</v>
      </c>
      <c r="S792">
        <v>0</v>
      </c>
      <c r="T792">
        <f>dailyActivity_merged[[#This Row],[VeryActiveMinutes]]*60</f>
        <v>5340</v>
      </c>
      <c r="U792">
        <v>89</v>
      </c>
      <c r="V792">
        <f>dailyActivity_merged[[#This Row],[FairlyActiveMinutes]]*60</f>
        <v>480</v>
      </c>
      <c r="W792">
        <v>8</v>
      </c>
      <c r="X792">
        <f>dailyActivity_merged[[#This Row],[LightlyActiveMinutes]]*60</f>
        <v>7380</v>
      </c>
      <c r="Y792">
        <v>123</v>
      </c>
      <c r="Z792">
        <v>1220</v>
      </c>
      <c r="AA792">
        <v>2918</v>
      </c>
    </row>
    <row r="793" spans="1:27" x14ac:dyDescent="0.3">
      <c r="A793" t="e">
        <f>VLOOKUP(dailyActivity_merged[[#Headers],[Id]],dailyActivity_merged[[Id]:[Calories]],15,0)</f>
        <v>#N/A</v>
      </c>
      <c r="B793" t="str">
        <f>LEFT(dailyActivity_merged[[#This Row],[Id]],4)</f>
        <v>8053</v>
      </c>
      <c r="C793">
        <v>8053475328</v>
      </c>
      <c r="D793" t="str">
        <f>LEFT(dailyActivity_merged[[#This Row],[ActivityDate]],1)</f>
        <v>4</v>
      </c>
      <c r="E793" s="1">
        <v>42495</v>
      </c>
      <c r="F793" s="1">
        <f ca="1">SUMIF(dailyActivity_merged[Id],dailyActivity_merged[[#Headers],[TotalSteps]],F794:F1732)</f>
        <v>0</v>
      </c>
      <c r="G793">
        <v>14990</v>
      </c>
      <c r="H793">
        <v>11.5100002288818</v>
      </c>
      <c r="I793">
        <v>11.5100002288818</v>
      </c>
      <c r="J793">
        <v>0</v>
      </c>
      <c r="K793" t="b">
        <f>IF(dailyActivity_merged[[#This Row],[VeryActiveDistance]]&gt;20,"active")</f>
        <v>0</v>
      </c>
      <c r="L793">
        <v>8.8500003814697301</v>
      </c>
      <c r="M793" t="b">
        <f>IF(dailyActivity_merged[[#This Row],[ModeratelyActiveDistance]]&gt;10&lt;20,"moderate")</f>
        <v>0</v>
      </c>
      <c r="N793">
        <v>0.44999998807907099</v>
      </c>
      <c r="O793" t="str">
        <f>IF(dailyActivity_merged[[#This Row],[LightActiveDistance]]&lt;10,"light")</f>
        <v>light</v>
      </c>
      <c r="P793" t="b">
        <f>IF(dailyActivity_merged[[#This Row],[Mean]]="intermediate",IF(dailyActivity_merged[[#This Row],[Mean]]&gt;35,"pro","beginner"))</f>
        <v>0</v>
      </c>
      <c r="Q793">
        <f>AVERAGE(dailyActivity_merged[LightActiveDistance])</f>
        <v>3.3408191485885292</v>
      </c>
      <c r="R793">
        <v>2.21000003814697</v>
      </c>
      <c r="S793">
        <v>0</v>
      </c>
      <c r="T793">
        <f>dailyActivity_merged[[#This Row],[VeryActiveMinutes]]*60</f>
        <v>5580</v>
      </c>
      <c r="U793">
        <v>93</v>
      </c>
      <c r="V793">
        <f>dailyActivity_merged[[#This Row],[FairlyActiveMinutes]]*60</f>
        <v>540</v>
      </c>
      <c r="W793">
        <v>9</v>
      </c>
      <c r="X793">
        <f>dailyActivity_merged[[#This Row],[LightlyActiveMinutes]]*60</f>
        <v>7800</v>
      </c>
      <c r="Y793">
        <v>130</v>
      </c>
      <c r="Z793">
        <v>1208</v>
      </c>
      <c r="AA793">
        <v>2950</v>
      </c>
    </row>
    <row r="794" spans="1:27" x14ac:dyDescent="0.3">
      <c r="A794" t="e">
        <f>VLOOKUP(dailyActivity_merged[[#Headers],[Id]],dailyActivity_merged[[Id]:[Calories]],15,0)</f>
        <v>#N/A</v>
      </c>
      <c r="B794" t="str">
        <f>LEFT(dailyActivity_merged[[#This Row],[Id]],4)</f>
        <v>8053</v>
      </c>
      <c r="C794">
        <v>8053475328</v>
      </c>
      <c r="D794" t="str">
        <f>LEFT(dailyActivity_merged[[#This Row],[ActivityDate]],1)</f>
        <v>4</v>
      </c>
      <c r="E794" s="1">
        <v>42496</v>
      </c>
      <c r="F794" s="1">
        <f ca="1">SUMIF(dailyActivity_merged[Id],dailyActivity_merged[[#Headers],[TotalSteps]],F795:F1733)</f>
        <v>0</v>
      </c>
      <c r="G794">
        <v>13953</v>
      </c>
      <c r="H794">
        <v>11</v>
      </c>
      <c r="I794">
        <v>11</v>
      </c>
      <c r="J794">
        <v>0</v>
      </c>
      <c r="K794" t="b">
        <f>IF(dailyActivity_merged[[#This Row],[VeryActiveDistance]]&gt;20,"active")</f>
        <v>0</v>
      </c>
      <c r="L794">
        <v>9.1000003814697301</v>
      </c>
      <c r="M794" t="b">
        <f>IF(dailyActivity_merged[[#This Row],[ModeratelyActiveDistance]]&gt;10&lt;20,"moderate")</f>
        <v>0</v>
      </c>
      <c r="N794">
        <v>0.68999999761581399</v>
      </c>
      <c r="O794" t="str">
        <f>IF(dailyActivity_merged[[#This Row],[LightActiveDistance]]&lt;10,"light")</f>
        <v>light</v>
      </c>
      <c r="P794" t="b">
        <f>IF(dailyActivity_merged[[#This Row],[Mean]]="intermediate",IF(dailyActivity_merged[[#This Row],[Mean]]&gt;35,"pro","beginner"))</f>
        <v>0</v>
      </c>
      <c r="Q794">
        <f>AVERAGE(dailyActivity_merged[LightActiveDistance])</f>
        <v>3.3408191485885292</v>
      </c>
      <c r="R794">
        <v>1.21000003814697</v>
      </c>
      <c r="S794">
        <v>0</v>
      </c>
      <c r="T794">
        <f>dailyActivity_merged[[#This Row],[VeryActiveMinutes]]*60</f>
        <v>5400</v>
      </c>
      <c r="U794">
        <v>90</v>
      </c>
      <c r="V794">
        <f>dailyActivity_merged[[#This Row],[FairlyActiveMinutes]]*60</f>
        <v>900</v>
      </c>
      <c r="W794">
        <v>15</v>
      </c>
      <c r="X794">
        <f>dailyActivity_merged[[#This Row],[LightlyActiveMinutes]]*60</f>
        <v>5400</v>
      </c>
      <c r="Y794">
        <v>90</v>
      </c>
      <c r="Z794">
        <v>1245</v>
      </c>
      <c r="AA794">
        <v>2859</v>
      </c>
    </row>
    <row r="795" spans="1:27" x14ac:dyDescent="0.3">
      <c r="A795" t="e">
        <f>VLOOKUP(dailyActivity_merged[[#Headers],[Id]],dailyActivity_merged[[Id]:[Calories]],15,0)</f>
        <v>#N/A</v>
      </c>
      <c r="B795" t="str">
        <f>LEFT(dailyActivity_merged[[#This Row],[Id]],4)</f>
        <v>8053</v>
      </c>
      <c r="C795">
        <v>8053475328</v>
      </c>
      <c r="D795" t="str">
        <f>LEFT(dailyActivity_merged[[#This Row],[ActivityDate]],1)</f>
        <v>4</v>
      </c>
      <c r="E795" s="1">
        <v>42497</v>
      </c>
      <c r="F795" s="1">
        <f ca="1">SUMIF(dailyActivity_merged[Id],dailyActivity_merged[[#Headers],[TotalSteps]],F796:F1734)</f>
        <v>0</v>
      </c>
      <c r="G795">
        <v>19769</v>
      </c>
      <c r="H795">
        <v>15.670000076293899</v>
      </c>
      <c r="I795">
        <v>15.670000076293899</v>
      </c>
      <c r="J795">
        <v>0</v>
      </c>
      <c r="K795" t="b">
        <f>IF(dailyActivity_merged[[#This Row],[VeryActiveDistance]]&gt;20,"active")</f>
        <v>0</v>
      </c>
      <c r="L795">
        <v>12.439999580383301</v>
      </c>
      <c r="M795" t="b">
        <f>IF(dailyActivity_merged[[#This Row],[ModeratelyActiveDistance]]&gt;10&lt;20,"moderate")</f>
        <v>0</v>
      </c>
      <c r="N795">
        <v>0.87999999523162797</v>
      </c>
      <c r="O795" t="str">
        <f>IF(dailyActivity_merged[[#This Row],[LightActiveDistance]]&lt;10,"light")</f>
        <v>light</v>
      </c>
      <c r="P795" t="b">
        <f>IF(dailyActivity_merged[[#This Row],[Mean]]="intermediate",IF(dailyActivity_merged[[#This Row],[Mean]]&gt;35,"pro","beginner"))</f>
        <v>0</v>
      </c>
      <c r="Q795">
        <f>AVERAGE(dailyActivity_merged[LightActiveDistance])</f>
        <v>3.3408191485885292</v>
      </c>
      <c r="R795">
        <v>2.3499999046325701</v>
      </c>
      <c r="S795">
        <v>0</v>
      </c>
      <c r="T795">
        <f>dailyActivity_merged[[#This Row],[VeryActiveMinutes]]*60</f>
        <v>7260</v>
      </c>
      <c r="U795">
        <v>121</v>
      </c>
      <c r="V795">
        <f>dailyActivity_merged[[#This Row],[FairlyActiveMinutes]]*60</f>
        <v>1200</v>
      </c>
      <c r="W795">
        <v>20</v>
      </c>
      <c r="X795">
        <f>dailyActivity_merged[[#This Row],[LightlyActiveMinutes]]*60</f>
        <v>8880</v>
      </c>
      <c r="Y795">
        <v>148</v>
      </c>
      <c r="Z795">
        <v>1076</v>
      </c>
      <c r="AA795">
        <v>3331</v>
      </c>
    </row>
    <row r="796" spans="1:27" x14ac:dyDescent="0.3">
      <c r="A796" t="e">
        <f>VLOOKUP(dailyActivity_merged[[#Headers],[Id]],dailyActivity_merged[[Id]:[Calories]],15,0)</f>
        <v>#N/A</v>
      </c>
      <c r="B796" t="str">
        <f>LEFT(dailyActivity_merged[[#This Row],[Id]],4)</f>
        <v>8053</v>
      </c>
      <c r="C796">
        <v>8053475328</v>
      </c>
      <c r="D796" t="str">
        <f>LEFT(dailyActivity_merged[[#This Row],[ActivityDate]],1)</f>
        <v>4</v>
      </c>
      <c r="E796" s="1">
        <v>42498</v>
      </c>
      <c r="F796" s="1">
        <f ca="1">SUMIF(dailyActivity_merged[Id],dailyActivity_merged[[#Headers],[TotalSteps]],F797:F1735)</f>
        <v>0</v>
      </c>
      <c r="G796">
        <v>22026</v>
      </c>
      <c r="H796">
        <v>17.649999618530298</v>
      </c>
      <c r="I796">
        <v>17.649999618530298</v>
      </c>
      <c r="J796">
        <v>0</v>
      </c>
      <c r="K796" t="b">
        <f>IF(dailyActivity_merged[[#This Row],[VeryActiveDistance]]&gt;20,"active")</f>
        <v>0</v>
      </c>
      <c r="L796">
        <v>13.3999996185303</v>
      </c>
      <c r="M796" t="b">
        <f>IF(dailyActivity_merged[[#This Row],[ModeratelyActiveDistance]]&gt;10&lt;20,"moderate")</f>
        <v>0</v>
      </c>
      <c r="N796">
        <v>0.58999997377395597</v>
      </c>
      <c r="O796" t="str">
        <f>IF(dailyActivity_merged[[#This Row],[LightActiveDistance]]&lt;10,"light")</f>
        <v>light</v>
      </c>
      <c r="P796" t="b">
        <f>IF(dailyActivity_merged[[#This Row],[Mean]]="intermediate",IF(dailyActivity_merged[[#This Row],[Mean]]&gt;35,"pro","beginner"))</f>
        <v>0</v>
      </c>
      <c r="Q796">
        <f>AVERAGE(dailyActivity_merged[LightActiveDistance])</f>
        <v>3.3408191485885292</v>
      </c>
      <c r="R796">
        <v>3.6600000858306898</v>
      </c>
      <c r="S796">
        <v>0</v>
      </c>
      <c r="T796">
        <f>dailyActivity_merged[[#This Row],[VeryActiveMinutes]]*60</f>
        <v>7500</v>
      </c>
      <c r="U796">
        <v>125</v>
      </c>
      <c r="V796">
        <f>dailyActivity_merged[[#This Row],[FairlyActiveMinutes]]*60</f>
        <v>840</v>
      </c>
      <c r="W796">
        <v>14</v>
      </c>
      <c r="X796">
        <f>dailyActivity_merged[[#This Row],[LightlyActiveMinutes]]*60</f>
        <v>13680</v>
      </c>
      <c r="Y796">
        <v>228</v>
      </c>
      <c r="Z796">
        <v>1073</v>
      </c>
      <c r="AA796">
        <v>3589</v>
      </c>
    </row>
    <row r="797" spans="1:27" x14ac:dyDescent="0.3">
      <c r="A797" t="e">
        <f>VLOOKUP(dailyActivity_merged[[#Headers],[Id]],dailyActivity_merged[[Id]:[Calories]],15,0)</f>
        <v>#N/A</v>
      </c>
      <c r="B797" t="str">
        <f>LEFT(dailyActivity_merged[[#This Row],[Id]],4)</f>
        <v>8053</v>
      </c>
      <c r="C797">
        <v>8053475328</v>
      </c>
      <c r="D797" t="str">
        <f>LEFT(dailyActivity_merged[[#This Row],[ActivityDate]],1)</f>
        <v>4</v>
      </c>
      <c r="E797" s="1">
        <v>42499</v>
      </c>
      <c r="F797" s="1">
        <f ca="1">SUMIF(dailyActivity_merged[Id],dailyActivity_merged[[#Headers],[TotalSteps]],F798:F1736)</f>
        <v>0</v>
      </c>
      <c r="G797">
        <v>12465</v>
      </c>
      <c r="H797">
        <v>9.3800001144409197</v>
      </c>
      <c r="I797">
        <v>9.3800001144409197</v>
      </c>
      <c r="J797">
        <v>0</v>
      </c>
      <c r="K797" t="b">
        <f>IF(dailyActivity_merged[[#This Row],[VeryActiveDistance]]&gt;20,"active")</f>
        <v>0</v>
      </c>
      <c r="L797">
        <v>6.1199998855590803</v>
      </c>
      <c r="M797" t="b">
        <f>IF(dailyActivity_merged[[#This Row],[ModeratelyActiveDistance]]&gt;10&lt;20,"moderate")</f>
        <v>0</v>
      </c>
      <c r="N797">
        <v>0.56999999284744296</v>
      </c>
      <c r="O797" t="str">
        <f>IF(dailyActivity_merged[[#This Row],[LightActiveDistance]]&lt;10,"light")</f>
        <v>light</v>
      </c>
      <c r="P797" t="b">
        <f>IF(dailyActivity_merged[[#This Row],[Mean]]="intermediate",IF(dailyActivity_merged[[#This Row],[Mean]]&gt;35,"pro","beginner"))</f>
        <v>0</v>
      </c>
      <c r="Q797">
        <f>AVERAGE(dailyActivity_merged[LightActiveDistance])</f>
        <v>3.3408191485885292</v>
      </c>
      <c r="R797">
        <v>2.6900000572204599</v>
      </c>
      <c r="S797">
        <v>0</v>
      </c>
      <c r="T797">
        <f>dailyActivity_merged[[#This Row],[VeryActiveMinutes]]*60</f>
        <v>3960</v>
      </c>
      <c r="U797">
        <v>66</v>
      </c>
      <c r="V797">
        <f>dailyActivity_merged[[#This Row],[FairlyActiveMinutes]]*60</f>
        <v>720</v>
      </c>
      <c r="W797">
        <v>12</v>
      </c>
      <c r="X797">
        <f>dailyActivity_merged[[#This Row],[LightlyActiveMinutes]]*60</f>
        <v>8880</v>
      </c>
      <c r="Y797">
        <v>148</v>
      </c>
      <c r="Z797">
        <v>1214</v>
      </c>
      <c r="AA797">
        <v>2765</v>
      </c>
    </row>
    <row r="798" spans="1:27" x14ac:dyDescent="0.3">
      <c r="A798" t="e">
        <f>VLOOKUP(dailyActivity_merged[[#Headers],[Id]],dailyActivity_merged[[Id]:[Calories]],15,0)</f>
        <v>#N/A</v>
      </c>
      <c r="B798" t="str">
        <f>LEFT(dailyActivity_merged[[#This Row],[Id]],4)</f>
        <v>8053</v>
      </c>
      <c r="C798">
        <v>8053475328</v>
      </c>
      <c r="D798" t="str">
        <f>LEFT(dailyActivity_merged[[#This Row],[ActivityDate]],1)</f>
        <v>4</v>
      </c>
      <c r="E798" s="1">
        <v>42500</v>
      </c>
      <c r="F798" s="1">
        <f ca="1">SUMIF(dailyActivity_merged[Id],dailyActivity_merged[[#Headers],[TotalSteps]],F799:F1737)</f>
        <v>0</v>
      </c>
      <c r="G798">
        <v>14810</v>
      </c>
      <c r="H798">
        <v>11.3599996566772</v>
      </c>
      <c r="I798">
        <v>11.3599996566772</v>
      </c>
      <c r="J798">
        <v>0</v>
      </c>
      <c r="K798" t="b">
        <f>IF(dailyActivity_merged[[#This Row],[VeryActiveDistance]]&gt;20,"active")</f>
        <v>0</v>
      </c>
      <c r="L798">
        <v>9.0900001525878906</v>
      </c>
      <c r="M798" t="b">
        <f>IF(dailyActivity_merged[[#This Row],[ModeratelyActiveDistance]]&gt;10&lt;20,"moderate")</f>
        <v>0</v>
      </c>
      <c r="N798">
        <v>0.41999998688697798</v>
      </c>
      <c r="O798" t="str">
        <f>IF(dailyActivity_merged[[#This Row],[LightActiveDistance]]&lt;10,"light")</f>
        <v>light</v>
      </c>
      <c r="P798" t="b">
        <f>IF(dailyActivity_merged[[#This Row],[Mean]]="intermediate",IF(dailyActivity_merged[[#This Row],[Mean]]&gt;35,"pro","beginner"))</f>
        <v>0</v>
      </c>
      <c r="Q798">
        <f>AVERAGE(dailyActivity_merged[LightActiveDistance])</f>
        <v>3.3408191485885292</v>
      </c>
      <c r="R798">
        <v>1.8500000238418599</v>
      </c>
      <c r="S798">
        <v>0</v>
      </c>
      <c r="T798">
        <f>dailyActivity_merged[[#This Row],[VeryActiveMinutes]]*60</f>
        <v>5760</v>
      </c>
      <c r="U798">
        <v>96</v>
      </c>
      <c r="V798">
        <f>dailyActivity_merged[[#This Row],[FairlyActiveMinutes]]*60</f>
        <v>600</v>
      </c>
      <c r="W798">
        <v>10</v>
      </c>
      <c r="X798">
        <f>dailyActivity_merged[[#This Row],[LightlyActiveMinutes]]*60</f>
        <v>6900</v>
      </c>
      <c r="Y798">
        <v>115</v>
      </c>
      <c r="Z798">
        <v>1219</v>
      </c>
      <c r="AA798">
        <v>2926</v>
      </c>
    </row>
    <row r="799" spans="1:27" x14ac:dyDescent="0.3">
      <c r="A799" t="e">
        <f>VLOOKUP(dailyActivity_merged[[#Headers],[Id]],dailyActivity_merged[[Id]:[Calories]],15,0)</f>
        <v>#N/A</v>
      </c>
      <c r="B799" t="str">
        <f>LEFT(dailyActivity_merged[[#This Row],[Id]],4)</f>
        <v>8053</v>
      </c>
      <c r="C799">
        <v>8053475328</v>
      </c>
      <c r="D799" t="str">
        <f>LEFT(dailyActivity_merged[[#This Row],[ActivityDate]],1)</f>
        <v>4</v>
      </c>
      <c r="E799" s="1">
        <v>42501</v>
      </c>
      <c r="F799" s="1">
        <f ca="1">SUMIF(dailyActivity_merged[Id],dailyActivity_merged[[#Headers],[TotalSteps]],F800:F1738)</f>
        <v>0</v>
      </c>
      <c r="G799">
        <v>12209</v>
      </c>
      <c r="H799">
        <v>9.3999996185302699</v>
      </c>
      <c r="I799">
        <v>9.3999996185302699</v>
      </c>
      <c r="J799">
        <v>0</v>
      </c>
      <c r="K799" t="b">
        <f>IF(dailyActivity_merged[[#This Row],[VeryActiveDistance]]&gt;20,"active")</f>
        <v>0</v>
      </c>
      <c r="L799">
        <v>6.0799999237060502</v>
      </c>
      <c r="M799" t="b">
        <f>IF(dailyActivity_merged[[#This Row],[ModeratelyActiveDistance]]&gt;10&lt;20,"moderate")</f>
        <v>0</v>
      </c>
      <c r="N799">
        <v>0.28000000119209301</v>
      </c>
      <c r="O799" t="str">
        <f>IF(dailyActivity_merged[[#This Row],[LightActiveDistance]]&lt;10,"light")</f>
        <v>light</v>
      </c>
      <c r="P799" t="b">
        <f>IF(dailyActivity_merged[[#This Row],[Mean]]="intermediate",IF(dailyActivity_merged[[#This Row],[Mean]]&gt;35,"pro","beginner"))</f>
        <v>0</v>
      </c>
      <c r="Q799">
        <f>AVERAGE(dailyActivity_merged[LightActiveDistance])</f>
        <v>3.3408191485885292</v>
      </c>
      <c r="R799">
        <v>3.03999996185303</v>
      </c>
      <c r="S799">
        <v>0</v>
      </c>
      <c r="T799">
        <f>dailyActivity_merged[[#This Row],[VeryActiveMinutes]]*60</f>
        <v>3600</v>
      </c>
      <c r="U799">
        <v>60</v>
      </c>
      <c r="V799">
        <f>dailyActivity_merged[[#This Row],[FairlyActiveMinutes]]*60</f>
        <v>420</v>
      </c>
      <c r="W799">
        <v>7</v>
      </c>
      <c r="X799">
        <f>dailyActivity_merged[[#This Row],[LightlyActiveMinutes]]*60</f>
        <v>11040</v>
      </c>
      <c r="Y799">
        <v>184</v>
      </c>
      <c r="Z799">
        <v>1189</v>
      </c>
      <c r="AA799">
        <v>2809</v>
      </c>
    </row>
    <row r="800" spans="1:27" x14ac:dyDescent="0.3">
      <c r="A800" t="e">
        <f>VLOOKUP(dailyActivity_merged[[#Headers],[Id]],dailyActivity_merged[[Id]:[Calories]],15,0)</f>
        <v>#N/A</v>
      </c>
      <c r="B800" t="str">
        <f>LEFT(dailyActivity_merged[[#This Row],[Id]],4)</f>
        <v>8053</v>
      </c>
      <c r="C800">
        <v>8053475328</v>
      </c>
      <c r="D800" t="str">
        <f>LEFT(dailyActivity_merged[[#This Row],[ActivityDate]],1)</f>
        <v>4</v>
      </c>
      <c r="E800" s="1">
        <v>42502</v>
      </c>
      <c r="F800" s="1">
        <f ca="1">SUMIF(dailyActivity_merged[Id],dailyActivity_merged[[#Headers],[TotalSteps]],F801:F1739)</f>
        <v>0</v>
      </c>
      <c r="G800">
        <v>4998</v>
      </c>
      <c r="H800">
        <v>3.9100000858306898</v>
      </c>
      <c r="I800">
        <v>3.9100000858306898</v>
      </c>
      <c r="J800">
        <v>0</v>
      </c>
      <c r="K800" t="b">
        <f>IF(dailyActivity_merged[[#This Row],[VeryActiveDistance]]&gt;20,"active")</f>
        <v>0</v>
      </c>
      <c r="L800">
        <v>2.9500000476837198</v>
      </c>
      <c r="M800" t="b">
        <f>IF(dailyActivity_merged[[#This Row],[ModeratelyActiveDistance]]&gt;10&lt;20,"moderate")</f>
        <v>0</v>
      </c>
      <c r="N800">
        <v>0.20000000298023199</v>
      </c>
      <c r="O800" t="str">
        <f>IF(dailyActivity_merged[[#This Row],[LightActiveDistance]]&lt;10,"light")</f>
        <v>light</v>
      </c>
      <c r="P800" t="b">
        <f>IF(dailyActivity_merged[[#This Row],[Mean]]="intermediate",IF(dailyActivity_merged[[#This Row],[Mean]]&gt;35,"pro","beginner"))</f>
        <v>0</v>
      </c>
      <c r="Q800">
        <f>AVERAGE(dailyActivity_merged[LightActiveDistance])</f>
        <v>3.3408191485885292</v>
      </c>
      <c r="R800">
        <v>0.75999999046325695</v>
      </c>
      <c r="S800">
        <v>0</v>
      </c>
      <c r="T800">
        <f>dailyActivity_merged[[#This Row],[VeryActiveMinutes]]*60</f>
        <v>1680</v>
      </c>
      <c r="U800">
        <v>28</v>
      </c>
      <c r="V800">
        <f>dailyActivity_merged[[#This Row],[FairlyActiveMinutes]]*60</f>
        <v>240</v>
      </c>
      <c r="W800">
        <v>4</v>
      </c>
      <c r="X800">
        <f>dailyActivity_merged[[#This Row],[LightlyActiveMinutes]]*60</f>
        <v>2340</v>
      </c>
      <c r="Y800">
        <v>39</v>
      </c>
      <c r="Z800">
        <v>839</v>
      </c>
      <c r="AA800">
        <v>1505</v>
      </c>
    </row>
    <row r="801" spans="1:27" x14ac:dyDescent="0.3">
      <c r="A801" t="e">
        <f>VLOOKUP(dailyActivity_merged[[#Headers],[Id]],dailyActivity_merged[[Id]:[Calories]],15,0)</f>
        <v>#N/A</v>
      </c>
      <c r="B801" t="str">
        <f>LEFT(dailyActivity_merged[[#This Row],[Id]],4)</f>
        <v>8253</v>
      </c>
      <c r="C801">
        <v>8253242879</v>
      </c>
      <c r="D801" t="str">
        <f>LEFT(dailyActivity_merged[[#This Row],[ActivityDate]],1)</f>
        <v>4</v>
      </c>
      <c r="E801" s="1">
        <v>42472</v>
      </c>
      <c r="F801" s="1">
        <f ca="1">SUMIF(dailyActivity_merged[Id],dailyActivity_merged[[#Headers],[TotalSteps]],F802:F1740)</f>
        <v>0</v>
      </c>
      <c r="G801">
        <v>9033</v>
      </c>
      <c r="H801">
        <v>7.1599998474121103</v>
      </c>
      <c r="I801">
        <v>7.1599998474121103</v>
      </c>
      <c r="J801">
        <v>0</v>
      </c>
      <c r="K801" t="b">
        <f>IF(dailyActivity_merged[[#This Row],[VeryActiveDistance]]&gt;20,"active")</f>
        <v>0</v>
      </c>
      <c r="L801">
        <v>5.4299998283386204</v>
      </c>
      <c r="M801" t="b">
        <f>IF(dailyActivity_merged[[#This Row],[ModeratelyActiveDistance]]&gt;10&lt;20,"moderate")</f>
        <v>0</v>
      </c>
      <c r="N801">
        <v>0.140000000596046</v>
      </c>
      <c r="O801" t="str">
        <f>IF(dailyActivity_merged[[#This Row],[LightActiveDistance]]&lt;10,"light")</f>
        <v>light</v>
      </c>
      <c r="P801" t="b">
        <f>IF(dailyActivity_merged[[#This Row],[Mean]]="intermediate",IF(dailyActivity_merged[[#This Row],[Mean]]&gt;35,"pro","beginner"))</f>
        <v>0</v>
      </c>
      <c r="Q801">
        <f>AVERAGE(dailyActivity_merged[LightActiveDistance])</f>
        <v>3.3408191485885292</v>
      </c>
      <c r="R801">
        <v>1.5900000333786</v>
      </c>
      <c r="S801">
        <v>0</v>
      </c>
      <c r="T801">
        <f>dailyActivity_merged[[#This Row],[VeryActiveMinutes]]*60</f>
        <v>2400</v>
      </c>
      <c r="U801">
        <v>40</v>
      </c>
      <c r="V801">
        <f>dailyActivity_merged[[#This Row],[FairlyActiveMinutes]]*60</f>
        <v>120</v>
      </c>
      <c r="W801">
        <v>2</v>
      </c>
      <c r="X801">
        <f>dailyActivity_merged[[#This Row],[LightlyActiveMinutes]]*60</f>
        <v>9240</v>
      </c>
      <c r="Y801">
        <v>154</v>
      </c>
      <c r="Z801">
        <v>1244</v>
      </c>
      <c r="AA801">
        <v>2044</v>
      </c>
    </row>
    <row r="802" spans="1:27" x14ac:dyDescent="0.3">
      <c r="A802" t="e">
        <f>VLOOKUP(dailyActivity_merged[[#Headers],[Id]],dailyActivity_merged[[Id]:[Calories]],15,0)</f>
        <v>#N/A</v>
      </c>
      <c r="B802" t="str">
        <f>LEFT(dailyActivity_merged[[#This Row],[Id]],4)</f>
        <v>8253</v>
      </c>
      <c r="C802">
        <v>8253242879</v>
      </c>
      <c r="D802" t="str">
        <f>LEFT(dailyActivity_merged[[#This Row],[ActivityDate]],1)</f>
        <v>4</v>
      </c>
      <c r="E802" s="1">
        <v>42473</v>
      </c>
      <c r="F802" s="1">
        <f ca="1">SUMIF(dailyActivity_merged[Id],dailyActivity_merged[[#Headers],[TotalSteps]],F803:F1741)</f>
        <v>0</v>
      </c>
      <c r="G802">
        <v>8053</v>
      </c>
      <c r="H802">
        <v>6.0999999046325701</v>
      </c>
      <c r="I802">
        <v>6.0999999046325701</v>
      </c>
      <c r="J802">
        <v>0</v>
      </c>
      <c r="K802" t="b">
        <f>IF(dailyActivity_merged[[#This Row],[VeryActiveDistance]]&gt;20,"active")</f>
        <v>0</v>
      </c>
      <c r="L802">
        <v>4.1700000762939498</v>
      </c>
      <c r="M802" t="b">
        <f>IF(dailyActivity_merged[[#This Row],[ModeratelyActiveDistance]]&gt;10&lt;20,"moderate")</f>
        <v>0</v>
      </c>
      <c r="N802">
        <v>0.62999999523162797</v>
      </c>
      <c r="O802" t="str">
        <f>IF(dailyActivity_merged[[#This Row],[LightActiveDistance]]&lt;10,"light")</f>
        <v>light</v>
      </c>
      <c r="P802" t="b">
        <f>IF(dailyActivity_merged[[#This Row],[Mean]]="intermediate",IF(dailyActivity_merged[[#This Row],[Mean]]&gt;35,"pro","beginner"))</f>
        <v>0</v>
      </c>
      <c r="Q802">
        <f>AVERAGE(dailyActivity_merged[LightActiveDistance])</f>
        <v>3.3408191485885292</v>
      </c>
      <c r="R802">
        <v>1.3099999427795399</v>
      </c>
      <c r="S802">
        <v>0</v>
      </c>
      <c r="T802">
        <f>dailyActivity_merged[[#This Row],[VeryActiveMinutes]]*60</f>
        <v>2100</v>
      </c>
      <c r="U802">
        <v>35</v>
      </c>
      <c r="V802">
        <f>dailyActivity_merged[[#This Row],[FairlyActiveMinutes]]*60</f>
        <v>660</v>
      </c>
      <c r="W802">
        <v>11</v>
      </c>
      <c r="X802">
        <f>dailyActivity_merged[[#This Row],[LightlyActiveMinutes]]*60</f>
        <v>5760</v>
      </c>
      <c r="Y802">
        <v>96</v>
      </c>
      <c r="Z802">
        <v>1298</v>
      </c>
      <c r="AA802">
        <v>1935</v>
      </c>
    </row>
    <row r="803" spans="1:27" x14ac:dyDescent="0.3">
      <c r="A803" t="e">
        <f>VLOOKUP(dailyActivity_merged[[#Headers],[Id]],dailyActivity_merged[[Id]:[Calories]],15,0)</f>
        <v>#N/A</v>
      </c>
      <c r="B803" t="str">
        <f>LEFT(dailyActivity_merged[[#This Row],[Id]],4)</f>
        <v>8253</v>
      </c>
      <c r="C803">
        <v>8253242879</v>
      </c>
      <c r="D803" t="str">
        <f>LEFT(dailyActivity_merged[[#This Row],[ActivityDate]],1)</f>
        <v>4</v>
      </c>
      <c r="E803" s="1">
        <v>42474</v>
      </c>
      <c r="F803" s="1">
        <f ca="1">SUMIF(dailyActivity_merged[Id],dailyActivity_merged[[#Headers],[TotalSteps]],F804:F1742)</f>
        <v>0</v>
      </c>
      <c r="G803">
        <v>5234</v>
      </c>
      <c r="H803">
        <v>3.46000003814697</v>
      </c>
      <c r="I803">
        <v>3.46000003814697</v>
      </c>
      <c r="J803">
        <v>0</v>
      </c>
      <c r="K803" t="b">
        <f>IF(dailyActivity_merged[[#This Row],[VeryActiveDistance]]&gt;20,"active")</f>
        <v>0</v>
      </c>
      <c r="L803">
        <v>1.9299999475479099</v>
      </c>
      <c r="M803" t="b">
        <f>IF(dailyActivity_merged[[#This Row],[ModeratelyActiveDistance]]&gt;10&lt;20,"moderate")</f>
        <v>0</v>
      </c>
      <c r="N803">
        <v>0.99000000953674305</v>
      </c>
      <c r="O803" t="str">
        <f>IF(dailyActivity_merged[[#This Row],[LightActiveDistance]]&lt;10,"light")</f>
        <v>light</v>
      </c>
      <c r="P803" t="b">
        <f>IF(dailyActivity_merged[[#This Row],[Mean]]="intermediate",IF(dailyActivity_merged[[#This Row],[Mean]]&gt;35,"pro","beginner"))</f>
        <v>0</v>
      </c>
      <c r="Q803">
        <f>AVERAGE(dailyActivity_merged[LightActiveDistance])</f>
        <v>3.3408191485885292</v>
      </c>
      <c r="R803">
        <v>0.54000002145767201</v>
      </c>
      <c r="S803">
        <v>0</v>
      </c>
      <c r="T803">
        <f>dailyActivity_merged[[#This Row],[VeryActiveMinutes]]*60</f>
        <v>1740</v>
      </c>
      <c r="U803">
        <v>29</v>
      </c>
      <c r="V803">
        <f>dailyActivity_merged[[#This Row],[FairlyActiveMinutes]]*60</f>
        <v>960</v>
      </c>
      <c r="W803">
        <v>16</v>
      </c>
      <c r="X803">
        <f>dailyActivity_merged[[#This Row],[LightlyActiveMinutes]]*60</f>
        <v>1980</v>
      </c>
      <c r="Y803">
        <v>33</v>
      </c>
      <c r="Z803">
        <v>1362</v>
      </c>
      <c r="AA803">
        <v>1705</v>
      </c>
    </row>
    <row r="804" spans="1:27" x14ac:dyDescent="0.3">
      <c r="A804" t="e">
        <f>VLOOKUP(dailyActivity_merged[[#Headers],[Id]],dailyActivity_merged[[Id]:[Calories]],15,0)</f>
        <v>#N/A</v>
      </c>
      <c r="B804" t="str">
        <f>LEFT(dailyActivity_merged[[#This Row],[Id]],4)</f>
        <v>8253</v>
      </c>
      <c r="C804">
        <v>8253242879</v>
      </c>
      <c r="D804" t="str">
        <f>LEFT(dailyActivity_merged[[#This Row],[ActivityDate]],1)</f>
        <v>4</v>
      </c>
      <c r="E804" s="1">
        <v>42475</v>
      </c>
      <c r="F804" s="1">
        <f ca="1">SUMIF(dailyActivity_merged[Id],dailyActivity_merged[[#Headers],[TotalSteps]],F805:F1743)</f>
        <v>0</v>
      </c>
      <c r="G804">
        <v>2672</v>
      </c>
      <c r="H804">
        <v>1.7699999809265099</v>
      </c>
      <c r="I804">
        <v>1.7699999809265099</v>
      </c>
      <c r="J804">
        <v>0</v>
      </c>
      <c r="K804" t="b">
        <f>IF(dailyActivity_merged[[#This Row],[VeryActiveDistance]]&gt;20,"active")</f>
        <v>0</v>
      </c>
      <c r="L804">
        <v>0</v>
      </c>
      <c r="M804" t="b">
        <f>IF(dailyActivity_merged[[#This Row],[ModeratelyActiveDistance]]&gt;10&lt;20,"moderate")</f>
        <v>0</v>
      </c>
      <c r="N804">
        <v>0</v>
      </c>
      <c r="O804" t="str">
        <f>IF(dailyActivity_merged[[#This Row],[LightActiveDistance]]&lt;10,"light")</f>
        <v>light</v>
      </c>
      <c r="P804" t="b">
        <f>IF(dailyActivity_merged[[#This Row],[Mean]]="intermediate",IF(dailyActivity_merged[[#This Row],[Mean]]&gt;35,"pro","beginner"))</f>
        <v>0</v>
      </c>
      <c r="Q804">
        <f>AVERAGE(dailyActivity_merged[LightActiveDistance])</f>
        <v>3.3408191485885292</v>
      </c>
      <c r="R804">
        <v>1.7599999904632599</v>
      </c>
      <c r="S804">
        <v>0</v>
      </c>
      <c r="T804">
        <f>dailyActivity_merged[[#This Row],[VeryActiveMinutes]]*60</f>
        <v>0</v>
      </c>
      <c r="U804">
        <v>0</v>
      </c>
      <c r="V804">
        <f>dailyActivity_merged[[#This Row],[FairlyActiveMinutes]]*60</f>
        <v>0</v>
      </c>
      <c r="W804">
        <v>0</v>
      </c>
      <c r="X804">
        <f>dailyActivity_merged[[#This Row],[LightlyActiveMinutes]]*60</f>
        <v>6300</v>
      </c>
      <c r="Y804">
        <v>105</v>
      </c>
      <c r="Z804">
        <v>1335</v>
      </c>
      <c r="AA804">
        <v>1632</v>
      </c>
    </row>
    <row r="805" spans="1:27" x14ac:dyDescent="0.3">
      <c r="A805" t="e">
        <f>VLOOKUP(dailyActivity_merged[[#Headers],[Id]],dailyActivity_merged[[Id]:[Calories]],15,0)</f>
        <v>#N/A</v>
      </c>
      <c r="B805" t="str">
        <f>LEFT(dailyActivity_merged[[#This Row],[Id]],4)</f>
        <v>8253</v>
      </c>
      <c r="C805">
        <v>8253242879</v>
      </c>
      <c r="D805" t="str">
        <f>LEFT(dailyActivity_merged[[#This Row],[ActivityDate]],1)</f>
        <v>4</v>
      </c>
      <c r="E805" s="1">
        <v>42476</v>
      </c>
      <c r="F805" s="1">
        <f ca="1">SUMIF(dailyActivity_merged[Id],dailyActivity_merged[[#Headers],[TotalSteps]],F806:F1744)</f>
        <v>0</v>
      </c>
      <c r="G805">
        <v>9256</v>
      </c>
      <c r="H805">
        <v>6.1399998664856001</v>
      </c>
      <c r="I805">
        <v>6.1399998664856001</v>
      </c>
      <c r="J805">
        <v>0</v>
      </c>
      <c r="K805" t="b">
        <f>IF(dailyActivity_merged[[#This Row],[VeryActiveDistance]]&gt;20,"active")</f>
        <v>0</v>
      </c>
      <c r="L805">
        <v>0.43000000715255698</v>
      </c>
      <c r="M805" t="b">
        <f>IF(dailyActivity_merged[[#This Row],[ModeratelyActiveDistance]]&gt;10&lt;20,"moderate")</f>
        <v>0</v>
      </c>
      <c r="N805">
        <v>3.2699999809265101</v>
      </c>
      <c r="O805" t="str">
        <f>IF(dailyActivity_merged[[#This Row],[LightActiveDistance]]&lt;10,"light")</f>
        <v>light</v>
      </c>
      <c r="P805" t="b">
        <f>IF(dailyActivity_merged[[#This Row],[Mean]]="intermediate",IF(dailyActivity_merged[[#This Row],[Mean]]&gt;35,"pro","beginner"))</f>
        <v>0</v>
      </c>
      <c r="Q805">
        <f>AVERAGE(dailyActivity_merged[LightActiveDistance])</f>
        <v>3.3408191485885292</v>
      </c>
      <c r="R805">
        <v>2.4500000476837198</v>
      </c>
      <c r="S805">
        <v>0</v>
      </c>
      <c r="T805">
        <f>dailyActivity_merged[[#This Row],[VeryActiveMinutes]]*60</f>
        <v>360</v>
      </c>
      <c r="U805">
        <v>6</v>
      </c>
      <c r="V805">
        <f>dailyActivity_merged[[#This Row],[FairlyActiveMinutes]]*60</f>
        <v>3060</v>
      </c>
      <c r="W805">
        <v>51</v>
      </c>
      <c r="X805">
        <f>dailyActivity_merged[[#This Row],[LightlyActiveMinutes]]*60</f>
        <v>6900</v>
      </c>
      <c r="Y805">
        <v>115</v>
      </c>
      <c r="Z805">
        <v>1268</v>
      </c>
      <c r="AA805">
        <v>1880</v>
      </c>
    </row>
    <row r="806" spans="1:27" x14ac:dyDescent="0.3">
      <c r="A806" t="e">
        <f>VLOOKUP(dailyActivity_merged[[#Headers],[Id]],dailyActivity_merged[[Id]:[Calories]],15,0)</f>
        <v>#N/A</v>
      </c>
      <c r="B806" t="str">
        <f>LEFT(dailyActivity_merged[[#This Row],[Id]],4)</f>
        <v>8253</v>
      </c>
      <c r="C806">
        <v>8253242879</v>
      </c>
      <c r="D806" t="str">
        <f>LEFT(dailyActivity_merged[[#This Row],[ActivityDate]],1)</f>
        <v>4</v>
      </c>
      <c r="E806" s="1">
        <v>42477</v>
      </c>
      <c r="F806" s="1">
        <f ca="1">SUMIF(dailyActivity_merged[Id],dailyActivity_merged[[#Headers],[TotalSteps]],F807:F1745)</f>
        <v>0</v>
      </c>
      <c r="G806">
        <v>10204</v>
      </c>
      <c r="H806">
        <v>7.9099998474121103</v>
      </c>
      <c r="I806">
        <v>7.9099998474121103</v>
      </c>
      <c r="J806">
        <v>0</v>
      </c>
      <c r="K806" t="b">
        <f>IF(dailyActivity_merged[[#This Row],[VeryActiveDistance]]&gt;20,"active")</f>
        <v>0</v>
      </c>
      <c r="L806">
        <v>5.4299998283386204</v>
      </c>
      <c r="M806" t="b">
        <f>IF(dailyActivity_merged[[#This Row],[ModeratelyActiveDistance]]&gt;10&lt;20,"moderate")</f>
        <v>0</v>
      </c>
      <c r="N806">
        <v>0.15000000596046401</v>
      </c>
      <c r="O806" t="str">
        <f>IF(dailyActivity_merged[[#This Row],[LightActiveDistance]]&lt;10,"light")</f>
        <v>light</v>
      </c>
      <c r="P806" t="b">
        <f>IF(dailyActivity_merged[[#This Row],[Mean]]="intermediate",IF(dailyActivity_merged[[#This Row],[Mean]]&gt;35,"pro","beginner"))</f>
        <v>0</v>
      </c>
      <c r="Q806">
        <f>AVERAGE(dailyActivity_merged[LightActiveDistance])</f>
        <v>3.3408191485885292</v>
      </c>
      <c r="R806">
        <v>2.3299999237060498</v>
      </c>
      <c r="S806">
        <v>0</v>
      </c>
      <c r="T806">
        <f>dailyActivity_merged[[#This Row],[VeryActiveMinutes]]*60</f>
        <v>2460</v>
      </c>
      <c r="U806">
        <v>41</v>
      </c>
      <c r="V806">
        <f>dailyActivity_merged[[#This Row],[FairlyActiveMinutes]]*60</f>
        <v>300</v>
      </c>
      <c r="W806">
        <v>5</v>
      </c>
      <c r="X806">
        <f>dailyActivity_merged[[#This Row],[LightlyActiveMinutes]]*60</f>
        <v>9420</v>
      </c>
      <c r="Y806">
        <v>157</v>
      </c>
      <c r="Z806">
        <v>1237</v>
      </c>
      <c r="AA806">
        <v>2112</v>
      </c>
    </row>
    <row r="807" spans="1:27" x14ac:dyDescent="0.3">
      <c r="A807" t="e">
        <f>VLOOKUP(dailyActivity_merged[[#Headers],[Id]],dailyActivity_merged[[Id]:[Calories]],15,0)</f>
        <v>#N/A</v>
      </c>
      <c r="B807" t="str">
        <f>LEFT(dailyActivity_merged[[#This Row],[Id]],4)</f>
        <v>8253</v>
      </c>
      <c r="C807">
        <v>8253242879</v>
      </c>
      <c r="D807" t="str">
        <f>LEFT(dailyActivity_merged[[#This Row],[ActivityDate]],1)</f>
        <v>4</v>
      </c>
      <c r="E807" s="1">
        <v>42478</v>
      </c>
      <c r="F807" s="1">
        <f ca="1">SUMIF(dailyActivity_merged[Id],dailyActivity_merged[[#Headers],[TotalSteps]],F808:F1746)</f>
        <v>0</v>
      </c>
      <c r="G807">
        <v>5151</v>
      </c>
      <c r="H807">
        <v>3.4800000190734899</v>
      </c>
      <c r="I807">
        <v>3.4800000190734899</v>
      </c>
      <c r="J807">
        <v>0</v>
      </c>
      <c r="K807" t="b">
        <f>IF(dailyActivity_merged[[#This Row],[VeryActiveDistance]]&gt;20,"active")</f>
        <v>0</v>
      </c>
      <c r="L807">
        <v>1.03999996185303</v>
      </c>
      <c r="M807" t="b">
        <f>IF(dailyActivity_merged[[#This Row],[ModeratelyActiveDistance]]&gt;10&lt;20,"moderate")</f>
        <v>0</v>
      </c>
      <c r="N807">
        <v>0.62999999523162797</v>
      </c>
      <c r="O807" t="str">
        <f>IF(dailyActivity_merged[[#This Row],[LightActiveDistance]]&lt;10,"light")</f>
        <v>light</v>
      </c>
      <c r="P807" t="b">
        <f>IF(dailyActivity_merged[[#This Row],[Mean]]="intermediate",IF(dailyActivity_merged[[#This Row],[Mean]]&gt;35,"pro","beginner"))</f>
        <v>0</v>
      </c>
      <c r="Q807">
        <f>AVERAGE(dailyActivity_merged[LightActiveDistance])</f>
        <v>3.3408191485885292</v>
      </c>
      <c r="R807">
        <v>1.79999995231628</v>
      </c>
      <c r="S807">
        <v>0</v>
      </c>
      <c r="T807">
        <f>dailyActivity_merged[[#This Row],[VeryActiveMinutes]]*60</f>
        <v>960</v>
      </c>
      <c r="U807">
        <v>16</v>
      </c>
      <c r="V807">
        <f>dailyActivity_merged[[#This Row],[FairlyActiveMinutes]]*60</f>
        <v>960</v>
      </c>
      <c r="W807">
        <v>16</v>
      </c>
      <c r="X807">
        <f>dailyActivity_merged[[#This Row],[LightlyActiveMinutes]]*60</f>
        <v>7800</v>
      </c>
      <c r="Y807">
        <v>130</v>
      </c>
      <c r="Z807">
        <v>1278</v>
      </c>
      <c r="AA807">
        <v>1829</v>
      </c>
    </row>
    <row r="808" spans="1:27" x14ac:dyDescent="0.3">
      <c r="A808" t="e">
        <f>VLOOKUP(dailyActivity_merged[[#Headers],[Id]],dailyActivity_merged[[Id]:[Calories]],15,0)</f>
        <v>#N/A</v>
      </c>
      <c r="B808" t="str">
        <f>LEFT(dailyActivity_merged[[#This Row],[Id]],4)</f>
        <v>8253</v>
      </c>
      <c r="C808">
        <v>8253242879</v>
      </c>
      <c r="D808" t="str">
        <f>LEFT(dailyActivity_merged[[#This Row],[ActivityDate]],1)</f>
        <v>4</v>
      </c>
      <c r="E808" s="1">
        <v>42479</v>
      </c>
      <c r="F808" s="1">
        <f ca="1">SUMIF(dailyActivity_merged[Id],dailyActivity_merged[[#Headers],[TotalSteps]],F809:F1747)</f>
        <v>0</v>
      </c>
      <c r="G808">
        <v>4212</v>
      </c>
      <c r="H808">
        <v>2.7799999713897701</v>
      </c>
      <c r="I808">
        <v>2.7799999713897701</v>
      </c>
      <c r="J808">
        <v>0</v>
      </c>
      <c r="K808" t="b">
        <f>IF(dailyActivity_merged[[#This Row],[VeryActiveDistance]]&gt;20,"active")</f>
        <v>0</v>
      </c>
      <c r="L808">
        <v>0</v>
      </c>
      <c r="M808" t="b">
        <f>IF(dailyActivity_merged[[#This Row],[ModeratelyActiveDistance]]&gt;10&lt;20,"moderate")</f>
        <v>0</v>
      </c>
      <c r="N808">
        <v>0</v>
      </c>
      <c r="O808" t="str">
        <f>IF(dailyActivity_merged[[#This Row],[LightActiveDistance]]&lt;10,"light")</f>
        <v>light</v>
      </c>
      <c r="P808" t="b">
        <f>IF(dailyActivity_merged[[#This Row],[Mean]]="intermediate",IF(dailyActivity_merged[[#This Row],[Mean]]&gt;35,"pro","beginner"))</f>
        <v>0</v>
      </c>
      <c r="Q808">
        <f>AVERAGE(dailyActivity_merged[LightActiveDistance])</f>
        <v>3.3408191485885292</v>
      </c>
      <c r="R808">
        <v>2.7799999713897701</v>
      </c>
      <c r="S808">
        <v>0</v>
      </c>
      <c r="T808">
        <f>dailyActivity_merged[[#This Row],[VeryActiveMinutes]]*60</f>
        <v>0</v>
      </c>
      <c r="U808">
        <v>0</v>
      </c>
      <c r="V808">
        <f>dailyActivity_merged[[#This Row],[FairlyActiveMinutes]]*60</f>
        <v>0</v>
      </c>
      <c r="W808">
        <v>0</v>
      </c>
      <c r="X808">
        <f>dailyActivity_merged[[#This Row],[LightlyActiveMinutes]]*60</f>
        <v>9840</v>
      </c>
      <c r="Y808">
        <v>164</v>
      </c>
      <c r="Z808">
        <v>1276</v>
      </c>
      <c r="AA808">
        <v>1763</v>
      </c>
    </row>
    <row r="809" spans="1:27" x14ac:dyDescent="0.3">
      <c r="A809" t="e">
        <f>VLOOKUP(dailyActivity_merged[[#Headers],[Id]],dailyActivity_merged[[Id]:[Calories]],15,0)</f>
        <v>#N/A</v>
      </c>
      <c r="B809" t="str">
        <f>LEFT(dailyActivity_merged[[#This Row],[Id]],4)</f>
        <v>8253</v>
      </c>
      <c r="C809">
        <v>8253242879</v>
      </c>
      <c r="D809" t="str">
        <f>LEFT(dailyActivity_merged[[#This Row],[ActivityDate]],1)</f>
        <v>4</v>
      </c>
      <c r="E809" s="1">
        <v>42480</v>
      </c>
      <c r="F809" s="1">
        <f ca="1">SUMIF(dailyActivity_merged[Id],dailyActivity_merged[[#Headers],[TotalSteps]],F810:F1748)</f>
        <v>0</v>
      </c>
      <c r="G809">
        <v>6466</v>
      </c>
      <c r="H809">
        <v>4.2699999809265101</v>
      </c>
      <c r="I809">
        <v>4.2699999809265101</v>
      </c>
      <c r="J809">
        <v>0</v>
      </c>
      <c r="K809" t="b">
        <f>IF(dailyActivity_merged[[#This Row],[VeryActiveDistance]]&gt;20,"active")</f>
        <v>0</v>
      </c>
      <c r="L809">
        <v>0.33000001311302202</v>
      </c>
      <c r="M809" t="b">
        <f>IF(dailyActivity_merged[[#This Row],[ModeratelyActiveDistance]]&gt;10&lt;20,"moderate")</f>
        <v>0</v>
      </c>
      <c r="N809">
        <v>0.81999999284744296</v>
      </c>
      <c r="O809" t="str">
        <f>IF(dailyActivity_merged[[#This Row],[LightActiveDistance]]&lt;10,"light")</f>
        <v>light</v>
      </c>
      <c r="P809" t="b">
        <f>IF(dailyActivity_merged[[#This Row],[Mean]]="intermediate",IF(dailyActivity_merged[[#This Row],[Mean]]&gt;35,"pro","beginner"))</f>
        <v>0</v>
      </c>
      <c r="Q809">
        <f>AVERAGE(dailyActivity_merged[LightActiveDistance])</f>
        <v>3.3408191485885292</v>
      </c>
      <c r="R809">
        <v>3.1099998950958301</v>
      </c>
      <c r="S809">
        <v>9.9999997764825804E-3</v>
      </c>
      <c r="T809">
        <f>dailyActivity_merged[[#This Row],[VeryActiveMinutes]]*60</f>
        <v>300</v>
      </c>
      <c r="U809">
        <v>5</v>
      </c>
      <c r="V809">
        <f>dailyActivity_merged[[#This Row],[FairlyActiveMinutes]]*60</f>
        <v>1080</v>
      </c>
      <c r="W809">
        <v>18</v>
      </c>
      <c r="X809">
        <f>dailyActivity_merged[[#This Row],[LightlyActiveMinutes]]*60</f>
        <v>12960</v>
      </c>
      <c r="Y809">
        <v>216</v>
      </c>
      <c r="Z809">
        <v>1201</v>
      </c>
      <c r="AA809">
        <v>1931</v>
      </c>
    </row>
    <row r="810" spans="1:27" x14ac:dyDescent="0.3">
      <c r="A810" t="e">
        <f>VLOOKUP(dailyActivity_merged[[#Headers],[Id]],dailyActivity_merged[[Id]:[Calories]],15,0)</f>
        <v>#N/A</v>
      </c>
      <c r="B810" t="str">
        <f>LEFT(dailyActivity_merged[[#This Row],[Id]],4)</f>
        <v>8253</v>
      </c>
      <c r="C810">
        <v>8253242879</v>
      </c>
      <c r="D810" t="str">
        <f>LEFT(dailyActivity_merged[[#This Row],[ActivityDate]],1)</f>
        <v>4</v>
      </c>
      <c r="E810" s="1">
        <v>42481</v>
      </c>
      <c r="F810" s="1">
        <f ca="1">SUMIF(dailyActivity_merged[Id],dailyActivity_merged[[#Headers],[TotalSteps]],F811:F1749)</f>
        <v>0</v>
      </c>
      <c r="G810">
        <v>11268</v>
      </c>
      <c r="H810">
        <v>8.5600004196166992</v>
      </c>
      <c r="I810">
        <v>8.5600004196166992</v>
      </c>
      <c r="J810">
        <v>0</v>
      </c>
      <c r="K810" t="b">
        <f>IF(dailyActivity_merged[[#This Row],[VeryActiveDistance]]&gt;20,"active")</f>
        <v>0</v>
      </c>
      <c r="L810">
        <v>5.8800001144409197</v>
      </c>
      <c r="M810" t="b">
        <f>IF(dailyActivity_merged[[#This Row],[ModeratelyActiveDistance]]&gt;10&lt;20,"moderate")</f>
        <v>0</v>
      </c>
      <c r="N810">
        <v>0.93000000715255704</v>
      </c>
      <c r="O810" t="str">
        <f>IF(dailyActivity_merged[[#This Row],[LightActiveDistance]]&lt;10,"light")</f>
        <v>light</v>
      </c>
      <c r="P810" t="b">
        <f>IF(dailyActivity_merged[[#This Row],[Mean]]="intermediate",IF(dailyActivity_merged[[#This Row],[Mean]]&gt;35,"pro","beginner"))</f>
        <v>0</v>
      </c>
      <c r="Q810">
        <f>AVERAGE(dailyActivity_merged[LightActiveDistance])</f>
        <v>3.3408191485885292</v>
      </c>
      <c r="R810">
        <v>1.75</v>
      </c>
      <c r="S810">
        <v>0</v>
      </c>
      <c r="T810">
        <f>dailyActivity_merged[[#This Row],[VeryActiveMinutes]]*60</f>
        <v>2940</v>
      </c>
      <c r="U810">
        <v>49</v>
      </c>
      <c r="V810">
        <f>dailyActivity_merged[[#This Row],[FairlyActiveMinutes]]*60</f>
        <v>1200</v>
      </c>
      <c r="W810">
        <v>20</v>
      </c>
      <c r="X810">
        <f>dailyActivity_merged[[#This Row],[LightlyActiveMinutes]]*60</f>
        <v>10320</v>
      </c>
      <c r="Y810">
        <v>172</v>
      </c>
      <c r="Z810">
        <v>1199</v>
      </c>
      <c r="AA810">
        <v>2218</v>
      </c>
    </row>
    <row r="811" spans="1:27" x14ac:dyDescent="0.3">
      <c r="A811" t="e">
        <f>VLOOKUP(dailyActivity_merged[[#Headers],[Id]],dailyActivity_merged[[Id]:[Calories]],15,0)</f>
        <v>#N/A</v>
      </c>
      <c r="B811" t="str">
        <f>LEFT(dailyActivity_merged[[#This Row],[Id]],4)</f>
        <v>8253</v>
      </c>
      <c r="C811">
        <v>8253242879</v>
      </c>
      <c r="D811" t="str">
        <f>LEFT(dailyActivity_merged[[#This Row],[ActivityDate]],1)</f>
        <v>4</v>
      </c>
      <c r="E811" s="1">
        <v>42482</v>
      </c>
      <c r="F811" s="1">
        <f ca="1">SUMIF(dailyActivity_merged[Id],dailyActivity_merged[[#Headers],[TotalSteps]],F812:F1750)</f>
        <v>0</v>
      </c>
      <c r="G811">
        <v>2824</v>
      </c>
      <c r="H811">
        <v>1.87000000476837</v>
      </c>
      <c r="I811">
        <v>1.87000000476837</v>
      </c>
      <c r="J811">
        <v>0</v>
      </c>
      <c r="K811" t="b">
        <f>IF(dailyActivity_merged[[#This Row],[VeryActiveDistance]]&gt;20,"active")</f>
        <v>0</v>
      </c>
      <c r="L811">
        <v>0</v>
      </c>
      <c r="M811" t="b">
        <f>IF(dailyActivity_merged[[#This Row],[ModeratelyActiveDistance]]&gt;10&lt;20,"moderate")</f>
        <v>0</v>
      </c>
      <c r="N811">
        <v>0</v>
      </c>
      <c r="O811" t="str">
        <f>IF(dailyActivity_merged[[#This Row],[LightActiveDistance]]&lt;10,"light")</f>
        <v>light</v>
      </c>
      <c r="P811" t="b">
        <f>IF(dailyActivity_merged[[#This Row],[Mean]]="intermediate",IF(dailyActivity_merged[[#This Row],[Mean]]&gt;35,"pro","beginner"))</f>
        <v>0</v>
      </c>
      <c r="Q811">
        <f>AVERAGE(dailyActivity_merged[LightActiveDistance])</f>
        <v>3.3408191485885292</v>
      </c>
      <c r="R811">
        <v>1.87000000476837</v>
      </c>
      <c r="S811">
        <v>0</v>
      </c>
      <c r="T811">
        <f>dailyActivity_merged[[#This Row],[VeryActiveMinutes]]*60</f>
        <v>0</v>
      </c>
      <c r="U811">
        <v>0</v>
      </c>
      <c r="V811">
        <f>dailyActivity_merged[[#This Row],[FairlyActiveMinutes]]*60</f>
        <v>0</v>
      </c>
      <c r="W811">
        <v>0</v>
      </c>
      <c r="X811">
        <f>dailyActivity_merged[[#This Row],[LightlyActiveMinutes]]*60</f>
        <v>7200</v>
      </c>
      <c r="Y811">
        <v>120</v>
      </c>
      <c r="Z811">
        <v>1320</v>
      </c>
      <c r="AA811">
        <v>1651</v>
      </c>
    </row>
    <row r="812" spans="1:27" x14ac:dyDescent="0.3">
      <c r="A812" t="e">
        <f>VLOOKUP(dailyActivity_merged[[#Headers],[Id]],dailyActivity_merged[[Id]:[Calories]],15,0)</f>
        <v>#N/A</v>
      </c>
      <c r="B812" t="str">
        <f>LEFT(dailyActivity_merged[[#This Row],[Id]],4)</f>
        <v>8253</v>
      </c>
      <c r="C812">
        <v>8253242879</v>
      </c>
      <c r="D812" t="str">
        <f>LEFT(dailyActivity_merged[[#This Row],[ActivityDate]],1)</f>
        <v>4</v>
      </c>
      <c r="E812" s="1">
        <v>42483</v>
      </c>
      <c r="F812" s="1">
        <f ca="1">SUMIF(dailyActivity_merged[Id],dailyActivity_merged[[#Headers],[TotalSteps]],F813:F1751)</f>
        <v>0</v>
      </c>
      <c r="G812">
        <v>9282</v>
      </c>
      <c r="H812">
        <v>6.2600002288818404</v>
      </c>
      <c r="I812">
        <v>6.2600002288818404</v>
      </c>
      <c r="J812">
        <v>0</v>
      </c>
      <c r="K812" t="b">
        <f>IF(dailyActivity_merged[[#This Row],[VeryActiveDistance]]&gt;20,"active")</f>
        <v>0</v>
      </c>
      <c r="L812">
        <v>2.0899999141693102</v>
      </c>
      <c r="M812" t="b">
        <f>IF(dailyActivity_merged[[#This Row],[ModeratelyActiveDistance]]&gt;10&lt;20,"moderate")</f>
        <v>0</v>
      </c>
      <c r="N812">
        <v>1.03999996185303</v>
      </c>
      <c r="O812" t="str">
        <f>IF(dailyActivity_merged[[#This Row],[LightActiveDistance]]&lt;10,"light")</f>
        <v>light</v>
      </c>
      <c r="P812" t="b">
        <f>IF(dailyActivity_merged[[#This Row],[Mean]]="intermediate",IF(dailyActivity_merged[[#This Row],[Mean]]&gt;35,"pro","beginner"))</f>
        <v>0</v>
      </c>
      <c r="Q812">
        <f>AVERAGE(dailyActivity_merged[LightActiveDistance])</f>
        <v>3.3408191485885292</v>
      </c>
      <c r="R812">
        <v>3.1300001144409202</v>
      </c>
      <c r="S812">
        <v>0</v>
      </c>
      <c r="T812">
        <f>dailyActivity_merged[[#This Row],[VeryActiveMinutes]]*60</f>
        <v>1800</v>
      </c>
      <c r="U812">
        <v>30</v>
      </c>
      <c r="V812">
        <f>dailyActivity_merged[[#This Row],[FairlyActiveMinutes]]*60</f>
        <v>1560</v>
      </c>
      <c r="W812">
        <v>26</v>
      </c>
      <c r="X812">
        <f>dailyActivity_merged[[#This Row],[LightlyActiveMinutes]]*60</f>
        <v>11460</v>
      </c>
      <c r="Y812">
        <v>191</v>
      </c>
      <c r="Z812">
        <v>1193</v>
      </c>
      <c r="AA812">
        <v>2132</v>
      </c>
    </row>
    <row r="813" spans="1:27" x14ac:dyDescent="0.3">
      <c r="A813" t="e">
        <f>VLOOKUP(dailyActivity_merged[[#Headers],[Id]],dailyActivity_merged[[Id]:[Calories]],15,0)</f>
        <v>#N/A</v>
      </c>
      <c r="B813" t="str">
        <f>LEFT(dailyActivity_merged[[#This Row],[Id]],4)</f>
        <v>8253</v>
      </c>
      <c r="C813">
        <v>8253242879</v>
      </c>
      <c r="D813" t="str">
        <f>LEFT(dailyActivity_merged[[#This Row],[ActivityDate]],1)</f>
        <v>4</v>
      </c>
      <c r="E813" s="1">
        <v>42484</v>
      </c>
      <c r="F813" s="1">
        <f ca="1">SUMIF(dailyActivity_merged[Id],dailyActivity_merged[[#Headers],[TotalSteps]],F814:F1752)</f>
        <v>0</v>
      </c>
      <c r="G813">
        <v>8905</v>
      </c>
      <c r="H813">
        <v>7.1300001144409197</v>
      </c>
      <c r="I813">
        <v>7.1300001144409197</v>
      </c>
      <c r="J813">
        <v>0</v>
      </c>
      <c r="K813" t="b">
        <f>IF(dailyActivity_merged[[#This Row],[VeryActiveDistance]]&gt;20,"active")</f>
        <v>0</v>
      </c>
      <c r="L813">
        <v>5.5999999046325701</v>
      </c>
      <c r="M813" t="b">
        <f>IF(dailyActivity_merged[[#This Row],[ModeratelyActiveDistance]]&gt;10&lt;20,"moderate")</f>
        <v>0</v>
      </c>
      <c r="N813">
        <v>0.18999999761581399</v>
      </c>
      <c r="O813" t="str">
        <f>IF(dailyActivity_merged[[#This Row],[LightActiveDistance]]&lt;10,"light")</f>
        <v>light</v>
      </c>
      <c r="P813" t="b">
        <f>IF(dailyActivity_merged[[#This Row],[Mean]]="intermediate",IF(dailyActivity_merged[[#This Row],[Mean]]&gt;35,"pro","beginner"))</f>
        <v>0</v>
      </c>
      <c r="Q813">
        <f>AVERAGE(dailyActivity_merged[LightActiveDistance])</f>
        <v>3.3408191485885292</v>
      </c>
      <c r="R813">
        <v>1.3400000333786</v>
      </c>
      <c r="S813">
        <v>0</v>
      </c>
      <c r="T813">
        <f>dailyActivity_merged[[#This Row],[VeryActiveMinutes]]*60</f>
        <v>2460</v>
      </c>
      <c r="U813">
        <v>41</v>
      </c>
      <c r="V813">
        <f>dailyActivity_merged[[#This Row],[FairlyActiveMinutes]]*60</f>
        <v>240</v>
      </c>
      <c r="W813">
        <v>4</v>
      </c>
      <c r="X813">
        <f>dailyActivity_merged[[#This Row],[LightlyActiveMinutes]]*60</f>
        <v>4920</v>
      </c>
      <c r="Y813">
        <v>82</v>
      </c>
      <c r="Z813">
        <v>1313</v>
      </c>
      <c r="AA813">
        <v>1976</v>
      </c>
    </row>
    <row r="814" spans="1:27" x14ac:dyDescent="0.3">
      <c r="A814" t="e">
        <f>VLOOKUP(dailyActivity_merged[[#Headers],[Id]],dailyActivity_merged[[Id]:[Calories]],15,0)</f>
        <v>#N/A</v>
      </c>
      <c r="B814" t="str">
        <f>LEFT(dailyActivity_merged[[#This Row],[Id]],4)</f>
        <v>8253</v>
      </c>
      <c r="C814">
        <v>8253242879</v>
      </c>
      <c r="D814" t="str">
        <f>LEFT(dailyActivity_merged[[#This Row],[ActivityDate]],1)</f>
        <v>4</v>
      </c>
      <c r="E814" s="1">
        <v>42485</v>
      </c>
      <c r="F814" s="1">
        <f ca="1">SUMIF(dailyActivity_merged[Id],dailyActivity_merged[[#Headers],[TotalSteps]],F815:F1753)</f>
        <v>0</v>
      </c>
      <c r="G814">
        <v>6829</v>
      </c>
      <c r="H814">
        <v>4.5100002288818404</v>
      </c>
      <c r="I814">
        <v>4.5100002288818404</v>
      </c>
      <c r="J814">
        <v>0</v>
      </c>
      <c r="K814" t="b">
        <f>IF(dailyActivity_merged[[#This Row],[VeryActiveDistance]]&gt;20,"active")</f>
        <v>0</v>
      </c>
      <c r="L814">
        <v>0.36000001430511502</v>
      </c>
      <c r="M814" t="b">
        <f>IF(dailyActivity_merged[[#This Row],[ModeratelyActiveDistance]]&gt;10&lt;20,"moderate")</f>
        <v>0</v>
      </c>
      <c r="N814">
        <v>2.3900001049041699</v>
      </c>
      <c r="O814" t="str">
        <f>IF(dailyActivity_merged[[#This Row],[LightActiveDistance]]&lt;10,"light")</f>
        <v>light</v>
      </c>
      <c r="P814" t="b">
        <f>IF(dailyActivity_merged[[#This Row],[Mean]]="intermediate",IF(dailyActivity_merged[[#This Row],[Mean]]&gt;35,"pro","beginner"))</f>
        <v>0</v>
      </c>
      <c r="Q814">
        <f>AVERAGE(dailyActivity_merged[LightActiveDistance])</f>
        <v>3.3408191485885292</v>
      </c>
      <c r="R814">
        <v>1.7699999809265099</v>
      </c>
      <c r="S814">
        <v>0</v>
      </c>
      <c r="T814">
        <f>dailyActivity_merged[[#This Row],[VeryActiveMinutes]]*60</f>
        <v>420</v>
      </c>
      <c r="U814">
        <v>7</v>
      </c>
      <c r="V814">
        <f>dailyActivity_merged[[#This Row],[FairlyActiveMinutes]]*60</f>
        <v>3240</v>
      </c>
      <c r="W814">
        <v>54</v>
      </c>
      <c r="X814">
        <f>dailyActivity_merged[[#This Row],[LightlyActiveMinutes]]*60</f>
        <v>7080</v>
      </c>
      <c r="Y814">
        <v>118</v>
      </c>
      <c r="Z814">
        <v>1261</v>
      </c>
      <c r="AA814">
        <v>1909</v>
      </c>
    </row>
    <row r="815" spans="1:27" x14ac:dyDescent="0.3">
      <c r="A815" t="e">
        <f>VLOOKUP(dailyActivity_merged[[#Headers],[Id]],dailyActivity_merged[[Id]:[Calories]],15,0)</f>
        <v>#N/A</v>
      </c>
      <c r="B815" t="str">
        <f>LEFT(dailyActivity_merged[[#This Row],[Id]],4)</f>
        <v>8253</v>
      </c>
      <c r="C815">
        <v>8253242879</v>
      </c>
      <c r="D815" t="str">
        <f>LEFT(dailyActivity_merged[[#This Row],[ActivityDate]],1)</f>
        <v>4</v>
      </c>
      <c r="E815" s="1">
        <v>42486</v>
      </c>
      <c r="F815" s="1">
        <f ca="1">SUMIF(dailyActivity_merged[Id],dailyActivity_merged[[#Headers],[TotalSteps]],F816:F1754)</f>
        <v>0</v>
      </c>
      <c r="G815">
        <v>4562</v>
      </c>
      <c r="H815">
        <v>3.03999996185303</v>
      </c>
      <c r="I815">
        <v>3.03999996185303</v>
      </c>
      <c r="J815">
        <v>0</v>
      </c>
      <c r="K815" t="b">
        <f>IF(dailyActivity_merged[[#This Row],[VeryActiveDistance]]&gt;20,"active")</f>
        <v>0</v>
      </c>
      <c r="L815">
        <v>1.1799999475479099</v>
      </c>
      <c r="M815" t="b">
        <f>IF(dailyActivity_merged[[#This Row],[ModeratelyActiveDistance]]&gt;10&lt;20,"moderate")</f>
        <v>0</v>
      </c>
      <c r="N815">
        <v>0.490000009536743</v>
      </c>
      <c r="O815" t="str">
        <f>IF(dailyActivity_merged[[#This Row],[LightActiveDistance]]&lt;10,"light")</f>
        <v>light</v>
      </c>
      <c r="P815" t="b">
        <f>IF(dailyActivity_merged[[#This Row],[Mean]]="intermediate",IF(dailyActivity_merged[[#This Row],[Mean]]&gt;35,"pro","beginner"))</f>
        <v>0</v>
      </c>
      <c r="Q815">
        <f>AVERAGE(dailyActivity_merged[LightActiveDistance])</f>
        <v>3.3408191485885292</v>
      </c>
      <c r="R815">
        <v>1.37000000476837</v>
      </c>
      <c r="S815">
        <v>0</v>
      </c>
      <c r="T815">
        <f>dailyActivity_merged[[#This Row],[VeryActiveMinutes]]*60</f>
        <v>1140</v>
      </c>
      <c r="U815">
        <v>19</v>
      </c>
      <c r="V815">
        <f>dailyActivity_merged[[#This Row],[FairlyActiveMinutes]]*60</f>
        <v>840</v>
      </c>
      <c r="W815">
        <v>14</v>
      </c>
      <c r="X815">
        <f>dailyActivity_merged[[#This Row],[LightlyActiveMinutes]]*60</f>
        <v>6480</v>
      </c>
      <c r="Y815">
        <v>108</v>
      </c>
      <c r="Z815">
        <v>1299</v>
      </c>
      <c r="AA815">
        <v>1813</v>
      </c>
    </row>
    <row r="816" spans="1:27" x14ac:dyDescent="0.3">
      <c r="A816" t="e">
        <f>VLOOKUP(dailyActivity_merged[[#Headers],[Id]],dailyActivity_merged[[Id]:[Calories]],15,0)</f>
        <v>#N/A</v>
      </c>
      <c r="B816" t="str">
        <f>LEFT(dailyActivity_merged[[#This Row],[Id]],4)</f>
        <v>8253</v>
      </c>
      <c r="C816">
        <v>8253242879</v>
      </c>
      <c r="D816" t="str">
        <f>LEFT(dailyActivity_merged[[#This Row],[ActivityDate]],1)</f>
        <v>4</v>
      </c>
      <c r="E816" s="1">
        <v>42487</v>
      </c>
      <c r="F816" s="1">
        <f ca="1">SUMIF(dailyActivity_merged[Id],dailyActivity_merged[[#Headers],[TotalSteps]],F817:F1755)</f>
        <v>0</v>
      </c>
      <c r="G816">
        <v>10232</v>
      </c>
      <c r="H816">
        <v>8.1800003051757795</v>
      </c>
      <c r="I816">
        <v>8.1800003051757795</v>
      </c>
      <c r="J816">
        <v>0</v>
      </c>
      <c r="K816" t="b">
        <f>IF(dailyActivity_merged[[#This Row],[VeryActiveDistance]]&gt;20,"active")</f>
        <v>0</v>
      </c>
      <c r="L816">
        <v>6.2399997711181596</v>
      </c>
      <c r="M816" t="b">
        <f>IF(dailyActivity_merged[[#This Row],[ModeratelyActiveDistance]]&gt;10&lt;20,"moderate")</f>
        <v>0</v>
      </c>
      <c r="N816">
        <v>0.230000004172325</v>
      </c>
      <c r="O816" t="str">
        <f>IF(dailyActivity_merged[[#This Row],[LightActiveDistance]]&lt;10,"light")</f>
        <v>light</v>
      </c>
      <c r="P816" t="b">
        <f>IF(dailyActivity_merged[[#This Row],[Mean]]="intermediate",IF(dailyActivity_merged[[#This Row],[Mean]]&gt;35,"pro","beginner"))</f>
        <v>0</v>
      </c>
      <c r="Q816">
        <f>AVERAGE(dailyActivity_merged[LightActiveDistance])</f>
        <v>3.3408191485885292</v>
      </c>
      <c r="R816">
        <v>1.70000004768372</v>
      </c>
      <c r="S816">
        <v>0</v>
      </c>
      <c r="T816">
        <f>dailyActivity_merged[[#This Row],[VeryActiveMinutes]]*60</f>
        <v>2700</v>
      </c>
      <c r="U816">
        <v>45</v>
      </c>
      <c r="V816">
        <f>dailyActivity_merged[[#This Row],[FairlyActiveMinutes]]*60</f>
        <v>300</v>
      </c>
      <c r="W816">
        <v>5</v>
      </c>
      <c r="X816">
        <f>dailyActivity_merged[[#This Row],[LightlyActiveMinutes]]*60</f>
        <v>6240</v>
      </c>
      <c r="Y816">
        <v>104</v>
      </c>
      <c r="Z816">
        <v>1286</v>
      </c>
      <c r="AA816">
        <v>2008</v>
      </c>
    </row>
    <row r="817" spans="1:27" x14ac:dyDescent="0.3">
      <c r="A817" t="e">
        <f>VLOOKUP(dailyActivity_merged[[#Headers],[Id]],dailyActivity_merged[[Id]:[Calories]],15,0)</f>
        <v>#N/A</v>
      </c>
      <c r="B817" t="str">
        <f>LEFT(dailyActivity_merged[[#This Row],[Id]],4)</f>
        <v>8253</v>
      </c>
      <c r="C817">
        <v>8253242879</v>
      </c>
      <c r="D817" t="str">
        <f>LEFT(dailyActivity_merged[[#This Row],[ActivityDate]],1)</f>
        <v>4</v>
      </c>
      <c r="E817" s="1">
        <v>42488</v>
      </c>
      <c r="F817" s="1">
        <f ca="1">SUMIF(dailyActivity_merged[Id],dailyActivity_merged[[#Headers],[TotalSteps]],F818:F1756)</f>
        <v>0</v>
      </c>
      <c r="G817">
        <v>2718</v>
      </c>
      <c r="H817">
        <v>1.79999995231628</v>
      </c>
      <c r="I817">
        <v>1.79999995231628</v>
      </c>
      <c r="J817">
        <v>0</v>
      </c>
      <c r="K817" t="b">
        <f>IF(dailyActivity_merged[[#This Row],[VeryActiveDistance]]&gt;20,"active")</f>
        <v>0</v>
      </c>
      <c r="L817">
        <v>0.67000001668930098</v>
      </c>
      <c r="M817" t="b">
        <f>IF(dailyActivity_merged[[#This Row],[ModeratelyActiveDistance]]&gt;10&lt;20,"moderate")</f>
        <v>0</v>
      </c>
      <c r="N817">
        <v>0.77999997138977095</v>
      </c>
      <c r="O817" t="str">
        <f>IF(dailyActivity_merged[[#This Row],[LightActiveDistance]]&lt;10,"light")</f>
        <v>light</v>
      </c>
      <c r="P817" t="b">
        <f>IF(dailyActivity_merged[[#This Row],[Mean]]="intermediate",IF(dailyActivity_merged[[#This Row],[Mean]]&gt;35,"pro","beginner"))</f>
        <v>0</v>
      </c>
      <c r="Q817">
        <f>AVERAGE(dailyActivity_merged[LightActiveDistance])</f>
        <v>3.3408191485885292</v>
      </c>
      <c r="R817">
        <v>0.34000000357627902</v>
      </c>
      <c r="S817">
        <v>0</v>
      </c>
      <c r="T817">
        <f>dailyActivity_merged[[#This Row],[VeryActiveMinutes]]*60</f>
        <v>660</v>
      </c>
      <c r="U817">
        <v>11</v>
      </c>
      <c r="V817">
        <f>dailyActivity_merged[[#This Row],[FairlyActiveMinutes]]*60</f>
        <v>960</v>
      </c>
      <c r="W817">
        <v>16</v>
      </c>
      <c r="X817">
        <f>dailyActivity_merged[[#This Row],[LightlyActiveMinutes]]*60</f>
        <v>1200</v>
      </c>
      <c r="Y817">
        <v>20</v>
      </c>
      <c r="Z817">
        <v>1393</v>
      </c>
      <c r="AA817">
        <v>1580</v>
      </c>
    </row>
    <row r="818" spans="1:27" x14ac:dyDescent="0.3">
      <c r="A818" t="e">
        <f>VLOOKUP(dailyActivity_merged[[#Headers],[Id]],dailyActivity_merged[[Id]:[Calories]],15,0)</f>
        <v>#N/A</v>
      </c>
      <c r="B818" t="str">
        <f>LEFT(dailyActivity_merged[[#This Row],[Id]],4)</f>
        <v>8253</v>
      </c>
      <c r="C818">
        <v>8253242879</v>
      </c>
      <c r="D818" t="str">
        <f>LEFT(dailyActivity_merged[[#This Row],[ActivityDate]],1)</f>
        <v>4</v>
      </c>
      <c r="E818" s="1">
        <v>42489</v>
      </c>
      <c r="F818" s="1">
        <f ca="1">SUMIF(dailyActivity_merged[Id],dailyActivity_merged[[#Headers],[TotalSteps]],F819:F1757)</f>
        <v>0</v>
      </c>
      <c r="G818">
        <v>6260</v>
      </c>
      <c r="H818">
        <v>4.2600002288818404</v>
      </c>
      <c r="I818">
        <v>4.2600002288818404</v>
      </c>
      <c r="J818">
        <v>0</v>
      </c>
      <c r="K818" t="b">
        <f>IF(dailyActivity_merged[[#This Row],[VeryActiveDistance]]&gt;20,"active")</f>
        <v>0</v>
      </c>
      <c r="L818">
        <v>1.28999996185303</v>
      </c>
      <c r="M818" t="b">
        <f>IF(dailyActivity_merged[[#This Row],[ModeratelyActiveDistance]]&gt;10&lt;20,"moderate")</f>
        <v>0</v>
      </c>
      <c r="N818">
        <v>0.54000002145767201</v>
      </c>
      <c r="O818" t="str">
        <f>IF(dailyActivity_merged[[#This Row],[LightActiveDistance]]&lt;10,"light")</f>
        <v>light</v>
      </c>
      <c r="P818" t="b">
        <f>IF(dailyActivity_merged[[#This Row],[Mean]]="intermediate",IF(dailyActivity_merged[[#This Row],[Mean]]&gt;35,"pro","beginner"))</f>
        <v>0</v>
      </c>
      <c r="Q818">
        <f>AVERAGE(dailyActivity_merged[LightActiveDistance])</f>
        <v>3.3408191485885292</v>
      </c>
      <c r="R818">
        <v>2.4000000953674299</v>
      </c>
      <c r="S818">
        <v>0</v>
      </c>
      <c r="T818">
        <f>dailyActivity_merged[[#This Row],[VeryActiveMinutes]]*60</f>
        <v>960</v>
      </c>
      <c r="U818">
        <v>16</v>
      </c>
      <c r="V818">
        <f>dailyActivity_merged[[#This Row],[FairlyActiveMinutes]]*60</f>
        <v>840</v>
      </c>
      <c r="W818">
        <v>14</v>
      </c>
      <c r="X818">
        <f>dailyActivity_merged[[#This Row],[LightlyActiveMinutes]]*60</f>
        <v>8160</v>
      </c>
      <c r="Y818">
        <v>136</v>
      </c>
      <c r="Z818">
        <v>1257</v>
      </c>
      <c r="AA818">
        <v>1854</v>
      </c>
    </row>
    <row r="819" spans="1:27" x14ac:dyDescent="0.3">
      <c r="A819" t="e">
        <f>VLOOKUP(dailyActivity_merged[[#Headers],[Id]],dailyActivity_merged[[Id]:[Calories]],15,0)</f>
        <v>#N/A</v>
      </c>
      <c r="B819" t="str">
        <f>LEFT(dailyActivity_merged[[#This Row],[Id]],4)</f>
        <v>8253</v>
      </c>
      <c r="C819">
        <v>8253242879</v>
      </c>
      <c r="D819" t="str">
        <f>LEFT(dailyActivity_merged[[#This Row],[ActivityDate]],1)</f>
        <v>4</v>
      </c>
      <c r="E819" s="1">
        <v>42490</v>
      </c>
      <c r="F819" s="1">
        <f ca="1">SUMIF(dailyActivity_merged[Id],dailyActivity_merged[[#Headers],[TotalSteps]],F820:F1758)</f>
        <v>0</v>
      </c>
      <c r="G819">
        <v>0</v>
      </c>
      <c r="H819">
        <v>0</v>
      </c>
      <c r="I819">
        <v>0</v>
      </c>
      <c r="J819">
        <v>0</v>
      </c>
      <c r="K819" t="b">
        <f>IF(dailyActivity_merged[[#This Row],[VeryActiveDistance]]&gt;20,"active")</f>
        <v>0</v>
      </c>
      <c r="L819">
        <v>0</v>
      </c>
      <c r="M819" t="b">
        <f>IF(dailyActivity_merged[[#This Row],[ModeratelyActiveDistance]]&gt;10&lt;20,"moderate")</f>
        <v>0</v>
      </c>
      <c r="N819">
        <v>0</v>
      </c>
      <c r="O819" t="str">
        <f>IF(dailyActivity_merged[[#This Row],[LightActiveDistance]]&lt;10,"light")</f>
        <v>light</v>
      </c>
      <c r="P819" t="b">
        <f>IF(dailyActivity_merged[[#This Row],[Mean]]="intermediate",IF(dailyActivity_merged[[#This Row],[Mean]]&gt;35,"pro","beginner"))</f>
        <v>0</v>
      </c>
      <c r="Q819">
        <f>AVERAGE(dailyActivity_merged[LightActiveDistance])</f>
        <v>3.3408191485885292</v>
      </c>
      <c r="R819">
        <v>0</v>
      </c>
      <c r="S819">
        <v>0</v>
      </c>
      <c r="T819">
        <f>dailyActivity_merged[[#This Row],[VeryActiveMinutes]]*60</f>
        <v>0</v>
      </c>
      <c r="U819">
        <v>0</v>
      </c>
      <c r="V819">
        <f>dailyActivity_merged[[#This Row],[FairlyActiveMinutes]]*60</f>
        <v>0</v>
      </c>
      <c r="W819">
        <v>0</v>
      </c>
      <c r="X819">
        <f>dailyActivity_merged[[#This Row],[LightlyActiveMinutes]]*60</f>
        <v>0</v>
      </c>
      <c r="Y819">
        <v>0</v>
      </c>
      <c r="Z819">
        <v>1440</v>
      </c>
      <c r="AA819">
        <v>0</v>
      </c>
    </row>
    <row r="820" spans="1:27" x14ac:dyDescent="0.3">
      <c r="A820" t="e">
        <f>VLOOKUP(dailyActivity_merged[[#Headers],[Id]],dailyActivity_merged[[Id]:[Calories]],15,0)</f>
        <v>#N/A</v>
      </c>
      <c r="B820" t="str">
        <f>LEFT(dailyActivity_merged[[#This Row],[Id]],4)</f>
        <v>8378</v>
      </c>
      <c r="C820">
        <v>8378563200</v>
      </c>
      <c r="D820" t="str">
        <f>LEFT(dailyActivity_merged[[#This Row],[ActivityDate]],1)</f>
        <v>4</v>
      </c>
      <c r="E820" s="1">
        <v>42472</v>
      </c>
      <c r="F820" s="1">
        <f ca="1">SUMIF(dailyActivity_merged[Id],dailyActivity_merged[[#Headers],[TotalSteps]],F821:F1759)</f>
        <v>0</v>
      </c>
      <c r="G820">
        <v>7626</v>
      </c>
      <c r="H820">
        <v>6.0500001907348597</v>
      </c>
      <c r="I820">
        <v>6.0500001907348597</v>
      </c>
      <c r="J820">
        <v>2</v>
      </c>
      <c r="K820" t="b">
        <f>IF(dailyActivity_merged[[#This Row],[VeryActiveDistance]]&gt;20,"active")</f>
        <v>0</v>
      </c>
      <c r="L820">
        <v>0.82999998331069902</v>
      </c>
      <c r="M820" t="b">
        <f>IF(dailyActivity_merged[[#This Row],[ModeratelyActiveDistance]]&gt;10&lt;20,"moderate")</f>
        <v>0</v>
      </c>
      <c r="N820">
        <v>0.70999997854232799</v>
      </c>
      <c r="O820" t="str">
        <f>IF(dailyActivity_merged[[#This Row],[LightActiveDistance]]&lt;10,"light")</f>
        <v>light</v>
      </c>
      <c r="P820" t="b">
        <f>IF(dailyActivity_merged[[#This Row],[Mean]]="intermediate",IF(dailyActivity_merged[[#This Row],[Mean]]&gt;35,"pro","beginner"))</f>
        <v>0</v>
      </c>
      <c r="Q820">
        <f>AVERAGE(dailyActivity_merged[LightActiveDistance])</f>
        <v>3.3408191485885292</v>
      </c>
      <c r="R820">
        <v>4.5</v>
      </c>
      <c r="S820">
        <v>0</v>
      </c>
      <c r="T820">
        <f>dailyActivity_merged[[#This Row],[VeryActiveMinutes]]*60</f>
        <v>3900</v>
      </c>
      <c r="U820">
        <v>65</v>
      </c>
      <c r="V820">
        <f>dailyActivity_merged[[#This Row],[FairlyActiveMinutes]]*60</f>
        <v>900</v>
      </c>
      <c r="W820">
        <v>15</v>
      </c>
      <c r="X820">
        <f>dailyActivity_merged[[#This Row],[LightlyActiveMinutes]]*60</f>
        <v>9360</v>
      </c>
      <c r="Y820">
        <v>156</v>
      </c>
      <c r="Z820">
        <v>723</v>
      </c>
      <c r="AA820">
        <v>3635</v>
      </c>
    </row>
    <row r="821" spans="1:27" x14ac:dyDescent="0.3">
      <c r="A821" t="e">
        <f>VLOOKUP(dailyActivity_merged[[#Headers],[Id]],dailyActivity_merged[[Id]:[Calories]],15,0)</f>
        <v>#N/A</v>
      </c>
      <c r="B821" t="str">
        <f>LEFT(dailyActivity_merged[[#This Row],[Id]],4)</f>
        <v>8378</v>
      </c>
      <c r="C821">
        <v>8378563200</v>
      </c>
      <c r="D821" t="str">
        <f>LEFT(dailyActivity_merged[[#This Row],[ActivityDate]],1)</f>
        <v>4</v>
      </c>
      <c r="E821" s="1">
        <v>42473</v>
      </c>
      <c r="F821" s="1">
        <f ca="1">SUMIF(dailyActivity_merged[Id],dailyActivity_merged[[#Headers],[TotalSteps]],F822:F1760)</f>
        <v>0</v>
      </c>
      <c r="G821">
        <v>12386</v>
      </c>
      <c r="H821">
        <v>9.8199996948242205</v>
      </c>
      <c r="I821">
        <v>9.8199996948242205</v>
      </c>
      <c r="J821">
        <v>2</v>
      </c>
      <c r="K821" t="b">
        <f>IF(dailyActivity_merged[[#This Row],[VeryActiveDistance]]&gt;20,"active")</f>
        <v>0</v>
      </c>
      <c r="L821">
        <v>4.96000003814697</v>
      </c>
      <c r="M821" t="b">
        <f>IF(dailyActivity_merged[[#This Row],[ModeratelyActiveDistance]]&gt;10&lt;20,"moderate")</f>
        <v>0</v>
      </c>
      <c r="N821">
        <v>0.64999997615814198</v>
      </c>
      <c r="O821" t="str">
        <f>IF(dailyActivity_merged[[#This Row],[LightActiveDistance]]&lt;10,"light")</f>
        <v>light</v>
      </c>
      <c r="P821" t="b">
        <f>IF(dailyActivity_merged[[#This Row],[Mean]]="intermediate",IF(dailyActivity_merged[[#This Row],[Mean]]&gt;35,"pro","beginner"))</f>
        <v>0</v>
      </c>
      <c r="Q821">
        <f>AVERAGE(dailyActivity_merged[LightActiveDistance])</f>
        <v>3.3408191485885292</v>
      </c>
      <c r="R821">
        <v>4.21000003814697</v>
      </c>
      <c r="S821">
        <v>0</v>
      </c>
      <c r="T821">
        <f>dailyActivity_merged[[#This Row],[VeryActiveMinutes]]*60</f>
        <v>6960</v>
      </c>
      <c r="U821">
        <v>116</v>
      </c>
      <c r="V821">
        <f>dailyActivity_merged[[#This Row],[FairlyActiveMinutes]]*60</f>
        <v>840</v>
      </c>
      <c r="W821">
        <v>14</v>
      </c>
      <c r="X821">
        <f>dailyActivity_merged[[#This Row],[LightlyActiveMinutes]]*60</f>
        <v>10140</v>
      </c>
      <c r="Y821">
        <v>169</v>
      </c>
      <c r="Z821">
        <v>680</v>
      </c>
      <c r="AA821">
        <v>4079</v>
      </c>
    </row>
    <row r="822" spans="1:27" x14ac:dyDescent="0.3">
      <c r="A822" t="e">
        <f>VLOOKUP(dailyActivity_merged[[#Headers],[Id]],dailyActivity_merged[[Id]:[Calories]],15,0)</f>
        <v>#N/A</v>
      </c>
      <c r="B822" t="str">
        <f>LEFT(dailyActivity_merged[[#This Row],[Id]],4)</f>
        <v>8378</v>
      </c>
      <c r="C822">
        <v>8378563200</v>
      </c>
      <c r="D822" t="str">
        <f>LEFT(dailyActivity_merged[[#This Row],[ActivityDate]],1)</f>
        <v>4</v>
      </c>
      <c r="E822" s="1">
        <v>42474</v>
      </c>
      <c r="F822" s="1">
        <f ca="1">SUMIF(dailyActivity_merged[Id],dailyActivity_merged[[#Headers],[TotalSteps]],F823:F1761)</f>
        <v>0</v>
      </c>
      <c r="G822">
        <v>13318</v>
      </c>
      <c r="H822">
        <v>10.560000419616699</v>
      </c>
      <c r="I822">
        <v>10.560000419616699</v>
      </c>
      <c r="J822">
        <v>2</v>
      </c>
      <c r="K822" t="b">
        <f>IF(dailyActivity_merged[[#This Row],[VeryActiveDistance]]&gt;20,"active")</f>
        <v>0</v>
      </c>
      <c r="L822">
        <v>5.6199998855590803</v>
      </c>
      <c r="M822" t="b">
        <f>IF(dailyActivity_merged[[#This Row],[ModeratelyActiveDistance]]&gt;10&lt;20,"moderate")</f>
        <v>0</v>
      </c>
      <c r="N822">
        <v>1.0299999713897701</v>
      </c>
      <c r="O822" t="str">
        <f>IF(dailyActivity_merged[[#This Row],[LightActiveDistance]]&lt;10,"light")</f>
        <v>light</v>
      </c>
      <c r="P822" t="b">
        <f>IF(dailyActivity_merged[[#This Row],[Mean]]="intermediate",IF(dailyActivity_merged[[#This Row],[Mean]]&gt;35,"pro","beginner"))</f>
        <v>0</v>
      </c>
      <c r="Q822">
        <f>AVERAGE(dailyActivity_merged[LightActiveDistance])</f>
        <v>3.3408191485885292</v>
      </c>
      <c r="R822">
        <v>3.9100000858306898</v>
      </c>
      <c r="S822">
        <v>0</v>
      </c>
      <c r="T822">
        <f>dailyActivity_merged[[#This Row],[VeryActiveMinutes]]*60</f>
        <v>7380</v>
      </c>
      <c r="U822">
        <v>123</v>
      </c>
      <c r="V822">
        <f>dailyActivity_merged[[#This Row],[FairlyActiveMinutes]]*60</f>
        <v>1260</v>
      </c>
      <c r="W822">
        <v>21</v>
      </c>
      <c r="X822">
        <f>dailyActivity_merged[[#This Row],[LightlyActiveMinutes]]*60</f>
        <v>10440</v>
      </c>
      <c r="Y822">
        <v>174</v>
      </c>
      <c r="Z822">
        <v>699</v>
      </c>
      <c r="AA822">
        <v>4163</v>
      </c>
    </row>
    <row r="823" spans="1:27" x14ac:dyDescent="0.3">
      <c r="A823" t="e">
        <f>VLOOKUP(dailyActivity_merged[[#Headers],[Id]],dailyActivity_merged[[Id]:[Calories]],15,0)</f>
        <v>#N/A</v>
      </c>
      <c r="B823" t="str">
        <f>LEFT(dailyActivity_merged[[#This Row],[Id]],4)</f>
        <v>8378</v>
      </c>
      <c r="C823">
        <v>8378563200</v>
      </c>
      <c r="D823" t="str">
        <f>LEFT(dailyActivity_merged[[#This Row],[ActivityDate]],1)</f>
        <v>4</v>
      </c>
      <c r="E823" s="1">
        <v>42475</v>
      </c>
      <c r="F823" s="1">
        <f ca="1">SUMIF(dailyActivity_merged[Id],dailyActivity_merged[[#Headers],[TotalSteps]],F824:F1762)</f>
        <v>0</v>
      </c>
      <c r="G823">
        <v>14461</v>
      </c>
      <c r="H823">
        <v>11.4700002670288</v>
      </c>
      <c r="I823">
        <v>11.4700002670288</v>
      </c>
      <c r="J823">
        <v>0</v>
      </c>
      <c r="K823" t="b">
        <f>IF(dailyActivity_merged[[#This Row],[VeryActiveDistance]]&gt;20,"active")</f>
        <v>0</v>
      </c>
      <c r="L823">
        <v>4.9099998474121103</v>
      </c>
      <c r="M823" t="b">
        <f>IF(dailyActivity_merged[[#This Row],[ModeratelyActiveDistance]]&gt;10&lt;20,"moderate")</f>
        <v>0</v>
      </c>
      <c r="N823">
        <v>1.1499999761581401</v>
      </c>
      <c r="O823" t="str">
        <f>IF(dailyActivity_merged[[#This Row],[LightActiveDistance]]&lt;10,"light")</f>
        <v>light</v>
      </c>
      <c r="P823" t="b">
        <f>IF(dailyActivity_merged[[#This Row],[Mean]]="intermediate",IF(dailyActivity_merged[[#This Row],[Mean]]&gt;35,"pro","beginner"))</f>
        <v>0</v>
      </c>
      <c r="Q823">
        <f>AVERAGE(dailyActivity_merged[LightActiveDistance])</f>
        <v>3.3408191485885292</v>
      </c>
      <c r="R823">
        <v>5.4099998474121103</v>
      </c>
      <c r="S823">
        <v>0</v>
      </c>
      <c r="T823">
        <f>dailyActivity_merged[[#This Row],[VeryActiveMinutes]]*60</f>
        <v>3600</v>
      </c>
      <c r="U823">
        <v>60</v>
      </c>
      <c r="V823">
        <f>dailyActivity_merged[[#This Row],[FairlyActiveMinutes]]*60</f>
        <v>1380</v>
      </c>
      <c r="W823">
        <v>23</v>
      </c>
      <c r="X823">
        <f>dailyActivity_merged[[#This Row],[LightlyActiveMinutes]]*60</f>
        <v>11400</v>
      </c>
      <c r="Y823">
        <v>190</v>
      </c>
      <c r="Z823">
        <v>729</v>
      </c>
      <c r="AA823">
        <v>3666</v>
      </c>
    </row>
    <row r="824" spans="1:27" x14ac:dyDescent="0.3">
      <c r="A824" t="e">
        <f>VLOOKUP(dailyActivity_merged[[#Headers],[Id]],dailyActivity_merged[[Id]:[Calories]],15,0)</f>
        <v>#N/A</v>
      </c>
      <c r="B824" t="str">
        <f>LEFT(dailyActivity_merged[[#This Row],[Id]],4)</f>
        <v>8378</v>
      </c>
      <c r="C824">
        <v>8378563200</v>
      </c>
      <c r="D824" t="str">
        <f>LEFT(dailyActivity_merged[[#This Row],[ActivityDate]],1)</f>
        <v>4</v>
      </c>
      <c r="E824" s="1">
        <v>42476</v>
      </c>
      <c r="F824" s="1">
        <f ca="1">SUMIF(dailyActivity_merged[Id],dailyActivity_merged[[#Headers],[TotalSteps]],F825:F1763)</f>
        <v>0</v>
      </c>
      <c r="G824">
        <v>11207</v>
      </c>
      <c r="H824">
        <v>8.8900003433227504</v>
      </c>
      <c r="I824">
        <v>8.8900003433227504</v>
      </c>
      <c r="J824">
        <v>0</v>
      </c>
      <c r="K824" t="b">
        <f>IF(dailyActivity_merged[[#This Row],[VeryActiveDistance]]&gt;20,"active")</f>
        <v>0</v>
      </c>
      <c r="L824">
        <v>5.3699998855590803</v>
      </c>
      <c r="M824" t="b">
        <f>IF(dailyActivity_merged[[#This Row],[ModeratelyActiveDistance]]&gt;10&lt;20,"moderate")</f>
        <v>0</v>
      </c>
      <c r="N824">
        <v>1.0700000524520901</v>
      </c>
      <c r="O824" t="str">
        <f>IF(dailyActivity_merged[[#This Row],[LightActiveDistance]]&lt;10,"light")</f>
        <v>light</v>
      </c>
      <c r="P824" t="b">
        <f>IF(dailyActivity_merged[[#This Row],[Mean]]="intermediate",IF(dailyActivity_merged[[#This Row],[Mean]]&gt;35,"pro","beginner"))</f>
        <v>0</v>
      </c>
      <c r="Q824">
        <f>AVERAGE(dailyActivity_merged[LightActiveDistance])</f>
        <v>3.3408191485885292</v>
      </c>
      <c r="R824">
        <v>2.4400000572204599</v>
      </c>
      <c r="S824">
        <v>0</v>
      </c>
      <c r="T824">
        <f>dailyActivity_merged[[#This Row],[VeryActiveMinutes]]*60</f>
        <v>3840</v>
      </c>
      <c r="U824">
        <v>64</v>
      </c>
      <c r="V824">
        <f>dailyActivity_merged[[#This Row],[FairlyActiveMinutes]]*60</f>
        <v>1260</v>
      </c>
      <c r="W824">
        <v>21</v>
      </c>
      <c r="X824">
        <f>dailyActivity_merged[[#This Row],[LightlyActiveMinutes]]*60</f>
        <v>8520</v>
      </c>
      <c r="Y824">
        <v>142</v>
      </c>
      <c r="Z824">
        <v>563</v>
      </c>
      <c r="AA824">
        <v>3363</v>
      </c>
    </row>
    <row r="825" spans="1:27" x14ac:dyDescent="0.3">
      <c r="A825" t="e">
        <f>VLOOKUP(dailyActivity_merged[[#Headers],[Id]],dailyActivity_merged[[Id]:[Calories]],15,0)</f>
        <v>#N/A</v>
      </c>
      <c r="B825" t="str">
        <f>LEFT(dailyActivity_merged[[#This Row],[Id]],4)</f>
        <v>8378</v>
      </c>
      <c r="C825">
        <v>8378563200</v>
      </c>
      <c r="D825" t="str">
        <f>LEFT(dailyActivity_merged[[#This Row],[ActivityDate]],1)</f>
        <v>4</v>
      </c>
      <c r="E825" s="1">
        <v>42477</v>
      </c>
      <c r="F825" s="1">
        <f ca="1">SUMIF(dailyActivity_merged[Id],dailyActivity_merged[[#Headers],[TotalSteps]],F826:F1764)</f>
        <v>0</v>
      </c>
      <c r="G825">
        <v>2132</v>
      </c>
      <c r="H825">
        <v>1.6900000572204601</v>
      </c>
      <c r="I825">
        <v>1.6900000572204601</v>
      </c>
      <c r="J825">
        <v>0</v>
      </c>
      <c r="K825" t="b">
        <f>IF(dailyActivity_merged[[#This Row],[VeryActiveDistance]]&gt;20,"active")</f>
        <v>0</v>
      </c>
      <c r="L825">
        <v>0</v>
      </c>
      <c r="M825" t="b">
        <f>IF(dailyActivity_merged[[#This Row],[ModeratelyActiveDistance]]&gt;10&lt;20,"moderate")</f>
        <v>0</v>
      </c>
      <c r="N825">
        <v>0</v>
      </c>
      <c r="O825" t="str">
        <f>IF(dailyActivity_merged[[#This Row],[LightActiveDistance]]&lt;10,"light")</f>
        <v>light</v>
      </c>
      <c r="P825" t="b">
        <f>IF(dailyActivity_merged[[#This Row],[Mean]]="intermediate",IF(dailyActivity_merged[[#This Row],[Mean]]&gt;35,"pro","beginner"))</f>
        <v>0</v>
      </c>
      <c r="Q825">
        <f>AVERAGE(dailyActivity_merged[LightActiveDistance])</f>
        <v>3.3408191485885292</v>
      </c>
      <c r="R825">
        <v>1.6900000572204601</v>
      </c>
      <c r="S825">
        <v>0</v>
      </c>
      <c r="T825">
        <f>dailyActivity_merged[[#This Row],[VeryActiveMinutes]]*60</f>
        <v>0</v>
      </c>
      <c r="U825">
        <v>0</v>
      </c>
      <c r="V825">
        <f>dailyActivity_merged[[#This Row],[FairlyActiveMinutes]]*60</f>
        <v>0</v>
      </c>
      <c r="W825">
        <v>0</v>
      </c>
      <c r="X825">
        <f>dailyActivity_merged[[#This Row],[LightlyActiveMinutes]]*60</f>
        <v>5580</v>
      </c>
      <c r="Y825">
        <v>93</v>
      </c>
      <c r="Z825">
        <v>599</v>
      </c>
      <c r="AA825">
        <v>2572</v>
      </c>
    </row>
    <row r="826" spans="1:27" x14ac:dyDescent="0.3">
      <c r="A826" t="e">
        <f>VLOOKUP(dailyActivity_merged[[#Headers],[Id]],dailyActivity_merged[[Id]:[Calories]],15,0)</f>
        <v>#N/A</v>
      </c>
      <c r="B826" t="str">
        <f>LEFT(dailyActivity_merged[[#This Row],[Id]],4)</f>
        <v>8378</v>
      </c>
      <c r="C826">
        <v>8378563200</v>
      </c>
      <c r="D826" t="str">
        <f>LEFT(dailyActivity_merged[[#This Row],[ActivityDate]],1)</f>
        <v>4</v>
      </c>
      <c r="E826" s="1">
        <v>42478</v>
      </c>
      <c r="F826" s="1">
        <f ca="1">SUMIF(dailyActivity_merged[Id],dailyActivity_merged[[#Headers],[TotalSteps]],F827:F1765)</f>
        <v>0</v>
      </c>
      <c r="G826">
        <v>13630</v>
      </c>
      <c r="H826">
        <v>10.810000419616699</v>
      </c>
      <c r="I826">
        <v>10.810000419616699</v>
      </c>
      <c r="J826">
        <v>2</v>
      </c>
      <c r="K826" t="b">
        <f>IF(dailyActivity_merged[[#This Row],[VeryActiveDistance]]&gt;20,"active")</f>
        <v>0</v>
      </c>
      <c r="L826">
        <v>5.0500001907348597</v>
      </c>
      <c r="M826" t="b">
        <f>IF(dailyActivity_merged[[#This Row],[ModeratelyActiveDistance]]&gt;10&lt;20,"moderate")</f>
        <v>0</v>
      </c>
      <c r="N826">
        <v>0.56000000238418601</v>
      </c>
      <c r="O826" t="str">
        <f>IF(dailyActivity_merged[[#This Row],[LightActiveDistance]]&lt;10,"light")</f>
        <v>light</v>
      </c>
      <c r="P826" t="b">
        <f>IF(dailyActivity_merged[[#This Row],[Mean]]="intermediate",IF(dailyActivity_merged[[#This Row],[Mean]]&gt;35,"pro","beginner"))</f>
        <v>0</v>
      </c>
      <c r="Q826">
        <f>AVERAGE(dailyActivity_merged[LightActiveDistance])</f>
        <v>3.3408191485885292</v>
      </c>
      <c r="R826">
        <v>5.1999998092651403</v>
      </c>
      <c r="S826">
        <v>0</v>
      </c>
      <c r="T826">
        <f>dailyActivity_merged[[#This Row],[VeryActiveMinutes]]*60</f>
        <v>7020</v>
      </c>
      <c r="U826">
        <v>117</v>
      </c>
      <c r="V826">
        <f>dailyActivity_merged[[#This Row],[FairlyActiveMinutes]]*60</f>
        <v>600</v>
      </c>
      <c r="W826">
        <v>10</v>
      </c>
      <c r="X826">
        <f>dailyActivity_merged[[#This Row],[LightlyActiveMinutes]]*60</f>
        <v>10440</v>
      </c>
      <c r="Y826">
        <v>174</v>
      </c>
      <c r="Z826">
        <v>720</v>
      </c>
      <c r="AA826">
        <v>4157</v>
      </c>
    </row>
    <row r="827" spans="1:27" x14ac:dyDescent="0.3">
      <c r="A827" t="e">
        <f>VLOOKUP(dailyActivity_merged[[#Headers],[Id]],dailyActivity_merged[[Id]:[Calories]],15,0)</f>
        <v>#N/A</v>
      </c>
      <c r="B827" t="str">
        <f>LEFT(dailyActivity_merged[[#This Row],[Id]],4)</f>
        <v>8378</v>
      </c>
      <c r="C827">
        <v>8378563200</v>
      </c>
      <c r="D827" t="str">
        <f>LEFT(dailyActivity_merged[[#This Row],[ActivityDate]],1)</f>
        <v>4</v>
      </c>
      <c r="E827" s="1">
        <v>42479</v>
      </c>
      <c r="F827" s="1">
        <f ca="1">SUMIF(dailyActivity_merged[Id],dailyActivity_merged[[#Headers],[TotalSteps]],F828:F1766)</f>
        <v>0</v>
      </c>
      <c r="G827">
        <v>13070</v>
      </c>
      <c r="H827">
        <v>10.3599996566772</v>
      </c>
      <c r="I827">
        <v>10.3599996566772</v>
      </c>
      <c r="J827">
        <v>2</v>
      </c>
      <c r="K827" t="b">
        <f>IF(dailyActivity_merged[[#This Row],[VeryActiveDistance]]&gt;20,"active")</f>
        <v>0</v>
      </c>
      <c r="L827">
        <v>5.3000001907348597</v>
      </c>
      <c r="M827" t="b">
        <f>IF(dailyActivity_merged[[#This Row],[ModeratelyActiveDistance]]&gt;10&lt;20,"moderate")</f>
        <v>0</v>
      </c>
      <c r="N827">
        <v>0.87999999523162797</v>
      </c>
      <c r="O827" t="str">
        <f>IF(dailyActivity_merged[[#This Row],[LightActiveDistance]]&lt;10,"light")</f>
        <v>light</v>
      </c>
      <c r="P827" t="b">
        <f>IF(dailyActivity_merged[[#This Row],[Mean]]="intermediate",IF(dailyActivity_merged[[#This Row],[Mean]]&gt;35,"pro","beginner"))</f>
        <v>0</v>
      </c>
      <c r="Q827">
        <f>AVERAGE(dailyActivity_merged[LightActiveDistance])</f>
        <v>3.3408191485885292</v>
      </c>
      <c r="R827">
        <v>4.1799998283386204</v>
      </c>
      <c r="S827">
        <v>0</v>
      </c>
      <c r="T827">
        <f>dailyActivity_merged[[#This Row],[VeryActiveMinutes]]*60</f>
        <v>7200</v>
      </c>
      <c r="U827">
        <v>120</v>
      </c>
      <c r="V827">
        <f>dailyActivity_merged[[#This Row],[FairlyActiveMinutes]]*60</f>
        <v>1140</v>
      </c>
      <c r="W827">
        <v>19</v>
      </c>
      <c r="X827">
        <f>dailyActivity_merged[[#This Row],[LightlyActiveMinutes]]*60</f>
        <v>9240</v>
      </c>
      <c r="Y827">
        <v>154</v>
      </c>
      <c r="Z827">
        <v>737</v>
      </c>
      <c r="AA827">
        <v>4092</v>
      </c>
    </row>
    <row r="828" spans="1:27" x14ac:dyDescent="0.3">
      <c r="A828" t="e">
        <f>VLOOKUP(dailyActivity_merged[[#Headers],[Id]],dailyActivity_merged[[Id]:[Calories]],15,0)</f>
        <v>#N/A</v>
      </c>
      <c r="B828" t="str">
        <f>LEFT(dailyActivity_merged[[#This Row],[Id]],4)</f>
        <v>8378</v>
      </c>
      <c r="C828">
        <v>8378563200</v>
      </c>
      <c r="D828" t="str">
        <f>LEFT(dailyActivity_merged[[#This Row],[ActivityDate]],1)</f>
        <v>4</v>
      </c>
      <c r="E828" s="1">
        <v>42480</v>
      </c>
      <c r="F828" s="1">
        <f ca="1">SUMIF(dailyActivity_merged[Id],dailyActivity_merged[[#Headers],[TotalSteps]],F829:F1767)</f>
        <v>0</v>
      </c>
      <c r="G828">
        <v>9388</v>
      </c>
      <c r="H828">
        <v>7.4400000572204599</v>
      </c>
      <c r="I828">
        <v>7.4400000572204599</v>
      </c>
      <c r="J828">
        <v>2</v>
      </c>
      <c r="K828" t="b">
        <f>IF(dailyActivity_merged[[#This Row],[VeryActiveDistance]]&gt;20,"active")</f>
        <v>0</v>
      </c>
      <c r="L828">
        <v>2.2300000190734899</v>
      </c>
      <c r="M828" t="b">
        <f>IF(dailyActivity_merged[[#This Row],[ModeratelyActiveDistance]]&gt;10&lt;20,"moderate")</f>
        <v>0</v>
      </c>
      <c r="N828">
        <v>0.43999999761581399</v>
      </c>
      <c r="O828" t="str">
        <f>IF(dailyActivity_merged[[#This Row],[LightActiveDistance]]&lt;10,"light")</f>
        <v>light</v>
      </c>
      <c r="P828" t="b">
        <f>IF(dailyActivity_merged[[#This Row],[Mean]]="intermediate",IF(dailyActivity_merged[[#This Row],[Mean]]&gt;35,"pro","beginner"))</f>
        <v>0</v>
      </c>
      <c r="Q828">
        <f>AVERAGE(dailyActivity_merged[LightActiveDistance])</f>
        <v>3.3408191485885292</v>
      </c>
      <c r="R828">
        <v>4.7800002098083496</v>
      </c>
      <c r="S828">
        <v>0</v>
      </c>
      <c r="T828">
        <f>dailyActivity_merged[[#This Row],[VeryActiveMinutes]]*60</f>
        <v>4920</v>
      </c>
      <c r="U828">
        <v>82</v>
      </c>
      <c r="V828">
        <f>dailyActivity_merged[[#This Row],[FairlyActiveMinutes]]*60</f>
        <v>480</v>
      </c>
      <c r="W828">
        <v>8</v>
      </c>
      <c r="X828">
        <f>dailyActivity_merged[[#This Row],[LightlyActiveMinutes]]*60</f>
        <v>10140</v>
      </c>
      <c r="Y828">
        <v>169</v>
      </c>
      <c r="Z828">
        <v>763</v>
      </c>
      <c r="AA828">
        <v>3787</v>
      </c>
    </row>
    <row r="829" spans="1:27" x14ac:dyDescent="0.3">
      <c r="A829" t="e">
        <f>VLOOKUP(dailyActivity_merged[[#Headers],[Id]],dailyActivity_merged[[Id]:[Calories]],15,0)</f>
        <v>#N/A</v>
      </c>
      <c r="B829" t="str">
        <f>LEFT(dailyActivity_merged[[#This Row],[Id]],4)</f>
        <v>8378</v>
      </c>
      <c r="C829">
        <v>8378563200</v>
      </c>
      <c r="D829" t="str">
        <f>LEFT(dailyActivity_merged[[#This Row],[ActivityDate]],1)</f>
        <v>4</v>
      </c>
      <c r="E829" s="1">
        <v>42481</v>
      </c>
      <c r="F829" s="1">
        <f ca="1">SUMIF(dailyActivity_merged[Id],dailyActivity_merged[[#Headers],[TotalSteps]],F830:F1768)</f>
        <v>0</v>
      </c>
      <c r="G829">
        <v>15148</v>
      </c>
      <c r="H829">
        <v>12.0100002288818</v>
      </c>
      <c r="I829">
        <v>12.0100002288818</v>
      </c>
      <c r="J829">
        <v>2</v>
      </c>
      <c r="K829" t="b">
        <f>IF(dailyActivity_merged[[#This Row],[VeryActiveDistance]]&gt;20,"active")</f>
        <v>0</v>
      </c>
      <c r="L829">
        <v>6.9000000953674299</v>
      </c>
      <c r="M829" t="b">
        <f>IF(dailyActivity_merged[[#This Row],[ModeratelyActiveDistance]]&gt;10&lt;20,"moderate")</f>
        <v>0</v>
      </c>
      <c r="N829">
        <v>0.81999999284744296</v>
      </c>
      <c r="O829" t="str">
        <f>IF(dailyActivity_merged[[#This Row],[LightActiveDistance]]&lt;10,"light")</f>
        <v>light</v>
      </c>
      <c r="P829" t="b">
        <f>IF(dailyActivity_merged[[#This Row],[Mean]]="intermediate",IF(dailyActivity_merged[[#This Row],[Mean]]&gt;35,"pro","beginner"))</f>
        <v>0</v>
      </c>
      <c r="Q829">
        <f>AVERAGE(dailyActivity_merged[LightActiveDistance])</f>
        <v>3.3408191485885292</v>
      </c>
      <c r="R829">
        <v>4.28999996185303</v>
      </c>
      <c r="S829">
        <v>0</v>
      </c>
      <c r="T829">
        <f>dailyActivity_merged[[#This Row],[VeryActiveMinutes]]*60</f>
        <v>8220</v>
      </c>
      <c r="U829">
        <v>137</v>
      </c>
      <c r="V829">
        <f>dailyActivity_merged[[#This Row],[FairlyActiveMinutes]]*60</f>
        <v>960</v>
      </c>
      <c r="W829">
        <v>16</v>
      </c>
      <c r="X829">
        <f>dailyActivity_merged[[#This Row],[LightlyActiveMinutes]]*60</f>
        <v>8700</v>
      </c>
      <c r="Y829">
        <v>145</v>
      </c>
      <c r="Z829">
        <v>677</v>
      </c>
      <c r="AA829">
        <v>4236</v>
      </c>
    </row>
    <row r="830" spans="1:27" x14ac:dyDescent="0.3">
      <c r="A830" t="e">
        <f>VLOOKUP(dailyActivity_merged[[#Headers],[Id]],dailyActivity_merged[[Id]:[Calories]],15,0)</f>
        <v>#N/A</v>
      </c>
      <c r="B830" t="str">
        <f>LEFT(dailyActivity_merged[[#This Row],[Id]],4)</f>
        <v>8378</v>
      </c>
      <c r="C830">
        <v>8378563200</v>
      </c>
      <c r="D830" t="str">
        <f>LEFT(dailyActivity_merged[[#This Row],[ActivityDate]],1)</f>
        <v>4</v>
      </c>
      <c r="E830" s="1">
        <v>42482</v>
      </c>
      <c r="F830" s="1">
        <f ca="1">SUMIF(dailyActivity_merged[Id],dailyActivity_merged[[#Headers],[TotalSteps]],F831:F1769)</f>
        <v>0</v>
      </c>
      <c r="G830">
        <v>12200</v>
      </c>
      <c r="H830">
        <v>9.6700000762939506</v>
      </c>
      <c r="I830">
        <v>9.6700000762939506</v>
      </c>
      <c r="J830">
        <v>2</v>
      </c>
      <c r="K830" t="b">
        <f>IF(dailyActivity_merged[[#This Row],[VeryActiveDistance]]&gt;20,"active")</f>
        <v>0</v>
      </c>
      <c r="L830">
        <v>4.9099998474121103</v>
      </c>
      <c r="M830" t="b">
        <f>IF(dailyActivity_merged[[#This Row],[ModeratelyActiveDistance]]&gt;10&lt;20,"moderate")</f>
        <v>0</v>
      </c>
      <c r="N830">
        <v>0.58999997377395597</v>
      </c>
      <c r="O830" t="str">
        <f>IF(dailyActivity_merged[[#This Row],[LightActiveDistance]]&lt;10,"light")</f>
        <v>light</v>
      </c>
      <c r="P830" t="b">
        <f>IF(dailyActivity_merged[[#This Row],[Mean]]="intermediate",IF(dailyActivity_merged[[#This Row],[Mean]]&gt;35,"pro","beginner"))</f>
        <v>0</v>
      </c>
      <c r="Q830">
        <f>AVERAGE(dailyActivity_merged[LightActiveDistance])</f>
        <v>3.3408191485885292</v>
      </c>
      <c r="R830">
        <v>4.1799998283386204</v>
      </c>
      <c r="S830">
        <v>0</v>
      </c>
      <c r="T830">
        <f>dailyActivity_merged[[#This Row],[VeryActiveMinutes]]*60</f>
        <v>6780</v>
      </c>
      <c r="U830">
        <v>113</v>
      </c>
      <c r="V830">
        <f>dailyActivity_merged[[#This Row],[FairlyActiveMinutes]]*60</f>
        <v>720</v>
      </c>
      <c r="W830">
        <v>12</v>
      </c>
      <c r="X830">
        <f>dailyActivity_merged[[#This Row],[LightlyActiveMinutes]]*60</f>
        <v>9540</v>
      </c>
      <c r="Y830">
        <v>159</v>
      </c>
      <c r="Z830">
        <v>769</v>
      </c>
      <c r="AA830">
        <v>4044</v>
      </c>
    </row>
    <row r="831" spans="1:27" x14ac:dyDescent="0.3">
      <c r="A831" t="e">
        <f>VLOOKUP(dailyActivity_merged[[#Headers],[Id]],dailyActivity_merged[[Id]:[Calories]],15,0)</f>
        <v>#N/A</v>
      </c>
      <c r="B831" t="str">
        <f>LEFT(dailyActivity_merged[[#This Row],[Id]],4)</f>
        <v>8378</v>
      </c>
      <c r="C831">
        <v>8378563200</v>
      </c>
      <c r="D831" t="str">
        <f>LEFT(dailyActivity_merged[[#This Row],[ActivityDate]],1)</f>
        <v>4</v>
      </c>
      <c r="E831" s="1">
        <v>42483</v>
      </c>
      <c r="F831" s="1">
        <f ca="1">SUMIF(dailyActivity_merged[Id],dailyActivity_merged[[#Headers],[TotalSteps]],F832:F1770)</f>
        <v>0</v>
      </c>
      <c r="G831">
        <v>5709</v>
      </c>
      <c r="H831">
        <v>4.5300002098083496</v>
      </c>
      <c r="I831">
        <v>4.5300002098083496</v>
      </c>
      <c r="J831">
        <v>0</v>
      </c>
      <c r="K831" t="b">
        <f>IF(dailyActivity_merged[[#This Row],[VeryActiveDistance]]&gt;20,"active")</f>
        <v>0</v>
      </c>
      <c r="L831">
        <v>1.5199999809265099</v>
      </c>
      <c r="M831" t="b">
        <f>IF(dailyActivity_merged[[#This Row],[ModeratelyActiveDistance]]&gt;10&lt;20,"moderate")</f>
        <v>0</v>
      </c>
      <c r="N831">
        <v>0.519999980926514</v>
      </c>
      <c r="O831" t="str">
        <f>IF(dailyActivity_merged[[#This Row],[LightActiveDistance]]&lt;10,"light")</f>
        <v>light</v>
      </c>
      <c r="P831" t="b">
        <f>IF(dailyActivity_merged[[#This Row],[Mean]]="intermediate",IF(dailyActivity_merged[[#This Row],[Mean]]&gt;35,"pro","beginner"))</f>
        <v>0</v>
      </c>
      <c r="Q831">
        <f>AVERAGE(dailyActivity_merged[LightActiveDistance])</f>
        <v>3.3408191485885292</v>
      </c>
      <c r="R831">
        <v>2.4800000190734899</v>
      </c>
      <c r="S831">
        <v>0</v>
      </c>
      <c r="T831">
        <f>dailyActivity_merged[[#This Row],[VeryActiveMinutes]]*60</f>
        <v>1140</v>
      </c>
      <c r="U831">
        <v>19</v>
      </c>
      <c r="V831">
        <f>dailyActivity_merged[[#This Row],[FairlyActiveMinutes]]*60</f>
        <v>600</v>
      </c>
      <c r="W831">
        <v>10</v>
      </c>
      <c r="X831">
        <f>dailyActivity_merged[[#This Row],[LightlyActiveMinutes]]*60</f>
        <v>8160</v>
      </c>
      <c r="Y831">
        <v>136</v>
      </c>
      <c r="Z831">
        <v>740</v>
      </c>
      <c r="AA831">
        <v>2908</v>
      </c>
    </row>
    <row r="832" spans="1:27" x14ac:dyDescent="0.3">
      <c r="A832" t="e">
        <f>VLOOKUP(dailyActivity_merged[[#Headers],[Id]],dailyActivity_merged[[Id]:[Calories]],15,0)</f>
        <v>#N/A</v>
      </c>
      <c r="B832" t="str">
        <f>LEFT(dailyActivity_merged[[#This Row],[Id]],4)</f>
        <v>8378</v>
      </c>
      <c r="C832">
        <v>8378563200</v>
      </c>
      <c r="D832" t="str">
        <f>LEFT(dailyActivity_merged[[#This Row],[ActivityDate]],1)</f>
        <v>4</v>
      </c>
      <c r="E832" s="1">
        <v>42484</v>
      </c>
      <c r="F832" s="1">
        <f ca="1">SUMIF(dailyActivity_merged[Id],dailyActivity_merged[[#Headers],[TotalSteps]],F833:F1771)</f>
        <v>0</v>
      </c>
      <c r="G832">
        <v>3703</v>
      </c>
      <c r="H832">
        <v>2.9400000572204599</v>
      </c>
      <c r="I832">
        <v>2.9400000572204599</v>
      </c>
      <c r="J832">
        <v>0</v>
      </c>
      <c r="K832" t="b">
        <f>IF(dailyActivity_merged[[#This Row],[VeryActiveDistance]]&gt;20,"active")</f>
        <v>0</v>
      </c>
      <c r="L832">
        <v>0</v>
      </c>
      <c r="M832" t="b">
        <f>IF(dailyActivity_merged[[#This Row],[ModeratelyActiveDistance]]&gt;10&lt;20,"moderate")</f>
        <v>0</v>
      </c>
      <c r="N832">
        <v>0</v>
      </c>
      <c r="O832" t="str">
        <f>IF(dailyActivity_merged[[#This Row],[LightActiveDistance]]&lt;10,"light")</f>
        <v>light</v>
      </c>
      <c r="P832" t="b">
        <f>IF(dailyActivity_merged[[#This Row],[Mean]]="intermediate",IF(dailyActivity_merged[[#This Row],[Mean]]&gt;35,"pro","beginner"))</f>
        <v>0</v>
      </c>
      <c r="Q832">
        <f>AVERAGE(dailyActivity_merged[LightActiveDistance])</f>
        <v>3.3408191485885292</v>
      </c>
      <c r="R832">
        <v>2.9400000572204599</v>
      </c>
      <c r="S832">
        <v>0</v>
      </c>
      <c r="T832">
        <f>dailyActivity_merged[[#This Row],[VeryActiveMinutes]]*60</f>
        <v>0</v>
      </c>
      <c r="U832">
        <v>0</v>
      </c>
      <c r="V832">
        <f>dailyActivity_merged[[#This Row],[FairlyActiveMinutes]]*60</f>
        <v>0</v>
      </c>
      <c r="W832">
        <v>0</v>
      </c>
      <c r="X832">
        <f>dailyActivity_merged[[#This Row],[LightlyActiveMinutes]]*60</f>
        <v>8100</v>
      </c>
      <c r="Y832">
        <v>135</v>
      </c>
      <c r="Z832">
        <v>734</v>
      </c>
      <c r="AA832">
        <v>2741</v>
      </c>
    </row>
    <row r="833" spans="1:27" x14ac:dyDescent="0.3">
      <c r="A833" t="e">
        <f>VLOOKUP(dailyActivity_merged[[#Headers],[Id]],dailyActivity_merged[[Id]:[Calories]],15,0)</f>
        <v>#N/A</v>
      </c>
      <c r="B833" t="str">
        <f>LEFT(dailyActivity_merged[[#This Row],[Id]],4)</f>
        <v>8378</v>
      </c>
      <c r="C833">
        <v>8378563200</v>
      </c>
      <c r="D833" t="str">
        <f>LEFT(dailyActivity_merged[[#This Row],[ActivityDate]],1)</f>
        <v>4</v>
      </c>
      <c r="E833" s="1">
        <v>42485</v>
      </c>
      <c r="F833" s="1">
        <f ca="1">SUMIF(dailyActivity_merged[Id],dailyActivity_merged[[#Headers],[TotalSteps]],F834:F1772)</f>
        <v>0</v>
      </c>
      <c r="G833">
        <v>12405</v>
      </c>
      <c r="H833">
        <v>9.8400001525878906</v>
      </c>
      <c r="I833">
        <v>9.8400001525878906</v>
      </c>
      <c r="J833">
        <v>2</v>
      </c>
      <c r="K833" t="b">
        <f>IF(dailyActivity_merged[[#This Row],[VeryActiveDistance]]&gt;20,"active")</f>
        <v>0</v>
      </c>
      <c r="L833">
        <v>5.0500001907348597</v>
      </c>
      <c r="M833" t="b">
        <f>IF(dailyActivity_merged[[#This Row],[ModeratelyActiveDistance]]&gt;10&lt;20,"moderate")</f>
        <v>0</v>
      </c>
      <c r="N833">
        <v>0.87000000476837203</v>
      </c>
      <c r="O833" t="str">
        <f>IF(dailyActivity_merged[[#This Row],[LightActiveDistance]]&lt;10,"light")</f>
        <v>light</v>
      </c>
      <c r="P833" t="b">
        <f>IF(dailyActivity_merged[[#This Row],[Mean]]="intermediate",IF(dailyActivity_merged[[#This Row],[Mean]]&gt;35,"pro","beginner"))</f>
        <v>0</v>
      </c>
      <c r="Q833">
        <f>AVERAGE(dailyActivity_merged[LightActiveDistance])</f>
        <v>3.3408191485885292</v>
      </c>
      <c r="R833">
        <v>3.9200000762939502</v>
      </c>
      <c r="S833">
        <v>0</v>
      </c>
      <c r="T833">
        <f>dailyActivity_merged[[#This Row],[VeryActiveMinutes]]*60</f>
        <v>7020</v>
      </c>
      <c r="U833">
        <v>117</v>
      </c>
      <c r="V833">
        <f>dailyActivity_merged[[#This Row],[FairlyActiveMinutes]]*60</f>
        <v>960</v>
      </c>
      <c r="W833">
        <v>16</v>
      </c>
      <c r="X833">
        <f>dailyActivity_merged[[#This Row],[LightlyActiveMinutes]]*60</f>
        <v>8460</v>
      </c>
      <c r="Y833">
        <v>141</v>
      </c>
      <c r="Z833">
        <v>692</v>
      </c>
      <c r="AA833">
        <v>4005</v>
      </c>
    </row>
    <row r="834" spans="1:27" x14ac:dyDescent="0.3">
      <c r="A834" t="e">
        <f>VLOOKUP(dailyActivity_merged[[#Headers],[Id]],dailyActivity_merged[[Id]:[Calories]],15,0)</f>
        <v>#N/A</v>
      </c>
      <c r="B834" t="str">
        <f>LEFT(dailyActivity_merged[[#This Row],[Id]],4)</f>
        <v>8378</v>
      </c>
      <c r="C834">
        <v>8378563200</v>
      </c>
      <c r="D834" t="str">
        <f>LEFT(dailyActivity_merged[[#This Row],[ActivityDate]],1)</f>
        <v>4</v>
      </c>
      <c r="E834" s="1">
        <v>42486</v>
      </c>
      <c r="F834" s="1">
        <f ca="1">SUMIF(dailyActivity_merged[Id],dailyActivity_merged[[#Headers],[TotalSteps]],F835:F1773)</f>
        <v>0</v>
      </c>
      <c r="G834">
        <v>16208</v>
      </c>
      <c r="H834">
        <v>12.8500003814697</v>
      </c>
      <c r="I834">
        <v>12.8500003814697</v>
      </c>
      <c r="J834">
        <v>0</v>
      </c>
      <c r="K834" t="b">
        <f>IF(dailyActivity_merged[[#This Row],[VeryActiveDistance]]&gt;20,"active")</f>
        <v>0</v>
      </c>
      <c r="L834">
        <v>7.5100002288818404</v>
      </c>
      <c r="M834" t="b">
        <f>IF(dailyActivity_merged[[#This Row],[ModeratelyActiveDistance]]&gt;10&lt;20,"moderate")</f>
        <v>0</v>
      </c>
      <c r="N834">
        <v>0.92000001668930098</v>
      </c>
      <c r="O834" t="str">
        <f>IF(dailyActivity_merged[[#This Row],[LightActiveDistance]]&lt;10,"light")</f>
        <v>light</v>
      </c>
      <c r="P834" t="b">
        <f>IF(dailyActivity_merged[[#This Row],[Mean]]="intermediate",IF(dailyActivity_merged[[#This Row],[Mean]]&gt;35,"pro","beginner"))</f>
        <v>0</v>
      </c>
      <c r="Q834">
        <f>AVERAGE(dailyActivity_merged[LightActiveDistance])</f>
        <v>3.3408191485885292</v>
      </c>
      <c r="R834">
        <v>4.4200000762939498</v>
      </c>
      <c r="S834">
        <v>0</v>
      </c>
      <c r="T834">
        <f>dailyActivity_merged[[#This Row],[VeryActiveMinutes]]*60</f>
        <v>5400</v>
      </c>
      <c r="U834">
        <v>90</v>
      </c>
      <c r="V834">
        <f>dailyActivity_merged[[#This Row],[FairlyActiveMinutes]]*60</f>
        <v>1080</v>
      </c>
      <c r="W834">
        <v>18</v>
      </c>
      <c r="X834">
        <f>dailyActivity_merged[[#This Row],[LightlyActiveMinutes]]*60</f>
        <v>9660</v>
      </c>
      <c r="Y834">
        <v>161</v>
      </c>
      <c r="Z834">
        <v>593</v>
      </c>
      <c r="AA834">
        <v>3763</v>
      </c>
    </row>
    <row r="835" spans="1:27" x14ac:dyDescent="0.3">
      <c r="A835" t="e">
        <f>VLOOKUP(dailyActivity_merged[[#Headers],[Id]],dailyActivity_merged[[Id]:[Calories]],15,0)</f>
        <v>#N/A</v>
      </c>
      <c r="B835" t="str">
        <f>LEFT(dailyActivity_merged[[#This Row],[Id]],4)</f>
        <v>8378</v>
      </c>
      <c r="C835">
        <v>8378563200</v>
      </c>
      <c r="D835" t="str">
        <f>LEFT(dailyActivity_merged[[#This Row],[ActivityDate]],1)</f>
        <v>4</v>
      </c>
      <c r="E835" s="1">
        <v>42487</v>
      </c>
      <c r="F835" s="1">
        <f ca="1">SUMIF(dailyActivity_merged[Id],dailyActivity_merged[[#Headers],[TotalSteps]],F836:F1774)</f>
        <v>0</v>
      </c>
      <c r="G835">
        <v>7359</v>
      </c>
      <c r="H835">
        <v>5.8400001525878897</v>
      </c>
      <c r="I835">
        <v>5.8400001525878897</v>
      </c>
      <c r="J835">
        <v>0</v>
      </c>
      <c r="K835" t="b">
        <f>IF(dailyActivity_merged[[#This Row],[VeryActiveDistance]]&gt;20,"active")</f>
        <v>0</v>
      </c>
      <c r="L835">
        <v>0.33000001311302202</v>
      </c>
      <c r="M835" t="b">
        <f>IF(dailyActivity_merged[[#This Row],[ModeratelyActiveDistance]]&gt;10&lt;20,"moderate")</f>
        <v>0</v>
      </c>
      <c r="N835">
        <v>0.18000000715255701</v>
      </c>
      <c r="O835" t="str">
        <f>IF(dailyActivity_merged[[#This Row],[LightActiveDistance]]&lt;10,"light")</f>
        <v>light</v>
      </c>
      <c r="P835" t="b">
        <f>IF(dailyActivity_merged[[#This Row],[Mean]]="intermediate",IF(dailyActivity_merged[[#This Row],[Mean]]&gt;35,"pro","beginner"))</f>
        <v>0</v>
      </c>
      <c r="Q835">
        <f>AVERAGE(dailyActivity_merged[LightActiveDistance])</f>
        <v>3.3408191485885292</v>
      </c>
      <c r="R835">
        <v>5.3299999237060502</v>
      </c>
      <c r="S835">
        <v>0</v>
      </c>
      <c r="T835">
        <f>dailyActivity_merged[[#This Row],[VeryActiveMinutes]]*60</f>
        <v>240</v>
      </c>
      <c r="U835">
        <v>4</v>
      </c>
      <c r="V835">
        <f>dailyActivity_merged[[#This Row],[FairlyActiveMinutes]]*60</f>
        <v>240</v>
      </c>
      <c r="W835">
        <v>4</v>
      </c>
      <c r="X835">
        <f>dailyActivity_merged[[#This Row],[LightlyActiveMinutes]]*60</f>
        <v>11520</v>
      </c>
      <c r="Y835">
        <v>192</v>
      </c>
      <c r="Z835">
        <v>676</v>
      </c>
      <c r="AA835">
        <v>3061</v>
      </c>
    </row>
    <row r="836" spans="1:27" x14ac:dyDescent="0.3">
      <c r="A836" t="e">
        <f>VLOOKUP(dailyActivity_merged[[#Headers],[Id]],dailyActivity_merged[[Id]:[Calories]],15,0)</f>
        <v>#N/A</v>
      </c>
      <c r="B836" t="str">
        <f>LEFT(dailyActivity_merged[[#This Row],[Id]],4)</f>
        <v>8378</v>
      </c>
      <c r="C836">
        <v>8378563200</v>
      </c>
      <c r="D836" t="str">
        <f>LEFT(dailyActivity_merged[[#This Row],[ActivityDate]],1)</f>
        <v>4</v>
      </c>
      <c r="E836" s="1">
        <v>42488</v>
      </c>
      <c r="F836" s="1">
        <f ca="1">SUMIF(dailyActivity_merged[Id],dailyActivity_merged[[#Headers],[TotalSteps]],F837:F1775)</f>
        <v>0</v>
      </c>
      <c r="G836">
        <v>5417</v>
      </c>
      <c r="H836">
        <v>4.3000001907348597</v>
      </c>
      <c r="I836">
        <v>4.3000001907348597</v>
      </c>
      <c r="J836">
        <v>0</v>
      </c>
      <c r="K836" t="b">
        <f>IF(dailyActivity_merged[[#This Row],[VeryActiveDistance]]&gt;20,"active")</f>
        <v>0</v>
      </c>
      <c r="L836">
        <v>0.89999997615814198</v>
      </c>
      <c r="M836" t="b">
        <f>IF(dailyActivity_merged[[#This Row],[ModeratelyActiveDistance]]&gt;10&lt;20,"moderate")</f>
        <v>0</v>
      </c>
      <c r="N836">
        <v>0.490000009536743</v>
      </c>
      <c r="O836" t="str">
        <f>IF(dailyActivity_merged[[#This Row],[LightActiveDistance]]&lt;10,"light")</f>
        <v>light</v>
      </c>
      <c r="P836" t="b">
        <f>IF(dailyActivity_merged[[#This Row],[Mean]]="intermediate",IF(dailyActivity_merged[[#This Row],[Mean]]&gt;35,"pro","beginner"))</f>
        <v>0</v>
      </c>
      <c r="Q836">
        <f>AVERAGE(dailyActivity_merged[LightActiveDistance])</f>
        <v>3.3408191485885292</v>
      </c>
      <c r="R836">
        <v>2.9100000858306898</v>
      </c>
      <c r="S836">
        <v>0</v>
      </c>
      <c r="T836">
        <f>dailyActivity_merged[[#This Row],[VeryActiveMinutes]]*60</f>
        <v>660</v>
      </c>
      <c r="U836">
        <v>11</v>
      </c>
      <c r="V836">
        <f>dailyActivity_merged[[#This Row],[FairlyActiveMinutes]]*60</f>
        <v>600</v>
      </c>
      <c r="W836">
        <v>10</v>
      </c>
      <c r="X836">
        <f>dailyActivity_merged[[#This Row],[LightlyActiveMinutes]]*60</f>
        <v>8340</v>
      </c>
      <c r="Y836">
        <v>139</v>
      </c>
      <c r="Z836">
        <v>711</v>
      </c>
      <c r="AA836">
        <v>2884</v>
      </c>
    </row>
    <row r="837" spans="1:27" x14ac:dyDescent="0.3">
      <c r="A837" t="e">
        <f>VLOOKUP(dailyActivity_merged[[#Headers],[Id]],dailyActivity_merged[[Id]:[Calories]],15,0)</f>
        <v>#N/A</v>
      </c>
      <c r="B837" t="str">
        <f>LEFT(dailyActivity_merged[[#This Row],[Id]],4)</f>
        <v>8378</v>
      </c>
      <c r="C837">
        <v>8378563200</v>
      </c>
      <c r="D837" t="str">
        <f>LEFT(dailyActivity_merged[[#This Row],[ActivityDate]],1)</f>
        <v>4</v>
      </c>
      <c r="E837" s="1">
        <v>42489</v>
      </c>
      <c r="F837" s="1">
        <f ca="1">SUMIF(dailyActivity_merged[Id],dailyActivity_merged[[#Headers],[TotalSteps]],F838:F1776)</f>
        <v>0</v>
      </c>
      <c r="G837">
        <v>6175</v>
      </c>
      <c r="H837">
        <v>4.9000000953674299</v>
      </c>
      <c r="I837">
        <v>4.9000000953674299</v>
      </c>
      <c r="J837">
        <v>0</v>
      </c>
      <c r="K837" t="b">
        <f>IF(dailyActivity_merged[[#This Row],[VeryActiveDistance]]&gt;20,"active")</f>
        <v>0</v>
      </c>
      <c r="L837">
        <v>0.25</v>
      </c>
      <c r="M837" t="b">
        <f>IF(dailyActivity_merged[[#This Row],[ModeratelyActiveDistance]]&gt;10&lt;20,"moderate")</f>
        <v>0</v>
      </c>
      <c r="N837">
        <v>0.36000001430511502</v>
      </c>
      <c r="O837" t="str">
        <f>IF(dailyActivity_merged[[#This Row],[LightActiveDistance]]&lt;10,"light")</f>
        <v>light</v>
      </c>
      <c r="P837" t="b">
        <f>IF(dailyActivity_merged[[#This Row],[Mean]]="intermediate",IF(dailyActivity_merged[[#This Row],[Mean]]&gt;35,"pro","beginner"))</f>
        <v>0</v>
      </c>
      <c r="Q837">
        <f>AVERAGE(dailyActivity_merged[LightActiveDistance])</f>
        <v>3.3408191485885292</v>
      </c>
      <c r="R837">
        <v>4.2699999809265101</v>
      </c>
      <c r="S837">
        <v>0</v>
      </c>
      <c r="T837">
        <f>dailyActivity_merged[[#This Row],[VeryActiveMinutes]]*60</f>
        <v>180</v>
      </c>
      <c r="U837">
        <v>3</v>
      </c>
      <c r="V837">
        <f>dailyActivity_merged[[#This Row],[FairlyActiveMinutes]]*60</f>
        <v>420</v>
      </c>
      <c r="W837">
        <v>7</v>
      </c>
      <c r="X837">
        <f>dailyActivity_merged[[#This Row],[LightlyActiveMinutes]]*60</f>
        <v>10320</v>
      </c>
      <c r="Y837">
        <v>172</v>
      </c>
      <c r="Z837">
        <v>767</v>
      </c>
      <c r="AA837">
        <v>2982</v>
      </c>
    </row>
    <row r="838" spans="1:27" x14ac:dyDescent="0.3">
      <c r="A838" t="e">
        <f>VLOOKUP(dailyActivity_merged[[#Headers],[Id]],dailyActivity_merged[[Id]:[Calories]],15,0)</f>
        <v>#N/A</v>
      </c>
      <c r="B838" t="str">
        <f>LEFT(dailyActivity_merged[[#This Row],[Id]],4)</f>
        <v>8378</v>
      </c>
      <c r="C838">
        <v>8378563200</v>
      </c>
      <c r="D838" t="str">
        <f>LEFT(dailyActivity_merged[[#This Row],[ActivityDate]],1)</f>
        <v>4</v>
      </c>
      <c r="E838" s="1">
        <v>42490</v>
      </c>
      <c r="F838" s="1">
        <f ca="1">SUMIF(dailyActivity_merged[Id],dailyActivity_merged[[#Headers],[TotalSteps]],F839:F1777)</f>
        <v>0</v>
      </c>
      <c r="G838">
        <v>2946</v>
      </c>
      <c r="H838">
        <v>2.3399999141693102</v>
      </c>
      <c r="I838">
        <v>2.3399999141693102</v>
      </c>
      <c r="J838">
        <v>0</v>
      </c>
      <c r="K838" t="b">
        <f>IF(dailyActivity_merged[[#This Row],[VeryActiveDistance]]&gt;20,"active")</f>
        <v>0</v>
      </c>
      <c r="L838">
        <v>0</v>
      </c>
      <c r="M838" t="b">
        <f>IF(dailyActivity_merged[[#This Row],[ModeratelyActiveDistance]]&gt;10&lt;20,"moderate")</f>
        <v>0</v>
      </c>
      <c r="N838">
        <v>0</v>
      </c>
      <c r="O838" t="str">
        <f>IF(dailyActivity_merged[[#This Row],[LightActiveDistance]]&lt;10,"light")</f>
        <v>light</v>
      </c>
      <c r="P838" t="b">
        <f>IF(dailyActivity_merged[[#This Row],[Mean]]="intermediate",IF(dailyActivity_merged[[#This Row],[Mean]]&gt;35,"pro","beginner"))</f>
        <v>0</v>
      </c>
      <c r="Q838">
        <f>AVERAGE(dailyActivity_merged[LightActiveDistance])</f>
        <v>3.3408191485885292</v>
      </c>
      <c r="R838">
        <v>2.3399999141693102</v>
      </c>
      <c r="S838">
        <v>0</v>
      </c>
      <c r="T838">
        <f>dailyActivity_merged[[#This Row],[VeryActiveMinutes]]*60</f>
        <v>0</v>
      </c>
      <c r="U838">
        <v>0</v>
      </c>
      <c r="V838">
        <f>dailyActivity_merged[[#This Row],[FairlyActiveMinutes]]*60</f>
        <v>0</v>
      </c>
      <c r="W838">
        <v>0</v>
      </c>
      <c r="X838">
        <f>dailyActivity_merged[[#This Row],[LightlyActiveMinutes]]*60</f>
        <v>7260</v>
      </c>
      <c r="Y838">
        <v>121</v>
      </c>
      <c r="Z838">
        <v>780</v>
      </c>
      <c r="AA838">
        <v>2660</v>
      </c>
    </row>
    <row r="839" spans="1:27" x14ac:dyDescent="0.3">
      <c r="A839" t="e">
        <f>VLOOKUP(dailyActivity_merged[[#Headers],[Id]],dailyActivity_merged[[Id]:[Calories]],15,0)</f>
        <v>#N/A</v>
      </c>
      <c r="B839" t="str">
        <f>LEFT(dailyActivity_merged[[#This Row],[Id]],4)</f>
        <v>8378</v>
      </c>
      <c r="C839">
        <v>8378563200</v>
      </c>
      <c r="D839" t="str">
        <f>LEFT(dailyActivity_merged[[#This Row],[ActivityDate]],1)</f>
        <v>4</v>
      </c>
      <c r="E839" s="1">
        <v>42491</v>
      </c>
      <c r="F839" s="1">
        <f ca="1">SUMIF(dailyActivity_merged[Id],dailyActivity_merged[[#Headers],[TotalSteps]],F840:F1778)</f>
        <v>0</v>
      </c>
      <c r="G839">
        <v>11419</v>
      </c>
      <c r="H839">
        <v>9.0600004196166992</v>
      </c>
      <c r="I839">
        <v>9.0600004196166992</v>
      </c>
      <c r="J839">
        <v>0</v>
      </c>
      <c r="K839" t="b">
        <f>IF(dailyActivity_merged[[#This Row],[VeryActiveDistance]]&gt;20,"active")</f>
        <v>0</v>
      </c>
      <c r="L839">
        <v>6.0300002098083496</v>
      </c>
      <c r="M839" t="b">
        <f>IF(dailyActivity_merged[[#This Row],[ModeratelyActiveDistance]]&gt;10&lt;20,"moderate")</f>
        <v>0</v>
      </c>
      <c r="N839">
        <v>0.56000000238418601</v>
      </c>
      <c r="O839" t="str">
        <f>IF(dailyActivity_merged[[#This Row],[LightActiveDistance]]&lt;10,"light")</f>
        <v>light</v>
      </c>
      <c r="P839" t="b">
        <f>IF(dailyActivity_merged[[#This Row],[Mean]]="intermediate",IF(dailyActivity_merged[[#This Row],[Mean]]&gt;35,"pro","beginner"))</f>
        <v>0</v>
      </c>
      <c r="Q839">
        <f>AVERAGE(dailyActivity_merged[LightActiveDistance])</f>
        <v>3.3408191485885292</v>
      </c>
      <c r="R839">
        <v>2.4700000286102299</v>
      </c>
      <c r="S839">
        <v>0</v>
      </c>
      <c r="T839">
        <f>dailyActivity_merged[[#This Row],[VeryActiveMinutes]]*60</f>
        <v>4260</v>
      </c>
      <c r="U839">
        <v>71</v>
      </c>
      <c r="V839">
        <f>dailyActivity_merged[[#This Row],[FairlyActiveMinutes]]*60</f>
        <v>600</v>
      </c>
      <c r="W839">
        <v>10</v>
      </c>
      <c r="X839">
        <f>dailyActivity_merged[[#This Row],[LightlyActiveMinutes]]*60</f>
        <v>7620</v>
      </c>
      <c r="Y839">
        <v>127</v>
      </c>
      <c r="Z839">
        <v>669</v>
      </c>
      <c r="AA839">
        <v>3369</v>
      </c>
    </row>
    <row r="840" spans="1:27" x14ac:dyDescent="0.3">
      <c r="A840" t="e">
        <f>VLOOKUP(dailyActivity_merged[[#Headers],[Id]],dailyActivity_merged[[Id]:[Calories]],15,0)</f>
        <v>#N/A</v>
      </c>
      <c r="B840" t="str">
        <f>LEFT(dailyActivity_merged[[#This Row],[Id]],4)</f>
        <v>8378</v>
      </c>
      <c r="C840">
        <v>8378563200</v>
      </c>
      <c r="D840" t="str">
        <f>LEFT(dailyActivity_merged[[#This Row],[ActivityDate]],1)</f>
        <v>4</v>
      </c>
      <c r="E840" s="1">
        <v>42492</v>
      </c>
      <c r="F840" s="1">
        <f ca="1">SUMIF(dailyActivity_merged[Id],dailyActivity_merged[[#Headers],[TotalSteps]],F841:F1779)</f>
        <v>0</v>
      </c>
      <c r="G840">
        <v>6064</v>
      </c>
      <c r="H840">
        <v>4.8099999427795401</v>
      </c>
      <c r="I840">
        <v>4.8099999427795401</v>
      </c>
      <c r="J840">
        <v>2</v>
      </c>
      <c r="K840" t="b">
        <f>IF(dailyActivity_merged[[#This Row],[VeryActiveDistance]]&gt;20,"active")</f>
        <v>0</v>
      </c>
      <c r="L840">
        <v>0.62999999523162797</v>
      </c>
      <c r="M840" t="b">
        <f>IF(dailyActivity_merged[[#This Row],[ModeratelyActiveDistance]]&gt;10&lt;20,"moderate")</f>
        <v>0</v>
      </c>
      <c r="N840">
        <v>0.17000000178813901</v>
      </c>
      <c r="O840" t="str">
        <f>IF(dailyActivity_merged[[#This Row],[LightActiveDistance]]&lt;10,"light")</f>
        <v>light</v>
      </c>
      <c r="P840" t="b">
        <f>IF(dailyActivity_merged[[#This Row],[Mean]]="intermediate",IF(dailyActivity_merged[[#This Row],[Mean]]&gt;35,"pro","beginner"))</f>
        <v>0</v>
      </c>
      <c r="Q840">
        <f>AVERAGE(dailyActivity_merged[LightActiveDistance])</f>
        <v>3.3408191485885292</v>
      </c>
      <c r="R840">
        <v>4.0100002288818404</v>
      </c>
      <c r="S840">
        <v>0</v>
      </c>
      <c r="T840">
        <f>dailyActivity_merged[[#This Row],[VeryActiveMinutes]]*60</f>
        <v>3780</v>
      </c>
      <c r="U840">
        <v>63</v>
      </c>
      <c r="V840">
        <f>dailyActivity_merged[[#This Row],[FairlyActiveMinutes]]*60</f>
        <v>240</v>
      </c>
      <c r="W840">
        <v>4</v>
      </c>
      <c r="X840">
        <f>dailyActivity_merged[[#This Row],[LightlyActiveMinutes]]*60</f>
        <v>8520</v>
      </c>
      <c r="Y840">
        <v>142</v>
      </c>
      <c r="Z840">
        <v>802</v>
      </c>
      <c r="AA840">
        <v>3491</v>
      </c>
    </row>
    <row r="841" spans="1:27" x14ac:dyDescent="0.3">
      <c r="A841" t="e">
        <f>VLOOKUP(dailyActivity_merged[[#Headers],[Id]],dailyActivity_merged[[Id]:[Calories]],15,0)</f>
        <v>#N/A</v>
      </c>
      <c r="B841" t="str">
        <f>LEFT(dailyActivity_merged[[#This Row],[Id]],4)</f>
        <v>8378</v>
      </c>
      <c r="C841">
        <v>8378563200</v>
      </c>
      <c r="D841" t="str">
        <f>LEFT(dailyActivity_merged[[#This Row],[ActivityDate]],1)</f>
        <v>4</v>
      </c>
      <c r="E841" s="1">
        <v>42493</v>
      </c>
      <c r="F841" s="1">
        <f ca="1">SUMIF(dailyActivity_merged[Id],dailyActivity_merged[[#Headers],[TotalSteps]],F842:F1780)</f>
        <v>0</v>
      </c>
      <c r="G841">
        <v>8712</v>
      </c>
      <c r="H841">
        <v>6.9099998474121103</v>
      </c>
      <c r="I841">
        <v>6.9099998474121103</v>
      </c>
      <c r="J841">
        <v>2</v>
      </c>
      <c r="K841" t="b">
        <f>IF(dailyActivity_merged[[#This Row],[VeryActiveDistance]]&gt;20,"active")</f>
        <v>0</v>
      </c>
      <c r="L841">
        <v>1.3400000333786</v>
      </c>
      <c r="M841" t="b">
        <f>IF(dailyActivity_merged[[#This Row],[ModeratelyActiveDistance]]&gt;10&lt;20,"moderate")</f>
        <v>0</v>
      </c>
      <c r="N841">
        <v>1.0599999427795399</v>
      </c>
      <c r="O841" t="str">
        <f>IF(dailyActivity_merged[[#This Row],[LightActiveDistance]]&lt;10,"light")</f>
        <v>light</v>
      </c>
      <c r="P841" t="b">
        <f>IF(dailyActivity_merged[[#This Row],[Mean]]="intermediate",IF(dailyActivity_merged[[#This Row],[Mean]]&gt;35,"pro","beginner"))</f>
        <v>0</v>
      </c>
      <c r="Q841">
        <f>AVERAGE(dailyActivity_merged[LightActiveDistance])</f>
        <v>3.3408191485885292</v>
      </c>
      <c r="R841">
        <v>4.5</v>
      </c>
      <c r="S841">
        <v>0</v>
      </c>
      <c r="T841">
        <f>dailyActivity_merged[[#This Row],[VeryActiveMinutes]]*60</f>
        <v>4260</v>
      </c>
      <c r="U841">
        <v>71</v>
      </c>
      <c r="V841">
        <f>dailyActivity_merged[[#This Row],[FairlyActiveMinutes]]*60</f>
        <v>1200</v>
      </c>
      <c r="W841">
        <v>20</v>
      </c>
      <c r="X841">
        <f>dailyActivity_merged[[#This Row],[LightlyActiveMinutes]]*60</f>
        <v>11700</v>
      </c>
      <c r="Y841">
        <v>195</v>
      </c>
      <c r="Z841">
        <v>822</v>
      </c>
      <c r="AA841">
        <v>3784</v>
      </c>
    </row>
    <row r="842" spans="1:27" x14ac:dyDescent="0.3">
      <c r="A842" t="e">
        <f>VLOOKUP(dailyActivity_merged[[#Headers],[Id]],dailyActivity_merged[[Id]:[Calories]],15,0)</f>
        <v>#N/A</v>
      </c>
      <c r="B842" t="str">
        <f>LEFT(dailyActivity_merged[[#This Row],[Id]],4)</f>
        <v>8378</v>
      </c>
      <c r="C842">
        <v>8378563200</v>
      </c>
      <c r="D842" t="str">
        <f>LEFT(dailyActivity_merged[[#This Row],[ActivityDate]],1)</f>
        <v>4</v>
      </c>
      <c r="E842" s="1">
        <v>42494</v>
      </c>
      <c r="F842" s="1">
        <f ca="1">SUMIF(dailyActivity_merged[Id],dailyActivity_merged[[#Headers],[TotalSteps]],F843:F1781)</f>
        <v>0</v>
      </c>
      <c r="G842">
        <v>7875</v>
      </c>
      <c r="H842">
        <v>6.2399997711181596</v>
      </c>
      <c r="I842">
        <v>6.2399997711181596</v>
      </c>
      <c r="J842">
        <v>0</v>
      </c>
      <c r="K842" t="b">
        <f>IF(dailyActivity_merged[[#This Row],[VeryActiveDistance]]&gt;20,"active")</f>
        <v>0</v>
      </c>
      <c r="L842">
        <v>1.5599999427795399</v>
      </c>
      <c r="M842" t="b">
        <f>IF(dailyActivity_merged[[#This Row],[ModeratelyActiveDistance]]&gt;10&lt;20,"moderate")</f>
        <v>0</v>
      </c>
      <c r="N842">
        <v>0.490000009536743</v>
      </c>
      <c r="O842" t="str">
        <f>IF(dailyActivity_merged[[#This Row],[LightActiveDistance]]&lt;10,"light")</f>
        <v>light</v>
      </c>
      <c r="P842" t="b">
        <f>IF(dailyActivity_merged[[#This Row],[Mean]]="intermediate",IF(dailyActivity_merged[[#This Row],[Mean]]&gt;35,"pro","beginner"))</f>
        <v>0</v>
      </c>
      <c r="Q842">
        <f>AVERAGE(dailyActivity_merged[LightActiveDistance])</f>
        <v>3.3408191485885292</v>
      </c>
      <c r="R842">
        <v>4.1999998092651403</v>
      </c>
      <c r="S842">
        <v>0</v>
      </c>
      <c r="T842">
        <f>dailyActivity_merged[[#This Row],[VeryActiveMinutes]]*60</f>
        <v>1140</v>
      </c>
      <c r="U842">
        <v>19</v>
      </c>
      <c r="V842">
        <f>dailyActivity_merged[[#This Row],[FairlyActiveMinutes]]*60</f>
        <v>600</v>
      </c>
      <c r="W842">
        <v>10</v>
      </c>
      <c r="X842">
        <f>dailyActivity_merged[[#This Row],[LightlyActiveMinutes]]*60</f>
        <v>10020</v>
      </c>
      <c r="Y842">
        <v>167</v>
      </c>
      <c r="Z842">
        <v>680</v>
      </c>
      <c r="AA842">
        <v>3110</v>
      </c>
    </row>
    <row r="843" spans="1:27" x14ac:dyDescent="0.3">
      <c r="A843" t="e">
        <f>VLOOKUP(dailyActivity_merged[[#Headers],[Id]],dailyActivity_merged[[Id]:[Calories]],15,0)</f>
        <v>#N/A</v>
      </c>
      <c r="B843" t="str">
        <f>LEFT(dailyActivity_merged[[#This Row],[Id]],4)</f>
        <v>8378</v>
      </c>
      <c r="C843">
        <v>8378563200</v>
      </c>
      <c r="D843" t="str">
        <f>LEFT(dailyActivity_merged[[#This Row],[ActivityDate]],1)</f>
        <v>4</v>
      </c>
      <c r="E843" s="1">
        <v>42495</v>
      </c>
      <c r="F843" s="1">
        <f ca="1">SUMIF(dailyActivity_merged[Id],dailyActivity_merged[[#Headers],[TotalSteps]],F844:F1782)</f>
        <v>0</v>
      </c>
      <c r="G843">
        <v>8567</v>
      </c>
      <c r="H843">
        <v>6.78999996185303</v>
      </c>
      <c r="I843">
        <v>6.78999996185303</v>
      </c>
      <c r="J843">
        <v>2</v>
      </c>
      <c r="K843" t="b">
        <f>IF(dailyActivity_merged[[#This Row],[VeryActiveDistance]]&gt;20,"active")</f>
        <v>0</v>
      </c>
      <c r="L843">
        <v>0.88999998569488503</v>
      </c>
      <c r="M843" t="b">
        <f>IF(dailyActivity_merged[[#This Row],[ModeratelyActiveDistance]]&gt;10&lt;20,"moderate")</f>
        <v>0</v>
      </c>
      <c r="N843">
        <v>0.15999999642372101</v>
      </c>
      <c r="O843" t="str">
        <f>IF(dailyActivity_merged[[#This Row],[LightActiveDistance]]&lt;10,"light")</f>
        <v>light</v>
      </c>
      <c r="P843" t="b">
        <f>IF(dailyActivity_merged[[#This Row],[Mean]]="intermediate",IF(dailyActivity_merged[[#This Row],[Mean]]&gt;35,"pro","beginner"))</f>
        <v>0</v>
      </c>
      <c r="Q843">
        <f>AVERAGE(dailyActivity_merged[LightActiveDistance])</f>
        <v>3.3408191485885292</v>
      </c>
      <c r="R843">
        <v>5.7399997711181596</v>
      </c>
      <c r="S843">
        <v>0</v>
      </c>
      <c r="T843">
        <f>dailyActivity_merged[[#This Row],[VeryActiveMinutes]]*60</f>
        <v>3960</v>
      </c>
      <c r="U843">
        <v>66</v>
      </c>
      <c r="V843">
        <f>dailyActivity_merged[[#This Row],[FairlyActiveMinutes]]*60</f>
        <v>180</v>
      </c>
      <c r="W843">
        <v>3</v>
      </c>
      <c r="X843">
        <f>dailyActivity_merged[[#This Row],[LightlyActiveMinutes]]*60</f>
        <v>12840</v>
      </c>
      <c r="Y843">
        <v>214</v>
      </c>
      <c r="Z843">
        <v>764</v>
      </c>
      <c r="AA843">
        <v>3783</v>
      </c>
    </row>
    <row r="844" spans="1:27" x14ac:dyDescent="0.3">
      <c r="A844" t="e">
        <f>VLOOKUP(dailyActivity_merged[[#Headers],[Id]],dailyActivity_merged[[Id]:[Calories]],15,0)</f>
        <v>#N/A</v>
      </c>
      <c r="B844" t="str">
        <f>LEFT(dailyActivity_merged[[#This Row],[Id]],4)</f>
        <v>8378</v>
      </c>
      <c r="C844">
        <v>8378563200</v>
      </c>
      <c r="D844" t="str">
        <f>LEFT(dailyActivity_merged[[#This Row],[ActivityDate]],1)</f>
        <v>4</v>
      </c>
      <c r="E844" s="1">
        <v>42496</v>
      </c>
      <c r="F844" s="1">
        <f ca="1">SUMIF(dailyActivity_merged[Id],dailyActivity_merged[[#Headers],[TotalSteps]],F845:F1783)</f>
        <v>0</v>
      </c>
      <c r="G844">
        <v>7045</v>
      </c>
      <c r="H844">
        <v>5.5900001525878897</v>
      </c>
      <c r="I844">
        <v>5.5900001525878897</v>
      </c>
      <c r="J844">
        <v>2</v>
      </c>
      <c r="K844" t="b">
        <f>IF(dailyActivity_merged[[#This Row],[VeryActiveDistance]]&gt;20,"active")</f>
        <v>0</v>
      </c>
      <c r="L844">
        <v>1.54999995231628</v>
      </c>
      <c r="M844" t="b">
        <f>IF(dailyActivity_merged[[#This Row],[ModeratelyActiveDistance]]&gt;10&lt;20,"moderate")</f>
        <v>0</v>
      </c>
      <c r="N844">
        <v>0.25</v>
      </c>
      <c r="O844" t="str">
        <f>IF(dailyActivity_merged[[#This Row],[LightActiveDistance]]&lt;10,"light")</f>
        <v>light</v>
      </c>
      <c r="P844" t="b">
        <f>IF(dailyActivity_merged[[#This Row],[Mean]]="intermediate",IF(dailyActivity_merged[[#This Row],[Mean]]&gt;35,"pro","beginner"))</f>
        <v>0</v>
      </c>
      <c r="Q844">
        <f>AVERAGE(dailyActivity_merged[LightActiveDistance])</f>
        <v>3.3408191485885292</v>
      </c>
      <c r="R844">
        <v>3.7799999713897701</v>
      </c>
      <c r="S844">
        <v>0</v>
      </c>
      <c r="T844">
        <f>dailyActivity_merged[[#This Row],[VeryActiveMinutes]]*60</f>
        <v>4440</v>
      </c>
      <c r="U844">
        <v>74</v>
      </c>
      <c r="V844">
        <f>dailyActivity_merged[[#This Row],[FairlyActiveMinutes]]*60</f>
        <v>300</v>
      </c>
      <c r="W844">
        <v>5</v>
      </c>
      <c r="X844">
        <f>dailyActivity_merged[[#This Row],[LightlyActiveMinutes]]*60</f>
        <v>9960</v>
      </c>
      <c r="Y844">
        <v>166</v>
      </c>
      <c r="Z844">
        <v>831</v>
      </c>
      <c r="AA844">
        <v>3644</v>
      </c>
    </row>
    <row r="845" spans="1:27" x14ac:dyDescent="0.3">
      <c r="A845" t="e">
        <f>VLOOKUP(dailyActivity_merged[[#Headers],[Id]],dailyActivity_merged[[Id]:[Calories]],15,0)</f>
        <v>#N/A</v>
      </c>
      <c r="B845" t="str">
        <f>LEFT(dailyActivity_merged[[#This Row],[Id]],4)</f>
        <v>8378</v>
      </c>
      <c r="C845">
        <v>8378563200</v>
      </c>
      <c r="D845" t="str">
        <f>LEFT(dailyActivity_merged[[#This Row],[ActivityDate]],1)</f>
        <v>4</v>
      </c>
      <c r="E845" s="1">
        <v>42497</v>
      </c>
      <c r="F845" s="1">
        <f ca="1">SUMIF(dailyActivity_merged[Id],dailyActivity_merged[[#Headers],[TotalSteps]],F846:F1784)</f>
        <v>0</v>
      </c>
      <c r="G845">
        <v>4468</v>
      </c>
      <c r="H845">
        <v>3.53999996185303</v>
      </c>
      <c r="I845">
        <v>3.53999996185303</v>
      </c>
      <c r="J845">
        <v>0</v>
      </c>
      <c r="K845" t="b">
        <f>IF(dailyActivity_merged[[#This Row],[VeryActiveDistance]]&gt;20,"active")</f>
        <v>0</v>
      </c>
      <c r="L845">
        <v>0</v>
      </c>
      <c r="M845" t="b">
        <f>IF(dailyActivity_merged[[#This Row],[ModeratelyActiveDistance]]&gt;10&lt;20,"moderate")</f>
        <v>0</v>
      </c>
      <c r="N845">
        <v>0</v>
      </c>
      <c r="O845" t="str">
        <f>IF(dailyActivity_merged[[#This Row],[LightActiveDistance]]&lt;10,"light")</f>
        <v>light</v>
      </c>
      <c r="P845" t="b">
        <f>IF(dailyActivity_merged[[#This Row],[Mean]]="intermediate",IF(dailyActivity_merged[[#This Row],[Mean]]&gt;35,"pro","beginner"))</f>
        <v>0</v>
      </c>
      <c r="Q845">
        <f>AVERAGE(dailyActivity_merged[LightActiveDistance])</f>
        <v>3.3408191485885292</v>
      </c>
      <c r="R845">
        <v>3.53999996185303</v>
      </c>
      <c r="S845">
        <v>0</v>
      </c>
      <c r="T845">
        <f>dailyActivity_merged[[#This Row],[VeryActiveMinutes]]*60</f>
        <v>0</v>
      </c>
      <c r="U845">
        <v>0</v>
      </c>
      <c r="V845">
        <f>dailyActivity_merged[[#This Row],[FairlyActiveMinutes]]*60</f>
        <v>0</v>
      </c>
      <c r="W845">
        <v>0</v>
      </c>
      <c r="X845">
        <f>dailyActivity_merged[[#This Row],[LightlyActiveMinutes]]*60</f>
        <v>9480</v>
      </c>
      <c r="Y845">
        <v>158</v>
      </c>
      <c r="Z845">
        <v>851</v>
      </c>
      <c r="AA845">
        <v>2799</v>
      </c>
    </row>
    <row r="846" spans="1:27" x14ac:dyDescent="0.3">
      <c r="A846" t="e">
        <f>VLOOKUP(dailyActivity_merged[[#Headers],[Id]],dailyActivity_merged[[Id]:[Calories]],15,0)</f>
        <v>#N/A</v>
      </c>
      <c r="B846" t="str">
        <f>LEFT(dailyActivity_merged[[#This Row],[Id]],4)</f>
        <v>8378</v>
      </c>
      <c r="C846">
        <v>8378563200</v>
      </c>
      <c r="D846" t="str">
        <f>LEFT(dailyActivity_merged[[#This Row],[ActivityDate]],1)</f>
        <v>4</v>
      </c>
      <c r="E846" s="1">
        <v>42498</v>
      </c>
      <c r="F846" s="1">
        <f ca="1">SUMIF(dailyActivity_merged[Id],dailyActivity_merged[[#Headers],[TotalSteps]],F847:F1785)</f>
        <v>0</v>
      </c>
      <c r="G846">
        <v>2943</v>
      </c>
      <c r="H846">
        <v>2.3299999237060498</v>
      </c>
      <c r="I846">
        <v>2.3299999237060498</v>
      </c>
      <c r="J846">
        <v>0</v>
      </c>
      <c r="K846" t="b">
        <f>IF(dailyActivity_merged[[#This Row],[VeryActiveDistance]]&gt;20,"active")</f>
        <v>0</v>
      </c>
      <c r="L846">
        <v>0</v>
      </c>
      <c r="M846" t="b">
        <f>IF(dailyActivity_merged[[#This Row],[ModeratelyActiveDistance]]&gt;10&lt;20,"moderate")</f>
        <v>0</v>
      </c>
      <c r="N846">
        <v>0</v>
      </c>
      <c r="O846" t="str">
        <f>IF(dailyActivity_merged[[#This Row],[LightActiveDistance]]&lt;10,"light")</f>
        <v>light</v>
      </c>
      <c r="P846" t="b">
        <f>IF(dailyActivity_merged[[#This Row],[Mean]]="intermediate",IF(dailyActivity_merged[[#This Row],[Mean]]&gt;35,"pro","beginner"))</f>
        <v>0</v>
      </c>
      <c r="Q846">
        <f>AVERAGE(dailyActivity_merged[LightActiveDistance])</f>
        <v>3.3408191485885292</v>
      </c>
      <c r="R846">
        <v>2.3299999237060498</v>
      </c>
      <c r="S846">
        <v>0</v>
      </c>
      <c r="T846">
        <f>dailyActivity_merged[[#This Row],[VeryActiveMinutes]]*60</f>
        <v>0</v>
      </c>
      <c r="U846">
        <v>0</v>
      </c>
      <c r="V846">
        <f>dailyActivity_merged[[#This Row],[FairlyActiveMinutes]]*60</f>
        <v>0</v>
      </c>
      <c r="W846">
        <v>0</v>
      </c>
      <c r="X846">
        <f>dailyActivity_merged[[#This Row],[LightlyActiveMinutes]]*60</f>
        <v>8340</v>
      </c>
      <c r="Y846">
        <v>139</v>
      </c>
      <c r="Z846">
        <v>621</v>
      </c>
      <c r="AA846">
        <v>2685</v>
      </c>
    </row>
    <row r="847" spans="1:27" x14ac:dyDescent="0.3">
      <c r="A847" t="e">
        <f>VLOOKUP(dailyActivity_merged[[#Headers],[Id]],dailyActivity_merged[[Id]:[Calories]],15,0)</f>
        <v>#N/A</v>
      </c>
      <c r="B847" t="str">
        <f>LEFT(dailyActivity_merged[[#This Row],[Id]],4)</f>
        <v>8378</v>
      </c>
      <c r="C847">
        <v>8378563200</v>
      </c>
      <c r="D847" t="str">
        <f>LEFT(dailyActivity_merged[[#This Row],[ActivityDate]],1)</f>
        <v>4</v>
      </c>
      <c r="E847" s="1">
        <v>42499</v>
      </c>
      <c r="F847" s="1">
        <f ca="1">SUMIF(dailyActivity_merged[Id],dailyActivity_merged[[#Headers],[TotalSteps]],F848:F1786)</f>
        <v>0</v>
      </c>
      <c r="G847">
        <v>8382</v>
      </c>
      <c r="H847">
        <v>6.6500000953674299</v>
      </c>
      <c r="I847">
        <v>6.6500000953674299</v>
      </c>
      <c r="J847">
        <v>2</v>
      </c>
      <c r="K847" t="b">
        <f>IF(dailyActivity_merged[[#This Row],[VeryActiveDistance]]&gt;20,"active")</f>
        <v>0</v>
      </c>
      <c r="L847">
        <v>1.2699999809265099</v>
      </c>
      <c r="M847" t="b">
        <f>IF(dailyActivity_merged[[#This Row],[ModeratelyActiveDistance]]&gt;10&lt;20,"moderate")</f>
        <v>0</v>
      </c>
      <c r="N847">
        <v>0.66000002622604403</v>
      </c>
      <c r="O847" t="str">
        <f>IF(dailyActivity_merged[[#This Row],[LightActiveDistance]]&lt;10,"light")</f>
        <v>light</v>
      </c>
      <c r="P847" t="b">
        <f>IF(dailyActivity_merged[[#This Row],[Mean]]="intermediate",IF(dailyActivity_merged[[#This Row],[Mean]]&gt;35,"pro","beginner"))</f>
        <v>0</v>
      </c>
      <c r="Q847">
        <f>AVERAGE(dailyActivity_merged[LightActiveDistance])</f>
        <v>3.3408191485885292</v>
      </c>
      <c r="R847">
        <v>4.7199997901916504</v>
      </c>
      <c r="S847">
        <v>0</v>
      </c>
      <c r="T847">
        <f>dailyActivity_merged[[#This Row],[VeryActiveMinutes]]*60</f>
        <v>4260</v>
      </c>
      <c r="U847">
        <v>71</v>
      </c>
      <c r="V847">
        <f>dailyActivity_merged[[#This Row],[FairlyActiveMinutes]]*60</f>
        <v>780</v>
      </c>
      <c r="W847">
        <v>13</v>
      </c>
      <c r="X847">
        <f>dailyActivity_merged[[#This Row],[LightlyActiveMinutes]]*60</f>
        <v>10260</v>
      </c>
      <c r="Y847">
        <v>171</v>
      </c>
      <c r="Z847">
        <v>772</v>
      </c>
      <c r="AA847">
        <v>3721</v>
      </c>
    </row>
    <row r="848" spans="1:27" x14ac:dyDescent="0.3">
      <c r="A848" t="e">
        <f>VLOOKUP(dailyActivity_merged[[#Headers],[Id]],dailyActivity_merged[[Id]:[Calories]],15,0)</f>
        <v>#N/A</v>
      </c>
      <c r="B848" t="str">
        <f>LEFT(dailyActivity_merged[[#This Row],[Id]],4)</f>
        <v>8378</v>
      </c>
      <c r="C848">
        <v>8378563200</v>
      </c>
      <c r="D848" t="str">
        <f>LEFT(dailyActivity_merged[[#This Row],[ActivityDate]],1)</f>
        <v>4</v>
      </c>
      <c r="E848" s="1">
        <v>42500</v>
      </c>
      <c r="F848" s="1">
        <f ca="1">SUMIF(dailyActivity_merged[Id],dailyActivity_merged[[#Headers],[TotalSteps]],F849:F1787)</f>
        <v>0</v>
      </c>
      <c r="G848">
        <v>6582</v>
      </c>
      <c r="H848">
        <v>5.2199997901916504</v>
      </c>
      <c r="I848">
        <v>5.2199997901916504</v>
      </c>
      <c r="J848">
        <v>2</v>
      </c>
      <c r="K848" t="b">
        <f>IF(dailyActivity_merged[[#This Row],[VeryActiveDistance]]&gt;20,"active")</f>
        <v>0</v>
      </c>
      <c r="L848">
        <v>0.66000002622604403</v>
      </c>
      <c r="M848" t="b">
        <f>IF(dailyActivity_merged[[#This Row],[ModeratelyActiveDistance]]&gt;10&lt;20,"moderate")</f>
        <v>0</v>
      </c>
      <c r="N848">
        <v>0.63999998569488503</v>
      </c>
      <c r="O848" t="str">
        <f>IF(dailyActivity_merged[[#This Row],[LightActiveDistance]]&lt;10,"light")</f>
        <v>light</v>
      </c>
      <c r="P848" t="b">
        <f>IF(dailyActivity_merged[[#This Row],[Mean]]="intermediate",IF(dailyActivity_merged[[#This Row],[Mean]]&gt;35,"pro","beginner"))</f>
        <v>0</v>
      </c>
      <c r="Q848">
        <f>AVERAGE(dailyActivity_merged[LightActiveDistance])</f>
        <v>3.3408191485885292</v>
      </c>
      <c r="R848">
        <v>3.9200000762939502</v>
      </c>
      <c r="S848">
        <v>0</v>
      </c>
      <c r="T848">
        <f>dailyActivity_merged[[#This Row],[VeryActiveMinutes]]*60</f>
        <v>3780</v>
      </c>
      <c r="U848">
        <v>63</v>
      </c>
      <c r="V848">
        <f>dailyActivity_merged[[#This Row],[FairlyActiveMinutes]]*60</f>
        <v>780</v>
      </c>
      <c r="W848">
        <v>13</v>
      </c>
      <c r="X848">
        <f>dailyActivity_merged[[#This Row],[LightlyActiveMinutes]]*60</f>
        <v>9120</v>
      </c>
      <c r="Y848">
        <v>152</v>
      </c>
      <c r="Z848">
        <v>840</v>
      </c>
      <c r="AA848">
        <v>3586</v>
      </c>
    </row>
    <row r="849" spans="1:27" x14ac:dyDescent="0.3">
      <c r="A849" t="e">
        <f>VLOOKUP(dailyActivity_merged[[#Headers],[Id]],dailyActivity_merged[[Id]:[Calories]],15,0)</f>
        <v>#N/A</v>
      </c>
      <c r="B849" t="str">
        <f>LEFT(dailyActivity_merged[[#This Row],[Id]],4)</f>
        <v>8378</v>
      </c>
      <c r="C849">
        <v>8378563200</v>
      </c>
      <c r="D849" t="str">
        <f>LEFT(dailyActivity_merged[[#This Row],[ActivityDate]],1)</f>
        <v>4</v>
      </c>
      <c r="E849" s="1">
        <v>42501</v>
      </c>
      <c r="F849" s="1">
        <f ca="1">SUMIF(dailyActivity_merged[Id],dailyActivity_merged[[#Headers],[TotalSteps]],F850:F1788)</f>
        <v>0</v>
      </c>
      <c r="G849">
        <v>9143</v>
      </c>
      <c r="H849">
        <v>7.25</v>
      </c>
      <c r="I849">
        <v>7.25</v>
      </c>
      <c r="J849">
        <v>2</v>
      </c>
      <c r="K849" t="b">
        <f>IF(dailyActivity_merged[[#This Row],[VeryActiveDistance]]&gt;20,"active")</f>
        <v>0</v>
      </c>
      <c r="L849">
        <v>1.3899999856948899</v>
      </c>
      <c r="M849" t="b">
        <f>IF(dailyActivity_merged[[#This Row],[ModeratelyActiveDistance]]&gt;10&lt;20,"moderate")</f>
        <v>0</v>
      </c>
      <c r="N849">
        <v>0.58999997377395597</v>
      </c>
      <c r="O849" t="str">
        <f>IF(dailyActivity_merged[[#This Row],[LightActiveDistance]]&lt;10,"light")</f>
        <v>light</v>
      </c>
      <c r="P849" t="b">
        <f>IF(dailyActivity_merged[[#This Row],[Mean]]="intermediate",IF(dailyActivity_merged[[#This Row],[Mean]]&gt;35,"pro","beginner"))</f>
        <v>0</v>
      </c>
      <c r="Q849">
        <f>AVERAGE(dailyActivity_merged[LightActiveDistance])</f>
        <v>3.3408191485885292</v>
      </c>
      <c r="R849">
        <v>5.2699999809265101</v>
      </c>
      <c r="S849">
        <v>0</v>
      </c>
      <c r="T849">
        <f>dailyActivity_merged[[#This Row],[VeryActiveMinutes]]*60</f>
        <v>4320</v>
      </c>
      <c r="U849">
        <v>72</v>
      </c>
      <c r="V849">
        <f>dailyActivity_merged[[#This Row],[FairlyActiveMinutes]]*60</f>
        <v>600</v>
      </c>
      <c r="W849">
        <v>10</v>
      </c>
      <c r="X849">
        <f>dailyActivity_merged[[#This Row],[LightlyActiveMinutes]]*60</f>
        <v>11040</v>
      </c>
      <c r="Y849">
        <v>184</v>
      </c>
      <c r="Z849">
        <v>763</v>
      </c>
      <c r="AA849">
        <v>3788</v>
      </c>
    </row>
    <row r="850" spans="1:27" x14ac:dyDescent="0.3">
      <c r="A850" t="e">
        <f>VLOOKUP(dailyActivity_merged[[#Headers],[Id]],dailyActivity_merged[[Id]:[Calories]],15,0)</f>
        <v>#N/A</v>
      </c>
      <c r="B850" t="str">
        <f>LEFT(dailyActivity_merged[[#This Row],[Id]],4)</f>
        <v>8378</v>
      </c>
      <c r="C850">
        <v>8378563200</v>
      </c>
      <c r="D850" t="str">
        <f>LEFT(dailyActivity_merged[[#This Row],[ActivityDate]],1)</f>
        <v>4</v>
      </c>
      <c r="E850" s="1">
        <v>42502</v>
      </c>
      <c r="F850" s="1">
        <f ca="1">SUMIF(dailyActivity_merged[Id],dailyActivity_merged[[#Headers],[TotalSteps]],F851:F1789)</f>
        <v>0</v>
      </c>
      <c r="G850">
        <v>4561</v>
      </c>
      <c r="H850">
        <v>3.6199998855590798</v>
      </c>
      <c r="I850">
        <v>3.6199998855590798</v>
      </c>
      <c r="J850">
        <v>0</v>
      </c>
      <c r="K850" t="b">
        <f>IF(dailyActivity_merged[[#This Row],[VeryActiveDistance]]&gt;20,"active")</f>
        <v>0</v>
      </c>
      <c r="L850">
        <v>0.64999997615814198</v>
      </c>
      <c r="M850" t="b">
        <f>IF(dailyActivity_merged[[#This Row],[ModeratelyActiveDistance]]&gt;10&lt;20,"moderate")</f>
        <v>0</v>
      </c>
      <c r="N850">
        <v>0.270000010728836</v>
      </c>
      <c r="O850" t="str">
        <f>IF(dailyActivity_merged[[#This Row],[LightActiveDistance]]&lt;10,"light")</f>
        <v>light</v>
      </c>
      <c r="P850" t="b">
        <f>IF(dailyActivity_merged[[#This Row],[Mean]]="intermediate",IF(dailyActivity_merged[[#This Row],[Mean]]&gt;35,"pro","beginner"))</f>
        <v>0</v>
      </c>
      <c r="Q850">
        <f>AVERAGE(dailyActivity_merged[LightActiveDistance])</f>
        <v>3.3408191485885292</v>
      </c>
      <c r="R850">
        <v>2.6900000572204599</v>
      </c>
      <c r="S850">
        <v>0</v>
      </c>
      <c r="T850">
        <f>dailyActivity_merged[[#This Row],[VeryActiveMinutes]]*60</f>
        <v>480</v>
      </c>
      <c r="U850">
        <v>8</v>
      </c>
      <c r="V850">
        <f>dailyActivity_merged[[#This Row],[FairlyActiveMinutes]]*60</f>
        <v>360</v>
      </c>
      <c r="W850">
        <v>6</v>
      </c>
      <c r="X850">
        <f>dailyActivity_merged[[#This Row],[LightlyActiveMinutes]]*60</f>
        <v>6120</v>
      </c>
      <c r="Y850">
        <v>102</v>
      </c>
      <c r="Z850">
        <v>433</v>
      </c>
      <c r="AA850">
        <v>1976</v>
      </c>
    </row>
    <row r="851" spans="1:27" x14ac:dyDescent="0.3">
      <c r="A851" t="e">
        <f>VLOOKUP(dailyActivity_merged[[#Headers],[Id]],dailyActivity_merged[[Id]:[Calories]],15,0)</f>
        <v>#N/A</v>
      </c>
      <c r="B851" t="str">
        <f>LEFT(dailyActivity_merged[[#This Row],[Id]],4)</f>
        <v>8583</v>
      </c>
      <c r="C851">
        <v>8583815059</v>
      </c>
      <c r="D851" t="str">
        <f>LEFT(dailyActivity_merged[[#This Row],[ActivityDate]],1)</f>
        <v>4</v>
      </c>
      <c r="E851" s="1">
        <v>42472</v>
      </c>
      <c r="F851" s="1">
        <f ca="1">SUMIF(dailyActivity_merged[Id],dailyActivity_merged[[#Headers],[TotalSteps]],F852:F1790)</f>
        <v>0</v>
      </c>
      <c r="G851">
        <v>5014</v>
      </c>
      <c r="H851">
        <v>3.9100000858306898</v>
      </c>
      <c r="I851">
        <v>3.9100000858306898</v>
      </c>
      <c r="J851">
        <v>0</v>
      </c>
      <c r="K851" t="b">
        <f>IF(dailyActivity_merged[[#This Row],[VeryActiveDistance]]&gt;20,"active")</f>
        <v>0</v>
      </c>
      <c r="L851">
        <v>0</v>
      </c>
      <c r="M851" t="b">
        <f>IF(dailyActivity_merged[[#This Row],[ModeratelyActiveDistance]]&gt;10&lt;20,"moderate")</f>
        <v>0</v>
      </c>
      <c r="N851">
        <v>0.33000001311302202</v>
      </c>
      <c r="O851" t="str">
        <f>IF(dailyActivity_merged[[#This Row],[LightActiveDistance]]&lt;10,"light")</f>
        <v>light</v>
      </c>
      <c r="P851" t="b">
        <f>IF(dailyActivity_merged[[#This Row],[Mean]]="intermediate",IF(dailyActivity_merged[[#This Row],[Mean]]&gt;35,"pro","beginner"))</f>
        <v>0</v>
      </c>
      <c r="Q851">
        <f>AVERAGE(dailyActivity_merged[LightActiveDistance])</f>
        <v>3.3408191485885292</v>
      </c>
      <c r="R851">
        <v>3.5799999237060498</v>
      </c>
      <c r="S851">
        <v>0</v>
      </c>
      <c r="T851">
        <f>dailyActivity_merged[[#This Row],[VeryActiveMinutes]]*60</f>
        <v>0</v>
      </c>
      <c r="U851">
        <v>0</v>
      </c>
      <c r="V851">
        <f>dailyActivity_merged[[#This Row],[FairlyActiveMinutes]]*60</f>
        <v>420</v>
      </c>
      <c r="W851">
        <v>7</v>
      </c>
      <c r="X851">
        <f>dailyActivity_merged[[#This Row],[LightlyActiveMinutes]]*60</f>
        <v>11760</v>
      </c>
      <c r="Y851">
        <v>196</v>
      </c>
      <c r="Z851">
        <v>1237</v>
      </c>
      <c r="AA851">
        <v>2650</v>
      </c>
    </row>
    <row r="852" spans="1:27" x14ac:dyDescent="0.3">
      <c r="A852" t="e">
        <f>VLOOKUP(dailyActivity_merged[[#Headers],[Id]],dailyActivity_merged[[Id]:[Calories]],15,0)</f>
        <v>#N/A</v>
      </c>
      <c r="B852" t="str">
        <f>LEFT(dailyActivity_merged[[#This Row],[Id]],4)</f>
        <v>8583</v>
      </c>
      <c r="C852">
        <v>8583815059</v>
      </c>
      <c r="D852" t="str">
        <f>LEFT(dailyActivity_merged[[#This Row],[ActivityDate]],1)</f>
        <v>4</v>
      </c>
      <c r="E852" s="1">
        <v>42473</v>
      </c>
      <c r="F852" s="1">
        <f ca="1">SUMIF(dailyActivity_merged[Id],dailyActivity_merged[[#Headers],[TotalSteps]],F853:F1791)</f>
        <v>0</v>
      </c>
      <c r="G852">
        <v>5571</v>
      </c>
      <c r="H852">
        <v>4.3499999046325701</v>
      </c>
      <c r="I852">
        <v>4.3499999046325701</v>
      </c>
      <c r="J852">
        <v>0</v>
      </c>
      <c r="K852" t="b">
        <f>IF(dailyActivity_merged[[#This Row],[VeryActiveDistance]]&gt;20,"active")</f>
        <v>0</v>
      </c>
      <c r="L852">
        <v>0.15000000596046401</v>
      </c>
      <c r="M852" t="b">
        <f>IF(dailyActivity_merged[[#This Row],[ModeratelyActiveDistance]]&gt;10&lt;20,"moderate")</f>
        <v>0</v>
      </c>
      <c r="N852">
        <v>0.97000002861022905</v>
      </c>
      <c r="O852" t="str">
        <f>IF(dailyActivity_merged[[#This Row],[LightActiveDistance]]&lt;10,"light")</f>
        <v>light</v>
      </c>
      <c r="P852" t="b">
        <f>IF(dailyActivity_merged[[#This Row],[Mean]]="intermediate",IF(dailyActivity_merged[[#This Row],[Mean]]&gt;35,"pro","beginner"))</f>
        <v>0</v>
      </c>
      <c r="Q852">
        <f>AVERAGE(dailyActivity_merged[LightActiveDistance])</f>
        <v>3.3408191485885292</v>
      </c>
      <c r="R852">
        <v>3.2300000190734899</v>
      </c>
      <c r="S852">
        <v>0</v>
      </c>
      <c r="T852">
        <f>dailyActivity_merged[[#This Row],[VeryActiveMinutes]]*60</f>
        <v>120</v>
      </c>
      <c r="U852">
        <v>2</v>
      </c>
      <c r="V852">
        <f>dailyActivity_merged[[#This Row],[FairlyActiveMinutes]]*60</f>
        <v>1380</v>
      </c>
      <c r="W852">
        <v>23</v>
      </c>
      <c r="X852">
        <f>dailyActivity_merged[[#This Row],[LightlyActiveMinutes]]*60</f>
        <v>9780</v>
      </c>
      <c r="Y852">
        <v>163</v>
      </c>
      <c r="Z852">
        <v>1252</v>
      </c>
      <c r="AA852">
        <v>2654</v>
      </c>
    </row>
    <row r="853" spans="1:27" x14ac:dyDescent="0.3">
      <c r="A853" t="e">
        <f>VLOOKUP(dailyActivity_merged[[#Headers],[Id]],dailyActivity_merged[[Id]:[Calories]],15,0)</f>
        <v>#N/A</v>
      </c>
      <c r="B853" t="str">
        <f>LEFT(dailyActivity_merged[[#This Row],[Id]],4)</f>
        <v>8583</v>
      </c>
      <c r="C853">
        <v>8583815059</v>
      </c>
      <c r="D853" t="str">
        <f>LEFT(dailyActivity_merged[[#This Row],[ActivityDate]],1)</f>
        <v>4</v>
      </c>
      <c r="E853" s="1">
        <v>42474</v>
      </c>
      <c r="F853" s="1">
        <f ca="1">SUMIF(dailyActivity_merged[Id],dailyActivity_merged[[#Headers],[TotalSteps]],F854:F1792)</f>
        <v>0</v>
      </c>
      <c r="G853">
        <v>3135</v>
      </c>
      <c r="H853">
        <v>2.4500000476837198</v>
      </c>
      <c r="I853">
        <v>2.4500000476837198</v>
      </c>
      <c r="J853">
        <v>0</v>
      </c>
      <c r="K853" t="b">
        <f>IF(dailyActivity_merged[[#This Row],[VeryActiveDistance]]&gt;20,"active")</f>
        <v>0</v>
      </c>
      <c r="L853">
        <v>0</v>
      </c>
      <c r="M853" t="b">
        <f>IF(dailyActivity_merged[[#This Row],[ModeratelyActiveDistance]]&gt;10&lt;20,"moderate")</f>
        <v>0</v>
      </c>
      <c r="N853">
        <v>0</v>
      </c>
      <c r="O853" t="str">
        <f>IF(dailyActivity_merged[[#This Row],[LightActiveDistance]]&lt;10,"light")</f>
        <v>light</v>
      </c>
      <c r="P853" t="b">
        <f>IF(dailyActivity_merged[[#This Row],[Mean]]="intermediate",IF(dailyActivity_merged[[#This Row],[Mean]]&gt;35,"pro","beginner"))</f>
        <v>0</v>
      </c>
      <c r="Q853">
        <f>AVERAGE(dailyActivity_merged[LightActiveDistance])</f>
        <v>3.3408191485885292</v>
      </c>
      <c r="R853">
        <v>2.4300000667571999</v>
      </c>
      <c r="S853">
        <v>0</v>
      </c>
      <c r="T853">
        <f>dailyActivity_merged[[#This Row],[VeryActiveMinutes]]*60</f>
        <v>0</v>
      </c>
      <c r="U853">
        <v>0</v>
      </c>
      <c r="V853">
        <f>dailyActivity_merged[[#This Row],[FairlyActiveMinutes]]*60</f>
        <v>0</v>
      </c>
      <c r="W853">
        <v>0</v>
      </c>
      <c r="X853">
        <f>dailyActivity_merged[[#This Row],[LightlyActiveMinutes]]*60</f>
        <v>8040</v>
      </c>
      <c r="Y853">
        <v>134</v>
      </c>
      <c r="Z853">
        <v>1306</v>
      </c>
      <c r="AA853">
        <v>2443</v>
      </c>
    </row>
    <row r="854" spans="1:27" x14ac:dyDescent="0.3">
      <c r="A854" t="e">
        <f>VLOOKUP(dailyActivity_merged[[#Headers],[Id]],dailyActivity_merged[[Id]:[Calories]],15,0)</f>
        <v>#N/A</v>
      </c>
      <c r="B854" t="str">
        <f>LEFT(dailyActivity_merged[[#This Row],[Id]],4)</f>
        <v>8583</v>
      </c>
      <c r="C854">
        <v>8583815059</v>
      </c>
      <c r="D854" t="str">
        <f>LEFT(dailyActivity_merged[[#This Row],[ActivityDate]],1)</f>
        <v>4</v>
      </c>
      <c r="E854" s="1">
        <v>42475</v>
      </c>
      <c r="F854" s="1">
        <f ca="1">SUMIF(dailyActivity_merged[Id],dailyActivity_merged[[#Headers],[TotalSteps]],F855:F1793)</f>
        <v>0</v>
      </c>
      <c r="G854">
        <v>3430</v>
      </c>
      <c r="H854">
        <v>2.6800000667571999</v>
      </c>
      <c r="I854">
        <v>2.6800000667571999</v>
      </c>
      <c r="J854">
        <v>0</v>
      </c>
      <c r="K854" t="b">
        <f>IF(dailyActivity_merged[[#This Row],[VeryActiveDistance]]&gt;20,"active")</f>
        <v>0</v>
      </c>
      <c r="L854">
        <v>0</v>
      </c>
      <c r="M854" t="b">
        <f>IF(dailyActivity_merged[[#This Row],[ModeratelyActiveDistance]]&gt;10&lt;20,"moderate")</f>
        <v>0</v>
      </c>
      <c r="N854">
        <v>0</v>
      </c>
      <c r="O854" t="str">
        <f>IF(dailyActivity_merged[[#This Row],[LightActiveDistance]]&lt;10,"light")</f>
        <v>light</v>
      </c>
      <c r="P854" t="b">
        <f>IF(dailyActivity_merged[[#This Row],[Mean]]="intermediate",IF(dailyActivity_merged[[#This Row],[Mean]]&gt;35,"pro","beginner"))</f>
        <v>0</v>
      </c>
      <c r="Q854">
        <f>AVERAGE(dailyActivity_merged[LightActiveDistance])</f>
        <v>3.3408191485885292</v>
      </c>
      <c r="R854">
        <v>0.89999997615814198</v>
      </c>
      <c r="S854">
        <v>0</v>
      </c>
      <c r="T854">
        <f>dailyActivity_merged[[#This Row],[VeryActiveMinutes]]*60</f>
        <v>0</v>
      </c>
      <c r="U854">
        <v>0</v>
      </c>
      <c r="V854">
        <f>dailyActivity_merged[[#This Row],[FairlyActiveMinutes]]*60</f>
        <v>0</v>
      </c>
      <c r="W854">
        <v>0</v>
      </c>
      <c r="X854">
        <f>dailyActivity_merged[[#This Row],[LightlyActiveMinutes]]*60</f>
        <v>3900</v>
      </c>
      <c r="Y854">
        <v>65</v>
      </c>
      <c r="Z854">
        <v>1375</v>
      </c>
      <c r="AA854">
        <v>2505</v>
      </c>
    </row>
    <row r="855" spans="1:27" x14ac:dyDescent="0.3">
      <c r="A855" t="e">
        <f>VLOOKUP(dailyActivity_merged[[#Headers],[Id]],dailyActivity_merged[[Id]:[Calories]],15,0)</f>
        <v>#N/A</v>
      </c>
      <c r="B855" t="str">
        <f>LEFT(dailyActivity_merged[[#This Row],[Id]],4)</f>
        <v>8583</v>
      </c>
      <c r="C855">
        <v>8583815059</v>
      </c>
      <c r="D855" t="str">
        <f>LEFT(dailyActivity_merged[[#This Row],[ActivityDate]],1)</f>
        <v>4</v>
      </c>
      <c r="E855" s="1">
        <v>42476</v>
      </c>
      <c r="F855" s="1">
        <f ca="1">SUMIF(dailyActivity_merged[Id],dailyActivity_merged[[#Headers],[TotalSteps]],F856:F1794)</f>
        <v>0</v>
      </c>
      <c r="G855">
        <v>5319</v>
      </c>
      <c r="H855">
        <v>4.1500000953674299</v>
      </c>
      <c r="I855">
        <v>4.1500000953674299</v>
      </c>
      <c r="J855">
        <v>0</v>
      </c>
      <c r="K855" t="b">
        <f>IF(dailyActivity_merged[[#This Row],[VeryActiveDistance]]&gt;20,"active")</f>
        <v>0</v>
      </c>
      <c r="L855">
        <v>0</v>
      </c>
      <c r="M855" t="b">
        <f>IF(dailyActivity_merged[[#This Row],[ModeratelyActiveDistance]]&gt;10&lt;20,"moderate")</f>
        <v>0</v>
      </c>
      <c r="N855">
        <v>0</v>
      </c>
      <c r="O855" t="str">
        <f>IF(dailyActivity_merged[[#This Row],[LightActiveDistance]]&lt;10,"light")</f>
        <v>light</v>
      </c>
      <c r="P855" t="b">
        <f>IF(dailyActivity_merged[[#This Row],[Mean]]="intermediate",IF(dailyActivity_merged[[#This Row],[Mean]]&gt;35,"pro","beginner"))</f>
        <v>0</v>
      </c>
      <c r="Q855">
        <f>AVERAGE(dailyActivity_merged[LightActiveDistance])</f>
        <v>3.3408191485885292</v>
      </c>
      <c r="R855">
        <v>0</v>
      </c>
      <c r="S855">
        <v>0</v>
      </c>
      <c r="T855">
        <f>dailyActivity_merged[[#This Row],[VeryActiveMinutes]]*60</f>
        <v>0</v>
      </c>
      <c r="U855">
        <v>0</v>
      </c>
      <c r="V855">
        <f>dailyActivity_merged[[#This Row],[FairlyActiveMinutes]]*60</f>
        <v>0</v>
      </c>
      <c r="W855">
        <v>0</v>
      </c>
      <c r="X855">
        <f>dailyActivity_merged[[#This Row],[LightlyActiveMinutes]]*60</f>
        <v>0</v>
      </c>
      <c r="Y855">
        <v>0</v>
      </c>
      <c r="Z855">
        <v>1440</v>
      </c>
      <c r="AA855">
        <v>2693</v>
      </c>
    </row>
    <row r="856" spans="1:27" x14ac:dyDescent="0.3">
      <c r="A856" t="e">
        <f>VLOOKUP(dailyActivity_merged[[#Headers],[Id]],dailyActivity_merged[[Id]:[Calories]],15,0)</f>
        <v>#N/A</v>
      </c>
      <c r="B856" t="str">
        <f>LEFT(dailyActivity_merged[[#This Row],[Id]],4)</f>
        <v>8583</v>
      </c>
      <c r="C856">
        <v>8583815059</v>
      </c>
      <c r="D856" t="str">
        <f>LEFT(dailyActivity_merged[[#This Row],[ActivityDate]],1)</f>
        <v>4</v>
      </c>
      <c r="E856" s="1">
        <v>42477</v>
      </c>
      <c r="F856" s="1">
        <f ca="1">SUMIF(dailyActivity_merged[Id],dailyActivity_merged[[#Headers],[TotalSteps]],F857:F1795)</f>
        <v>0</v>
      </c>
      <c r="G856">
        <v>3008</v>
      </c>
      <c r="H856">
        <v>2.3499999046325701</v>
      </c>
      <c r="I856">
        <v>2.3499999046325701</v>
      </c>
      <c r="J856">
        <v>0</v>
      </c>
      <c r="K856" t="b">
        <f>IF(dailyActivity_merged[[#This Row],[VeryActiveDistance]]&gt;20,"active")</f>
        <v>0</v>
      </c>
      <c r="L856">
        <v>0</v>
      </c>
      <c r="M856" t="b">
        <f>IF(dailyActivity_merged[[#This Row],[ModeratelyActiveDistance]]&gt;10&lt;20,"moderate")</f>
        <v>0</v>
      </c>
      <c r="N856">
        <v>0</v>
      </c>
      <c r="O856" t="str">
        <f>IF(dailyActivity_merged[[#This Row],[LightActiveDistance]]&lt;10,"light")</f>
        <v>light</v>
      </c>
      <c r="P856" t="b">
        <f>IF(dailyActivity_merged[[#This Row],[Mean]]="intermediate",IF(dailyActivity_merged[[#This Row],[Mean]]&gt;35,"pro","beginner"))</f>
        <v>0</v>
      </c>
      <c r="Q856">
        <f>AVERAGE(dailyActivity_merged[LightActiveDistance])</f>
        <v>3.3408191485885292</v>
      </c>
      <c r="R856">
        <v>0</v>
      </c>
      <c r="S856">
        <v>0</v>
      </c>
      <c r="T856">
        <f>dailyActivity_merged[[#This Row],[VeryActiveMinutes]]*60</f>
        <v>0</v>
      </c>
      <c r="U856">
        <v>0</v>
      </c>
      <c r="V856">
        <f>dailyActivity_merged[[#This Row],[FairlyActiveMinutes]]*60</f>
        <v>0</v>
      </c>
      <c r="W856">
        <v>0</v>
      </c>
      <c r="X856">
        <f>dailyActivity_merged[[#This Row],[LightlyActiveMinutes]]*60</f>
        <v>0</v>
      </c>
      <c r="Y856">
        <v>0</v>
      </c>
      <c r="Z856">
        <v>1440</v>
      </c>
      <c r="AA856">
        <v>2439</v>
      </c>
    </row>
    <row r="857" spans="1:27" x14ac:dyDescent="0.3">
      <c r="A857" t="e">
        <f>VLOOKUP(dailyActivity_merged[[#Headers],[Id]],dailyActivity_merged[[Id]:[Calories]],15,0)</f>
        <v>#N/A</v>
      </c>
      <c r="B857" t="str">
        <f>LEFT(dailyActivity_merged[[#This Row],[Id]],4)</f>
        <v>8583</v>
      </c>
      <c r="C857">
        <v>8583815059</v>
      </c>
      <c r="D857" t="str">
        <f>LEFT(dailyActivity_merged[[#This Row],[ActivityDate]],1)</f>
        <v>4</v>
      </c>
      <c r="E857" s="1">
        <v>42478</v>
      </c>
      <c r="F857" s="1">
        <f ca="1">SUMIF(dailyActivity_merged[Id],dailyActivity_merged[[#Headers],[TotalSteps]],F858:F1796)</f>
        <v>0</v>
      </c>
      <c r="G857">
        <v>3864</v>
      </c>
      <c r="H857">
        <v>3.0099999904632599</v>
      </c>
      <c r="I857">
        <v>3.0099999904632599</v>
      </c>
      <c r="J857">
        <v>0</v>
      </c>
      <c r="K857" t="b">
        <f>IF(dailyActivity_merged[[#This Row],[VeryActiveDistance]]&gt;20,"active")</f>
        <v>0</v>
      </c>
      <c r="L857">
        <v>0.31000000238418601</v>
      </c>
      <c r="M857" t="b">
        <f>IF(dailyActivity_merged[[#This Row],[ModeratelyActiveDistance]]&gt;10&lt;20,"moderate")</f>
        <v>0</v>
      </c>
      <c r="N857">
        <v>1.0599999427795399</v>
      </c>
      <c r="O857" t="str">
        <f>IF(dailyActivity_merged[[#This Row],[LightActiveDistance]]&lt;10,"light")</f>
        <v>light</v>
      </c>
      <c r="P857" t="b">
        <f>IF(dailyActivity_merged[[#This Row],[Mean]]="intermediate",IF(dailyActivity_merged[[#This Row],[Mean]]&gt;35,"pro","beginner"))</f>
        <v>0</v>
      </c>
      <c r="Q857">
        <f>AVERAGE(dailyActivity_merged[LightActiveDistance])</f>
        <v>3.3408191485885292</v>
      </c>
      <c r="R857">
        <v>1.3500000238418599</v>
      </c>
      <c r="S857">
        <v>0</v>
      </c>
      <c r="T857">
        <f>dailyActivity_merged[[#This Row],[VeryActiveMinutes]]*60</f>
        <v>240</v>
      </c>
      <c r="U857">
        <v>4</v>
      </c>
      <c r="V857">
        <f>dailyActivity_merged[[#This Row],[FairlyActiveMinutes]]*60</f>
        <v>1320</v>
      </c>
      <c r="W857">
        <v>22</v>
      </c>
      <c r="X857">
        <f>dailyActivity_merged[[#This Row],[LightlyActiveMinutes]]*60</f>
        <v>6300</v>
      </c>
      <c r="Y857">
        <v>105</v>
      </c>
      <c r="Z857">
        <v>1309</v>
      </c>
      <c r="AA857">
        <v>2536</v>
      </c>
    </row>
    <row r="858" spans="1:27" x14ac:dyDescent="0.3">
      <c r="A858" t="e">
        <f>VLOOKUP(dailyActivity_merged[[#Headers],[Id]],dailyActivity_merged[[Id]:[Calories]],15,0)</f>
        <v>#N/A</v>
      </c>
      <c r="B858" t="str">
        <f>LEFT(dailyActivity_merged[[#This Row],[Id]],4)</f>
        <v>8583</v>
      </c>
      <c r="C858">
        <v>8583815059</v>
      </c>
      <c r="D858" t="str">
        <f>LEFT(dailyActivity_merged[[#This Row],[ActivityDate]],1)</f>
        <v>4</v>
      </c>
      <c r="E858" s="1">
        <v>42479</v>
      </c>
      <c r="F858" s="1">
        <f ca="1">SUMIF(dailyActivity_merged[Id],dailyActivity_merged[[#Headers],[TotalSteps]],F859:F1797)</f>
        <v>0</v>
      </c>
      <c r="G858">
        <v>5697</v>
      </c>
      <c r="H858">
        <v>4.4400000572204599</v>
      </c>
      <c r="I858">
        <v>4.4400000572204599</v>
      </c>
      <c r="J858">
        <v>0</v>
      </c>
      <c r="K858" t="b">
        <f>IF(dailyActivity_merged[[#This Row],[VeryActiveDistance]]&gt;20,"active")</f>
        <v>0</v>
      </c>
      <c r="L858">
        <v>0.52999997138977095</v>
      </c>
      <c r="M858" t="b">
        <f>IF(dailyActivity_merged[[#This Row],[ModeratelyActiveDistance]]&gt;10&lt;20,"moderate")</f>
        <v>0</v>
      </c>
      <c r="N858">
        <v>0.479999989271164</v>
      </c>
      <c r="O858" t="str">
        <f>IF(dailyActivity_merged[[#This Row],[LightActiveDistance]]&lt;10,"light")</f>
        <v>light</v>
      </c>
      <c r="P858" t="b">
        <f>IF(dailyActivity_merged[[#This Row],[Mean]]="intermediate",IF(dailyActivity_merged[[#This Row],[Mean]]&gt;35,"pro","beginner"))</f>
        <v>0</v>
      </c>
      <c r="Q858">
        <f>AVERAGE(dailyActivity_merged[LightActiveDistance])</f>
        <v>3.3408191485885292</v>
      </c>
      <c r="R858">
        <v>3.4400000572204599</v>
      </c>
      <c r="S858">
        <v>0</v>
      </c>
      <c r="T858">
        <f>dailyActivity_merged[[#This Row],[VeryActiveMinutes]]*60</f>
        <v>420</v>
      </c>
      <c r="U858">
        <v>7</v>
      </c>
      <c r="V858">
        <f>dailyActivity_merged[[#This Row],[FairlyActiveMinutes]]*60</f>
        <v>600</v>
      </c>
      <c r="W858">
        <v>10</v>
      </c>
      <c r="X858">
        <f>dailyActivity_merged[[#This Row],[LightlyActiveMinutes]]*60</f>
        <v>9960</v>
      </c>
      <c r="Y858">
        <v>166</v>
      </c>
      <c r="Z858">
        <v>1257</v>
      </c>
      <c r="AA858">
        <v>2668</v>
      </c>
    </row>
    <row r="859" spans="1:27" x14ac:dyDescent="0.3">
      <c r="A859" t="e">
        <f>VLOOKUP(dailyActivity_merged[[#Headers],[Id]],dailyActivity_merged[[Id]:[Calories]],15,0)</f>
        <v>#N/A</v>
      </c>
      <c r="B859" t="str">
        <f>LEFT(dailyActivity_merged[[#This Row],[Id]],4)</f>
        <v>8583</v>
      </c>
      <c r="C859">
        <v>8583815059</v>
      </c>
      <c r="D859" t="str">
        <f>LEFT(dailyActivity_merged[[#This Row],[ActivityDate]],1)</f>
        <v>4</v>
      </c>
      <c r="E859" s="1">
        <v>42480</v>
      </c>
      <c r="F859" s="1">
        <f ca="1">SUMIF(dailyActivity_merged[Id],dailyActivity_merged[[#Headers],[TotalSteps]],F860:F1798)</f>
        <v>0</v>
      </c>
      <c r="G859">
        <v>5273</v>
      </c>
      <c r="H859">
        <v>4.1100001335143999</v>
      </c>
      <c r="I859">
        <v>4.1100001335143999</v>
      </c>
      <c r="J859">
        <v>0</v>
      </c>
      <c r="K859" t="b">
        <f>IF(dailyActivity_merged[[#This Row],[VeryActiveDistance]]&gt;20,"active")</f>
        <v>0</v>
      </c>
      <c r="L859">
        <v>0</v>
      </c>
      <c r="M859" t="b">
        <f>IF(dailyActivity_merged[[#This Row],[ModeratelyActiveDistance]]&gt;10&lt;20,"moderate")</f>
        <v>0</v>
      </c>
      <c r="N859">
        <v>1.03999996185303</v>
      </c>
      <c r="O859" t="str">
        <f>IF(dailyActivity_merged[[#This Row],[LightActiveDistance]]&lt;10,"light")</f>
        <v>light</v>
      </c>
      <c r="P859" t="b">
        <f>IF(dailyActivity_merged[[#This Row],[Mean]]="intermediate",IF(dailyActivity_merged[[#This Row],[Mean]]&gt;35,"pro","beginner"))</f>
        <v>0</v>
      </c>
      <c r="Q859">
        <f>AVERAGE(dailyActivity_merged[LightActiveDistance])</f>
        <v>3.3408191485885292</v>
      </c>
      <c r="R859">
        <v>3.0699999332428001</v>
      </c>
      <c r="S859">
        <v>0</v>
      </c>
      <c r="T859">
        <f>dailyActivity_merged[[#This Row],[VeryActiveMinutes]]*60</f>
        <v>0</v>
      </c>
      <c r="U859">
        <v>0</v>
      </c>
      <c r="V859">
        <f>dailyActivity_merged[[#This Row],[FairlyActiveMinutes]]*60</f>
        <v>1620</v>
      </c>
      <c r="W859">
        <v>27</v>
      </c>
      <c r="X859">
        <f>dailyActivity_merged[[#This Row],[LightlyActiveMinutes]]*60</f>
        <v>10020</v>
      </c>
      <c r="Y859">
        <v>167</v>
      </c>
      <c r="Z859">
        <v>1246</v>
      </c>
      <c r="AA859">
        <v>2647</v>
      </c>
    </row>
    <row r="860" spans="1:27" x14ac:dyDescent="0.3">
      <c r="A860" t="e">
        <f>VLOOKUP(dailyActivity_merged[[#Headers],[Id]],dailyActivity_merged[[Id]:[Calories]],15,0)</f>
        <v>#N/A</v>
      </c>
      <c r="B860" t="str">
        <f>LEFT(dailyActivity_merged[[#This Row],[Id]],4)</f>
        <v>8583</v>
      </c>
      <c r="C860">
        <v>8583815059</v>
      </c>
      <c r="D860" t="str">
        <f>LEFT(dailyActivity_merged[[#This Row],[ActivityDate]],1)</f>
        <v>4</v>
      </c>
      <c r="E860" s="1">
        <v>42481</v>
      </c>
      <c r="F860" s="1">
        <f ca="1">SUMIF(dailyActivity_merged[Id],dailyActivity_merged[[#Headers],[TotalSteps]],F861:F1799)</f>
        <v>0</v>
      </c>
      <c r="G860">
        <v>8538</v>
      </c>
      <c r="H860">
        <v>6.6599998474121103</v>
      </c>
      <c r="I860">
        <v>6.6599998474121103</v>
      </c>
      <c r="J860">
        <v>0</v>
      </c>
      <c r="K860" t="b">
        <f>IF(dailyActivity_merged[[#This Row],[VeryActiveDistance]]&gt;20,"active")</f>
        <v>0</v>
      </c>
      <c r="L860">
        <v>2.6300001144409202</v>
      </c>
      <c r="M860" t="b">
        <f>IF(dailyActivity_merged[[#This Row],[ModeratelyActiveDistance]]&gt;10&lt;20,"moderate")</f>
        <v>0</v>
      </c>
      <c r="N860">
        <v>1.0199999809265099</v>
      </c>
      <c r="O860" t="str">
        <f>IF(dailyActivity_merged[[#This Row],[LightActiveDistance]]&lt;10,"light")</f>
        <v>light</v>
      </c>
      <c r="P860" t="b">
        <f>IF(dailyActivity_merged[[#This Row],[Mean]]="intermediate",IF(dailyActivity_merged[[#This Row],[Mean]]&gt;35,"pro","beginner"))</f>
        <v>0</v>
      </c>
      <c r="Q860">
        <f>AVERAGE(dailyActivity_merged[LightActiveDistance])</f>
        <v>3.3408191485885292</v>
      </c>
      <c r="R860">
        <v>3.0099999904632599</v>
      </c>
      <c r="S860">
        <v>0</v>
      </c>
      <c r="T860">
        <f>dailyActivity_merged[[#This Row],[VeryActiveMinutes]]*60</f>
        <v>2100</v>
      </c>
      <c r="U860">
        <v>35</v>
      </c>
      <c r="V860">
        <f>dailyActivity_merged[[#This Row],[FairlyActiveMinutes]]*60</f>
        <v>1080</v>
      </c>
      <c r="W860">
        <v>18</v>
      </c>
      <c r="X860">
        <f>dailyActivity_merged[[#This Row],[LightlyActiveMinutes]]*60</f>
        <v>9480</v>
      </c>
      <c r="Y860">
        <v>158</v>
      </c>
      <c r="Z860">
        <v>1229</v>
      </c>
      <c r="AA860">
        <v>2883</v>
      </c>
    </row>
    <row r="861" spans="1:27" x14ac:dyDescent="0.3">
      <c r="A861" t="e">
        <f>VLOOKUP(dailyActivity_merged[[#Headers],[Id]],dailyActivity_merged[[Id]:[Calories]],15,0)</f>
        <v>#N/A</v>
      </c>
      <c r="B861" t="str">
        <f>LEFT(dailyActivity_merged[[#This Row],[Id]],4)</f>
        <v>8583</v>
      </c>
      <c r="C861">
        <v>8583815059</v>
      </c>
      <c r="D861" t="str">
        <f>LEFT(dailyActivity_merged[[#This Row],[ActivityDate]],1)</f>
        <v>4</v>
      </c>
      <c r="E861" s="1">
        <v>42482</v>
      </c>
      <c r="F861" s="1">
        <f ca="1">SUMIF(dailyActivity_merged[Id],dailyActivity_merged[[#Headers],[TotalSteps]],F862:F1800)</f>
        <v>0</v>
      </c>
      <c r="G861">
        <v>8687</v>
      </c>
      <c r="H861">
        <v>6.7800002098083496</v>
      </c>
      <c r="I861">
        <v>6.7800002098083496</v>
      </c>
      <c r="J861">
        <v>0</v>
      </c>
      <c r="K861" t="b">
        <f>IF(dailyActivity_merged[[#This Row],[VeryActiveDistance]]&gt;20,"active")</f>
        <v>0</v>
      </c>
      <c r="L861">
        <v>0.28999999165535001</v>
      </c>
      <c r="M861" t="b">
        <f>IF(dailyActivity_merged[[#This Row],[ModeratelyActiveDistance]]&gt;10&lt;20,"moderate")</f>
        <v>0</v>
      </c>
      <c r="N861">
        <v>2.4100000858306898</v>
      </c>
      <c r="O861" t="str">
        <f>IF(dailyActivity_merged[[#This Row],[LightActiveDistance]]&lt;10,"light")</f>
        <v>light</v>
      </c>
      <c r="P861" t="b">
        <f>IF(dailyActivity_merged[[#This Row],[Mean]]="intermediate",IF(dailyActivity_merged[[#This Row],[Mean]]&gt;35,"pro","beginner"))</f>
        <v>0</v>
      </c>
      <c r="Q861">
        <f>AVERAGE(dailyActivity_merged[LightActiveDistance])</f>
        <v>3.3408191485885292</v>
      </c>
      <c r="R861">
        <v>4.0799999237060502</v>
      </c>
      <c r="S861">
        <v>0</v>
      </c>
      <c r="T861">
        <f>dailyActivity_merged[[#This Row],[VeryActiveMinutes]]*60</f>
        <v>240</v>
      </c>
      <c r="U861">
        <v>4</v>
      </c>
      <c r="V861">
        <f>dailyActivity_merged[[#This Row],[FairlyActiveMinutes]]*60</f>
        <v>3240</v>
      </c>
      <c r="W861">
        <v>54</v>
      </c>
      <c r="X861">
        <f>dailyActivity_merged[[#This Row],[LightlyActiveMinutes]]*60</f>
        <v>12720</v>
      </c>
      <c r="Y861">
        <v>212</v>
      </c>
      <c r="Z861">
        <v>1170</v>
      </c>
      <c r="AA861">
        <v>2944</v>
      </c>
    </row>
    <row r="862" spans="1:27" x14ac:dyDescent="0.3">
      <c r="A862" t="e">
        <f>VLOOKUP(dailyActivity_merged[[#Headers],[Id]],dailyActivity_merged[[Id]:[Calories]],15,0)</f>
        <v>#N/A</v>
      </c>
      <c r="B862" t="str">
        <f>LEFT(dailyActivity_merged[[#This Row],[Id]],4)</f>
        <v>8583</v>
      </c>
      <c r="C862">
        <v>8583815059</v>
      </c>
      <c r="D862" t="str">
        <f>LEFT(dailyActivity_merged[[#This Row],[ActivityDate]],1)</f>
        <v>4</v>
      </c>
      <c r="E862" s="1">
        <v>42483</v>
      </c>
      <c r="F862" s="1">
        <f ca="1">SUMIF(dailyActivity_merged[Id],dailyActivity_merged[[#Headers],[TotalSteps]],F863:F1801)</f>
        <v>0</v>
      </c>
      <c r="G862">
        <v>9423</v>
      </c>
      <c r="H862">
        <v>7.3499999046325701</v>
      </c>
      <c r="I862">
        <v>7.3499999046325701</v>
      </c>
      <c r="J862">
        <v>0</v>
      </c>
      <c r="K862" t="b">
        <f>IF(dailyActivity_merged[[#This Row],[VeryActiveDistance]]&gt;20,"active")</f>
        <v>0</v>
      </c>
      <c r="L862">
        <v>0.52999997138977095</v>
      </c>
      <c r="M862" t="b">
        <f>IF(dailyActivity_merged[[#This Row],[ModeratelyActiveDistance]]&gt;10&lt;20,"moderate")</f>
        <v>0</v>
      </c>
      <c r="N862">
        <v>2.0299999713897701</v>
      </c>
      <c r="O862" t="str">
        <f>IF(dailyActivity_merged[[#This Row],[LightActiveDistance]]&lt;10,"light")</f>
        <v>light</v>
      </c>
      <c r="P862" t="b">
        <f>IF(dailyActivity_merged[[#This Row],[Mean]]="intermediate",IF(dailyActivity_merged[[#This Row],[Mean]]&gt;35,"pro","beginner"))</f>
        <v>0</v>
      </c>
      <c r="Q862">
        <f>AVERAGE(dailyActivity_merged[LightActiveDistance])</f>
        <v>3.3408191485885292</v>
      </c>
      <c r="R862">
        <v>4.75</v>
      </c>
      <c r="S862">
        <v>0</v>
      </c>
      <c r="T862">
        <f>dailyActivity_merged[[#This Row],[VeryActiveMinutes]]*60</f>
        <v>420</v>
      </c>
      <c r="U862">
        <v>7</v>
      </c>
      <c r="V862">
        <f>dailyActivity_merged[[#This Row],[FairlyActiveMinutes]]*60</f>
        <v>2640</v>
      </c>
      <c r="W862">
        <v>44</v>
      </c>
      <c r="X862">
        <f>dailyActivity_merged[[#This Row],[LightlyActiveMinutes]]*60</f>
        <v>14280</v>
      </c>
      <c r="Y862">
        <v>238</v>
      </c>
      <c r="Z862">
        <v>1151</v>
      </c>
      <c r="AA862">
        <v>3012</v>
      </c>
    </row>
    <row r="863" spans="1:27" x14ac:dyDescent="0.3">
      <c r="A863" t="e">
        <f>VLOOKUP(dailyActivity_merged[[#Headers],[Id]],dailyActivity_merged[[Id]:[Calories]],15,0)</f>
        <v>#N/A</v>
      </c>
      <c r="B863" t="str">
        <f>LEFT(dailyActivity_merged[[#This Row],[Id]],4)</f>
        <v>8583</v>
      </c>
      <c r="C863">
        <v>8583815059</v>
      </c>
      <c r="D863" t="str">
        <f>LEFT(dailyActivity_merged[[#This Row],[ActivityDate]],1)</f>
        <v>4</v>
      </c>
      <c r="E863" s="1">
        <v>42484</v>
      </c>
      <c r="F863" s="1">
        <f ca="1">SUMIF(dailyActivity_merged[Id],dailyActivity_merged[[#Headers],[TotalSteps]],F864:F1802)</f>
        <v>0</v>
      </c>
      <c r="G863">
        <v>8286</v>
      </c>
      <c r="H863">
        <v>6.46000003814697</v>
      </c>
      <c r="I863">
        <v>6.46000003814697</v>
      </c>
      <c r="J863">
        <v>0</v>
      </c>
      <c r="K863" t="b">
        <f>IF(dailyActivity_merged[[#This Row],[VeryActiveDistance]]&gt;20,"active")</f>
        <v>0</v>
      </c>
      <c r="L863">
        <v>0.15000000596046401</v>
      </c>
      <c r="M863" t="b">
        <f>IF(dailyActivity_merged[[#This Row],[ModeratelyActiveDistance]]&gt;10&lt;20,"moderate")</f>
        <v>0</v>
      </c>
      <c r="N863">
        <v>2.0499999523162802</v>
      </c>
      <c r="O863" t="str">
        <f>IF(dailyActivity_merged[[#This Row],[LightActiveDistance]]&lt;10,"light")</f>
        <v>light</v>
      </c>
      <c r="P863" t="b">
        <f>IF(dailyActivity_merged[[#This Row],[Mean]]="intermediate",IF(dailyActivity_merged[[#This Row],[Mean]]&gt;35,"pro","beginner"))</f>
        <v>0</v>
      </c>
      <c r="Q863">
        <f>AVERAGE(dailyActivity_merged[LightActiveDistance])</f>
        <v>3.3408191485885292</v>
      </c>
      <c r="R863">
        <v>4.2699999809265101</v>
      </c>
      <c r="S863">
        <v>0</v>
      </c>
      <c r="T863">
        <f>dailyActivity_merged[[#This Row],[VeryActiveMinutes]]*60</f>
        <v>120</v>
      </c>
      <c r="U863">
        <v>2</v>
      </c>
      <c r="V863">
        <f>dailyActivity_merged[[#This Row],[FairlyActiveMinutes]]*60</f>
        <v>2640</v>
      </c>
      <c r="W863">
        <v>44</v>
      </c>
      <c r="X863">
        <f>dailyActivity_merged[[#This Row],[LightlyActiveMinutes]]*60</f>
        <v>12360</v>
      </c>
      <c r="Y863">
        <v>206</v>
      </c>
      <c r="Z863">
        <v>1188</v>
      </c>
      <c r="AA863">
        <v>2889</v>
      </c>
    </row>
    <row r="864" spans="1:27" x14ac:dyDescent="0.3">
      <c r="A864" t="e">
        <f>VLOOKUP(dailyActivity_merged[[#Headers],[Id]],dailyActivity_merged[[Id]:[Calories]],15,0)</f>
        <v>#N/A</v>
      </c>
      <c r="B864" t="str">
        <f>LEFT(dailyActivity_merged[[#This Row],[Id]],4)</f>
        <v>8583</v>
      </c>
      <c r="C864">
        <v>8583815059</v>
      </c>
      <c r="D864" t="str">
        <f>LEFT(dailyActivity_merged[[#This Row],[ActivityDate]],1)</f>
        <v>4</v>
      </c>
      <c r="E864" s="1">
        <v>42485</v>
      </c>
      <c r="F864" s="1">
        <f ca="1">SUMIF(dailyActivity_merged[Id],dailyActivity_merged[[#Headers],[TotalSteps]],F865:F1803)</f>
        <v>0</v>
      </c>
      <c r="G864">
        <v>4503</v>
      </c>
      <c r="H864">
        <v>3.5099999904632599</v>
      </c>
      <c r="I864">
        <v>3.5099999904632599</v>
      </c>
      <c r="J864">
        <v>0</v>
      </c>
      <c r="K864" t="b">
        <f>IF(dailyActivity_merged[[#This Row],[VeryActiveDistance]]&gt;20,"active")</f>
        <v>0</v>
      </c>
      <c r="L864">
        <v>1.4700000286102299</v>
      </c>
      <c r="M864" t="b">
        <f>IF(dailyActivity_merged[[#This Row],[ModeratelyActiveDistance]]&gt;10&lt;20,"moderate")</f>
        <v>0</v>
      </c>
      <c r="N864">
        <v>0.239999994635582</v>
      </c>
      <c r="O864" t="str">
        <f>IF(dailyActivity_merged[[#This Row],[LightActiveDistance]]&lt;10,"light")</f>
        <v>light</v>
      </c>
      <c r="P864" t="b">
        <f>IF(dailyActivity_merged[[#This Row],[Mean]]="intermediate",IF(dailyActivity_merged[[#This Row],[Mean]]&gt;35,"pro","beginner"))</f>
        <v>0</v>
      </c>
      <c r="Q864">
        <f>AVERAGE(dailyActivity_merged[LightActiveDistance])</f>
        <v>3.3408191485885292</v>
      </c>
      <c r="R864">
        <v>1.8099999427795399</v>
      </c>
      <c r="S864">
        <v>0</v>
      </c>
      <c r="T864">
        <f>dailyActivity_merged[[#This Row],[VeryActiveMinutes]]*60</f>
        <v>1080</v>
      </c>
      <c r="U864">
        <v>18</v>
      </c>
      <c r="V864">
        <f>dailyActivity_merged[[#This Row],[FairlyActiveMinutes]]*60</f>
        <v>360</v>
      </c>
      <c r="W864">
        <v>6</v>
      </c>
      <c r="X864">
        <f>dailyActivity_merged[[#This Row],[LightlyActiveMinutes]]*60</f>
        <v>7320</v>
      </c>
      <c r="Y864">
        <v>122</v>
      </c>
      <c r="Z864">
        <v>1294</v>
      </c>
      <c r="AA864">
        <v>2547</v>
      </c>
    </row>
    <row r="865" spans="1:27" x14ac:dyDescent="0.3">
      <c r="A865" t="e">
        <f>VLOOKUP(dailyActivity_merged[[#Headers],[Id]],dailyActivity_merged[[Id]:[Calories]],15,0)</f>
        <v>#N/A</v>
      </c>
      <c r="B865" t="str">
        <f>LEFT(dailyActivity_merged[[#This Row],[Id]],4)</f>
        <v>8583</v>
      </c>
      <c r="C865">
        <v>8583815059</v>
      </c>
      <c r="D865" t="str">
        <f>LEFT(dailyActivity_merged[[#This Row],[ActivityDate]],1)</f>
        <v>4</v>
      </c>
      <c r="E865" s="1">
        <v>42486</v>
      </c>
      <c r="F865" s="1">
        <f ca="1">SUMIF(dailyActivity_merged[Id],dailyActivity_merged[[#Headers],[TotalSteps]],F866:F1804)</f>
        <v>0</v>
      </c>
      <c r="G865">
        <v>10499</v>
      </c>
      <c r="H865">
        <v>8.1899995803833008</v>
      </c>
      <c r="I865">
        <v>8.1899995803833008</v>
      </c>
      <c r="J865">
        <v>0</v>
      </c>
      <c r="K865" t="b">
        <f>IF(dailyActivity_merged[[#This Row],[VeryActiveDistance]]&gt;20,"active")</f>
        <v>0</v>
      </c>
      <c r="L865">
        <v>7.0000000298023196E-2</v>
      </c>
      <c r="M865" t="b">
        <f>IF(dailyActivity_merged[[#This Row],[ModeratelyActiveDistance]]&gt;10&lt;20,"moderate")</f>
        <v>0</v>
      </c>
      <c r="N865">
        <v>4.2199997901916504</v>
      </c>
      <c r="O865" t="str">
        <f>IF(dailyActivity_merged[[#This Row],[LightActiveDistance]]&lt;10,"light")</f>
        <v>light</v>
      </c>
      <c r="P865" t="b">
        <f>IF(dailyActivity_merged[[#This Row],[Mean]]="intermediate",IF(dailyActivity_merged[[#This Row],[Mean]]&gt;35,"pro","beginner"))</f>
        <v>0</v>
      </c>
      <c r="Q865">
        <f>AVERAGE(dailyActivity_merged[LightActiveDistance])</f>
        <v>3.3408191485885292</v>
      </c>
      <c r="R865">
        <v>3.8900001049041699</v>
      </c>
      <c r="S865">
        <v>0</v>
      </c>
      <c r="T865">
        <f>dailyActivity_merged[[#This Row],[VeryActiveMinutes]]*60</f>
        <v>60</v>
      </c>
      <c r="U865">
        <v>1</v>
      </c>
      <c r="V865">
        <f>dailyActivity_merged[[#This Row],[FairlyActiveMinutes]]*60</f>
        <v>5460</v>
      </c>
      <c r="W865">
        <v>91</v>
      </c>
      <c r="X865">
        <f>dailyActivity_merged[[#This Row],[LightlyActiveMinutes]]*60</f>
        <v>12840</v>
      </c>
      <c r="Y865">
        <v>214</v>
      </c>
      <c r="Z865">
        <v>1134</v>
      </c>
      <c r="AA865">
        <v>3093</v>
      </c>
    </row>
    <row r="866" spans="1:27" x14ac:dyDescent="0.3">
      <c r="A866" t="e">
        <f>VLOOKUP(dailyActivity_merged[[#Headers],[Id]],dailyActivity_merged[[Id]:[Calories]],15,0)</f>
        <v>#N/A</v>
      </c>
      <c r="B866" t="str">
        <f>LEFT(dailyActivity_merged[[#This Row],[Id]],4)</f>
        <v>8583</v>
      </c>
      <c r="C866">
        <v>8583815059</v>
      </c>
      <c r="D866" t="str">
        <f>LEFT(dailyActivity_merged[[#This Row],[ActivityDate]],1)</f>
        <v>4</v>
      </c>
      <c r="E866" s="1">
        <v>42487</v>
      </c>
      <c r="F866" s="1">
        <f ca="1">SUMIF(dailyActivity_merged[Id],dailyActivity_merged[[#Headers],[TotalSteps]],F867:F1805)</f>
        <v>0</v>
      </c>
      <c r="G866">
        <v>12474</v>
      </c>
      <c r="H866">
        <v>9.7299995422363299</v>
      </c>
      <c r="I866">
        <v>9.7299995422363299</v>
      </c>
      <c r="J866">
        <v>0</v>
      </c>
      <c r="K866" t="b">
        <f>IF(dailyActivity_merged[[#This Row],[VeryActiveDistance]]&gt;20,"active")</f>
        <v>0</v>
      </c>
      <c r="L866">
        <v>6.5999999046325701</v>
      </c>
      <c r="M866" t="b">
        <f>IF(dailyActivity_merged[[#This Row],[ModeratelyActiveDistance]]&gt;10&lt;20,"moderate")</f>
        <v>0</v>
      </c>
      <c r="N866">
        <v>0.270000010728836</v>
      </c>
      <c r="O866" t="str">
        <f>IF(dailyActivity_merged[[#This Row],[LightActiveDistance]]&lt;10,"light")</f>
        <v>light</v>
      </c>
      <c r="P866" t="b">
        <f>IF(dailyActivity_merged[[#This Row],[Mean]]="intermediate",IF(dailyActivity_merged[[#This Row],[Mean]]&gt;35,"pro","beginner"))</f>
        <v>0</v>
      </c>
      <c r="Q866">
        <f>AVERAGE(dailyActivity_merged[LightActiveDistance])</f>
        <v>3.3408191485885292</v>
      </c>
      <c r="R866">
        <v>2.8699998855590798</v>
      </c>
      <c r="S866">
        <v>0</v>
      </c>
      <c r="T866">
        <f>dailyActivity_merged[[#This Row],[VeryActiveMinutes]]*60</f>
        <v>4620</v>
      </c>
      <c r="U866">
        <v>77</v>
      </c>
      <c r="V866">
        <f>dailyActivity_merged[[#This Row],[FairlyActiveMinutes]]*60</f>
        <v>300</v>
      </c>
      <c r="W866">
        <v>5</v>
      </c>
      <c r="X866">
        <f>dailyActivity_merged[[#This Row],[LightlyActiveMinutes]]*60</f>
        <v>7740</v>
      </c>
      <c r="Y866">
        <v>129</v>
      </c>
      <c r="Z866">
        <v>1229</v>
      </c>
      <c r="AA866">
        <v>3142</v>
      </c>
    </row>
    <row r="867" spans="1:27" x14ac:dyDescent="0.3">
      <c r="A867" t="e">
        <f>VLOOKUP(dailyActivity_merged[[#Headers],[Id]],dailyActivity_merged[[Id]:[Calories]],15,0)</f>
        <v>#N/A</v>
      </c>
      <c r="B867" t="str">
        <f>LEFT(dailyActivity_merged[[#This Row],[Id]],4)</f>
        <v>8583</v>
      </c>
      <c r="C867">
        <v>8583815059</v>
      </c>
      <c r="D867" t="str">
        <f>LEFT(dailyActivity_merged[[#This Row],[ActivityDate]],1)</f>
        <v>4</v>
      </c>
      <c r="E867" s="1">
        <v>42488</v>
      </c>
      <c r="F867" s="1">
        <f ca="1">SUMIF(dailyActivity_merged[Id],dailyActivity_merged[[#Headers],[TotalSteps]],F868:F1806)</f>
        <v>0</v>
      </c>
      <c r="G867">
        <v>6174</v>
      </c>
      <c r="H867">
        <v>4.8200001716613796</v>
      </c>
      <c r="I867">
        <v>4.8200001716613796</v>
      </c>
      <c r="J867">
        <v>0</v>
      </c>
      <c r="K867" t="b">
        <f>IF(dailyActivity_merged[[#This Row],[VeryActiveDistance]]&gt;20,"active")</f>
        <v>0</v>
      </c>
      <c r="L867">
        <v>0</v>
      </c>
      <c r="M867" t="b">
        <f>IF(dailyActivity_merged[[#This Row],[ModeratelyActiveDistance]]&gt;10&lt;20,"moderate")</f>
        <v>0</v>
      </c>
      <c r="N867">
        <v>1.20000004768372</v>
      </c>
      <c r="O867" t="str">
        <f>IF(dailyActivity_merged[[#This Row],[LightActiveDistance]]&lt;10,"light")</f>
        <v>light</v>
      </c>
      <c r="P867" t="b">
        <f>IF(dailyActivity_merged[[#This Row],[Mean]]="intermediate",IF(dailyActivity_merged[[#This Row],[Mean]]&gt;35,"pro","beginner"))</f>
        <v>0</v>
      </c>
      <c r="Q867">
        <f>AVERAGE(dailyActivity_merged[LightActiveDistance])</f>
        <v>3.3408191485885292</v>
      </c>
      <c r="R867">
        <v>3.6099998950958301</v>
      </c>
      <c r="S867">
        <v>0</v>
      </c>
      <c r="T867">
        <f>dailyActivity_merged[[#This Row],[VeryActiveMinutes]]*60</f>
        <v>0</v>
      </c>
      <c r="U867">
        <v>0</v>
      </c>
      <c r="V867">
        <f>dailyActivity_merged[[#This Row],[FairlyActiveMinutes]]*60</f>
        <v>1680</v>
      </c>
      <c r="W867">
        <v>28</v>
      </c>
      <c r="X867">
        <f>dailyActivity_merged[[#This Row],[LightlyActiveMinutes]]*60</f>
        <v>12180</v>
      </c>
      <c r="Y867">
        <v>203</v>
      </c>
      <c r="Z867">
        <v>1209</v>
      </c>
      <c r="AA867">
        <v>2757</v>
      </c>
    </row>
    <row r="868" spans="1:27" x14ac:dyDescent="0.3">
      <c r="A868" t="e">
        <f>VLOOKUP(dailyActivity_merged[[#Headers],[Id]],dailyActivity_merged[[Id]:[Calories]],15,0)</f>
        <v>#N/A</v>
      </c>
      <c r="B868" t="str">
        <f>LEFT(dailyActivity_merged[[#This Row],[Id]],4)</f>
        <v>8583</v>
      </c>
      <c r="C868">
        <v>8583815059</v>
      </c>
      <c r="D868" t="str">
        <f>LEFT(dailyActivity_merged[[#This Row],[ActivityDate]],1)</f>
        <v>4</v>
      </c>
      <c r="E868" s="1">
        <v>42489</v>
      </c>
      <c r="F868" s="1">
        <f ca="1">SUMIF(dailyActivity_merged[Id],dailyActivity_merged[[#Headers],[TotalSteps]],F869:F1807)</f>
        <v>0</v>
      </c>
      <c r="G868">
        <v>15168</v>
      </c>
      <c r="H868">
        <v>11.829999923706101</v>
      </c>
      <c r="I868">
        <v>11.829999923706101</v>
      </c>
      <c r="J868">
        <v>0</v>
      </c>
      <c r="K868" t="b">
        <f>IF(dailyActivity_merged[[#This Row],[VeryActiveDistance]]&gt;20,"active")</f>
        <v>0</v>
      </c>
      <c r="L868">
        <v>3.9000000953674299</v>
      </c>
      <c r="M868" t="b">
        <f>IF(dailyActivity_merged[[#This Row],[ModeratelyActiveDistance]]&gt;10&lt;20,"moderate")</f>
        <v>0</v>
      </c>
      <c r="N868">
        <v>3</v>
      </c>
      <c r="O868" t="str">
        <f>IF(dailyActivity_merged[[#This Row],[LightActiveDistance]]&lt;10,"light")</f>
        <v>light</v>
      </c>
      <c r="P868" t="b">
        <f>IF(dailyActivity_merged[[#This Row],[Mean]]="intermediate",IF(dailyActivity_merged[[#This Row],[Mean]]&gt;35,"pro","beginner"))</f>
        <v>0</v>
      </c>
      <c r="Q868">
        <f>AVERAGE(dailyActivity_merged[LightActiveDistance])</f>
        <v>3.3408191485885292</v>
      </c>
      <c r="R868">
        <v>4.9200000762939498</v>
      </c>
      <c r="S868">
        <v>0</v>
      </c>
      <c r="T868">
        <f>dailyActivity_merged[[#This Row],[VeryActiveMinutes]]*60</f>
        <v>2760</v>
      </c>
      <c r="U868">
        <v>46</v>
      </c>
      <c r="V868">
        <f>dailyActivity_merged[[#This Row],[FairlyActiveMinutes]]*60</f>
        <v>4020</v>
      </c>
      <c r="W868">
        <v>67</v>
      </c>
      <c r="X868">
        <f>dailyActivity_merged[[#This Row],[LightlyActiveMinutes]]*60</f>
        <v>15480</v>
      </c>
      <c r="Y868">
        <v>258</v>
      </c>
      <c r="Z868">
        <v>1069</v>
      </c>
      <c r="AA868">
        <v>3513</v>
      </c>
    </row>
    <row r="869" spans="1:27" x14ac:dyDescent="0.3">
      <c r="A869" t="e">
        <f>VLOOKUP(dailyActivity_merged[[#Headers],[Id]],dailyActivity_merged[[Id]:[Calories]],15,0)</f>
        <v>#N/A</v>
      </c>
      <c r="B869" t="str">
        <f>LEFT(dailyActivity_merged[[#This Row],[Id]],4)</f>
        <v>8583</v>
      </c>
      <c r="C869">
        <v>8583815059</v>
      </c>
      <c r="D869" t="str">
        <f>LEFT(dailyActivity_merged[[#This Row],[ActivityDate]],1)</f>
        <v>4</v>
      </c>
      <c r="E869" s="1">
        <v>42490</v>
      </c>
      <c r="F869" s="1">
        <f ca="1">SUMIF(dailyActivity_merged[Id],dailyActivity_merged[[#Headers],[TotalSteps]],F870:F1808)</f>
        <v>0</v>
      </c>
      <c r="G869">
        <v>10085</v>
      </c>
      <c r="H869">
        <v>7.8699998855590803</v>
      </c>
      <c r="I869">
        <v>7.8699998855590803</v>
      </c>
      <c r="J869">
        <v>0</v>
      </c>
      <c r="K869" t="b">
        <f>IF(dailyActivity_merged[[#This Row],[VeryActiveDistance]]&gt;20,"active")</f>
        <v>0</v>
      </c>
      <c r="L869">
        <v>0.15000000596046401</v>
      </c>
      <c r="M869" t="b">
        <f>IF(dailyActivity_merged[[#This Row],[ModeratelyActiveDistance]]&gt;10&lt;20,"moderate")</f>
        <v>0</v>
      </c>
      <c r="N869">
        <v>1.2799999713897701</v>
      </c>
      <c r="O869" t="str">
        <f>IF(dailyActivity_merged[[#This Row],[LightActiveDistance]]&lt;10,"light")</f>
        <v>light</v>
      </c>
      <c r="P869" t="b">
        <f>IF(dailyActivity_merged[[#This Row],[Mean]]="intermediate",IF(dailyActivity_merged[[#This Row],[Mean]]&gt;35,"pro","beginner"))</f>
        <v>0</v>
      </c>
      <c r="Q869">
        <f>AVERAGE(dailyActivity_merged[LightActiveDistance])</f>
        <v>3.3408191485885292</v>
      </c>
      <c r="R869">
        <v>6.4299998283386204</v>
      </c>
      <c r="S869">
        <v>0</v>
      </c>
      <c r="T869">
        <f>dailyActivity_merged[[#This Row],[VeryActiveMinutes]]*60</f>
        <v>120</v>
      </c>
      <c r="U869">
        <v>2</v>
      </c>
      <c r="V869">
        <f>dailyActivity_merged[[#This Row],[FairlyActiveMinutes]]*60</f>
        <v>1680</v>
      </c>
      <c r="W869">
        <v>28</v>
      </c>
      <c r="X869">
        <f>dailyActivity_merged[[#This Row],[LightlyActiveMinutes]]*60</f>
        <v>19020</v>
      </c>
      <c r="Y869">
        <v>317</v>
      </c>
      <c r="Z869">
        <v>1093</v>
      </c>
      <c r="AA869">
        <v>3164</v>
      </c>
    </row>
    <row r="870" spans="1:27" x14ac:dyDescent="0.3">
      <c r="A870" t="e">
        <f>VLOOKUP(dailyActivity_merged[[#Headers],[Id]],dailyActivity_merged[[Id]:[Calories]],15,0)</f>
        <v>#N/A</v>
      </c>
      <c r="B870" t="str">
        <f>LEFT(dailyActivity_merged[[#This Row],[Id]],4)</f>
        <v>8583</v>
      </c>
      <c r="C870">
        <v>8583815059</v>
      </c>
      <c r="D870" t="str">
        <f>LEFT(dailyActivity_merged[[#This Row],[ActivityDate]],1)</f>
        <v>4</v>
      </c>
      <c r="E870" s="1">
        <v>42491</v>
      </c>
      <c r="F870" s="1">
        <f ca="1">SUMIF(dailyActivity_merged[Id],dailyActivity_merged[[#Headers],[TotalSteps]],F871:F1809)</f>
        <v>0</v>
      </c>
      <c r="G870">
        <v>4512</v>
      </c>
      <c r="H870">
        <v>3.5199999809265101</v>
      </c>
      <c r="I870">
        <v>3.5199999809265101</v>
      </c>
      <c r="J870">
        <v>0</v>
      </c>
      <c r="K870" t="b">
        <f>IF(dailyActivity_merged[[#This Row],[VeryActiveDistance]]&gt;20,"active")</f>
        <v>0</v>
      </c>
      <c r="L870">
        <v>0.77999997138977095</v>
      </c>
      <c r="M870" t="b">
        <f>IF(dailyActivity_merged[[#This Row],[ModeratelyActiveDistance]]&gt;10&lt;20,"moderate")</f>
        <v>0</v>
      </c>
      <c r="N870">
        <v>0.119999997317791</v>
      </c>
      <c r="O870" t="str">
        <f>IF(dailyActivity_merged[[#This Row],[LightActiveDistance]]&lt;10,"light")</f>
        <v>light</v>
      </c>
      <c r="P870" t="b">
        <f>IF(dailyActivity_merged[[#This Row],[Mean]]="intermediate",IF(dailyActivity_merged[[#This Row],[Mean]]&gt;35,"pro","beginner"))</f>
        <v>0</v>
      </c>
      <c r="Q870">
        <f>AVERAGE(dailyActivity_merged[LightActiveDistance])</f>
        <v>3.3408191485885292</v>
      </c>
      <c r="R870">
        <v>2.03999996185303</v>
      </c>
      <c r="S870">
        <v>0</v>
      </c>
      <c r="T870">
        <f>dailyActivity_merged[[#This Row],[VeryActiveMinutes]]*60</f>
        <v>600</v>
      </c>
      <c r="U870">
        <v>10</v>
      </c>
      <c r="V870">
        <f>dailyActivity_merged[[#This Row],[FairlyActiveMinutes]]*60</f>
        <v>120</v>
      </c>
      <c r="W870">
        <v>2</v>
      </c>
      <c r="X870">
        <f>dailyActivity_merged[[#This Row],[LightlyActiveMinutes]]*60</f>
        <v>7020</v>
      </c>
      <c r="Y870">
        <v>117</v>
      </c>
      <c r="Z870">
        <v>1311</v>
      </c>
      <c r="AA870">
        <v>2596</v>
      </c>
    </row>
    <row r="871" spans="1:27" x14ac:dyDescent="0.3">
      <c r="A871" t="e">
        <f>VLOOKUP(dailyActivity_merged[[#Headers],[Id]],dailyActivity_merged[[Id]:[Calories]],15,0)</f>
        <v>#N/A</v>
      </c>
      <c r="B871" t="str">
        <f>LEFT(dailyActivity_merged[[#This Row],[Id]],4)</f>
        <v>8583</v>
      </c>
      <c r="C871">
        <v>8583815059</v>
      </c>
      <c r="D871" t="str">
        <f>LEFT(dailyActivity_merged[[#This Row],[ActivityDate]],1)</f>
        <v>4</v>
      </c>
      <c r="E871" s="1">
        <v>42492</v>
      </c>
      <c r="F871" s="1">
        <f ca="1">SUMIF(dailyActivity_merged[Id],dailyActivity_merged[[#Headers],[TotalSteps]],F872:F1810)</f>
        <v>0</v>
      </c>
      <c r="G871">
        <v>8469</v>
      </c>
      <c r="H871">
        <v>6.6100001335143999</v>
      </c>
      <c r="I871">
        <v>6.6100001335143999</v>
      </c>
      <c r="J871">
        <v>0</v>
      </c>
      <c r="K871" t="b">
        <f>IF(dailyActivity_merged[[#This Row],[VeryActiveDistance]]&gt;20,"active")</f>
        <v>0</v>
      </c>
      <c r="L871">
        <v>0</v>
      </c>
      <c r="M871" t="b">
        <f>IF(dailyActivity_merged[[#This Row],[ModeratelyActiveDistance]]&gt;10&lt;20,"moderate")</f>
        <v>0</v>
      </c>
      <c r="N871">
        <v>0</v>
      </c>
      <c r="O871" t="str">
        <f>IF(dailyActivity_merged[[#This Row],[LightActiveDistance]]&lt;10,"light")</f>
        <v>light</v>
      </c>
      <c r="P871" t="b">
        <f>IF(dailyActivity_merged[[#This Row],[Mean]]="intermediate",IF(dailyActivity_merged[[#This Row],[Mean]]&gt;35,"pro","beginner"))</f>
        <v>0</v>
      </c>
      <c r="Q871">
        <f>AVERAGE(dailyActivity_merged[LightActiveDistance])</f>
        <v>3.3408191485885292</v>
      </c>
      <c r="R871">
        <v>0</v>
      </c>
      <c r="S871">
        <v>0</v>
      </c>
      <c r="T871">
        <f>dailyActivity_merged[[#This Row],[VeryActiveMinutes]]*60</f>
        <v>0</v>
      </c>
      <c r="U871">
        <v>0</v>
      </c>
      <c r="V871">
        <f>dailyActivity_merged[[#This Row],[FairlyActiveMinutes]]*60</f>
        <v>0</v>
      </c>
      <c r="W871">
        <v>0</v>
      </c>
      <c r="X871">
        <f>dailyActivity_merged[[#This Row],[LightlyActiveMinutes]]*60</f>
        <v>0</v>
      </c>
      <c r="Y871">
        <v>0</v>
      </c>
      <c r="Z871">
        <v>1440</v>
      </c>
      <c r="AA871">
        <v>2894</v>
      </c>
    </row>
    <row r="872" spans="1:27" x14ac:dyDescent="0.3">
      <c r="A872" t="e">
        <f>VLOOKUP(dailyActivity_merged[[#Headers],[Id]],dailyActivity_merged[[Id]:[Calories]],15,0)</f>
        <v>#N/A</v>
      </c>
      <c r="B872" t="str">
        <f>LEFT(dailyActivity_merged[[#This Row],[Id]],4)</f>
        <v>8583</v>
      </c>
      <c r="C872">
        <v>8583815059</v>
      </c>
      <c r="D872" t="str">
        <f>LEFT(dailyActivity_merged[[#This Row],[ActivityDate]],1)</f>
        <v>4</v>
      </c>
      <c r="E872" s="1">
        <v>42493</v>
      </c>
      <c r="F872" s="1">
        <f ca="1">SUMIF(dailyActivity_merged[Id],dailyActivity_merged[[#Headers],[TotalSteps]],F873:F1811)</f>
        <v>0</v>
      </c>
      <c r="G872">
        <v>12015</v>
      </c>
      <c r="H872">
        <v>9.3699998855590803</v>
      </c>
      <c r="I872">
        <v>9.3699998855590803</v>
      </c>
      <c r="J872">
        <v>0</v>
      </c>
      <c r="K872" t="b">
        <f>IF(dailyActivity_merged[[#This Row],[VeryActiveDistance]]&gt;20,"active")</f>
        <v>0</v>
      </c>
      <c r="L872">
        <v>0</v>
      </c>
      <c r="M872" t="b">
        <f>IF(dailyActivity_merged[[#This Row],[ModeratelyActiveDistance]]&gt;10&lt;20,"moderate")</f>
        <v>0</v>
      </c>
      <c r="N872">
        <v>0</v>
      </c>
      <c r="O872" t="str">
        <f>IF(dailyActivity_merged[[#This Row],[LightActiveDistance]]&lt;10,"light")</f>
        <v>light</v>
      </c>
      <c r="P872" t="b">
        <f>IF(dailyActivity_merged[[#This Row],[Mean]]="intermediate",IF(dailyActivity_merged[[#This Row],[Mean]]&gt;35,"pro","beginner"))</f>
        <v>0</v>
      </c>
      <c r="Q872">
        <f>AVERAGE(dailyActivity_merged[LightActiveDistance])</f>
        <v>3.3408191485885292</v>
      </c>
      <c r="R872">
        <v>0</v>
      </c>
      <c r="S872">
        <v>0</v>
      </c>
      <c r="T872">
        <f>dailyActivity_merged[[#This Row],[VeryActiveMinutes]]*60</f>
        <v>0</v>
      </c>
      <c r="U872">
        <v>0</v>
      </c>
      <c r="V872">
        <f>dailyActivity_merged[[#This Row],[FairlyActiveMinutes]]*60</f>
        <v>0</v>
      </c>
      <c r="W872">
        <v>0</v>
      </c>
      <c r="X872">
        <f>dailyActivity_merged[[#This Row],[LightlyActiveMinutes]]*60</f>
        <v>0</v>
      </c>
      <c r="Y872">
        <v>0</v>
      </c>
      <c r="Z872">
        <v>1440</v>
      </c>
      <c r="AA872">
        <v>3212</v>
      </c>
    </row>
    <row r="873" spans="1:27" x14ac:dyDescent="0.3">
      <c r="A873" t="e">
        <f>VLOOKUP(dailyActivity_merged[[#Headers],[Id]],dailyActivity_merged[[Id]:[Calories]],15,0)</f>
        <v>#N/A</v>
      </c>
      <c r="B873" t="str">
        <f>LEFT(dailyActivity_merged[[#This Row],[Id]],4)</f>
        <v>8583</v>
      </c>
      <c r="C873">
        <v>8583815059</v>
      </c>
      <c r="D873" t="str">
        <f>LEFT(dailyActivity_merged[[#This Row],[ActivityDate]],1)</f>
        <v>4</v>
      </c>
      <c r="E873" s="1">
        <v>42494</v>
      </c>
      <c r="F873" s="1">
        <f ca="1">SUMIF(dailyActivity_merged[Id],dailyActivity_merged[[#Headers],[TotalSteps]],F874:F1812)</f>
        <v>0</v>
      </c>
      <c r="G873">
        <v>3588</v>
      </c>
      <c r="H873">
        <v>2.7999999523162802</v>
      </c>
      <c r="I873">
        <v>2.7999999523162802</v>
      </c>
      <c r="J873">
        <v>0</v>
      </c>
      <c r="K873" t="b">
        <f>IF(dailyActivity_merged[[#This Row],[VeryActiveDistance]]&gt;20,"active")</f>
        <v>0</v>
      </c>
      <c r="L873">
        <v>0</v>
      </c>
      <c r="M873" t="b">
        <f>IF(dailyActivity_merged[[#This Row],[ModeratelyActiveDistance]]&gt;10&lt;20,"moderate")</f>
        <v>0</v>
      </c>
      <c r="N873">
        <v>0</v>
      </c>
      <c r="O873" t="str">
        <f>IF(dailyActivity_merged[[#This Row],[LightActiveDistance]]&lt;10,"light")</f>
        <v>light</v>
      </c>
      <c r="P873" t="b">
        <f>IF(dailyActivity_merged[[#This Row],[Mean]]="intermediate",IF(dailyActivity_merged[[#This Row],[Mean]]&gt;35,"pro","beginner"))</f>
        <v>0</v>
      </c>
      <c r="Q873">
        <f>AVERAGE(dailyActivity_merged[LightActiveDistance])</f>
        <v>3.3408191485885292</v>
      </c>
      <c r="R873">
        <v>0</v>
      </c>
      <c r="S873">
        <v>0</v>
      </c>
      <c r="T873">
        <f>dailyActivity_merged[[#This Row],[VeryActiveMinutes]]*60</f>
        <v>0</v>
      </c>
      <c r="U873">
        <v>0</v>
      </c>
      <c r="V873">
        <f>dailyActivity_merged[[#This Row],[FairlyActiveMinutes]]*60</f>
        <v>0</v>
      </c>
      <c r="W873">
        <v>0</v>
      </c>
      <c r="X873">
        <f>dailyActivity_merged[[#This Row],[LightlyActiveMinutes]]*60</f>
        <v>0</v>
      </c>
      <c r="Y873">
        <v>0</v>
      </c>
      <c r="Z873">
        <v>1440</v>
      </c>
      <c r="AA873">
        <v>2516</v>
      </c>
    </row>
    <row r="874" spans="1:27" x14ac:dyDescent="0.3">
      <c r="A874" t="e">
        <f>VLOOKUP(dailyActivity_merged[[#Headers],[Id]],dailyActivity_merged[[Id]:[Calories]],15,0)</f>
        <v>#N/A</v>
      </c>
      <c r="B874" t="str">
        <f>LEFT(dailyActivity_merged[[#This Row],[Id]],4)</f>
        <v>8583</v>
      </c>
      <c r="C874">
        <v>8583815059</v>
      </c>
      <c r="D874" t="str">
        <f>LEFT(dailyActivity_merged[[#This Row],[ActivityDate]],1)</f>
        <v>4</v>
      </c>
      <c r="E874" s="1">
        <v>42495</v>
      </c>
      <c r="F874" s="1">
        <f ca="1">SUMIF(dailyActivity_merged[Id],dailyActivity_merged[[#Headers],[TotalSteps]],F875:F1813)</f>
        <v>0</v>
      </c>
      <c r="G874">
        <v>12427</v>
      </c>
      <c r="H874">
        <v>9.6899995803833008</v>
      </c>
      <c r="I874">
        <v>9.6899995803833008</v>
      </c>
      <c r="J874">
        <v>0</v>
      </c>
      <c r="K874" t="b">
        <f>IF(dailyActivity_merged[[#This Row],[VeryActiveDistance]]&gt;20,"active")</f>
        <v>0</v>
      </c>
      <c r="L874">
        <v>0</v>
      </c>
      <c r="M874" t="b">
        <f>IF(dailyActivity_merged[[#This Row],[ModeratelyActiveDistance]]&gt;10&lt;20,"moderate")</f>
        <v>0</v>
      </c>
      <c r="N874">
        <v>0</v>
      </c>
      <c r="O874" t="str">
        <f>IF(dailyActivity_merged[[#This Row],[LightActiveDistance]]&lt;10,"light")</f>
        <v>light</v>
      </c>
      <c r="P874" t="b">
        <f>IF(dailyActivity_merged[[#This Row],[Mean]]="intermediate",IF(dailyActivity_merged[[#This Row],[Mean]]&gt;35,"pro","beginner"))</f>
        <v>0</v>
      </c>
      <c r="Q874">
        <f>AVERAGE(dailyActivity_merged[LightActiveDistance])</f>
        <v>3.3408191485885292</v>
      </c>
      <c r="R874">
        <v>1.1799999475479099</v>
      </c>
      <c r="S874">
        <v>0</v>
      </c>
      <c r="T874">
        <f>dailyActivity_merged[[#This Row],[VeryActiveMinutes]]*60</f>
        <v>0</v>
      </c>
      <c r="U874">
        <v>0</v>
      </c>
      <c r="V874">
        <f>dailyActivity_merged[[#This Row],[FairlyActiveMinutes]]*60</f>
        <v>0</v>
      </c>
      <c r="W874">
        <v>0</v>
      </c>
      <c r="X874">
        <f>dailyActivity_merged[[#This Row],[LightlyActiveMinutes]]*60</f>
        <v>4200</v>
      </c>
      <c r="Y874">
        <v>70</v>
      </c>
      <c r="Z874">
        <v>1370</v>
      </c>
      <c r="AA874">
        <v>3266</v>
      </c>
    </row>
    <row r="875" spans="1:27" x14ac:dyDescent="0.3">
      <c r="A875" t="e">
        <f>VLOOKUP(dailyActivity_merged[[#Headers],[Id]],dailyActivity_merged[[Id]:[Calories]],15,0)</f>
        <v>#N/A</v>
      </c>
      <c r="B875" t="str">
        <f>LEFT(dailyActivity_merged[[#This Row],[Id]],4)</f>
        <v>8583</v>
      </c>
      <c r="C875">
        <v>8583815059</v>
      </c>
      <c r="D875" t="str">
        <f>LEFT(dailyActivity_merged[[#This Row],[ActivityDate]],1)</f>
        <v>4</v>
      </c>
      <c r="E875" s="1">
        <v>42496</v>
      </c>
      <c r="F875" s="1">
        <f ca="1">SUMIF(dailyActivity_merged[Id],dailyActivity_merged[[#Headers],[TotalSteps]],F876:F1814)</f>
        <v>0</v>
      </c>
      <c r="G875">
        <v>5843</v>
      </c>
      <c r="H875">
        <v>4.5599999427795401</v>
      </c>
      <c r="I875">
        <v>4.5599999427795401</v>
      </c>
      <c r="J875">
        <v>0</v>
      </c>
      <c r="K875" t="b">
        <f>IF(dailyActivity_merged[[#This Row],[VeryActiveDistance]]&gt;20,"active")</f>
        <v>0</v>
      </c>
      <c r="L875">
        <v>0.140000000596046</v>
      </c>
      <c r="M875" t="b">
        <f>IF(dailyActivity_merged[[#This Row],[ModeratelyActiveDistance]]&gt;10&lt;20,"moderate")</f>
        <v>0</v>
      </c>
      <c r="N875">
        <v>1.1900000572204601</v>
      </c>
      <c r="O875" t="str">
        <f>IF(dailyActivity_merged[[#This Row],[LightActiveDistance]]&lt;10,"light")</f>
        <v>light</v>
      </c>
      <c r="P875" t="b">
        <f>IF(dailyActivity_merged[[#This Row],[Mean]]="intermediate",IF(dailyActivity_merged[[#This Row],[Mean]]&gt;35,"pro","beginner"))</f>
        <v>0</v>
      </c>
      <c r="Q875">
        <f>AVERAGE(dailyActivity_merged[LightActiveDistance])</f>
        <v>3.3408191485885292</v>
      </c>
      <c r="R875">
        <v>3.2300000190734899</v>
      </c>
      <c r="S875">
        <v>0</v>
      </c>
      <c r="T875">
        <f>dailyActivity_merged[[#This Row],[VeryActiveMinutes]]*60</f>
        <v>120</v>
      </c>
      <c r="U875">
        <v>2</v>
      </c>
      <c r="V875">
        <f>dailyActivity_merged[[#This Row],[FairlyActiveMinutes]]*60</f>
        <v>1320</v>
      </c>
      <c r="W875">
        <v>22</v>
      </c>
      <c r="X875">
        <f>dailyActivity_merged[[#This Row],[LightlyActiveMinutes]]*60</f>
        <v>9960</v>
      </c>
      <c r="Y875">
        <v>166</v>
      </c>
      <c r="Z875">
        <v>1250</v>
      </c>
      <c r="AA875">
        <v>2683</v>
      </c>
    </row>
    <row r="876" spans="1:27" x14ac:dyDescent="0.3">
      <c r="A876" t="e">
        <f>VLOOKUP(dailyActivity_merged[[#Headers],[Id]],dailyActivity_merged[[Id]:[Calories]],15,0)</f>
        <v>#N/A</v>
      </c>
      <c r="B876" t="str">
        <f>LEFT(dailyActivity_merged[[#This Row],[Id]],4)</f>
        <v>8583</v>
      </c>
      <c r="C876">
        <v>8583815059</v>
      </c>
      <c r="D876" t="str">
        <f>LEFT(dailyActivity_merged[[#This Row],[ActivityDate]],1)</f>
        <v>4</v>
      </c>
      <c r="E876" s="1">
        <v>42497</v>
      </c>
      <c r="F876" s="1">
        <f ca="1">SUMIF(dailyActivity_merged[Id],dailyActivity_merged[[#Headers],[TotalSteps]],F877:F1815)</f>
        <v>0</v>
      </c>
      <c r="G876">
        <v>6117</v>
      </c>
      <c r="H876">
        <v>4.7699999809265101</v>
      </c>
      <c r="I876">
        <v>4.7699999809265101</v>
      </c>
      <c r="J876">
        <v>0</v>
      </c>
      <c r="K876" t="b">
        <f>IF(dailyActivity_merged[[#This Row],[VeryActiveDistance]]&gt;20,"active")</f>
        <v>0</v>
      </c>
      <c r="L876">
        <v>0</v>
      </c>
      <c r="M876" t="b">
        <f>IF(dailyActivity_merged[[#This Row],[ModeratelyActiveDistance]]&gt;10&lt;20,"moderate")</f>
        <v>0</v>
      </c>
      <c r="N876">
        <v>0</v>
      </c>
      <c r="O876" t="str">
        <f>IF(dailyActivity_merged[[#This Row],[LightActiveDistance]]&lt;10,"light")</f>
        <v>light</v>
      </c>
      <c r="P876" t="b">
        <f>IF(dailyActivity_merged[[#This Row],[Mean]]="intermediate",IF(dailyActivity_merged[[#This Row],[Mean]]&gt;35,"pro","beginner"))</f>
        <v>0</v>
      </c>
      <c r="Q876">
        <f>AVERAGE(dailyActivity_merged[LightActiveDistance])</f>
        <v>3.3408191485885292</v>
      </c>
      <c r="R876">
        <v>4.7699999809265101</v>
      </c>
      <c r="S876">
        <v>0</v>
      </c>
      <c r="T876">
        <f>dailyActivity_merged[[#This Row],[VeryActiveMinutes]]*60</f>
        <v>0</v>
      </c>
      <c r="U876">
        <v>0</v>
      </c>
      <c r="V876">
        <f>dailyActivity_merged[[#This Row],[FairlyActiveMinutes]]*60</f>
        <v>0</v>
      </c>
      <c r="W876">
        <v>0</v>
      </c>
      <c r="X876">
        <f>dailyActivity_merged[[#This Row],[LightlyActiveMinutes]]*60</f>
        <v>15000</v>
      </c>
      <c r="Y876">
        <v>250</v>
      </c>
      <c r="Z876">
        <v>1190</v>
      </c>
      <c r="AA876">
        <v>2810</v>
      </c>
    </row>
    <row r="877" spans="1:27" x14ac:dyDescent="0.3">
      <c r="A877" t="e">
        <f>VLOOKUP(dailyActivity_merged[[#Headers],[Id]],dailyActivity_merged[[Id]:[Calories]],15,0)</f>
        <v>#N/A</v>
      </c>
      <c r="B877" t="str">
        <f>LEFT(dailyActivity_merged[[#This Row],[Id]],4)</f>
        <v>8583</v>
      </c>
      <c r="C877">
        <v>8583815059</v>
      </c>
      <c r="D877" t="str">
        <f>LEFT(dailyActivity_merged[[#This Row],[ActivityDate]],1)</f>
        <v>4</v>
      </c>
      <c r="E877" s="1">
        <v>42498</v>
      </c>
      <c r="F877" s="1">
        <f ca="1">SUMIF(dailyActivity_merged[Id],dailyActivity_merged[[#Headers],[TotalSteps]],F878:F1816)</f>
        <v>0</v>
      </c>
      <c r="G877">
        <v>9217</v>
      </c>
      <c r="H877">
        <v>7.1900000572204599</v>
      </c>
      <c r="I877">
        <v>7.1900000572204599</v>
      </c>
      <c r="J877">
        <v>0</v>
      </c>
      <c r="K877" t="b">
        <f>IF(dailyActivity_merged[[#This Row],[VeryActiveDistance]]&gt;20,"active")</f>
        <v>0</v>
      </c>
      <c r="L877">
        <v>0.21999999880790699</v>
      </c>
      <c r="M877" t="b">
        <f>IF(dailyActivity_merged[[#This Row],[ModeratelyActiveDistance]]&gt;10&lt;20,"moderate")</f>
        <v>0</v>
      </c>
      <c r="N877">
        <v>3.3099999427795401</v>
      </c>
      <c r="O877" t="str">
        <f>IF(dailyActivity_merged[[#This Row],[LightActiveDistance]]&lt;10,"light")</f>
        <v>light</v>
      </c>
      <c r="P877" t="b">
        <f>IF(dailyActivity_merged[[#This Row],[Mean]]="intermediate",IF(dailyActivity_merged[[#This Row],[Mean]]&gt;35,"pro","beginner"))</f>
        <v>0</v>
      </c>
      <c r="Q877">
        <f>AVERAGE(dailyActivity_merged[LightActiveDistance])</f>
        <v>3.3408191485885292</v>
      </c>
      <c r="R877">
        <v>3.6600000858306898</v>
      </c>
      <c r="S877">
        <v>0</v>
      </c>
      <c r="T877">
        <f>dailyActivity_merged[[#This Row],[VeryActiveMinutes]]*60</f>
        <v>180</v>
      </c>
      <c r="U877">
        <v>3</v>
      </c>
      <c r="V877">
        <f>dailyActivity_merged[[#This Row],[FairlyActiveMinutes]]*60</f>
        <v>4320</v>
      </c>
      <c r="W877">
        <v>72</v>
      </c>
      <c r="X877">
        <f>dailyActivity_merged[[#This Row],[LightlyActiveMinutes]]*60</f>
        <v>10920</v>
      </c>
      <c r="Y877">
        <v>182</v>
      </c>
      <c r="Z877">
        <v>1183</v>
      </c>
      <c r="AA877">
        <v>2940</v>
      </c>
    </row>
    <row r="878" spans="1:27" x14ac:dyDescent="0.3">
      <c r="A878" t="e">
        <f>VLOOKUP(dailyActivity_merged[[#Headers],[Id]],dailyActivity_merged[[Id]:[Calories]],15,0)</f>
        <v>#N/A</v>
      </c>
      <c r="B878" t="str">
        <f>LEFT(dailyActivity_merged[[#This Row],[Id]],4)</f>
        <v>8583</v>
      </c>
      <c r="C878">
        <v>8583815059</v>
      </c>
      <c r="D878" t="str">
        <f>LEFT(dailyActivity_merged[[#This Row],[ActivityDate]],1)</f>
        <v>4</v>
      </c>
      <c r="E878" s="1">
        <v>42499</v>
      </c>
      <c r="F878" s="1">
        <f ca="1">SUMIF(dailyActivity_merged[Id],dailyActivity_merged[[#Headers],[TotalSteps]],F879:F1817)</f>
        <v>0</v>
      </c>
      <c r="G878">
        <v>9877</v>
      </c>
      <c r="H878">
        <v>7.6999998092651403</v>
      </c>
      <c r="I878">
        <v>7.6999998092651403</v>
      </c>
      <c r="J878">
        <v>0</v>
      </c>
      <c r="K878" t="b">
        <f>IF(dailyActivity_merged[[#This Row],[VeryActiveDistance]]&gt;20,"active")</f>
        <v>0</v>
      </c>
      <c r="L878">
        <v>5.7600002288818404</v>
      </c>
      <c r="M878" t="b">
        <f>IF(dailyActivity_merged[[#This Row],[ModeratelyActiveDistance]]&gt;10&lt;20,"moderate")</f>
        <v>0</v>
      </c>
      <c r="N878">
        <v>0.17000000178813901</v>
      </c>
      <c r="O878" t="str">
        <f>IF(dailyActivity_merged[[#This Row],[LightActiveDistance]]&lt;10,"light")</f>
        <v>light</v>
      </c>
      <c r="P878" t="b">
        <f>IF(dailyActivity_merged[[#This Row],[Mean]]="intermediate",IF(dailyActivity_merged[[#This Row],[Mean]]&gt;35,"pro","beginner"))</f>
        <v>0</v>
      </c>
      <c r="Q878">
        <f>AVERAGE(dailyActivity_merged[LightActiveDistance])</f>
        <v>3.3408191485885292</v>
      </c>
      <c r="R878">
        <v>1.7300000190734901</v>
      </c>
      <c r="S878">
        <v>0</v>
      </c>
      <c r="T878">
        <f>dailyActivity_merged[[#This Row],[VeryActiveMinutes]]*60</f>
        <v>3960</v>
      </c>
      <c r="U878">
        <v>66</v>
      </c>
      <c r="V878">
        <f>dailyActivity_merged[[#This Row],[FairlyActiveMinutes]]*60</f>
        <v>240</v>
      </c>
      <c r="W878">
        <v>4</v>
      </c>
      <c r="X878">
        <f>dailyActivity_merged[[#This Row],[LightlyActiveMinutes]]*60</f>
        <v>6600</v>
      </c>
      <c r="Y878">
        <v>110</v>
      </c>
      <c r="Z878">
        <v>1260</v>
      </c>
      <c r="AA878">
        <v>2947</v>
      </c>
    </row>
    <row r="879" spans="1:27" x14ac:dyDescent="0.3">
      <c r="A879" t="e">
        <f>VLOOKUP(dailyActivity_merged[[#Headers],[Id]],dailyActivity_merged[[Id]:[Calories]],15,0)</f>
        <v>#N/A</v>
      </c>
      <c r="B879" t="str">
        <f>LEFT(dailyActivity_merged[[#This Row],[Id]],4)</f>
        <v>8583</v>
      </c>
      <c r="C879">
        <v>8583815059</v>
      </c>
      <c r="D879" t="str">
        <f>LEFT(dailyActivity_merged[[#This Row],[ActivityDate]],1)</f>
        <v>4</v>
      </c>
      <c r="E879" s="1">
        <v>42500</v>
      </c>
      <c r="F879" s="1">
        <f ca="1">SUMIF(dailyActivity_merged[Id],dailyActivity_merged[[#Headers],[TotalSteps]],F880:F1818)</f>
        <v>0</v>
      </c>
      <c r="G879">
        <v>8240</v>
      </c>
      <c r="H879">
        <v>6.4299998283386204</v>
      </c>
      <c r="I879">
        <v>6.4299998283386204</v>
      </c>
      <c r="J879">
        <v>0</v>
      </c>
      <c r="K879" t="b">
        <f>IF(dailyActivity_merged[[#This Row],[VeryActiveDistance]]&gt;20,"active")</f>
        <v>0</v>
      </c>
      <c r="L879">
        <v>0.68999999761581399</v>
      </c>
      <c r="M879" t="b">
        <f>IF(dailyActivity_merged[[#This Row],[ModeratelyActiveDistance]]&gt;10&lt;20,"moderate")</f>
        <v>0</v>
      </c>
      <c r="N879">
        <v>2.0099999904632599</v>
      </c>
      <c r="O879" t="str">
        <f>IF(dailyActivity_merged[[#This Row],[LightActiveDistance]]&lt;10,"light")</f>
        <v>light</v>
      </c>
      <c r="P879" t="b">
        <f>IF(dailyActivity_merged[[#This Row],[Mean]]="intermediate",IF(dailyActivity_merged[[#This Row],[Mean]]&gt;35,"pro","beginner"))</f>
        <v>0</v>
      </c>
      <c r="Q879">
        <f>AVERAGE(dailyActivity_merged[LightActiveDistance])</f>
        <v>3.3408191485885292</v>
      </c>
      <c r="R879">
        <v>3.7200000286102299</v>
      </c>
      <c r="S879">
        <v>0</v>
      </c>
      <c r="T879">
        <f>dailyActivity_merged[[#This Row],[VeryActiveMinutes]]*60</f>
        <v>540</v>
      </c>
      <c r="U879">
        <v>9</v>
      </c>
      <c r="V879">
        <f>dailyActivity_merged[[#This Row],[FairlyActiveMinutes]]*60</f>
        <v>2580</v>
      </c>
      <c r="W879">
        <v>43</v>
      </c>
      <c r="X879">
        <f>dailyActivity_merged[[#This Row],[LightlyActiveMinutes]]*60</f>
        <v>9720</v>
      </c>
      <c r="Y879">
        <v>162</v>
      </c>
      <c r="Z879">
        <v>1226</v>
      </c>
      <c r="AA879">
        <v>2846</v>
      </c>
    </row>
    <row r="880" spans="1:27" x14ac:dyDescent="0.3">
      <c r="A880" t="e">
        <f>VLOOKUP(dailyActivity_merged[[#Headers],[Id]],dailyActivity_merged[[Id]:[Calories]],15,0)</f>
        <v>#N/A</v>
      </c>
      <c r="B880" t="str">
        <f>LEFT(dailyActivity_merged[[#This Row],[Id]],4)</f>
        <v>8583</v>
      </c>
      <c r="C880">
        <v>8583815059</v>
      </c>
      <c r="D880" t="str">
        <f>LEFT(dailyActivity_merged[[#This Row],[ActivityDate]],1)</f>
        <v>4</v>
      </c>
      <c r="E880" s="1">
        <v>42501</v>
      </c>
      <c r="F880" s="1">
        <f ca="1">SUMIF(dailyActivity_merged[Id],dailyActivity_merged[[#Headers],[TotalSteps]],F881:F1819)</f>
        <v>0</v>
      </c>
      <c r="G880">
        <v>8701</v>
      </c>
      <c r="H880">
        <v>6.78999996185303</v>
      </c>
      <c r="I880">
        <v>6.78999996185303</v>
      </c>
      <c r="J880">
        <v>0</v>
      </c>
      <c r="K880" t="b">
        <f>IF(dailyActivity_merged[[#This Row],[VeryActiveDistance]]&gt;20,"active")</f>
        <v>0</v>
      </c>
      <c r="L880">
        <v>0.37000000476837203</v>
      </c>
      <c r="M880" t="b">
        <f>IF(dailyActivity_merged[[#This Row],[ModeratelyActiveDistance]]&gt;10&lt;20,"moderate")</f>
        <v>0</v>
      </c>
      <c r="N880">
        <v>3.2400000095367401</v>
      </c>
      <c r="O880" t="str">
        <f>IF(dailyActivity_merged[[#This Row],[LightActiveDistance]]&lt;10,"light")</f>
        <v>light</v>
      </c>
      <c r="P880" t="b">
        <f>IF(dailyActivity_merged[[#This Row],[Mean]]="intermediate",IF(dailyActivity_merged[[#This Row],[Mean]]&gt;35,"pro","beginner"))</f>
        <v>0</v>
      </c>
      <c r="Q880">
        <f>AVERAGE(dailyActivity_merged[LightActiveDistance])</f>
        <v>3.3408191485885292</v>
      </c>
      <c r="R880">
        <v>3.1700000762939502</v>
      </c>
      <c r="S880">
        <v>0</v>
      </c>
      <c r="T880">
        <f>dailyActivity_merged[[#This Row],[VeryActiveMinutes]]*60</f>
        <v>300</v>
      </c>
      <c r="U880">
        <v>5</v>
      </c>
      <c r="V880">
        <f>dailyActivity_merged[[#This Row],[FairlyActiveMinutes]]*60</f>
        <v>4260</v>
      </c>
      <c r="W880">
        <v>71</v>
      </c>
      <c r="X880">
        <f>dailyActivity_merged[[#This Row],[LightlyActiveMinutes]]*60</f>
        <v>10620</v>
      </c>
      <c r="Y880">
        <v>177</v>
      </c>
      <c r="Z880">
        <v>1106</v>
      </c>
      <c r="AA880">
        <v>2804</v>
      </c>
    </row>
    <row r="881" spans="1:27" x14ac:dyDescent="0.3">
      <c r="A881" t="e">
        <f>VLOOKUP(dailyActivity_merged[[#Headers],[Id]],dailyActivity_merged[[Id]:[Calories]],15,0)</f>
        <v>#N/A</v>
      </c>
      <c r="B881" t="str">
        <f>LEFT(dailyActivity_merged[[#This Row],[Id]],4)</f>
        <v>8583</v>
      </c>
      <c r="C881">
        <v>8583815059</v>
      </c>
      <c r="D881" t="str">
        <f>LEFT(dailyActivity_merged[[#This Row],[ActivityDate]],1)</f>
        <v>4</v>
      </c>
      <c r="E881" s="1">
        <v>42502</v>
      </c>
      <c r="F881" s="1">
        <f ca="1">SUMIF(dailyActivity_merged[Id],dailyActivity_merged[[#Headers],[TotalSteps]],F882:F1820)</f>
        <v>0</v>
      </c>
      <c r="G881">
        <v>0</v>
      </c>
      <c r="H881">
        <v>0</v>
      </c>
      <c r="I881">
        <v>0</v>
      </c>
      <c r="J881">
        <v>0</v>
      </c>
      <c r="K881" t="b">
        <f>IF(dailyActivity_merged[[#This Row],[VeryActiveDistance]]&gt;20,"active")</f>
        <v>0</v>
      </c>
      <c r="L881">
        <v>0</v>
      </c>
      <c r="M881" t="b">
        <f>IF(dailyActivity_merged[[#This Row],[ModeratelyActiveDistance]]&gt;10&lt;20,"moderate")</f>
        <v>0</v>
      </c>
      <c r="N881">
        <v>0</v>
      </c>
      <c r="O881" t="str">
        <f>IF(dailyActivity_merged[[#This Row],[LightActiveDistance]]&lt;10,"light")</f>
        <v>light</v>
      </c>
      <c r="P881" t="b">
        <f>IF(dailyActivity_merged[[#This Row],[Mean]]="intermediate",IF(dailyActivity_merged[[#This Row],[Mean]]&gt;35,"pro","beginner"))</f>
        <v>0</v>
      </c>
      <c r="Q881">
        <f>AVERAGE(dailyActivity_merged[LightActiveDistance])</f>
        <v>3.3408191485885292</v>
      </c>
      <c r="R881">
        <v>0</v>
      </c>
      <c r="S881">
        <v>0</v>
      </c>
      <c r="T881">
        <f>dailyActivity_merged[[#This Row],[VeryActiveMinutes]]*60</f>
        <v>0</v>
      </c>
      <c r="U881">
        <v>0</v>
      </c>
      <c r="V881">
        <f>dailyActivity_merged[[#This Row],[FairlyActiveMinutes]]*60</f>
        <v>0</v>
      </c>
      <c r="W881">
        <v>0</v>
      </c>
      <c r="X881">
        <f>dailyActivity_merged[[#This Row],[LightlyActiveMinutes]]*60</f>
        <v>0</v>
      </c>
      <c r="Y881">
        <v>0</v>
      </c>
      <c r="Z881">
        <v>1440</v>
      </c>
      <c r="AA881">
        <v>0</v>
      </c>
    </row>
    <row r="882" spans="1:27" x14ac:dyDescent="0.3">
      <c r="A882" t="e">
        <f>VLOOKUP(dailyActivity_merged[[#Headers],[Id]],dailyActivity_merged[[Id]:[Calories]],15,0)</f>
        <v>#N/A</v>
      </c>
      <c r="B882" t="str">
        <f>LEFT(dailyActivity_merged[[#This Row],[Id]],4)</f>
        <v>8792</v>
      </c>
      <c r="C882">
        <v>8792009665</v>
      </c>
      <c r="D882" t="str">
        <f>LEFT(dailyActivity_merged[[#This Row],[ActivityDate]],1)</f>
        <v>4</v>
      </c>
      <c r="E882" s="1">
        <v>42472</v>
      </c>
      <c r="F882" s="1">
        <f ca="1">SUMIF(dailyActivity_merged[Id],dailyActivity_merged[[#Headers],[TotalSteps]],F883:F1821)</f>
        <v>0</v>
      </c>
      <c r="G882">
        <v>2564</v>
      </c>
      <c r="H882">
        <v>1.6399999856948899</v>
      </c>
      <c r="I882">
        <v>1.6399999856948899</v>
      </c>
      <c r="J882">
        <v>0</v>
      </c>
      <c r="K882" t="b">
        <f>IF(dailyActivity_merged[[#This Row],[VeryActiveDistance]]&gt;20,"active")</f>
        <v>0</v>
      </c>
      <c r="L882">
        <v>0</v>
      </c>
      <c r="M882" t="b">
        <f>IF(dailyActivity_merged[[#This Row],[ModeratelyActiveDistance]]&gt;10&lt;20,"moderate")</f>
        <v>0</v>
      </c>
      <c r="N882">
        <v>0</v>
      </c>
      <c r="O882" t="str">
        <f>IF(dailyActivity_merged[[#This Row],[LightActiveDistance]]&lt;10,"light")</f>
        <v>light</v>
      </c>
      <c r="P882" t="b">
        <f>IF(dailyActivity_merged[[#This Row],[Mean]]="intermediate",IF(dailyActivity_merged[[#This Row],[Mean]]&gt;35,"pro","beginner"))</f>
        <v>0</v>
      </c>
      <c r="Q882">
        <f>AVERAGE(dailyActivity_merged[LightActiveDistance])</f>
        <v>3.3408191485885292</v>
      </c>
      <c r="R882">
        <v>1.6399999856948899</v>
      </c>
      <c r="S882">
        <v>0</v>
      </c>
      <c r="T882">
        <f>dailyActivity_merged[[#This Row],[VeryActiveMinutes]]*60</f>
        <v>0</v>
      </c>
      <c r="U882">
        <v>0</v>
      </c>
      <c r="V882">
        <f>dailyActivity_merged[[#This Row],[FairlyActiveMinutes]]*60</f>
        <v>0</v>
      </c>
      <c r="W882">
        <v>0</v>
      </c>
      <c r="X882">
        <f>dailyActivity_merged[[#This Row],[LightlyActiveMinutes]]*60</f>
        <v>6960</v>
      </c>
      <c r="Y882">
        <v>116</v>
      </c>
      <c r="Z882">
        <v>831</v>
      </c>
      <c r="AA882">
        <v>2044</v>
      </c>
    </row>
    <row r="883" spans="1:27" x14ac:dyDescent="0.3">
      <c r="A883" t="e">
        <f>VLOOKUP(dailyActivity_merged[[#Headers],[Id]],dailyActivity_merged[[Id]:[Calories]],15,0)</f>
        <v>#N/A</v>
      </c>
      <c r="B883" t="str">
        <f>LEFT(dailyActivity_merged[[#This Row],[Id]],4)</f>
        <v>8792</v>
      </c>
      <c r="C883">
        <v>8792009665</v>
      </c>
      <c r="D883" t="str">
        <f>LEFT(dailyActivity_merged[[#This Row],[ActivityDate]],1)</f>
        <v>4</v>
      </c>
      <c r="E883" s="1">
        <v>42473</v>
      </c>
      <c r="F883" s="1">
        <f ca="1">SUMIF(dailyActivity_merged[Id],dailyActivity_merged[[#Headers],[TotalSteps]],F884:F1822)</f>
        <v>0</v>
      </c>
      <c r="G883">
        <v>1320</v>
      </c>
      <c r="H883">
        <v>0.83999997377395597</v>
      </c>
      <c r="I883">
        <v>0.83999997377395597</v>
      </c>
      <c r="J883">
        <v>0</v>
      </c>
      <c r="K883" t="b">
        <f>IF(dailyActivity_merged[[#This Row],[VeryActiveDistance]]&gt;20,"active")</f>
        <v>0</v>
      </c>
      <c r="L883">
        <v>0</v>
      </c>
      <c r="M883" t="b">
        <f>IF(dailyActivity_merged[[#This Row],[ModeratelyActiveDistance]]&gt;10&lt;20,"moderate")</f>
        <v>0</v>
      </c>
      <c r="N883">
        <v>0</v>
      </c>
      <c r="O883" t="str">
        <f>IF(dailyActivity_merged[[#This Row],[LightActiveDistance]]&lt;10,"light")</f>
        <v>light</v>
      </c>
      <c r="P883" t="b">
        <f>IF(dailyActivity_merged[[#This Row],[Mean]]="intermediate",IF(dailyActivity_merged[[#This Row],[Mean]]&gt;35,"pro","beginner"))</f>
        <v>0</v>
      </c>
      <c r="Q883">
        <f>AVERAGE(dailyActivity_merged[LightActiveDistance])</f>
        <v>3.3408191485885292</v>
      </c>
      <c r="R883">
        <v>0.83999997377395597</v>
      </c>
      <c r="S883">
        <v>0</v>
      </c>
      <c r="T883">
        <f>dailyActivity_merged[[#This Row],[VeryActiveMinutes]]*60</f>
        <v>0</v>
      </c>
      <c r="U883">
        <v>0</v>
      </c>
      <c r="V883">
        <f>dailyActivity_merged[[#This Row],[FairlyActiveMinutes]]*60</f>
        <v>0</v>
      </c>
      <c r="W883">
        <v>0</v>
      </c>
      <c r="X883">
        <f>dailyActivity_merged[[#This Row],[LightlyActiveMinutes]]*60</f>
        <v>4920</v>
      </c>
      <c r="Y883">
        <v>82</v>
      </c>
      <c r="Z883">
        <v>806</v>
      </c>
      <c r="AA883">
        <v>1934</v>
      </c>
    </row>
    <row r="884" spans="1:27" x14ac:dyDescent="0.3">
      <c r="A884" t="e">
        <f>VLOOKUP(dailyActivity_merged[[#Headers],[Id]],dailyActivity_merged[[Id]:[Calories]],15,0)</f>
        <v>#N/A</v>
      </c>
      <c r="B884" t="str">
        <f>LEFT(dailyActivity_merged[[#This Row],[Id]],4)</f>
        <v>8792</v>
      </c>
      <c r="C884">
        <v>8792009665</v>
      </c>
      <c r="D884" t="str">
        <f>LEFT(dailyActivity_merged[[#This Row],[ActivityDate]],1)</f>
        <v>4</v>
      </c>
      <c r="E884" s="1">
        <v>42474</v>
      </c>
      <c r="F884" s="1">
        <f ca="1">SUMIF(dailyActivity_merged[Id],dailyActivity_merged[[#Headers],[TotalSteps]],F885:F1823)</f>
        <v>0</v>
      </c>
      <c r="G884">
        <v>1219</v>
      </c>
      <c r="H884">
        <v>0.77999997138977095</v>
      </c>
      <c r="I884">
        <v>0.77999997138977095</v>
      </c>
      <c r="J884">
        <v>0</v>
      </c>
      <c r="K884" t="b">
        <f>IF(dailyActivity_merged[[#This Row],[VeryActiveDistance]]&gt;20,"active")</f>
        <v>0</v>
      </c>
      <c r="L884">
        <v>0</v>
      </c>
      <c r="M884" t="b">
        <f>IF(dailyActivity_merged[[#This Row],[ModeratelyActiveDistance]]&gt;10&lt;20,"moderate")</f>
        <v>0</v>
      </c>
      <c r="N884">
        <v>0</v>
      </c>
      <c r="O884" t="str">
        <f>IF(dailyActivity_merged[[#This Row],[LightActiveDistance]]&lt;10,"light")</f>
        <v>light</v>
      </c>
      <c r="P884" t="b">
        <f>IF(dailyActivity_merged[[#This Row],[Mean]]="intermediate",IF(dailyActivity_merged[[#This Row],[Mean]]&gt;35,"pro","beginner"))</f>
        <v>0</v>
      </c>
      <c r="Q884">
        <f>AVERAGE(dailyActivity_merged[LightActiveDistance])</f>
        <v>3.3408191485885292</v>
      </c>
      <c r="R884">
        <v>0.77999997138977095</v>
      </c>
      <c r="S884">
        <v>0</v>
      </c>
      <c r="T884">
        <f>dailyActivity_merged[[#This Row],[VeryActiveMinutes]]*60</f>
        <v>0</v>
      </c>
      <c r="U884">
        <v>0</v>
      </c>
      <c r="V884">
        <f>dailyActivity_merged[[#This Row],[FairlyActiveMinutes]]*60</f>
        <v>0</v>
      </c>
      <c r="W884">
        <v>0</v>
      </c>
      <c r="X884">
        <f>dailyActivity_merged[[#This Row],[LightlyActiveMinutes]]*60</f>
        <v>5040</v>
      </c>
      <c r="Y884">
        <v>84</v>
      </c>
      <c r="Z884">
        <v>853</v>
      </c>
      <c r="AA884">
        <v>1963</v>
      </c>
    </row>
    <row r="885" spans="1:27" x14ac:dyDescent="0.3">
      <c r="A885" t="e">
        <f>VLOOKUP(dailyActivity_merged[[#Headers],[Id]],dailyActivity_merged[[Id]:[Calories]],15,0)</f>
        <v>#N/A</v>
      </c>
      <c r="B885" t="str">
        <f>LEFT(dailyActivity_merged[[#This Row],[Id]],4)</f>
        <v>8792</v>
      </c>
      <c r="C885">
        <v>8792009665</v>
      </c>
      <c r="D885" t="str">
        <f>LEFT(dailyActivity_merged[[#This Row],[ActivityDate]],1)</f>
        <v>4</v>
      </c>
      <c r="E885" s="1">
        <v>42475</v>
      </c>
      <c r="F885" s="1">
        <f ca="1">SUMIF(dailyActivity_merged[Id],dailyActivity_merged[[#Headers],[TotalSteps]],F886:F1824)</f>
        <v>0</v>
      </c>
      <c r="G885">
        <v>2483</v>
      </c>
      <c r="H885">
        <v>1.5900000333786</v>
      </c>
      <c r="I885">
        <v>1.5900000333786</v>
      </c>
      <c r="J885">
        <v>0</v>
      </c>
      <c r="K885" t="b">
        <f>IF(dailyActivity_merged[[#This Row],[VeryActiveDistance]]&gt;20,"active")</f>
        <v>0</v>
      </c>
      <c r="L885">
        <v>0</v>
      </c>
      <c r="M885" t="b">
        <f>IF(dailyActivity_merged[[#This Row],[ModeratelyActiveDistance]]&gt;10&lt;20,"moderate")</f>
        <v>0</v>
      </c>
      <c r="N885">
        <v>0</v>
      </c>
      <c r="O885" t="str">
        <f>IF(dailyActivity_merged[[#This Row],[LightActiveDistance]]&lt;10,"light")</f>
        <v>light</v>
      </c>
      <c r="P885" t="b">
        <f>IF(dailyActivity_merged[[#This Row],[Mean]]="intermediate",IF(dailyActivity_merged[[#This Row],[Mean]]&gt;35,"pro","beginner"))</f>
        <v>0</v>
      </c>
      <c r="Q885">
        <f>AVERAGE(dailyActivity_merged[LightActiveDistance])</f>
        <v>3.3408191485885292</v>
      </c>
      <c r="R885">
        <v>1.5900000333786</v>
      </c>
      <c r="S885">
        <v>0</v>
      </c>
      <c r="T885">
        <f>dailyActivity_merged[[#This Row],[VeryActiveMinutes]]*60</f>
        <v>0</v>
      </c>
      <c r="U885">
        <v>0</v>
      </c>
      <c r="V885">
        <f>dailyActivity_merged[[#This Row],[FairlyActiveMinutes]]*60</f>
        <v>0</v>
      </c>
      <c r="W885">
        <v>0</v>
      </c>
      <c r="X885">
        <f>dailyActivity_merged[[#This Row],[LightlyActiveMinutes]]*60</f>
        <v>7560</v>
      </c>
      <c r="Y885">
        <v>126</v>
      </c>
      <c r="Z885">
        <v>937</v>
      </c>
      <c r="AA885">
        <v>2009</v>
      </c>
    </row>
    <row r="886" spans="1:27" x14ac:dyDescent="0.3">
      <c r="A886" t="e">
        <f>VLOOKUP(dailyActivity_merged[[#Headers],[Id]],dailyActivity_merged[[Id]:[Calories]],15,0)</f>
        <v>#N/A</v>
      </c>
      <c r="B886" t="str">
        <f>LEFT(dailyActivity_merged[[#This Row],[Id]],4)</f>
        <v>8792</v>
      </c>
      <c r="C886">
        <v>8792009665</v>
      </c>
      <c r="D886" t="str">
        <f>LEFT(dailyActivity_merged[[#This Row],[ActivityDate]],1)</f>
        <v>4</v>
      </c>
      <c r="E886" s="1">
        <v>42476</v>
      </c>
      <c r="F886" s="1">
        <f ca="1">SUMIF(dailyActivity_merged[Id],dailyActivity_merged[[#Headers],[TotalSteps]],F887:F1825)</f>
        <v>0</v>
      </c>
      <c r="G886">
        <v>244</v>
      </c>
      <c r="H886">
        <v>0.15999999642372101</v>
      </c>
      <c r="I886">
        <v>0.15999999642372101</v>
      </c>
      <c r="J886">
        <v>0</v>
      </c>
      <c r="K886" t="b">
        <f>IF(dailyActivity_merged[[#This Row],[VeryActiveDistance]]&gt;20,"active")</f>
        <v>0</v>
      </c>
      <c r="L886">
        <v>0</v>
      </c>
      <c r="M886" t="b">
        <f>IF(dailyActivity_merged[[#This Row],[ModeratelyActiveDistance]]&gt;10&lt;20,"moderate")</f>
        <v>0</v>
      </c>
      <c r="N886">
        <v>0</v>
      </c>
      <c r="O886" t="str">
        <f>IF(dailyActivity_merged[[#This Row],[LightActiveDistance]]&lt;10,"light")</f>
        <v>light</v>
      </c>
      <c r="P886" t="b">
        <f>IF(dailyActivity_merged[[#This Row],[Mean]]="intermediate",IF(dailyActivity_merged[[#This Row],[Mean]]&gt;35,"pro","beginner"))</f>
        <v>0</v>
      </c>
      <c r="Q886">
        <f>AVERAGE(dailyActivity_merged[LightActiveDistance])</f>
        <v>3.3408191485885292</v>
      </c>
      <c r="R886">
        <v>0.15999999642372101</v>
      </c>
      <c r="S886">
        <v>0</v>
      </c>
      <c r="T886">
        <f>dailyActivity_merged[[#This Row],[VeryActiveMinutes]]*60</f>
        <v>0</v>
      </c>
      <c r="U886">
        <v>0</v>
      </c>
      <c r="V886">
        <f>dailyActivity_merged[[#This Row],[FairlyActiveMinutes]]*60</f>
        <v>0</v>
      </c>
      <c r="W886">
        <v>0</v>
      </c>
      <c r="X886">
        <f>dailyActivity_merged[[#This Row],[LightlyActiveMinutes]]*60</f>
        <v>720</v>
      </c>
      <c r="Y886">
        <v>12</v>
      </c>
      <c r="Z886">
        <v>1428</v>
      </c>
      <c r="AA886">
        <v>1721</v>
      </c>
    </row>
    <row r="887" spans="1:27" x14ac:dyDescent="0.3">
      <c r="A887" t="e">
        <f>VLOOKUP(dailyActivity_merged[[#Headers],[Id]],dailyActivity_merged[[Id]:[Calories]],15,0)</f>
        <v>#N/A</v>
      </c>
      <c r="B887" t="str">
        <f>LEFT(dailyActivity_merged[[#This Row],[Id]],4)</f>
        <v>8792</v>
      </c>
      <c r="C887">
        <v>8792009665</v>
      </c>
      <c r="D887" t="str">
        <f>LEFT(dailyActivity_merged[[#This Row],[ActivityDate]],1)</f>
        <v>4</v>
      </c>
      <c r="E887" s="1">
        <v>42477</v>
      </c>
      <c r="F887" s="1">
        <f ca="1">SUMIF(dailyActivity_merged[Id],dailyActivity_merged[[#Headers],[TotalSteps]],F888:F1826)</f>
        <v>0</v>
      </c>
      <c r="G887">
        <v>0</v>
      </c>
      <c r="H887">
        <v>0</v>
      </c>
      <c r="I887">
        <v>0</v>
      </c>
      <c r="J887">
        <v>0</v>
      </c>
      <c r="K887" t="b">
        <f>IF(dailyActivity_merged[[#This Row],[VeryActiveDistance]]&gt;20,"active")</f>
        <v>0</v>
      </c>
      <c r="L887">
        <v>0</v>
      </c>
      <c r="M887" t="b">
        <f>IF(dailyActivity_merged[[#This Row],[ModeratelyActiveDistance]]&gt;10&lt;20,"moderate")</f>
        <v>0</v>
      </c>
      <c r="N887">
        <v>0</v>
      </c>
      <c r="O887" t="str">
        <f>IF(dailyActivity_merged[[#This Row],[LightActiveDistance]]&lt;10,"light")</f>
        <v>light</v>
      </c>
      <c r="P887" t="b">
        <f>IF(dailyActivity_merged[[#This Row],[Mean]]="intermediate",IF(dailyActivity_merged[[#This Row],[Mean]]&gt;35,"pro","beginner"))</f>
        <v>0</v>
      </c>
      <c r="Q887">
        <f>AVERAGE(dailyActivity_merged[LightActiveDistance])</f>
        <v>3.3408191485885292</v>
      </c>
      <c r="R887">
        <v>0</v>
      </c>
      <c r="S887">
        <v>0</v>
      </c>
      <c r="T887">
        <f>dailyActivity_merged[[#This Row],[VeryActiveMinutes]]*60</f>
        <v>0</v>
      </c>
      <c r="U887">
        <v>0</v>
      </c>
      <c r="V887">
        <f>dailyActivity_merged[[#This Row],[FairlyActiveMinutes]]*60</f>
        <v>0</v>
      </c>
      <c r="W887">
        <v>0</v>
      </c>
      <c r="X887">
        <f>dailyActivity_merged[[#This Row],[LightlyActiveMinutes]]*60</f>
        <v>0</v>
      </c>
      <c r="Y887">
        <v>0</v>
      </c>
      <c r="Z887">
        <v>1440</v>
      </c>
      <c r="AA887">
        <v>1688</v>
      </c>
    </row>
    <row r="888" spans="1:27" x14ac:dyDescent="0.3">
      <c r="A888" t="e">
        <f>VLOOKUP(dailyActivity_merged[[#Headers],[Id]],dailyActivity_merged[[Id]:[Calories]],15,0)</f>
        <v>#N/A</v>
      </c>
      <c r="B888" t="str">
        <f>LEFT(dailyActivity_merged[[#This Row],[Id]],4)</f>
        <v>8792</v>
      </c>
      <c r="C888">
        <v>8792009665</v>
      </c>
      <c r="D888" t="str">
        <f>LEFT(dailyActivity_merged[[#This Row],[ActivityDate]],1)</f>
        <v>4</v>
      </c>
      <c r="E888" s="1">
        <v>42478</v>
      </c>
      <c r="F888" s="1">
        <f ca="1">SUMIF(dailyActivity_merged[Id],dailyActivity_merged[[#Headers],[TotalSteps]],F889:F1827)</f>
        <v>0</v>
      </c>
      <c r="G888">
        <v>0</v>
      </c>
      <c r="H888">
        <v>0</v>
      </c>
      <c r="I888">
        <v>0</v>
      </c>
      <c r="J888">
        <v>0</v>
      </c>
      <c r="K888" t="b">
        <f>IF(dailyActivity_merged[[#This Row],[VeryActiveDistance]]&gt;20,"active")</f>
        <v>0</v>
      </c>
      <c r="L888">
        <v>0</v>
      </c>
      <c r="M888" t="b">
        <f>IF(dailyActivity_merged[[#This Row],[ModeratelyActiveDistance]]&gt;10&lt;20,"moderate")</f>
        <v>0</v>
      </c>
      <c r="N888">
        <v>0</v>
      </c>
      <c r="O888" t="str">
        <f>IF(dailyActivity_merged[[#This Row],[LightActiveDistance]]&lt;10,"light")</f>
        <v>light</v>
      </c>
      <c r="P888" t="b">
        <f>IF(dailyActivity_merged[[#This Row],[Mean]]="intermediate",IF(dailyActivity_merged[[#This Row],[Mean]]&gt;35,"pro","beginner"))</f>
        <v>0</v>
      </c>
      <c r="Q888">
        <f>AVERAGE(dailyActivity_merged[LightActiveDistance])</f>
        <v>3.3408191485885292</v>
      </c>
      <c r="R888">
        <v>0</v>
      </c>
      <c r="S888">
        <v>0</v>
      </c>
      <c r="T888">
        <f>dailyActivity_merged[[#This Row],[VeryActiveMinutes]]*60</f>
        <v>0</v>
      </c>
      <c r="U888">
        <v>0</v>
      </c>
      <c r="V888">
        <f>dailyActivity_merged[[#This Row],[FairlyActiveMinutes]]*60</f>
        <v>0</v>
      </c>
      <c r="W888">
        <v>0</v>
      </c>
      <c r="X888">
        <f>dailyActivity_merged[[#This Row],[LightlyActiveMinutes]]*60</f>
        <v>0</v>
      </c>
      <c r="Y888">
        <v>0</v>
      </c>
      <c r="Z888">
        <v>1440</v>
      </c>
      <c r="AA888">
        <v>1688</v>
      </c>
    </row>
    <row r="889" spans="1:27" x14ac:dyDescent="0.3">
      <c r="A889" t="e">
        <f>VLOOKUP(dailyActivity_merged[[#Headers],[Id]],dailyActivity_merged[[Id]:[Calories]],15,0)</f>
        <v>#N/A</v>
      </c>
      <c r="B889" t="str">
        <f>LEFT(dailyActivity_merged[[#This Row],[Id]],4)</f>
        <v>8792</v>
      </c>
      <c r="C889">
        <v>8792009665</v>
      </c>
      <c r="D889" t="str">
        <f>LEFT(dailyActivity_merged[[#This Row],[ActivityDate]],1)</f>
        <v>4</v>
      </c>
      <c r="E889" s="1">
        <v>42479</v>
      </c>
      <c r="F889" s="1">
        <f ca="1">SUMIF(dailyActivity_merged[Id],dailyActivity_merged[[#Headers],[TotalSteps]],F890:F1828)</f>
        <v>0</v>
      </c>
      <c r="G889">
        <v>0</v>
      </c>
      <c r="H889">
        <v>0</v>
      </c>
      <c r="I889">
        <v>0</v>
      </c>
      <c r="J889">
        <v>0</v>
      </c>
      <c r="K889" t="b">
        <f>IF(dailyActivity_merged[[#This Row],[VeryActiveDistance]]&gt;20,"active")</f>
        <v>0</v>
      </c>
      <c r="L889">
        <v>0</v>
      </c>
      <c r="M889" t="b">
        <f>IF(dailyActivity_merged[[#This Row],[ModeratelyActiveDistance]]&gt;10&lt;20,"moderate")</f>
        <v>0</v>
      </c>
      <c r="N889">
        <v>0</v>
      </c>
      <c r="O889" t="str">
        <f>IF(dailyActivity_merged[[#This Row],[LightActiveDistance]]&lt;10,"light")</f>
        <v>light</v>
      </c>
      <c r="P889" t="b">
        <f>IF(dailyActivity_merged[[#This Row],[Mean]]="intermediate",IF(dailyActivity_merged[[#This Row],[Mean]]&gt;35,"pro","beginner"))</f>
        <v>0</v>
      </c>
      <c r="Q889">
        <f>AVERAGE(dailyActivity_merged[LightActiveDistance])</f>
        <v>3.3408191485885292</v>
      </c>
      <c r="R889">
        <v>0</v>
      </c>
      <c r="S889">
        <v>0</v>
      </c>
      <c r="T889">
        <f>dailyActivity_merged[[#This Row],[VeryActiveMinutes]]*60</f>
        <v>0</v>
      </c>
      <c r="U889">
        <v>0</v>
      </c>
      <c r="V889">
        <f>dailyActivity_merged[[#This Row],[FairlyActiveMinutes]]*60</f>
        <v>0</v>
      </c>
      <c r="W889">
        <v>0</v>
      </c>
      <c r="X889">
        <f>dailyActivity_merged[[#This Row],[LightlyActiveMinutes]]*60</f>
        <v>0</v>
      </c>
      <c r="Y889">
        <v>0</v>
      </c>
      <c r="Z889">
        <v>1440</v>
      </c>
      <c r="AA889">
        <v>1688</v>
      </c>
    </row>
    <row r="890" spans="1:27" x14ac:dyDescent="0.3">
      <c r="A890" t="e">
        <f>VLOOKUP(dailyActivity_merged[[#Headers],[Id]],dailyActivity_merged[[Id]:[Calories]],15,0)</f>
        <v>#N/A</v>
      </c>
      <c r="B890" t="str">
        <f>LEFT(dailyActivity_merged[[#This Row],[Id]],4)</f>
        <v>8792</v>
      </c>
      <c r="C890">
        <v>8792009665</v>
      </c>
      <c r="D890" t="str">
        <f>LEFT(dailyActivity_merged[[#This Row],[ActivityDate]],1)</f>
        <v>4</v>
      </c>
      <c r="E890" s="1">
        <v>42480</v>
      </c>
      <c r="F890" s="1">
        <f ca="1">SUMIF(dailyActivity_merged[Id],dailyActivity_merged[[#Headers],[TotalSteps]],F891:F1829)</f>
        <v>0</v>
      </c>
      <c r="G890">
        <v>3147</v>
      </c>
      <c r="H890">
        <v>2.0099999904632599</v>
      </c>
      <c r="I890">
        <v>2.0099999904632599</v>
      </c>
      <c r="J890">
        <v>0</v>
      </c>
      <c r="K890" t="b">
        <f>IF(dailyActivity_merged[[#This Row],[VeryActiveDistance]]&gt;20,"active")</f>
        <v>0</v>
      </c>
      <c r="L890">
        <v>0</v>
      </c>
      <c r="M890" t="b">
        <f>IF(dailyActivity_merged[[#This Row],[ModeratelyActiveDistance]]&gt;10&lt;20,"moderate")</f>
        <v>0</v>
      </c>
      <c r="N890">
        <v>0.28000000119209301</v>
      </c>
      <c r="O890" t="str">
        <f>IF(dailyActivity_merged[[#This Row],[LightActiveDistance]]&lt;10,"light")</f>
        <v>light</v>
      </c>
      <c r="P890" t="b">
        <f>IF(dailyActivity_merged[[#This Row],[Mean]]="intermediate",IF(dailyActivity_merged[[#This Row],[Mean]]&gt;35,"pro","beginner"))</f>
        <v>0</v>
      </c>
      <c r="Q890">
        <f>AVERAGE(dailyActivity_merged[LightActiveDistance])</f>
        <v>3.3408191485885292</v>
      </c>
      <c r="R890">
        <v>1.7400000095367401</v>
      </c>
      <c r="S890">
        <v>0</v>
      </c>
      <c r="T890">
        <f>dailyActivity_merged[[#This Row],[VeryActiveMinutes]]*60</f>
        <v>0</v>
      </c>
      <c r="U890">
        <v>0</v>
      </c>
      <c r="V890">
        <f>dailyActivity_merged[[#This Row],[FairlyActiveMinutes]]*60</f>
        <v>600</v>
      </c>
      <c r="W890">
        <v>10</v>
      </c>
      <c r="X890">
        <f>dailyActivity_merged[[#This Row],[LightlyActiveMinutes]]*60</f>
        <v>8340</v>
      </c>
      <c r="Y890">
        <v>139</v>
      </c>
      <c r="Z890">
        <v>744</v>
      </c>
      <c r="AA890">
        <v>2188</v>
      </c>
    </row>
    <row r="891" spans="1:27" x14ac:dyDescent="0.3">
      <c r="A891" t="e">
        <f>VLOOKUP(dailyActivity_merged[[#Headers],[Id]],dailyActivity_merged[[Id]:[Calories]],15,0)</f>
        <v>#N/A</v>
      </c>
      <c r="B891" t="str">
        <f>LEFT(dailyActivity_merged[[#This Row],[Id]],4)</f>
        <v>8792</v>
      </c>
      <c r="C891">
        <v>8792009665</v>
      </c>
      <c r="D891" t="str">
        <f>LEFT(dailyActivity_merged[[#This Row],[ActivityDate]],1)</f>
        <v>4</v>
      </c>
      <c r="E891" s="1">
        <v>42481</v>
      </c>
      <c r="F891" s="1">
        <f ca="1">SUMIF(dailyActivity_merged[Id],dailyActivity_merged[[#Headers],[TotalSteps]],F892:F1830)</f>
        <v>0</v>
      </c>
      <c r="G891">
        <v>144</v>
      </c>
      <c r="H891">
        <v>9.00000035762787E-2</v>
      </c>
      <c r="I891">
        <v>9.00000035762787E-2</v>
      </c>
      <c r="J891">
        <v>0</v>
      </c>
      <c r="K891" t="b">
        <f>IF(dailyActivity_merged[[#This Row],[VeryActiveDistance]]&gt;20,"active")</f>
        <v>0</v>
      </c>
      <c r="L891">
        <v>0</v>
      </c>
      <c r="M891" t="b">
        <f>IF(dailyActivity_merged[[#This Row],[ModeratelyActiveDistance]]&gt;10&lt;20,"moderate")</f>
        <v>0</v>
      </c>
      <c r="N891">
        <v>0</v>
      </c>
      <c r="O891" t="str">
        <f>IF(dailyActivity_merged[[#This Row],[LightActiveDistance]]&lt;10,"light")</f>
        <v>light</v>
      </c>
      <c r="P891" t="b">
        <f>IF(dailyActivity_merged[[#This Row],[Mean]]="intermediate",IF(dailyActivity_merged[[#This Row],[Mean]]&gt;35,"pro","beginner"))</f>
        <v>0</v>
      </c>
      <c r="Q891">
        <f>AVERAGE(dailyActivity_merged[LightActiveDistance])</f>
        <v>3.3408191485885292</v>
      </c>
      <c r="R891">
        <v>9.00000035762787E-2</v>
      </c>
      <c r="S891">
        <v>0</v>
      </c>
      <c r="T891">
        <f>dailyActivity_merged[[#This Row],[VeryActiveMinutes]]*60</f>
        <v>0</v>
      </c>
      <c r="U891">
        <v>0</v>
      </c>
      <c r="V891">
        <f>dailyActivity_merged[[#This Row],[FairlyActiveMinutes]]*60</f>
        <v>0</v>
      </c>
      <c r="W891">
        <v>0</v>
      </c>
      <c r="X891">
        <f>dailyActivity_merged[[#This Row],[LightlyActiveMinutes]]*60</f>
        <v>540</v>
      </c>
      <c r="Y891">
        <v>9</v>
      </c>
      <c r="Z891">
        <v>1431</v>
      </c>
      <c r="AA891">
        <v>1720</v>
      </c>
    </row>
    <row r="892" spans="1:27" x14ac:dyDescent="0.3">
      <c r="A892" t="e">
        <f>VLOOKUP(dailyActivity_merged[[#Headers],[Id]],dailyActivity_merged[[Id]:[Calories]],15,0)</f>
        <v>#N/A</v>
      </c>
      <c r="B892" t="str">
        <f>LEFT(dailyActivity_merged[[#This Row],[Id]],4)</f>
        <v>8792</v>
      </c>
      <c r="C892">
        <v>8792009665</v>
      </c>
      <c r="D892" t="str">
        <f>LEFT(dailyActivity_merged[[#This Row],[ActivityDate]],1)</f>
        <v>4</v>
      </c>
      <c r="E892" s="1">
        <v>42482</v>
      </c>
      <c r="F892" s="1">
        <f ca="1">SUMIF(dailyActivity_merged[Id],dailyActivity_merged[[#Headers],[TotalSteps]],F893:F1831)</f>
        <v>0</v>
      </c>
      <c r="G892">
        <v>4068</v>
      </c>
      <c r="H892">
        <v>2.5999999046325701</v>
      </c>
      <c r="I892">
        <v>2.5999999046325701</v>
      </c>
      <c r="J892">
        <v>0</v>
      </c>
      <c r="K892" t="b">
        <f>IF(dailyActivity_merged[[#This Row],[VeryActiveDistance]]&gt;20,"active")</f>
        <v>0</v>
      </c>
      <c r="L892">
        <v>5.0000000745058101E-2</v>
      </c>
      <c r="M892" t="b">
        <f>IF(dailyActivity_merged[[#This Row],[ModeratelyActiveDistance]]&gt;10&lt;20,"moderate")</f>
        <v>0</v>
      </c>
      <c r="N892">
        <v>0.28000000119209301</v>
      </c>
      <c r="O892" t="str">
        <f>IF(dailyActivity_merged[[#This Row],[LightActiveDistance]]&lt;10,"light")</f>
        <v>light</v>
      </c>
      <c r="P892" t="b">
        <f>IF(dailyActivity_merged[[#This Row],[Mean]]="intermediate",IF(dailyActivity_merged[[#This Row],[Mean]]&gt;35,"pro","beginner"))</f>
        <v>0</v>
      </c>
      <c r="Q892">
        <f>AVERAGE(dailyActivity_merged[LightActiveDistance])</f>
        <v>3.3408191485885292</v>
      </c>
      <c r="R892">
        <v>2.2699999809265101</v>
      </c>
      <c r="S892">
        <v>0</v>
      </c>
      <c r="T892">
        <f>dailyActivity_merged[[#This Row],[VeryActiveMinutes]]*60</f>
        <v>60</v>
      </c>
      <c r="U892">
        <v>1</v>
      </c>
      <c r="V892">
        <f>dailyActivity_merged[[#This Row],[FairlyActiveMinutes]]*60</f>
        <v>1200</v>
      </c>
      <c r="W892">
        <v>20</v>
      </c>
      <c r="X892">
        <f>dailyActivity_merged[[#This Row],[LightlyActiveMinutes]]*60</f>
        <v>11700</v>
      </c>
      <c r="Y892">
        <v>195</v>
      </c>
      <c r="Z892">
        <v>817</v>
      </c>
      <c r="AA892">
        <v>2419</v>
      </c>
    </row>
    <row r="893" spans="1:27" x14ac:dyDescent="0.3">
      <c r="A893" t="e">
        <f>VLOOKUP(dailyActivity_merged[[#Headers],[Id]],dailyActivity_merged[[Id]:[Calories]],15,0)</f>
        <v>#N/A</v>
      </c>
      <c r="B893" t="str">
        <f>LEFT(dailyActivity_merged[[#This Row],[Id]],4)</f>
        <v>8792</v>
      </c>
      <c r="C893">
        <v>8792009665</v>
      </c>
      <c r="D893" t="str">
        <f>LEFT(dailyActivity_merged[[#This Row],[ActivityDate]],1)</f>
        <v>4</v>
      </c>
      <c r="E893" s="1">
        <v>42483</v>
      </c>
      <c r="F893" s="1">
        <f ca="1">SUMIF(dailyActivity_merged[Id],dailyActivity_merged[[#Headers],[TotalSteps]],F894:F1832)</f>
        <v>0</v>
      </c>
      <c r="G893">
        <v>5245</v>
      </c>
      <c r="H893">
        <v>3.3599998950958301</v>
      </c>
      <c r="I893">
        <v>3.3599998950958301</v>
      </c>
      <c r="J893">
        <v>0</v>
      </c>
      <c r="K893" t="b">
        <f>IF(dailyActivity_merged[[#This Row],[VeryActiveDistance]]&gt;20,"active")</f>
        <v>0</v>
      </c>
      <c r="L893">
        <v>0.15999999642372101</v>
      </c>
      <c r="M893" t="b">
        <f>IF(dailyActivity_merged[[#This Row],[ModeratelyActiveDistance]]&gt;10&lt;20,"moderate")</f>
        <v>0</v>
      </c>
      <c r="N893">
        <v>0.43999999761581399</v>
      </c>
      <c r="O893" t="str">
        <f>IF(dailyActivity_merged[[#This Row],[LightActiveDistance]]&lt;10,"light")</f>
        <v>light</v>
      </c>
      <c r="P893" t="b">
        <f>IF(dailyActivity_merged[[#This Row],[Mean]]="intermediate",IF(dailyActivity_merged[[#This Row],[Mean]]&gt;35,"pro","beginner"))</f>
        <v>0</v>
      </c>
      <c r="Q893">
        <f>AVERAGE(dailyActivity_merged[LightActiveDistance])</f>
        <v>3.3408191485885292</v>
      </c>
      <c r="R893">
        <v>2.75</v>
      </c>
      <c r="S893">
        <v>0</v>
      </c>
      <c r="T893">
        <f>dailyActivity_merged[[#This Row],[VeryActiveMinutes]]*60</f>
        <v>480</v>
      </c>
      <c r="U893">
        <v>8</v>
      </c>
      <c r="V893">
        <f>dailyActivity_merged[[#This Row],[FairlyActiveMinutes]]*60</f>
        <v>2700</v>
      </c>
      <c r="W893">
        <v>45</v>
      </c>
      <c r="X893">
        <f>dailyActivity_merged[[#This Row],[LightlyActiveMinutes]]*60</f>
        <v>13920</v>
      </c>
      <c r="Y893">
        <v>232</v>
      </c>
      <c r="Z893">
        <v>795</v>
      </c>
      <c r="AA893">
        <v>2748</v>
      </c>
    </row>
    <row r="894" spans="1:27" x14ac:dyDescent="0.3">
      <c r="A894" t="e">
        <f>VLOOKUP(dailyActivity_merged[[#Headers],[Id]],dailyActivity_merged[[Id]:[Calories]],15,0)</f>
        <v>#N/A</v>
      </c>
      <c r="B894" t="str">
        <f>LEFT(dailyActivity_merged[[#This Row],[Id]],4)</f>
        <v>8792</v>
      </c>
      <c r="C894">
        <v>8792009665</v>
      </c>
      <c r="D894" t="str">
        <f>LEFT(dailyActivity_merged[[#This Row],[ActivityDate]],1)</f>
        <v>4</v>
      </c>
      <c r="E894" s="1">
        <v>42484</v>
      </c>
      <c r="F894" s="1">
        <f ca="1">SUMIF(dailyActivity_merged[Id],dailyActivity_merged[[#Headers],[TotalSteps]],F895:F1833)</f>
        <v>0</v>
      </c>
      <c r="G894">
        <v>400</v>
      </c>
      <c r="H894">
        <v>0.259999990463257</v>
      </c>
      <c r="I894">
        <v>0.259999990463257</v>
      </c>
      <c r="J894">
        <v>0</v>
      </c>
      <c r="K894" t="b">
        <f>IF(dailyActivity_merged[[#This Row],[VeryActiveDistance]]&gt;20,"active")</f>
        <v>0</v>
      </c>
      <c r="L894">
        <v>3.9999999105930301E-2</v>
      </c>
      <c r="M894" t="b">
        <f>IF(dailyActivity_merged[[#This Row],[ModeratelyActiveDistance]]&gt;10&lt;20,"moderate")</f>
        <v>0</v>
      </c>
      <c r="N894">
        <v>5.0000000745058101E-2</v>
      </c>
      <c r="O894" t="str">
        <f>IF(dailyActivity_merged[[#This Row],[LightActiveDistance]]&lt;10,"light")</f>
        <v>light</v>
      </c>
      <c r="P894" t="b">
        <f>IF(dailyActivity_merged[[#This Row],[Mean]]="intermediate",IF(dailyActivity_merged[[#This Row],[Mean]]&gt;35,"pro","beginner"))</f>
        <v>0</v>
      </c>
      <c r="Q894">
        <f>AVERAGE(dailyActivity_merged[LightActiveDistance])</f>
        <v>3.3408191485885292</v>
      </c>
      <c r="R894">
        <v>0.15999999642372101</v>
      </c>
      <c r="S894">
        <v>0</v>
      </c>
      <c r="T894">
        <f>dailyActivity_merged[[#This Row],[VeryActiveMinutes]]*60</f>
        <v>180</v>
      </c>
      <c r="U894">
        <v>3</v>
      </c>
      <c r="V894">
        <f>dailyActivity_merged[[#This Row],[FairlyActiveMinutes]]*60</f>
        <v>480</v>
      </c>
      <c r="W894">
        <v>8</v>
      </c>
      <c r="X894">
        <f>dailyActivity_merged[[#This Row],[LightlyActiveMinutes]]*60</f>
        <v>1140</v>
      </c>
      <c r="Y894">
        <v>19</v>
      </c>
      <c r="Z894">
        <v>1410</v>
      </c>
      <c r="AA894">
        <v>1799</v>
      </c>
    </row>
    <row r="895" spans="1:27" x14ac:dyDescent="0.3">
      <c r="A895" t="e">
        <f>VLOOKUP(dailyActivity_merged[[#Headers],[Id]],dailyActivity_merged[[Id]:[Calories]],15,0)</f>
        <v>#N/A</v>
      </c>
      <c r="B895" t="str">
        <f>LEFT(dailyActivity_merged[[#This Row],[Id]],4)</f>
        <v>8792</v>
      </c>
      <c r="C895">
        <v>8792009665</v>
      </c>
      <c r="D895" t="str">
        <f>LEFT(dailyActivity_merged[[#This Row],[ActivityDate]],1)</f>
        <v>4</v>
      </c>
      <c r="E895" s="1">
        <v>42485</v>
      </c>
      <c r="F895" s="1">
        <f ca="1">SUMIF(dailyActivity_merged[Id],dailyActivity_merged[[#Headers],[TotalSteps]],F896:F1834)</f>
        <v>0</v>
      </c>
      <c r="G895">
        <v>0</v>
      </c>
      <c r="H895">
        <v>0</v>
      </c>
      <c r="I895">
        <v>0</v>
      </c>
      <c r="J895">
        <v>0</v>
      </c>
      <c r="K895" t="b">
        <f>IF(dailyActivity_merged[[#This Row],[VeryActiveDistance]]&gt;20,"active")</f>
        <v>0</v>
      </c>
      <c r="L895">
        <v>0</v>
      </c>
      <c r="M895" t="b">
        <f>IF(dailyActivity_merged[[#This Row],[ModeratelyActiveDistance]]&gt;10&lt;20,"moderate")</f>
        <v>0</v>
      </c>
      <c r="N895">
        <v>0</v>
      </c>
      <c r="O895" t="str">
        <f>IF(dailyActivity_merged[[#This Row],[LightActiveDistance]]&lt;10,"light")</f>
        <v>light</v>
      </c>
      <c r="P895" t="b">
        <f>IF(dailyActivity_merged[[#This Row],[Mean]]="intermediate",IF(dailyActivity_merged[[#This Row],[Mean]]&gt;35,"pro","beginner"))</f>
        <v>0</v>
      </c>
      <c r="Q895">
        <f>AVERAGE(dailyActivity_merged[LightActiveDistance])</f>
        <v>3.3408191485885292</v>
      </c>
      <c r="R895">
        <v>0</v>
      </c>
      <c r="S895">
        <v>0</v>
      </c>
      <c r="T895">
        <f>dailyActivity_merged[[#This Row],[VeryActiveMinutes]]*60</f>
        <v>0</v>
      </c>
      <c r="U895">
        <v>0</v>
      </c>
      <c r="V895">
        <f>dailyActivity_merged[[#This Row],[FairlyActiveMinutes]]*60</f>
        <v>0</v>
      </c>
      <c r="W895">
        <v>0</v>
      </c>
      <c r="X895">
        <f>dailyActivity_merged[[#This Row],[LightlyActiveMinutes]]*60</f>
        <v>0</v>
      </c>
      <c r="Y895">
        <v>0</v>
      </c>
      <c r="Z895">
        <v>1440</v>
      </c>
      <c r="AA895">
        <v>1688</v>
      </c>
    </row>
    <row r="896" spans="1:27" x14ac:dyDescent="0.3">
      <c r="A896" t="e">
        <f>VLOOKUP(dailyActivity_merged[[#Headers],[Id]],dailyActivity_merged[[Id]:[Calories]],15,0)</f>
        <v>#N/A</v>
      </c>
      <c r="B896" t="str">
        <f>LEFT(dailyActivity_merged[[#This Row],[Id]],4)</f>
        <v>8792</v>
      </c>
      <c r="C896">
        <v>8792009665</v>
      </c>
      <c r="D896" t="str">
        <f>LEFT(dailyActivity_merged[[#This Row],[ActivityDate]],1)</f>
        <v>4</v>
      </c>
      <c r="E896" s="1">
        <v>42486</v>
      </c>
      <c r="F896" s="1">
        <f ca="1">SUMIF(dailyActivity_merged[Id],dailyActivity_merged[[#Headers],[TotalSteps]],F897:F1835)</f>
        <v>0</v>
      </c>
      <c r="G896">
        <v>1321</v>
      </c>
      <c r="H896">
        <v>0.85000002384185802</v>
      </c>
      <c r="I896">
        <v>0.85000002384185802</v>
      </c>
      <c r="J896">
        <v>0</v>
      </c>
      <c r="K896" t="b">
        <f>IF(dailyActivity_merged[[#This Row],[VeryActiveDistance]]&gt;20,"active")</f>
        <v>0</v>
      </c>
      <c r="L896">
        <v>0</v>
      </c>
      <c r="M896" t="b">
        <f>IF(dailyActivity_merged[[#This Row],[ModeratelyActiveDistance]]&gt;10&lt;20,"moderate")</f>
        <v>0</v>
      </c>
      <c r="N896">
        <v>0</v>
      </c>
      <c r="O896" t="str">
        <f>IF(dailyActivity_merged[[#This Row],[LightActiveDistance]]&lt;10,"light")</f>
        <v>light</v>
      </c>
      <c r="P896" t="b">
        <f>IF(dailyActivity_merged[[#This Row],[Mean]]="intermediate",IF(dailyActivity_merged[[#This Row],[Mean]]&gt;35,"pro","beginner"))</f>
        <v>0</v>
      </c>
      <c r="Q896">
        <f>AVERAGE(dailyActivity_merged[LightActiveDistance])</f>
        <v>3.3408191485885292</v>
      </c>
      <c r="R896">
        <v>0.85000002384185802</v>
      </c>
      <c r="S896">
        <v>0</v>
      </c>
      <c r="T896">
        <f>dailyActivity_merged[[#This Row],[VeryActiveMinutes]]*60</f>
        <v>0</v>
      </c>
      <c r="U896">
        <v>0</v>
      </c>
      <c r="V896">
        <f>dailyActivity_merged[[#This Row],[FairlyActiveMinutes]]*60</f>
        <v>0</v>
      </c>
      <c r="W896">
        <v>0</v>
      </c>
      <c r="X896">
        <f>dailyActivity_merged[[#This Row],[LightlyActiveMinutes]]*60</f>
        <v>4800</v>
      </c>
      <c r="Y896">
        <v>80</v>
      </c>
      <c r="Z896">
        <v>1360</v>
      </c>
      <c r="AA896">
        <v>1928</v>
      </c>
    </row>
    <row r="897" spans="1:27" x14ac:dyDescent="0.3">
      <c r="A897" t="e">
        <f>VLOOKUP(dailyActivity_merged[[#Headers],[Id]],dailyActivity_merged[[Id]:[Calories]],15,0)</f>
        <v>#N/A</v>
      </c>
      <c r="B897" t="str">
        <f>LEFT(dailyActivity_merged[[#This Row],[Id]],4)</f>
        <v>8792</v>
      </c>
      <c r="C897">
        <v>8792009665</v>
      </c>
      <c r="D897" t="str">
        <f>LEFT(dailyActivity_merged[[#This Row],[ActivityDate]],1)</f>
        <v>4</v>
      </c>
      <c r="E897" s="1">
        <v>42487</v>
      </c>
      <c r="F897" s="1">
        <f ca="1">SUMIF(dailyActivity_merged[Id],dailyActivity_merged[[#Headers],[TotalSteps]],F898:F1836)</f>
        <v>0</v>
      </c>
      <c r="G897">
        <v>1758</v>
      </c>
      <c r="H897">
        <v>1.12999999523163</v>
      </c>
      <c r="I897">
        <v>1.12999999523163</v>
      </c>
      <c r="J897">
        <v>0</v>
      </c>
      <c r="K897" t="b">
        <f>IF(dailyActivity_merged[[#This Row],[VeryActiveDistance]]&gt;20,"active")</f>
        <v>0</v>
      </c>
      <c r="L897">
        <v>0</v>
      </c>
      <c r="M897" t="b">
        <f>IF(dailyActivity_merged[[#This Row],[ModeratelyActiveDistance]]&gt;10&lt;20,"moderate")</f>
        <v>0</v>
      </c>
      <c r="N897">
        <v>0</v>
      </c>
      <c r="O897" t="str">
        <f>IF(dailyActivity_merged[[#This Row],[LightActiveDistance]]&lt;10,"light")</f>
        <v>light</v>
      </c>
      <c r="P897" t="b">
        <f>IF(dailyActivity_merged[[#This Row],[Mean]]="intermediate",IF(dailyActivity_merged[[#This Row],[Mean]]&gt;35,"pro","beginner"))</f>
        <v>0</v>
      </c>
      <c r="Q897">
        <f>AVERAGE(dailyActivity_merged[LightActiveDistance])</f>
        <v>3.3408191485885292</v>
      </c>
      <c r="R897">
        <v>1.12999999523163</v>
      </c>
      <c r="S897">
        <v>0</v>
      </c>
      <c r="T897">
        <f>dailyActivity_merged[[#This Row],[VeryActiveMinutes]]*60</f>
        <v>0</v>
      </c>
      <c r="U897">
        <v>0</v>
      </c>
      <c r="V897">
        <f>dailyActivity_merged[[#This Row],[FairlyActiveMinutes]]*60</f>
        <v>0</v>
      </c>
      <c r="W897">
        <v>0</v>
      </c>
      <c r="X897">
        <f>dailyActivity_merged[[#This Row],[LightlyActiveMinutes]]*60</f>
        <v>6720</v>
      </c>
      <c r="Y897">
        <v>112</v>
      </c>
      <c r="Z897">
        <v>900</v>
      </c>
      <c r="AA897">
        <v>2067</v>
      </c>
    </row>
    <row r="898" spans="1:27" x14ac:dyDescent="0.3">
      <c r="A898" t="e">
        <f>VLOOKUP(dailyActivity_merged[[#Headers],[Id]],dailyActivity_merged[[Id]:[Calories]],15,0)</f>
        <v>#N/A</v>
      </c>
      <c r="B898" t="str">
        <f>LEFT(dailyActivity_merged[[#This Row],[Id]],4)</f>
        <v>8792</v>
      </c>
      <c r="C898">
        <v>8792009665</v>
      </c>
      <c r="D898" t="str">
        <f>LEFT(dailyActivity_merged[[#This Row],[ActivityDate]],1)</f>
        <v>4</v>
      </c>
      <c r="E898" s="1">
        <v>42488</v>
      </c>
      <c r="F898" s="1">
        <f ca="1">SUMIF(dailyActivity_merged[Id],dailyActivity_merged[[#Headers],[TotalSteps]],F899:F1837)</f>
        <v>0</v>
      </c>
      <c r="G898">
        <v>6157</v>
      </c>
      <c r="H898">
        <v>3.9400000572204599</v>
      </c>
      <c r="I898">
        <v>3.9400000572204599</v>
      </c>
      <c r="J898">
        <v>0</v>
      </c>
      <c r="K898" t="b">
        <f>IF(dailyActivity_merged[[#This Row],[VeryActiveDistance]]&gt;20,"active")</f>
        <v>0</v>
      </c>
      <c r="L898">
        <v>0</v>
      </c>
      <c r="M898" t="b">
        <f>IF(dailyActivity_merged[[#This Row],[ModeratelyActiveDistance]]&gt;10&lt;20,"moderate")</f>
        <v>0</v>
      </c>
      <c r="N898">
        <v>0</v>
      </c>
      <c r="O898" t="str">
        <f>IF(dailyActivity_merged[[#This Row],[LightActiveDistance]]&lt;10,"light")</f>
        <v>light</v>
      </c>
      <c r="P898" t="b">
        <f>IF(dailyActivity_merged[[#This Row],[Mean]]="intermediate",IF(dailyActivity_merged[[#This Row],[Mean]]&gt;35,"pro","beginner"))</f>
        <v>0</v>
      </c>
      <c r="Q898">
        <f>AVERAGE(dailyActivity_merged[LightActiveDistance])</f>
        <v>3.3408191485885292</v>
      </c>
      <c r="R898">
        <v>3.9400000572204599</v>
      </c>
      <c r="S898">
        <v>0</v>
      </c>
      <c r="T898">
        <f>dailyActivity_merged[[#This Row],[VeryActiveMinutes]]*60</f>
        <v>0</v>
      </c>
      <c r="U898">
        <v>0</v>
      </c>
      <c r="V898">
        <f>dailyActivity_merged[[#This Row],[FairlyActiveMinutes]]*60</f>
        <v>0</v>
      </c>
      <c r="W898">
        <v>0</v>
      </c>
      <c r="X898">
        <f>dailyActivity_merged[[#This Row],[LightlyActiveMinutes]]*60</f>
        <v>18600</v>
      </c>
      <c r="Y898">
        <v>310</v>
      </c>
      <c r="Z898">
        <v>714</v>
      </c>
      <c r="AA898">
        <v>2780</v>
      </c>
    </row>
    <row r="899" spans="1:27" x14ac:dyDescent="0.3">
      <c r="A899" t="e">
        <f>VLOOKUP(dailyActivity_merged[[#Headers],[Id]],dailyActivity_merged[[Id]:[Calories]],15,0)</f>
        <v>#N/A</v>
      </c>
      <c r="B899" t="str">
        <f>LEFT(dailyActivity_merged[[#This Row],[Id]],4)</f>
        <v>8792</v>
      </c>
      <c r="C899">
        <v>8792009665</v>
      </c>
      <c r="D899" t="str">
        <f>LEFT(dailyActivity_merged[[#This Row],[ActivityDate]],1)</f>
        <v>4</v>
      </c>
      <c r="E899" s="1">
        <v>42489</v>
      </c>
      <c r="F899" s="1">
        <f ca="1">SUMIF(dailyActivity_merged[Id],dailyActivity_merged[[#Headers],[TotalSteps]],F900:F1838)</f>
        <v>0</v>
      </c>
      <c r="G899">
        <v>8360</v>
      </c>
      <c r="H899">
        <v>5.3499999046325701</v>
      </c>
      <c r="I899">
        <v>5.3499999046325701</v>
      </c>
      <c r="J899">
        <v>0</v>
      </c>
      <c r="K899" t="b">
        <f>IF(dailyActivity_merged[[#This Row],[VeryActiveDistance]]&gt;20,"active")</f>
        <v>0</v>
      </c>
      <c r="L899">
        <v>0.140000000596046</v>
      </c>
      <c r="M899" t="b">
        <f>IF(dailyActivity_merged[[#This Row],[ModeratelyActiveDistance]]&gt;10&lt;20,"moderate")</f>
        <v>0</v>
      </c>
      <c r="N899">
        <v>0.28000000119209301</v>
      </c>
      <c r="O899" t="str">
        <f>IF(dailyActivity_merged[[#This Row],[LightActiveDistance]]&lt;10,"light")</f>
        <v>light</v>
      </c>
      <c r="P899" t="b">
        <f>IF(dailyActivity_merged[[#This Row],[Mean]]="intermediate",IF(dailyActivity_merged[[#This Row],[Mean]]&gt;35,"pro","beginner"))</f>
        <v>0</v>
      </c>
      <c r="Q899">
        <f>AVERAGE(dailyActivity_merged[LightActiveDistance])</f>
        <v>3.3408191485885292</v>
      </c>
      <c r="R899">
        <v>4.9299998283386204</v>
      </c>
      <c r="S899">
        <v>0</v>
      </c>
      <c r="T899">
        <f>dailyActivity_merged[[#This Row],[VeryActiveMinutes]]*60</f>
        <v>360</v>
      </c>
      <c r="U899">
        <v>6</v>
      </c>
      <c r="V899">
        <f>dailyActivity_merged[[#This Row],[FairlyActiveMinutes]]*60</f>
        <v>840</v>
      </c>
      <c r="W899">
        <v>14</v>
      </c>
      <c r="X899">
        <f>dailyActivity_merged[[#This Row],[LightlyActiveMinutes]]*60</f>
        <v>22800</v>
      </c>
      <c r="Y899">
        <v>380</v>
      </c>
      <c r="Z899">
        <v>634</v>
      </c>
      <c r="AA899">
        <v>3101</v>
      </c>
    </row>
    <row r="900" spans="1:27" x14ac:dyDescent="0.3">
      <c r="A900" t="e">
        <f>VLOOKUP(dailyActivity_merged[[#Headers],[Id]],dailyActivity_merged[[Id]:[Calories]],15,0)</f>
        <v>#N/A</v>
      </c>
      <c r="B900" t="str">
        <f>LEFT(dailyActivity_merged[[#This Row],[Id]],4)</f>
        <v>8792</v>
      </c>
      <c r="C900">
        <v>8792009665</v>
      </c>
      <c r="D900" t="str">
        <f>LEFT(dailyActivity_merged[[#This Row],[ActivityDate]],1)</f>
        <v>4</v>
      </c>
      <c r="E900" s="1">
        <v>42490</v>
      </c>
      <c r="F900" s="1">
        <f ca="1">SUMIF(dailyActivity_merged[Id],dailyActivity_merged[[#Headers],[TotalSteps]],F901:F1839)</f>
        <v>0</v>
      </c>
      <c r="G900">
        <v>7174</v>
      </c>
      <c r="H900">
        <v>4.5900001525878897</v>
      </c>
      <c r="I900">
        <v>4.5900001525878897</v>
      </c>
      <c r="J900">
        <v>0</v>
      </c>
      <c r="K900" t="b">
        <f>IF(dailyActivity_merged[[#This Row],[VeryActiveDistance]]&gt;20,"active")</f>
        <v>0</v>
      </c>
      <c r="L900">
        <v>0.33000001311302202</v>
      </c>
      <c r="M900" t="b">
        <f>IF(dailyActivity_merged[[#This Row],[ModeratelyActiveDistance]]&gt;10&lt;20,"moderate")</f>
        <v>0</v>
      </c>
      <c r="N900">
        <v>0.36000001430511502</v>
      </c>
      <c r="O900" t="str">
        <f>IF(dailyActivity_merged[[#This Row],[LightActiveDistance]]&lt;10,"light")</f>
        <v>light</v>
      </c>
      <c r="P900" t="b">
        <f>IF(dailyActivity_merged[[#This Row],[Mean]]="intermediate",IF(dailyActivity_merged[[#This Row],[Mean]]&gt;35,"pro","beginner"))</f>
        <v>0</v>
      </c>
      <c r="Q900">
        <f>AVERAGE(dailyActivity_merged[LightActiveDistance])</f>
        <v>3.3408191485885292</v>
      </c>
      <c r="R900">
        <v>3.9100000858306898</v>
      </c>
      <c r="S900">
        <v>0</v>
      </c>
      <c r="T900">
        <f>dailyActivity_merged[[#This Row],[VeryActiveMinutes]]*60</f>
        <v>600</v>
      </c>
      <c r="U900">
        <v>10</v>
      </c>
      <c r="V900">
        <f>dailyActivity_merged[[#This Row],[FairlyActiveMinutes]]*60</f>
        <v>1200</v>
      </c>
      <c r="W900">
        <v>20</v>
      </c>
      <c r="X900">
        <f>dailyActivity_merged[[#This Row],[LightlyActiveMinutes]]*60</f>
        <v>18060</v>
      </c>
      <c r="Y900">
        <v>301</v>
      </c>
      <c r="Z900">
        <v>749</v>
      </c>
      <c r="AA900">
        <v>2896</v>
      </c>
    </row>
    <row r="901" spans="1:27" x14ac:dyDescent="0.3">
      <c r="A901" t="e">
        <f>VLOOKUP(dailyActivity_merged[[#Headers],[Id]],dailyActivity_merged[[Id]:[Calories]],15,0)</f>
        <v>#N/A</v>
      </c>
      <c r="B901" t="str">
        <f>LEFT(dailyActivity_merged[[#This Row],[Id]],4)</f>
        <v>8792</v>
      </c>
      <c r="C901">
        <v>8792009665</v>
      </c>
      <c r="D901" t="str">
        <f>LEFT(dailyActivity_merged[[#This Row],[ActivityDate]],1)</f>
        <v>4</v>
      </c>
      <c r="E901" s="1">
        <v>42491</v>
      </c>
      <c r="F901" s="1">
        <f ca="1">SUMIF(dailyActivity_merged[Id],dailyActivity_merged[[#Headers],[TotalSteps]],F902:F1840)</f>
        <v>0</v>
      </c>
      <c r="G901">
        <v>1619</v>
      </c>
      <c r="H901">
        <v>1.03999996185303</v>
      </c>
      <c r="I901">
        <v>1.03999996185303</v>
      </c>
      <c r="J901">
        <v>0</v>
      </c>
      <c r="K901" t="b">
        <f>IF(dailyActivity_merged[[#This Row],[VeryActiveDistance]]&gt;20,"active")</f>
        <v>0</v>
      </c>
      <c r="L901">
        <v>0</v>
      </c>
      <c r="M901" t="b">
        <f>IF(dailyActivity_merged[[#This Row],[ModeratelyActiveDistance]]&gt;10&lt;20,"moderate")</f>
        <v>0</v>
      </c>
      <c r="N901">
        <v>0</v>
      </c>
      <c r="O901" t="str">
        <f>IF(dailyActivity_merged[[#This Row],[LightActiveDistance]]&lt;10,"light")</f>
        <v>light</v>
      </c>
      <c r="P901" t="b">
        <f>IF(dailyActivity_merged[[#This Row],[Mean]]="intermediate",IF(dailyActivity_merged[[#This Row],[Mean]]&gt;35,"pro","beginner"))</f>
        <v>0</v>
      </c>
      <c r="Q901">
        <f>AVERAGE(dailyActivity_merged[LightActiveDistance])</f>
        <v>3.3408191485885292</v>
      </c>
      <c r="R901">
        <v>1.03999996185303</v>
      </c>
      <c r="S901">
        <v>0</v>
      </c>
      <c r="T901">
        <f>dailyActivity_merged[[#This Row],[VeryActiveMinutes]]*60</f>
        <v>0</v>
      </c>
      <c r="U901">
        <v>0</v>
      </c>
      <c r="V901">
        <f>dailyActivity_merged[[#This Row],[FairlyActiveMinutes]]*60</f>
        <v>0</v>
      </c>
      <c r="W901">
        <v>0</v>
      </c>
      <c r="X901">
        <f>dailyActivity_merged[[#This Row],[LightlyActiveMinutes]]*60</f>
        <v>4740</v>
      </c>
      <c r="Y901">
        <v>79</v>
      </c>
      <c r="Z901">
        <v>834</v>
      </c>
      <c r="AA901">
        <v>1962</v>
      </c>
    </row>
    <row r="902" spans="1:27" x14ac:dyDescent="0.3">
      <c r="A902" t="e">
        <f>VLOOKUP(dailyActivity_merged[[#Headers],[Id]],dailyActivity_merged[[Id]:[Calories]],15,0)</f>
        <v>#N/A</v>
      </c>
      <c r="B902" t="str">
        <f>LEFT(dailyActivity_merged[[#This Row],[Id]],4)</f>
        <v>8792</v>
      </c>
      <c r="C902">
        <v>8792009665</v>
      </c>
      <c r="D902" t="str">
        <f>LEFT(dailyActivity_merged[[#This Row],[ActivityDate]],1)</f>
        <v>4</v>
      </c>
      <c r="E902" s="1">
        <v>42492</v>
      </c>
      <c r="F902" s="1">
        <f ca="1">SUMIF(dailyActivity_merged[Id],dailyActivity_merged[[#Headers],[TotalSteps]],F903:F1841)</f>
        <v>0</v>
      </c>
      <c r="G902">
        <v>1831</v>
      </c>
      <c r="H902">
        <v>1.16999995708466</v>
      </c>
      <c r="I902">
        <v>1.16999995708466</v>
      </c>
      <c r="J902">
        <v>0</v>
      </c>
      <c r="K902" t="b">
        <f>IF(dailyActivity_merged[[#This Row],[VeryActiveDistance]]&gt;20,"active")</f>
        <v>0</v>
      </c>
      <c r="L902">
        <v>0</v>
      </c>
      <c r="M902" t="b">
        <f>IF(dailyActivity_merged[[#This Row],[ModeratelyActiveDistance]]&gt;10&lt;20,"moderate")</f>
        <v>0</v>
      </c>
      <c r="N902">
        <v>0</v>
      </c>
      <c r="O902" t="str">
        <f>IF(dailyActivity_merged[[#This Row],[LightActiveDistance]]&lt;10,"light")</f>
        <v>light</v>
      </c>
      <c r="P902" t="b">
        <f>IF(dailyActivity_merged[[#This Row],[Mean]]="intermediate",IF(dailyActivity_merged[[#This Row],[Mean]]&gt;35,"pro","beginner"))</f>
        <v>0</v>
      </c>
      <c r="Q902">
        <f>AVERAGE(dailyActivity_merged[LightActiveDistance])</f>
        <v>3.3408191485885292</v>
      </c>
      <c r="R902">
        <v>1.16999995708466</v>
      </c>
      <c r="S902">
        <v>0</v>
      </c>
      <c r="T902">
        <f>dailyActivity_merged[[#This Row],[VeryActiveMinutes]]*60</f>
        <v>0</v>
      </c>
      <c r="U902">
        <v>0</v>
      </c>
      <c r="V902">
        <f>dailyActivity_merged[[#This Row],[FairlyActiveMinutes]]*60</f>
        <v>0</v>
      </c>
      <c r="W902">
        <v>0</v>
      </c>
      <c r="X902">
        <f>dailyActivity_merged[[#This Row],[LightlyActiveMinutes]]*60</f>
        <v>6060</v>
      </c>
      <c r="Y902">
        <v>101</v>
      </c>
      <c r="Z902">
        <v>916</v>
      </c>
      <c r="AA902">
        <v>2015</v>
      </c>
    </row>
    <row r="903" spans="1:27" x14ac:dyDescent="0.3">
      <c r="A903" t="e">
        <f>VLOOKUP(dailyActivity_merged[[#Headers],[Id]],dailyActivity_merged[[Id]:[Calories]],15,0)</f>
        <v>#N/A</v>
      </c>
      <c r="B903" t="str">
        <f>LEFT(dailyActivity_merged[[#This Row],[Id]],4)</f>
        <v>8792</v>
      </c>
      <c r="C903">
        <v>8792009665</v>
      </c>
      <c r="D903" t="str">
        <f>LEFT(dailyActivity_merged[[#This Row],[ActivityDate]],1)</f>
        <v>4</v>
      </c>
      <c r="E903" s="1">
        <v>42493</v>
      </c>
      <c r="F903" s="1">
        <f ca="1">SUMIF(dailyActivity_merged[Id],dailyActivity_merged[[#Headers],[TotalSteps]],F904:F1842)</f>
        <v>0</v>
      </c>
      <c r="G903">
        <v>2421</v>
      </c>
      <c r="H903">
        <v>1.54999995231628</v>
      </c>
      <c r="I903">
        <v>1.54999995231628</v>
      </c>
      <c r="J903">
        <v>0</v>
      </c>
      <c r="K903" t="b">
        <f>IF(dailyActivity_merged[[#This Row],[VeryActiveDistance]]&gt;20,"active")</f>
        <v>0</v>
      </c>
      <c r="L903">
        <v>0</v>
      </c>
      <c r="M903" t="b">
        <f>IF(dailyActivity_merged[[#This Row],[ModeratelyActiveDistance]]&gt;10&lt;20,"moderate")</f>
        <v>0</v>
      </c>
      <c r="N903">
        <v>0</v>
      </c>
      <c r="O903" t="str">
        <f>IF(dailyActivity_merged[[#This Row],[LightActiveDistance]]&lt;10,"light")</f>
        <v>light</v>
      </c>
      <c r="P903" t="b">
        <f>IF(dailyActivity_merged[[#This Row],[Mean]]="intermediate",IF(dailyActivity_merged[[#This Row],[Mean]]&gt;35,"pro","beginner"))</f>
        <v>0</v>
      </c>
      <c r="Q903">
        <f>AVERAGE(dailyActivity_merged[LightActiveDistance])</f>
        <v>3.3408191485885292</v>
      </c>
      <c r="R903">
        <v>1.54999995231628</v>
      </c>
      <c r="S903">
        <v>0</v>
      </c>
      <c r="T903">
        <f>dailyActivity_merged[[#This Row],[VeryActiveMinutes]]*60</f>
        <v>0</v>
      </c>
      <c r="U903">
        <v>0</v>
      </c>
      <c r="V903">
        <f>dailyActivity_merged[[#This Row],[FairlyActiveMinutes]]*60</f>
        <v>0</v>
      </c>
      <c r="W903">
        <v>0</v>
      </c>
      <c r="X903">
        <f>dailyActivity_merged[[#This Row],[LightlyActiveMinutes]]*60</f>
        <v>9360</v>
      </c>
      <c r="Y903">
        <v>156</v>
      </c>
      <c r="Z903">
        <v>739</v>
      </c>
      <c r="AA903">
        <v>2297</v>
      </c>
    </row>
    <row r="904" spans="1:27" x14ac:dyDescent="0.3">
      <c r="A904" t="e">
        <f>VLOOKUP(dailyActivity_merged[[#Headers],[Id]],dailyActivity_merged[[Id]:[Calories]],15,0)</f>
        <v>#N/A</v>
      </c>
      <c r="B904" t="str">
        <f>LEFT(dailyActivity_merged[[#This Row],[Id]],4)</f>
        <v>8792</v>
      </c>
      <c r="C904">
        <v>8792009665</v>
      </c>
      <c r="D904" t="str">
        <f>LEFT(dailyActivity_merged[[#This Row],[ActivityDate]],1)</f>
        <v>4</v>
      </c>
      <c r="E904" s="1">
        <v>42494</v>
      </c>
      <c r="F904" s="1">
        <f ca="1">SUMIF(dailyActivity_merged[Id],dailyActivity_merged[[#Headers],[TotalSteps]],F905:F1843)</f>
        <v>0</v>
      </c>
      <c r="G904">
        <v>2283</v>
      </c>
      <c r="H904">
        <v>1.46000003814697</v>
      </c>
      <c r="I904">
        <v>1.46000003814697</v>
      </c>
      <c r="J904">
        <v>0</v>
      </c>
      <c r="K904" t="b">
        <f>IF(dailyActivity_merged[[#This Row],[VeryActiveDistance]]&gt;20,"active")</f>
        <v>0</v>
      </c>
      <c r="L904">
        <v>0</v>
      </c>
      <c r="M904" t="b">
        <f>IF(dailyActivity_merged[[#This Row],[ModeratelyActiveDistance]]&gt;10&lt;20,"moderate")</f>
        <v>0</v>
      </c>
      <c r="N904">
        <v>0</v>
      </c>
      <c r="O904" t="str">
        <f>IF(dailyActivity_merged[[#This Row],[LightActiveDistance]]&lt;10,"light")</f>
        <v>light</v>
      </c>
      <c r="P904" t="b">
        <f>IF(dailyActivity_merged[[#This Row],[Mean]]="intermediate",IF(dailyActivity_merged[[#This Row],[Mean]]&gt;35,"pro","beginner"))</f>
        <v>0</v>
      </c>
      <c r="Q904">
        <f>AVERAGE(dailyActivity_merged[LightActiveDistance])</f>
        <v>3.3408191485885292</v>
      </c>
      <c r="R904">
        <v>1.46000003814697</v>
      </c>
      <c r="S904">
        <v>0</v>
      </c>
      <c r="T904">
        <f>dailyActivity_merged[[#This Row],[VeryActiveMinutes]]*60</f>
        <v>0</v>
      </c>
      <c r="U904">
        <v>0</v>
      </c>
      <c r="V904">
        <f>dailyActivity_merged[[#This Row],[FairlyActiveMinutes]]*60</f>
        <v>0</v>
      </c>
      <c r="W904">
        <v>0</v>
      </c>
      <c r="X904">
        <f>dailyActivity_merged[[#This Row],[LightlyActiveMinutes]]*60</f>
        <v>7740</v>
      </c>
      <c r="Y904">
        <v>129</v>
      </c>
      <c r="Z904">
        <v>848</v>
      </c>
      <c r="AA904">
        <v>2067</v>
      </c>
    </row>
    <row r="905" spans="1:27" x14ac:dyDescent="0.3">
      <c r="A905" t="e">
        <f>VLOOKUP(dailyActivity_merged[[#Headers],[Id]],dailyActivity_merged[[Id]:[Calories]],15,0)</f>
        <v>#N/A</v>
      </c>
      <c r="B905" t="str">
        <f>LEFT(dailyActivity_merged[[#This Row],[Id]],4)</f>
        <v>8792</v>
      </c>
      <c r="C905">
        <v>8792009665</v>
      </c>
      <c r="D905" t="str">
        <f>LEFT(dailyActivity_merged[[#This Row],[ActivityDate]],1)</f>
        <v>4</v>
      </c>
      <c r="E905" s="1">
        <v>42495</v>
      </c>
      <c r="F905" s="1">
        <f ca="1">SUMIF(dailyActivity_merged[Id],dailyActivity_merged[[#Headers],[TotalSteps]],F906:F1844)</f>
        <v>0</v>
      </c>
      <c r="G905">
        <v>0</v>
      </c>
      <c r="H905">
        <v>0</v>
      </c>
      <c r="I905">
        <v>0</v>
      </c>
      <c r="J905">
        <v>0</v>
      </c>
      <c r="K905" t="b">
        <f>IF(dailyActivity_merged[[#This Row],[VeryActiveDistance]]&gt;20,"active")</f>
        <v>0</v>
      </c>
      <c r="L905">
        <v>0</v>
      </c>
      <c r="M905" t="b">
        <f>IF(dailyActivity_merged[[#This Row],[ModeratelyActiveDistance]]&gt;10&lt;20,"moderate")</f>
        <v>0</v>
      </c>
      <c r="N905">
        <v>0</v>
      </c>
      <c r="O905" t="str">
        <f>IF(dailyActivity_merged[[#This Row],[LightActiveDistance]]&lt;10,"light")</f>
        <v>light</v>
      </c>
      <c r="P905" t="b">
        <f>IF(dailyActivity_merged[[#This Row],[Mean]]="intermediate",IF(dailyActivity_merged[[#This Row],[Mean]]&gt;35,"pro","beginner"))</f>
        <v>0</v>
      </c>
      <c r="Q905">
        <f>AVERAGE(dailyActivity_merged[LightActiveDistance])</f>
        <v>3.3408191485885292</v>
      </c>
      <c r="R905">
        <v>0</v>
      </c>
      <c r="S905">
        <v>0</v>
      </c>
      <c r="T905">
        <f>dailyActivity_merged[[#This Row],[VeryActiveMinutes]]*60</f>
        <v>0</v>
      </c>
      <c r="U905">
        <v>0</v>
      </c>
      <c r="V905">
        <f>dailyActivity_merged[[#This Row],[FairlyActiveMinutes]]*60</f>
        <v>0</v>
      </c>
      <c r="W905">
        <v>0</v>
      </c>
      <c r="X905">
        <f>dailyActivity_merged[[#This Row],[LightlyActiveMinutes]]*60</f>
        <v>0</v>
      </c>
      <c r="Y905">
        <v>0</v>
      </c>
      <c r="Z905">
        <v>1440</v>
      </c>
      <c r="AA905">
        <v>1688</v>
      </c>
    </row>
    <row r="906" spans="1:27" x14ac:dyDescent="0.3">
      <c r="A906" t="e">
        <f>VLOOKUP(dailyActivity_merged[[#Headers],[Id]],dailyActivity_merged[[Id]:[Calories]],15,0)</f>
        <v>#N/A</v>
      </c>
      <c r="B906" t="str">
        <f>LEFT(dailyActivity_merged[[#This Row],[Id]],4)</f>
        <v>8792</v>
      </c>
      <c r="C906">
        <v>8792009665</v>
      </c>
      <c r="D906" t="str">
        <f>LEFT(dailyActivity_merged[[#This Row],[ActivityDate]],1)</f>
        <v>4</v>
      </c>
      <c r="E906" s="1">
        <v>42496</v>
      </c>
      <c r="F906" s="1">
        <f ca="1">SUMIF(dailyActivity_merged[Id],dailyActivity_merged[[#Headers],[TotalSteps]],F907:F1845)</f>
        <v>0</v>
      </c>
      <c r="G906">
        <v>0</v>
      </c>
      <c r="H906">
        <v>0</v>
      </c>
      <c r="I906">
        <v>0</v>
      </c>
      <c r="J906">
        <v>0</v>
      </c>
      <c r="K906" t="b">
        <f>IF(dailyActivity_merged[[#This Row],[VeryActiveDistance]]&gt;20,"active")</f>
        <v>0</v>
      </c>
      <c r="L906">
        <v>0</v>
      </c>
      <c r="M906" t="b">
        <f>IF(dailyActivity_merged[[#This Row],[ModeratelyActiveDistance]]&gt;10&lt;20,"moderate")</f>
        <v>0</v>
      </c>
      <c r="N906">
        <v>0</v>
      </c>
      <c r="O906" t="str">
        <f>IF(dailyActivity_merged[[#This Row],[LightActiveDistance]]&lt;10,"light")</f>
        <v>light</v>
      </c>
      <c r="P906" t="b">
        <f>IF(dailyActivity_merged[[#This Row],[Mean]]="intermediate",IF(dailyActivity_merged[[#This Row],[Mean]]&gt;35,"pro","beginner"))</f>
        <v>0</v>
      </c>
      <c r="Q906">
        <f>AVERAGE(dailyActivity_merged[LightActiveDistance])</f>
        <v>3.3408191485885292</v>
      </c>
      <c r="R906">
        <v>0</v>
      </c>
      <c r="S906">
        <v>0</v>
      </c>
      <c r="T906">
        <f>dailyActivity_merged[[#This Row],[VeryActiveMinutes]]*60</f>
        <v>0</v>
      </c>
      <c r="U906">
        <v>0</v>
      </c>
      <c r="V906">
        <f>dailyActivity_merged[[#This Row],[FairlyActiveMinutes]]*60</f>
        <v>0</v>
      </c>
      <c r="W906">
        <v>0</v>
      </c>
      <c r="X906">
        <f>dailyActivity_merged[[#This Row],[LightlyActiveMinutes]]*60</f>
        <v>0</v>
      </c>
      <c r="Y906">
        <v>0</v>
      </c>
      <c r="Z906">
        <v>1440</v>
      </c>
      <c r="AA906">
        <v>1688</v>
      </c>
    </row>
    <row r="907" spans="1:27" x14ac:dyDescent="0.3">
      <c r="A907" t="e">
        <f>VLOOKUP(dailyActivity_merged[[#Headers],[Id]],dailyActivity_merged[[Id]:[Calories]],15,0)</f>
        <v>#N/A</v>
      </c>
      <c r="B907" t="str">
        <f>LEFT(dailyActivity_merged[[#This Row],[Id]],4)</f>
        <v>8792</v>
      </c>
      <c r="C907">
        <v>8792009665</v>
      </c>
      <c r="D907" t="str">
        <f>LEFT(dailyActivity_merged[[#This Row],[ActivityDate]],1)</f>
        <v>4</v>
      </c>
      <c r="E907" s="1">
        <v>42497</v>
      </c>
      <c r="F907" s="1">
        <f ca="1">SUMIF(dailyActivity_merged[Id],dailyActivity_merged[[#Headers],[TotalSteps]],F908:F1846)</f>
        <v>0</v>
      </c>
      <c r="G907">
        <v>0</v>
      </c>
      <c r="H907">
        <v>0</v>
      </c>
      <c r="I907">
        <v>0</v>
      </c>
      <c r="J907">
        <v>0</v>
      </c>
      <c r="K907" t="b">
        <f>IF(dailyActivity_merged[[#This Row],[VeryActiveDistance]]&gt;20,"active")</f>
        <v>0</v>
      </c>
      <c r="L907">
        <v>0</v>
      </c>
      <c r="M907" t="b">
        <f>IF(dailyActivity_merged[[#This Row],[ModeratelyActiveDistance]]&gt;10&lt;20,"moderate")</f>
        <v>0</v>
      </c>
      <c r="N907">
        <v>0</v>
      </c>
      <c r="O907" t="str">
        <f>IF(dailyActivity_merged[[#This Row],[LightActiveDistance]]&lt;10,"light")</f>
        <v>light</v>
      </c>
      <c r="P907" t="b">
        <f>IF(dailyActivity_merged[[#This Row],[Mean]]="intermediate",IF(dailyActivity_merged[[#This Row],[Mean]]&gt;35,"pro","beginner"))</f>
        <v>0</v>
      </c>
      <c r="Q907">
        <f>AVERAGE(dailyActivity_merged[LightActiveDistance])</f>
        <v>3.3408191485885292</v>
      </c>
      <c r="R907">
        <v>0</v>
      </c>
      <c r="S907">
        <v>0</v>
      </c>
      <c r="T907">
        <f>dailyActivity_merged[[#This Row],[VeryActiveMinutes]]*60</f>
        <v>0</v>
      </c>
      <c r="U907">
        <v>0</v>
      </c>
      <c r="V907">
        <f>dailyActivity_merged[[#This Row],[FairlyActiveMinutes]]*60</f>
        <v>0</v>
      </c>
      <c r="W907">
        <v>0</v>
      </c>
      <c r="X907">
        <f>dailyActivity_merged[[#This Row],[LightlyActiveMinutes]]*60</f>
        <v>0</v>
      </c>
      <c r="Y907">
        <v>0</v>
      </c>
      <c r="Z907">
        <v>1440</v>
      </c>
      <c r="AA907">
        <v>1688</v>
      </c>
    </row>
    <row r="908" spans="1:27" x14ac:dyDescent="0.3">
      <c r="A908" t="e">
        <f>VLOOKUP(dailyActivity_merged[[#Headers],[Id]],dailyActivity_merged[[Id]:[Calories]],15,0)</f>
        <v>#N/A</v>
      </c>
      <c r="B908" t="str">
        <f>LEFT(dailyActivity_merged[[#This Row],[Id]],4)</f>
        <v>8792</v>
      </c>
      <c r="C908">
        <v>8792009665</v>
      </c>
      <c r="D908" t="str">
        <f>LEFT(dailyActivity_merged[[#This Row],[ActivityDate]],1)</f>
        <v>4</v>
      </c>
      <c r="E908" s="1">
        <v>42498</v>
      </c>
      <c r="F908" s="1">
        <f ca="1">SUMIF(dailyActivity_merged[Id],dailyActivity_merged[[#Headers],[TotalSteps]],F909:F1847)</f>
        <v>0</v>
      </c>
      <c r="G908">
        <v>0</v>
      </c>
      <c r="H908">
        <v>0</v>
      </c>
      <c r="I908">
        <v>0</v>
      </c>
      <c r="J908">
        <v>0</v>
      </c>
      <c r="K908" t="b">
        <f>IF(dailyActivity_merged[[#This Row],[VeryActiveDistance]]&gt;20,"active")</f>
        <v>0</v>
      </c>
      <c r="L908">
        <v>0</v>
      </c>
      <c r="M908" t="b">
        <f>IF(dailyActivity_merged[[#This Row],[ModeratelyActiveDistance]]&gt;10&lt;20,"moderate")</f>
        <v>0</v>
      </c>
      <c r="N908">
        <v>0</v>
      </c>
      <c r="O908" t="str">
        <f>IF(dailyActivity_merged[[#This Row],[LightActiveDistance]]&lt;10,"light")</f>
        <v>light</v>
      </c>
      <c r="P908" t="b">
        <f>IF(dailyActivity_merged[[#This Row],[Mean]]="intermediate",IF(dailyActivity_merged[[#This Row],[Mean]]&gt;35,"pro","beginner"))</f>
        <v>0</v>
      </c>
      <c r="Q908">
        <f>AVERAGE(dailyActivity_merged[LightActiveDistance])</f>
        <v>3.3408191485885292</v>
      </c>
      <c r="R908">
        <v>0</v>
      </c>
      <c r="S908">
        <v>0</v>
      </c>
      <c r="T908">
        <f>dailyActivity_merged[[#This Row],[VeryActiveMinutes]]*60</f>
        <v>0</v>
      </c>
      <c r="U908">
        <v>0</v>
      </c>
      <c r="V908">
        <f>dailyActivity_merged[[#This Row],[FairlyActiveMinutes]]*60</f>
        <v>0</v>
      </c>
      <c r="W908">
        <v>0</v>
      </c>
      <c r="X908">
        <f>dailyActivity_merged[[#This Row],[LightlyActiveMinutes]]*60</f>
        <v>0</v>
      </c>
      <c r="Y908">
        <v>0</v>
      </c>
      <c r="Z908">
        <v>1440</v>
      </c>
      <c r="AA908">
        <v>1688</v>
      </c>
    </row>
    <row r="909" spans="1:27" x14ac:dyDescent="0.3">
      <c r="A909" t="e">
        <f>VLOOKUP(dailyActivity_merged[[#Headers],[Id]],dailyActivity_merged[[Id]:[Calories]],15,0)</f>
        <v>#N/A</v>
      </c>
      <c r="B909" t="str">
        <f>LEFT(dailyActivity_merged[[#This Row],[Id]],4)</f>
        <v>8792</v>
      </c>
      <c r="C909">
        <v>8792009665</v>
      </c>
      <c r="D909" t="str">
        <f>LEFT(dailyActivity_merged[[#This Row],[ActivityDate]],1)</f>
        <v>4</v>
      </c>
      <c r="E909" s="1">
        <v>42499</v>
      </c>
      <c r="F909" s="1">
        <f ca="1">SUMIF(dailyActivity_merged[Id],dailyActivity_merged[[#Headers],[TotalSteps]],F910:F1848)</f>
        <v>0</v>
      </c>
      <c r="G909">
        <v>0</v>
      </c>
      <c r="H909">
        <v>0</v>
      </c>
      <c r="I909">
        <v>0</v>
      </c>
      <c r="J909">
        <v>0</v>
      </c>
      <c r="K909" t="b">
        <f>IF(dailyActivity_merged[[#This Row],[VeryActiveDistance]]&gt;20,"active")</f>
        <v>0</v>
      </c>
      <c r="L909">
        <v>0</v>
      </c>
      <c r="M909" t="b">
        <f>IF(dailyActivity_merged[[#This Row],[ModeratelyActiveDistance]]&gt;10&lt;20,"moderate")</f>
        <v>0</v>
      </c>
      <c r="N909">
        <v>0</v>
      </c>
      <c r="O909" t="str">
        <f>IF(dailyActivity_merged[[#This Row],[LightActiveDistance]]&lt;10,"light")</f>
        <v>light</v>
      </c>
      <c r="P909" t="b">
        <f>IF(dailyActivity_merged[[#This Row],[Mean]]="intermediate",IF(dailyActivity_merged[[#This Row],[Mean]]&gt;35,"pro","beginner"))</f>
        <v>0</v>
      </c>
      <c r="Q909">
        <f>AVERAGE(dailyActivity_merged[LightActiveDistance])</f>
        <v>3.3408191485885292</v>
      </c>
      <c r="R909">
        <v>0</v>
      </c>
      <c r="S909">
        <v>0</v>
      </c>
      <c r="T909">
        <f>dailyActivity_merged[[#This Row],[VeryActiveMinutes]]*60</f>
        <v>0</v>
      </c>
      <c r="U909">
        <v>0</v>
      </c>
      <c r="V909">
        <f>dailyActivity_merged[[#This Row],[FairlyActiveMinutes]]*60</f>
        <v>0</v>
      </c>
      <c r="W909">
        <v>0</v>
      </c>
      <c r="X909">
        <f>dailyActivity_merged[[#This Row],[LightlyActiveMinutes]]*60</f>
        <v>0</v>
      </c>
      <c r="Y909">
        <v>0</v>
      </c>
      <c r="Z909">
        <v>1440</v>
      </c>
      <c r="AA909">
        <v>1688</v>
      </c>
    </row>
    <row r="910" spans="1:27" x14ac:dyDescent="0.3">
      <c r="A910" t="e">
        <f>VLOOKUP(dailyActivity_merged[[#Headers],[Id]],dailyActivity_merged[[Id]:[Calories]],15,0)</f>
        <v>#N/A</v>
      </c>
      <c r="B910" t="str">
        <f>LEFT(dailyActivity_merged[[#This Row],[Id]],4)</f>
        <v>8792</v>
      </c>
      <c r="C910">
        <v>8792009665</v>
      </c>
      <c r="D910" t="str">
        <f>LEFT(dailyActivity_merged[[#This Row],[ActivityDate]],1)</f>
        <v>4</v>
      </c>
      <c r="E910" s="1">
        <v>42500</v>
      </c>
      <c r="F910" s="1">
        <f ca="1">SUMIF(dailyActivity_merged[Id],dailyActivity_merged[[#Headers],[TotalSteps]],F911:F1849)</f>
        <v>0</v>
      </c>
      <c r="G910">
        <v>0</v>
      </c>
      <c r="H910">
        <v>0</v>
      </c>
      <c r="I910">
        <v>0</v>
      </c>
      <c r="J910">
        <v>0</v>
      </c>
      <c r="K910" t="b">
        <f>IF(dailyActivity_merged[[#This Row],[VeryActiveDistance]]&gt;20,"active")</f>
        <v>0</v>
      </c>
      <c r="L910">
        <v>0</v>
      </c>
      <c r="M910" t="b">
        <f>IF(dailyActivity_merged[[#This Row],[ModeratelyActiveDistance]]&gt;10&lt;20,"moderate")</f>
        <v>0</v>
      </c>
      <c r="N910">
        <v>0</v>
      </c>
      <c r="O910" t="str">
        <f>IF(dailyActivity_merged[[#This Row],[LightActiveDistance]]&lt;10,"light")</f>
        <v>light</v>
      </c>
      <c r="P910" t="b">
        <f>IF(dailyActivity_merged[[#This Row],[Mean]]="intermediate",IF(dailyActivity_merged[[#This Row],[Mean]]&gt;35,"pro","beginner"))</f>
        <v>0</v>
      </c>
      <c r="Q910">
        <f>AVERAGE(dailyActivity_merged[LightActiveDistance])</f>
        <v>3.3408191485885292</v>
      </c>
      <c r="R910">
        <v>0</v>
      </c>
      <c r="S910">
        <v>0</v>
      </c>
      <c r="T910">
        <f>dailyActivity_merged[[#This Row],[VeryActiveMinutes]]*60</f>
        <v>0</v>
      </c>
      <c r="U910">
        <v>0</v>
      </c>
      <c r="V910">
        <f>dailyActivity_merged[[#This Row],[FairlyActiveMinutes]]*60</f>
        <v>0</v>
      </c>
      <c r="W910">
        <v>0</v>
      </c>
      <c r="X910">
        <f>dailyActivity_merged[[#This Row],[LightlyActiveMinutes]]*60</f>
        <v>0</v>
      </c>
      <c r="Y910">
        <v>0</v>
      </c>
      <c r="Z910">
        <v>48</v>
      </c>
      <c r="AA910">
        <v>57</v>
      </c>
    </row>
    <row r="911" spans="1:27" x14ac:dyDescent="0.3">
      <c r="A911" t="e">
        <f>VLOOKUP(dailyActivity_merged[[#Headers],[Id]],dailyActivity_merged[[Id]:[Calories]],15,0)</f>
        <v>#N/A</v>
      </c>
      <c r="B911" t="str">
        <f>LEFT(dailyActivity_merged[[#This Row],[Id]],4)</f>
        <v>8877</v>
      </c>
      <c r="C911">
        <v>8877689391</v>
      </c>
      <c r="D911" t="str">
        <f>LEFT(dailyActivity_merged[[#This Row],[ActivityDate]],1)</f>
        <v>4</v>
      </c>
      <c r="E911" s="1">
        <v>42472</v>
      </c>
      <c r="F911" s="1">
        <f ca="1">SUMIF(dailyActivity_merged[Id],dailyActivity_merged[[#Headers],[TotalSteps]],F912:F1850)</f>
        <v>0</v>
      </c>
      <c r="G911">
        <v>23186</v>
      </c>
      <c r="H911">
        <v>20.399999618530298</v>
      </c>
      <c r="I911">
        <v>20.399999618530298</v>
      </c>
      <c r="J911">
        <v>0</v>
      </c>
      <c r="K911" t="b">
        <f>IF(dailyActivity_merged[[#This Row],[VeryActiveDistance]]&gt;20,"active")</f>
        <v>0</v>
      </c>
      <c r="L911">
        <v>12.2200002670288</v>
      </c>
      <c r="M911" t="b">
        <f>IF(dailyActivity_merged[[#This Row],[ModeratelyActiveDistance]]&gt;10&lt;20,"moderate")</f>
        <v>0</v>
      </c>
      <c r="N911">
        <v>0.34000000357627902</v>
      </c>
      <c r="O911" t="str">
        <f>IF(dailyActivity_merged[[#This Row],[LightActiveDistance]]&lt;10,"light")</f>
        <v>light</v>
      </c>
      <c r="P911" t="b">
        <f>IF(dailyActivity_merged[[#This Row],[Mean]]="intermediate",IF(dailyActivity_merged[[#This Row],[Mean]]&gt;35,"pro","beginner"))</f>
        <v>0</v>
      </c>
      <c r="Q911">
        <f>AVERAGE(dailyActivity_merged[LightActiveDistance])</f>
        <v>3.3408191485885292</v>
      </c>
      <c r="R911">
        <v>7.8200001716613796</v>
      </c>
      <c r="S911">
        <v>0</v>
      </c>
      <c r="T911">
        <f>dailyActivity_merged[[#This Row],[VeryActiveMinutes]]*60</f>
        <v>5100</v>
      </c>
      <c r="U911">
        <v>85</v>
      </c>
      <c r="V911">
        <f>dailyActivity_merged[[#This Row],[FairlyActiveMinutes]]*60</f>
        <v>420</v>
      </c>
      <c r="W911">
        <v>7</v>
      </c>
      <c r="X911">
        <f>dailyActivity_merged[[#This Row],[LightlyActiveMinutes]]*60</f>
        <v>18720</v>
      </c>
      <c r="Y911">
        <v>312</v>
      </c>
      <c r="Z911">
        <v>1036</v>
      </c>
      <c r="AA911">
        <v>3921</v>
      </c>
    </row>
    <row r="912" spans="1:27" x14ac:dyDescent="0.3">
      <c r="A912" t="e">
        <f>VLOOKUP(dailyActivity_merged[[#Headers],[Id]],dailyActivity_merged[[Id]:[Calories]],15,0)</f>
        <v>#N/A</v>
      </c>
      <c r="B912" t="str">
        <f>LEFT(dailyActivity_merged[[#This Row],[Id]],4)</f>
        <v>8877</v>
      </c>
      <c r="C912">
        <v>8877689391</v>
      </c>
      <c r="D912" t="str">
        <f>LEFT(dailyActivity_merged[[#This Row],[ActivityDate]],1)</f>
        <v>4</v>
      </c>
      <c r="E912" s="1">
        <v>42473</v>
      </c>
      <c r="F912" s="1">
        <f ca="1">SUMIF(dailyActivity_merged[Id],dailyActivity_merged[[#Headers],[TotalSteps]],F913:F1851)</f>
        <v>0</v>
      </c>
      <c r="G912">
        <v>15337</v>
      </c>
      <c r="H912">
        <v>9.5799999237060494</v>
      </c>
      <c r="I912">
        <v>9.5799999237060494</v>
      </c>
      <c r="J912">
        <v>0</v>
      </c>
      <c r="K912" t="b">
        <f>IF(dailyActivity_merged[[#This Row],[VeryActiveDistance]]&gt;20,"active")</f>
        <v>0</v>
      </c>
      <c r="L912">
        <v>3.5499999523162802</v>
      </c>
      <c r="M912" t="b">
        <f>IF(dailyActivity_merged[[#This Row],[ModeratelyActiveDistance]]&gt;10&lt;20,"moderate")</f>
        <v>0</v>
      </c>
      <c r="N912">
        <v>0.37999999523162797</v>
      </c>
      <c r="O912" t="str">
        <f>IF(dailyActivity_merged[[#This Row],[LightActiveDistance]]&lt;10,"light")</f>
        <v>light</v>
      </c>
      <c r="P912" t="b">
        <f>IF(dailyActivity_merged[[#This Row],[Mean]]="intermediate",IF(dailyActivity_merged[[#This Row],[Mean]]&gt;35,"pro","beginner"))</f>
        <v>0</v>
      </c>
      <c r="Q912">
        <f>AVERAGE(dailyActivity_merged[LightActiveDistance])</f>
        <v>3.3408191485885292</v>
      </c>
      <c r="R912">
        <v>5.6399998664856001</v>
      </c>
      <c r="S912">
        <v>0</v>
      </c>
      <c r="T912">
        <f>dailyActivity_merged[[#This Row],[VeryActiveMinutes]]*60</f>
        <v>6480</v>
      </c>
      <c r="U912">
        <v>108</v>
      </c>
      <c r="V912">
        <f>dailyActivity_merged[[#This Row],[FairlyActiveMinutes]]*60</f>
        <v>1080</v>
      </c>
      <c r="W912">
        <v>18</v>
      </c>
      <c r="X912">
        <f>dailyActivity_merged[[#This Row],[LightlyActiveMinutes]]*60</f>
        <v>12960</v>
      </c>
      <c r="Y912">
        <v>216</v>
      </c>
      <c r="Z912">
        <v>1098</v>
      </c>
      <c r="AA912">
        <v>3566</v>
      </c>
    </row>
    <row r="913" spans="1:27" x14ac:dyDescent="0.3">
      <c r="A913" t="e">
        <f>VLOOKUP(dailyActivity_merged[[#Headers],[Id]],dailyActivity_merged[[Id]:[Calories]],15,0)</f>
        <v>#N/A</v>
      </c>
      <c r="B913" t="str">
        <f>LEFT(dailyActivity_merged[[#This Row],[Id]],4)</f>
        <v>8877</v>
      </c>
      <c r="C913">
        <v>8877689391</v>
      </c>
      <c r="D913" t="str">
        <f>LEFT(dailyActivity_merged[[#This Row],[ActivityDate]],1)</f>
        <v>4</v>
      </c>
      <c r="E913" s="1">
        <v>42474</v>
      </c>
      <c r="F913" s="1">
        <f ca="1">SUMIF(dailyActivity_merged[Id],dailyActivity_merged[[#Headers],[TotalSteps]],F914:F1852)</f>
        <v>0</v>
      </c>
      <c r="G913">
        <v>21129</v>
      </c>
      <c r="H913">
        <v>18.9799995422363</v>
      </c>
      <c r="I913">
        <v>18.9799995422363</v>
      </c>
      <c r="J913">
        <v>0</v>
      </c>
      <c r="K913" t="b">
        <f>IF(dailyActivity_merged[[#This Row],[VeryActiveDistance]]&gt;20,"active")</f>
        <v>0</v>
      </c>
      <c r="L913">
        <v>10.550000190734901</v>
      </c>
      <c r="M913" t="b">
        <f>IF(dailyActivity_merged[[#This Row],[ModeratelyActiveDistance]]&gt;10&lt;20,"moderate")</f>
        <v>0</v>
      </c>
      <c r="N913">
        <v>0.58999997377395597</v>
      </c>
      <c r="O913" t="str">
        <f>IF(dailyActivity_merged[[#This Row],[LightActiveDistance]]&lt;10,"light")</f>
        <v>light</v>
      </c>
      <c r="P913" t="b">
        <f>IF(dailyActivity_merged[[#This Row],[Mean]]="intermediate",IF(dailyActivity_merged[[#This Row],[Mean]]&gt;35,"pro","beginner"))</f>
        <v>0</v>
      </c>
      <c r="Q913">
        <f>AVERAGE(dailyActivity_merged[LightActiveDistance])</f>
        <v>3.3408191485885292</v>
      </c>
      <c r="R913">
        <v>7.75</v>
      </c>
      <c r="S913">
        <v>1.9999999552965199E-2</v>
      </c>
      <c r="T913">
        <f>dailyActivity_merged[[#This Row],[VeryActiveMinutes]]*60</f>
        <v>4080</v>
      </c>
      <c r="U913">
        <v>68</v>
      </c>
      <c r="V913">
        <f>dailyActivity_merged[[#This Row],[FairlyActiveMinutes]]*60</f>
        <v>780</v>
      </c>
      <c r="W913">
        <v>13</v>
      </c>
      <c r="X913">
        <f>dailyActivity_merged[[#This Row],[LightlyActiveMinutes]]*60</f>
        <v>17880</v>
      </c>
      <c r="Y913">
        <v>298</v>
      </c>
      <c r="Z913">
        <v>1061</v>
      </c>
      <c r="AA913">
        <v>3793</v>
      </c>
    </row>
    <row r="914" spans="1:27" x14ac:dyDescent="0.3">
      <c r="A914" t="e">
        <f>VLOOKUP(dailyActivity_merged[[#Headers],[Id]],dailyActivity_merged[[Id]:[Calories]],15,0)</f>
        <v>#N/A</v>
      </c>
      <c r="B914" t="str">
        <f>LEFT(dailyActivity_merged[[#This Row],[Id]],4)</f>
        <v>8877</v>
      </c>
      <c r="C914">
        <v>8877689391</v>
      </c>
      <c r="D914" t="str">
        <f>LEFT(dailyActivity_merged[[#This Row],[ActivityDate]],1)</f>
        <v>4</v>
      </c>
      <c r="E914" s="1">
        <v>42475</v>
      </c>
      <c r="F914" s="1">
        <f ca="1">SUMIF(dailyActivity_merged[Id],dailyActivity_merged[[#Headers],[TotalSteps]],F915:F1853)</f>
        <v>0</v>
      </c>
      <c r="G914">
        <v>13422</v>
      </c>
      <c r="H914">
        <v>7.1700000762939498</v>
      </c>
      <c r="I914">
        <v>7.1700000762939498</v>
      </c>
      <c r="J914">
        <v>0</v>
      </c>
      <c r="K914" t="b">
        <f>IF(dailyActivity_merged[[#This Row],[VeryActiveDistance]]&gt;20,"active")</f>
        <v>0</v>
      </c>
      <c r="L914">
        <v>5.0000000745058101E-2</v>
      </c>
      <c r="M914" t="b">
        <f>IF(dailyActivity_merged[[#This Row],[ModeratelyActiveDistance]]&gt;10&lt;20,"moderate")</f>
        <v>0</v>
      </c>
      <c r="N914">
        <v>5.0000000745058101E-2</v>
      </c>
      <c r="O914" t="str">
        <f>IF(dailyActivity_merged[[#This Row],[LightActiveDistance]]&lt;10,"light")</f>
        <v>light</v>
      </c>
      <c r="P914" t="b">
        <f>IF(dailyActivity_merged[[#This Row],[Mean]]="intermediate",IF(dailyActivity_merged[[#This Row],[Mean]]&gt;35,"pro","beginner"))</f>
        <v>0</v>
      </c>
      <c r="Q914">
        <f>AVERAGE(dailyActivity_merged[LightActiveDistance])</f>
        <v>3.3408191485885292</v>
      </c>
      <c r="R914">
        <v>7.0100002288818404</v>
      </c>
      <c r="S914">
        <v>9.9999997764825804E-3</v>
      </c>
      <c r="T914">
        <f>dailyActivity_merged[[#This Row],[VeryActiveMinutes]]*60</f>
        <v>6360</v>
      </c>
      <c r="U914">
        <v>106</v>
      </c>
      <c r="V914">
        <f>dailyActivity_merged[[#This Row],[FairlyActiveMinutes]]*60</f>
        <v>60</v>
      </c>
      <c r="W914">
        <v>1</v>
      </c>
      <c r="X914">
        <f>dailyActivity_merged[[#This Row],[LightlyActiveMinutes]]*60</f>
        <v>16860</v>
      </c>
      <c r="Y914">
        <v>281</v>
      </c>
      <c r="Z914">
        <v>1052</v>
      </c>
      <c r="AA914">
        <v>3934</v>
      </c>
    </row>
    <row r="915" spans="1:27" x14ac:dyDescent="0.3">
      <c r="A915" t="e">
        <f>VLOOKUP(dailyActivity_merged[[#Headers],[Id]],dailyActivity_merged[[Id]:[Calories]],15,0)</f>
        <v>#N/A</v>
      </c>
      <c r="B915" t="str">
        <f>LEFT(dailyActivity_merged[[#This Row],[Id]],4)</f>
        <v>8877</v>
      </c>
      <c r="C915">
        <v>8877689391</v>
      </c>
      <c r="D915" t="str">
        <f>LEFT(dailyActivity_merged[[#This Row],[ActivityDate]],1)</f>
        <v>4</v>
      </c>
      <c r="E915" s="1">
        <v>42476</v>
      </c>
      <c r="F915" s="1">
        <f ca="1">SUMIF(dailyActivity_merged[Id],dailyActivity_merged[[#Headers],[TotalSteps]],F916:F1854)</f>
        <v>0</v>
      </c>
      <c r="G915">
        <v>29326</v>
      </c>
      <c r="H915">
        <v>25.290000915527301</v>
      </c>
      <c r="I915">
        <v>25.290000915527301</v>
      </c>
      <c r="J915">
        <v>0</v>
      </c>
      <c r="K915" t="b">
        <f>IF(dailyActivity_merged[[#This Row],[VeryActiveDistance]]&gt;20,"active")</f>
        <v>0</v>
      </c>
      <c r="L915">
        <v>13.2399997711182</v>
      </c>
      <c r="M915" t="b">
        <f>IF(dailyActivity_merged[[#This Row],[ModeratelyActiveDistance]]&gt;10&lt;20,"moderate")</f>
        <v>0</v>
      </c>
      <c r="N915">
        <v>1.21000003814697</v>
      </c>
      <c r="O915" t="b">
        <f>IF(dailyActivity_merged[[#This Row],[LightActiveDistance]]&lt;10,"light")</f>
        <v>0</v>
      </c>
      <c r="P915" t="b">
        <f>IF(dailyActivity_merged[[#This Row],[Mean]]="intermediate",IF(dailyActivity_merged[[#This Row],[Mean]]&gt;35,"pro","beginner"))</f>
        <v>0</v>
      </c>
      <c r="Q915">
        <f>AVERAGE(dailyActivity_merged[LightActiveDistance])</f>
        <v>3.3408191485885292</v>
      </c>
      <c r="R915">
        <v>10.710000038146999</v>
      </c>
      <c r="S915">
        <v>0</v>
      </c>
      <c r="T915">
        <f>dailyActivity_merged[[#This Row],[VeryActiveMinutes]]*60</f>
        <v>5640</v>
      </c>
      <c r="U915">
        <v>94</v>
      </c>
      <c r="V915">
        <f>dailyActivity_merged[[#This Row],[FairlyActiveMinutes]]*60</f>
        <v>1740</v>
      </c>
      <c r="W915">
        <v>29</v>
      </c>
      <c r="X915">
        <f>dailyActivity_merged[[#This Row],[LightlyActiveMinutes]]*60</f>
        <v>25740</v>
      </c>
      <c r="Y915">
        <v>429</v>
      </c>
      <c r="Z915">
        <v>888</v>
      </c>
      <c r="AA915">
        <v>4547</v>
      </c>
    </row>
    <row r="916" spans="1:27" x14ac:dyDescent="0.3">
      <c r="A916" t="e">
        <f>VLOOKUP(dailyActivity_merged[[#Headers],[Id]],dailyActivity_merged[[Id]:[Calories]],15,0)</f>
        <v>#N/A</v>
      </c>
      <c r="B916" t="str">
        <f>LEFT(dailyActivity_merged[[#This Row],[Id]],4)</f>
        <v>8877</v>
      </c>
      <c r="C916">
        <v>8877689391</v>
      </c>
      <c r="D916" t="str">
        <f>LEFT(dailyActivity_merged[[#This Row],[ActivityDate]],1)</f>
        <v>4</v>
      </c>
      <c r="E916" s="1">
        <v>42477</v>
      </c>
      <c r="F916" s="1">
        <f ca="1">SUMIF(dailyActivity_merged[Id],dailyActivity_merged[[#Headers],[TotalSteps]],F917:F1855)</f>
        <v>0</v>
      </c>
      <c r="G916">
        <v>15118</v>
      </c>
      <c r="H916">
        <v>8.8699998855590803</v>
      </c>
      <c r="I916">
        <v>8.8699998855590803</v>
      </c>
      <c r="J916">
        <v>0</v>
      </c>
      <c r="K916" t="b">
        <f>IF(dailyActivity_merged[[#This Row],[VeryActiveDistance]]&gt;20,"active")</f>
        <v>0</v>
      </c>
      <c r="L916">
        <v>0</v>
      </c>
      <c r="M916" t="b">
        <f>IF(dailyActivity_merged[[#This Row],[ModeratelyActiveDistance]]&gt;10&lt;20,"moderate")</f>
        <v>0</v>
      </c>
      <c r="N916">
        <v>7.0000000298023196E-2</v>
      </c>
      <c r="O916" t="str">
        <f>IF(dailyActivity_merged[[#This Row],[LightActiveDistance]]&lt;10,"light")</f>
        <v>light</v>
      </c>
      <c r="P916" t="b">
        <f>IF(dailyActivity_merged[[#This Row],[Mean]]="intermediate",IF(dailyActivity_merged[[#This Row],[Mean]]&gt;35,"pro","beginner"))</f>
        <v>0</v>
      </c>
      <c r="Q916">
        <f>AVERAGE(dailyActivity_merged[LightActiveDistance])</f>
        <v>3.3408191485885292</v>
      </c>
      <c r="R916">
        <v>8.7899999618530291</v>
      </c>
      <c r="S916">
        <v>0</v>
      </c>
      <c r="T916">
        <f>dailyActivity_merged[[#This Row],[VeryActiveMinutes]]*60</f>
        <v>3480</v>
      </c>
      <c r="U916">
        <v>58</v>
      </c>
      <c r="V916">
        <f>dailyActivity_merged[[#This Row],[FairlyActiveMinutes]]*60</f>
        <v>900</v>
      </c>
      <c r="W916">
        <v>15</v>
      </c>
      <c r="X916">
        <f>dailyActivity_merged[[#This Row],[LightlyActiveMinutes]]*60</f>
        <v>18420</v>
      </c>
      <c r="Y916">
        <v>307</v>
      </c>
      <c r="Z916">
        <v>1060</v>
      </c>
      <c r="AA916">
        <v>3545</v>
      </c>
    </row>
    <row r="917" spans="1:27" x14ac:dyDescent="0.3">
      <c r="A917" t="e">
        <f>VLOOKUP(dailyActivity_merged[[#Headers],[Id]],dailyActivity_merged[[Id]:[Calories]],15,0)</f>
        <v>#N/A</v>
      </c>
      <c r="B917" t="str">
        <f>LEFT(dailyActivity_merged[[#This Row],[Id]],4)</f>
        <v>8877</v>
      </c>
      <c r="C917">
        <v>8877689391</v>
      </c>
      <c r="D917" t="str">
        <f>LEFT(dailyActivity_merged[[#This Row],[ActivityDate]],1)</f>
        <v>4</v>
      </c>
      <c r="E917" s="1">
        <v>42478</v>
      </c>
      <c r="F917" s="1">
        <f ca="1">SUMIF(dailyActivity_merged[Id],dailyActivity_merged[[#Headers],[TotalSteps]],F918:F1856)</f>
        <v>0</v>
      </c>
      <c r="G917">
        <v>11423</v>
      </c>
      <c r="H917">
        <v>8.6700000762939506</v>
      </c>
      <c r="I917">
        <v>8.6700000762939506</v>
      </c>
      <c r="J917">
        <v>0</v>
      </c>
      <c r="K917" t="b">
        <f>IF(dailyActivity_merged[[#This Row],[VeryActiveDistance]]&gt;20,"active")</f>
        <v>0</v>
      </c>
      <c r="L917">
        <v>2.4400000572204599</v>
      </c>
      <c r="M917" t="b">
        <f>IF(dailyActivity_merged[[#This Row],[ModeratelyActiveDistance]]&gt;10&lt;20,"moderate")</f>
        <v>0</v>
      </c>
      <c r="N917">
        <v>0.270000010728836</v>
      </c>
      <c r="O917" t="str">
        <f>IF(dailyActivity_merged[[#This Row],[LightActiveDistance]]&lt;10,"light")</f>
        <v>light</v>
      </c>
      <c r="P917" t="b">
        <f>IF(dailyActivity_merged[[#This Row],[Mean]]="intermediate",IF(dailyActivity_merged[[#This Row],[Mean]]&gt;35,"pro","beginner"))</f>
        <v>0</v>
      </c>
      <c r="Q917">
        <f>AVERAGE(dailyActivity_merged[LightActiveDistance])</f>
        <v>3.3408191485885292</v>
      </c>
      <c r="R917">
        <v>5.9400000572204599</v>
      </c>
      <c r="S917">
        <v>0</v>
      </c>
      <c r="T917">
        <f>dailyActivity_merged[[#This Row],[VeryActiveMinutes]]*60</f>
        <v>1740</v>
      </c>
      <c r="U917">
        <v>29</v>
      </c>
      <c r="V917">
        <f>dailyActivity_merged[[#This Row],[FairlyActiveMinutes]]*60</f>
        <v>300</v>
      </c>
      <c r="W917">
        <v>5</v>
      </c>
      <c r="X917">
        <f>dailyActivity_merged[[#This Row],[LightlyActiveMinutes]]*60</f>
        <v>11460</v>
      </c>
      <c r="Y917">
        <v>191</v>
      </c>
      <c r="Z917">
        <v>1215</v>
      </c>
      <c r="AA917">
        <v>2761</v>
      </c>
    </row>
    <row r="918" spans="1:27" x14ac:dyDescent="0.3">
      <c r="A918" t="e">
        <f>VLOOKUP(dailyActivity_merged[[#Headers],[Id]],dailyActivity_merged[[Id]:[Calories]],15,0)</f>
        <v>#N/A</v>
      </c>
      <c r="B918" t="str">
        <f>LEFT(dailyActivity_merged[[#This Row],[Id]],4)</f>
        <v>8877</v>
      </c>
      <c r="C918">
        <v>8877689391</v>
      </c>
      <c r="D918" t="str">
        <f>LEFT(dailyActivity_merged[[#This Row],[ActivityDate]],1)</f>
        <v>4</v>
      </c>
      <c r="E918" s="1">
        <v>42479</v>
      </c>
      <c r="F918" s="1">
        <f ca="1">SUMIF(dailyActivity_merged[Id],dailyActivity_merged[[#Headers],[TotalSteps]],F919:F1857)</f>
        <v>0</v>
      </c>
      <c r="G918">
        <v>18785</v>
      </c>
      <c r="H918">
        <v>17.399999618530298</v>
      </c>
      <c r="I918">
        <v>17.399999618530298</v>
      </c>
      <c r="J918">
        <v>0</v>
      </c>
      <c r="K918" t="b">
        <f>IF(dailyActivity_merged[[#This Row],[VeryActiveDistance]]&gt;20,"active")</f>
        <v>0</v>
      </c>
      <c r="L918">
        <v>12.1499996185303</v>
      </c>
      <c r="M918" t="b">
        <f>IF(dailyActivity_merged[[#This Row],[ModeratelyActiveDistance]]&gt;10&lt;20,"moderate")</f>
        <v>0</v>
      </c>
      <c r="N918">
        <v>0.18000000715255701</v>
      </c>
      <c r="O918" t="str">
        <f>IF(dailyActivity_merged[[#This Row],[LightActiveDistance]]&lt;10,"light")</f>
        <v>light</v>
      </c>
      <c r="P918" t="b">
        <f>IF(dailyActivity_merged[[#This Row],[Mean]]="intermediate",IF(dailyActivity_merged[[#This Row],[Mean]]&gt;35,"pro","beginner"))</f>
        <v>0</v>
      </c>
      <c r="Q918">
        <f>AVERAGE(dailyActivity_merged[LightActiveDistance])</f>
        <v>3.3408191485885292</v>
      </c>
      <c r="R918">
        <v>5.0300002098083496</v>
      </c>
      <c r="S918">
        <v>0</v>
      </c>
      <c r="T918">
        <f>dailyActivity_merged[[#This Row],[VeryActiveMinutes]]*60</f>
        <v>4920</v>
      </c>
      <c r="U918">
        <v>82</v>
      </c>
      <c r="V918">
        <f>dailyActivity_merged[[#This Row],[FairlyActiveMinutes]]*60</f>
        <v>780</v>
      </c>
      <c r="W918">
        <v>13</v>
      </c>
      <c r="X918">
        <f>dailyActivity_merged[[#This Row],[LightlyActiveMinutes]]*60</f>
        <v>12840</v>
      </c>
      <c r="Y918">
        <v>214</v>
      </c>
      <c r="Z918">
        <v>1131</v>
      </c>
      <c r="AA918">
        <v>3676</v>
      </c>
    </row>
    <row r="919" spans="1:27" x14ac:dyDescent="0.3">
      <c r="A919" t="e">
        <f>VLOOKUP(dailyActivity_merged[[#Headers],[Id]],dailyActivity_merged[[Id]:[Calories]],15,0)</f>
        <v>#N/A</v>
      </c>
      <c r="B919" t="str">
        <f>LEFT(dailyActivity_merged[[#This Row],[Id]],4)</f>
        <v>8877</v>
      </c>
      <c r="C919">
        <v>8877689391</v>
      </c>
      <c r="D919" t="str">
        <f>LEFT(dailyActivity_merged[[#This Row],[ActivityDate]],1)</f>
        <v>4</v>
      </c>
      <c r="E919" s="1">
        <v>42480</v>
      </c>
      <c r="F919" s="1">
        <f ca="1">SUMIF(dailyActivity_merged[Id],dailyActivity_merged[[#Headers],[TotalSteps]],F920:F1858)</f>
        <v>0</v>
      </c>
      <c r="G919">
        <v>19948</v>
      </c>
      <c r="H919">
        <v>18.110000610351602</v>
      </c>
      <c r="I919">
        <v>18.110000610351602</v>
      </c>
      <c r="J919">
        <v>0</v>
      </c>
      <c r="K919" t="b">
        <f>IF(dailyActivity_merged[[#This Row],[VeryActiveDistance]]&gt;20,"active")</f>
        <v>0</v>
      </c>
      <c r="L919">
        <v>11.0200004577637</v>
      </c>
      <c r="M919" t="b">
        <f>IF(dailyActivity_merged[[#This Row],[ModeratelyActiveDistance]]&gt;10&lt;20,"moderate")</f>
        <v>0</v>
      </c>
      <c r="N919">
        <v>0.68999999761581399</v>
      </c>
      <c r="O919" t="str">
        <f>IF(dailyActivity_merged[[#This Row],[LightActiveDistance]]&lt;10,"light")</f>
        <v>light</v>
      </c>
      <c r="P919" t="b">
        <f>IF(dailyActivity_merged[[#This Row],[Mean]]="intermediate",IF(dailyActivity_merged[[#This Row],[Mean]]&gt;35,"pro","beginner"))</f>
        <v>0</v>
      </c>
      <c r="Q919">
        <f>AVERAGE(dailyActivity_merged[LightActiveDistance])</f>
        <v>3.3408191485885292</v>
      </c>
      <c r="R919">
        <v>6.3400001525878897</v>
      </c>
      <c r="S919">
        <v>0</v>
      </c>
      <c r="T919">
        <f>dailyActivity_merged[[#This Row],[VeryActiveMinutes]]*60</f>
        <v>4380</v>
      </c>
      <c r="U919">
        <v>73</v>
      </c>
      <c r="V919">
        <f>dailyActivity_merged[[#This Row],[FairlyActiveMinutes]]*60</f>
        <v>1140</v>
      </c>
      <c r="W919">
        <v>19</v>
      </c>
      <c r="X919">
        <f>dailyActivity_merged[[#This Row],[LightlyActiveMinutes]]*60</f>
        <v>13500</v>
      </c>
      <c r="Y919">
        <v>225</v>
      </c>
      <c r="Z919">
        <v>1123</v>
      </c>
      <c r="AA919">
        <v>3679</v>
      </c>
    </row>
    <row r="920" spans="1:27" x14ac:dyDescent="0.3">
      <c r="A920" t="e">
        <f>VLOOKUP(dailyActivity_merged[[#Headers],[Id]],dailyActivity_merged[[Id]:[Calories]],15,0)</f>
        <v>#N/A</v>
      </c>
      <c r="B920" t="str">
        <f>LEFT(dailyActivity_merged[[#This Row],[Id]],4)</f>
        <v>8877</v>
      </c>
      <c r="C920">
        <v>8877689391</v>
      </c>
      <c r="D920" t="str">
        <f>LEFT(dailyActivity_merged[[#This Row],[ActivityDate]],1)</f>
        <v>4</v>
      </c>
      <c r="E920" s="1">
        <v>42481</v>
      </c>
      <c r="F920" s="1">
        <f ca="1">SUMIF(dailyActivity_merged[Id],dailyActivity_merged[[#Headers],[TotalSteps]],F921:F1859)</f>
        <v>0</v>
      </c>
      <c r="G920">
        <v>19377</v>
      </c>
      <c r="H920">
        <v>17.620000839233398</v>
      </c>
      <c r="I920">
        <v>17.620000839233398</v>
      </c>
      <c r="J920">
        <v>0</v>
      </c>
      <c r="K920" t="b">
        <f>IF(dailyActivity_merged[[#This Row],[VeryActiveDistance]]&gt;20,"active")</f>
        <v>0</v>
      </c>
      <c r="L920">
        <v>12.289999961853001</v>
      </c>
      <c r="M920" t="b">
        <f>IF(dailyActivity_merged[[#This Row],[ModeratelyActiveDistance]]&gt;10&lt;20,"moderate")</f>
        <v>0</v>
      </c>
      <c r="N920">
        <v>0.41999998688697798</v>
      </c>
      <c r="O920" t="str">
        <f>IF(dailyActivity_merged[[#This Row],[LightActiveDistance]]&lt;10,"light")</f>
        <v>light</v>
      </c>
      <c r="P920" t="b">
        <f>IF(dailyActivity_merged[[#This Row],[Mean]]="intermediate",IF(dailyActivity_merged[[#This Row],[Mean]]&gt;35,"pro","beginner"))</f>
        <v>0</v>
      </c>
      <c r="Q920">
        <f>AVERAGE(dailyActivity_merged[LightActiveDistance])</f>
        <v>3.3408191485885292</v>
      </c>
      <c r="R920">
        <v>4.8899998664856001</v>
      </c>
      <c r="S920">
        <v>0</v>
      </c>
      <c r="T920">
        <f>dailyActivity_merged[[#This Row],[VeryActiveMinutes]]*60</f>
        <v>4920</v>
      </c>
      <c r="U920">
        <v>82</v>
      </c>
      <c r="V920">
        <f>dailyActivity_merged[[#This Row],[FairlyActiveMinutes]]*60</f>
        <v>780</v>
      </c>
      <c r="W920">
        <v>13</v>
      </c>
      <c r="X920">
        <f>dailyActivity_merged[[#This Row],[LightlyActiveMinutes]]*60</f>
        <v>13560</v>
      </c>
      <c r="Y920">
        <v>226</v>
      </c>
      <c r="Z920">
        <v>1119</v>
      </c>
      <c r="AA920">
        <v>3659</v>
      </c>
    </row>
    <row r="921" spans="1:27" x14ac:dyDescent="0.3">
      <c r="A921" t="e">
        <f>VLOOKUP(dailyActivity_merged[[#Headers],[Id]],dailyActivity_merged[[Id]:[Calories]],15,0)</f>
        <v>#N/A</v>
      </c>
      <c r="B921" t="str">
        <f>LEFT(dailyActivity_merged[[#This Row],[Id]],4)</f>
        <v>8877</v>
      </c>
      <c r="C921">
        <v>8877689391</v>
      </c>
      <c r="D921" t="str">
        <f>LEFT(dailyActivity_merged[[#This Row],[ActivityDate]],1)</f>
        <v>4</v>
      </c>
      <c r="E921" s="1">
        <v>42482</v>
      </c>
      <c r="F921" s="1">
        <f ca="1">SUMIF(dailyActivity_merged[Id],dailyActivity_merged[[#Headers],[TotalSteps]],F922:F1860)</f>
        <v>0</v>
      </c>
      <c r="G921">
        <v>18258</v>
      </c>
      <c r="H921">
        <v>16.309999465942401</v>
      </c>
      <c r="I921">
        <v>16.309999465942401</v>
      </c>
      <c r="J921">
        <v>0</v>
      </c>
      <c r="K921" t="b">
        <f>IF(dailyActivity_merged[[#This Row],[VeryActiveDistance]]&gt;20,"active")</f>
        <v>0</v>
      </c>
      <c r="L921">
        <v>10.2299995422363</v>
      </c>
      <c r="M921" t="b">
        <f>IF(dailyActivity_merged[[#This Row],[ModeratelyActiveDistance]]&gt;10&lt;20,"moderate")</f>
        <v>0</v>
      </c>
      <c r="N921">
        <v>2.9999999329447701E-2</v>
      </c>
      <c r="O921" t="str">
        <f>IF(dailyActivity_merged[[#This Row],[LightActiveDistance]]&lt;10,"light")</f>
        <v>light</v>
      </c>
      <c r="P921" t="b">
        <f>IF(dailyActivity_merged[[#This Row],[Mean]]="intermediate",IF(dailyActivity_merged[[#This Row],[Mean]]&gt;35,"pro","beginner"))</f>
        <v>0</v>
      </c>
      <c r="Q921">
        <f>AVERAGE(dailyActivity_merged[LightActiveDistance])</f>
        <v>3.3408191485885292</v>
      </c>
      <c r="R921">
        <v>5.9699997901916504</v>
      </c>
      <c r="S921">
        <v>5.0000000745058101E-2</v>
      </c>
      <c r="T921">
        <f>dailyActivity_merged[[#This Row],[VeryActiveMinutes]]*60</f>
        <v>3660</v>
      </c>
      <c r="U921">
        <v>61</v>
      </c>
      <c r="V921">
        <f>dailyActivity_merged[[#This Row],[FairlyActiveMinutes]]*60</f>
        <v>120</v>
      </c>
      <c r="W921">
        <v>2</v>
      </c>
      <c r="X921">
        <f>dailyActivity_merged[[#This Row],[LightlyActiveMinutes]]*60</f>
        <v>14160</v>
      </c>
      <c r="Y921">
        <v>236</v>
      </c>
      <c r="Z921">
        <v>1141</v>
      </c>
      <c r="AA921">
        <v>3427</v>
      </c>
    </row>
    <row r="922" spans="1:27" x14ac:dyDescent="0.3">
      <c r="A922" t="e">
        <f>VLOOKUP(dailyActivity_merged[[#Headers],[Id]],dailyActivity_merged[[Id]:[Calories]],15,0)</f>
        <v>#N/A</v>
      </c>
      <c r="B922" t="str">
        <f>LEFT(dailyActivity_merged[[#This Row],[Id]],4)</f>
        <v>8877</v>
      </c>
      <c r="C922">
        <v>8877689391</v>
      </c>
      <c r="D922" t="str">
        <f>LEFT(dailyActivity_merged[[#This Row],[ActivityDate]],1)</f>
        <v>4</v>
      </c>
      <c r="E922" s="1">
        <v>42483</v>
      </c>
      <c r="F922" s="1">
        <f ca="1">SUMIF(dailyActivity_merged[Id],dailyActivity_merged[[#Headers],[TotalSteps]],F923:F1861)</f>
        <v>0</v>
      </c>
      <c r="G922">
        <v>11200</v>
      </c>
      <c r="H922">
        <v>7.4299998283386204</v>
      </c>
      <c r="I922">
        <v>7.4299998283386204</v>
      </c>
      <c r="J922">
        <v>0</v>
      </c>
      <c r="K922" t="b">
        <f>IF(dailyActivity_merged[[#This Row],[VeryActiveDistance]]&gt;20,"active")</f>
        <v>0</v>
      </c>
      <c r="L922">
        <v>0</v>
      </c>
      <c r="M922" t="b">
        <f>IF(dailyActivity_merged[[#This Row],[ModeratelyActiveDistance]]&gt;10&lt;20,"moderate")</f>
        <v>0</v>
      </c>
      <c r="N922">
        <v>0</v>
      </c>
      <c r="O922" t="str">
        <f>IF(dailyActivity_merged[[#This Row],[LightActiveDistance]]&lt;10,"light")</f>
        <v>light</v>
      </c>
      <c r="P922" t="b">
        <f>IF(dailyActivity_merged[[#This Row],[Mean]]="intermediate",IF(dailyActivity_merged[[#This Row],[Mean]]&gt;35,"pro","beginner"))</f>
        <v>0</v>
      </c>
      <c r="Q922">
        <f>AVERAGE(dailyActivity_merged[LightActiveDistance])</f>
        <v>3.3408191485885292</v>
      </c>
      <c r="R922">
        <v>7.4000000953674299</v>
      </c>
      <c r="S922">
        <v>9.9999997764825804E-3</v>
      </c>
      <c r="T922">
        <f>dailyActivity_merged[[#This Row],[VeryActiveMinutes]]*60</f>
        <v>6120</v>
      </c>
      <c r="U922">
        <v>102</v>
      </c>
      <c r="V922">
        <f>dailyActivity_merged[[#This Row],[FairlyActiveMinutes]]*60</f>
        <v>360</v>
      </c>
      <c r="W922">
        <v>6</v>
      </c>
      <c r="X922">
        <f>dailyActivity_merged[[#This Row],[LightlyActiveMinutes]]*60</f>
        <v>18000</v>
      </c>
      <c r="Y922">
        <v>300</v>
      </c>
      <c r="Z922">
        <v>1032</v>
      </c>
      <c r="AA922">
        <v>3891</v>
      </c>
    </row>
    <row r="923" spans="1:27" x14ac:dyDescent="0.3">
      <c r="A923" t="e">
        <f>VLOOKUP(dailyActivity_merged[[#Headers],[Id]],dailyActivity_merged[[Id]:[Calories]],15,0)</f>
        <v>#N/A</v>
      </c>
      <c r="B923" t="str">
        <f>LEFT(dailyActivity_merged[[#This Row],[Id]],4)</f>
        <v>8877</v>
      </c>
      <c r="C923">
        <v>8877689391</v>
      </c>
      <c r="D923" t="str">
        <f>LEFT(dailyActivity_merged[[#This Row],[ActivityDate]],1)</f>
        <v>4</v>
      </c>
      <c r="E923" s="1">
        <v>42484</v>
      </c>
      <c r="F923" s="1">
        <f ca="1">SUMIF(dailyActivity_merged[Id],dailyActivity_merged[[#Headers],[TotalSteps]],F924:F1862)</f>
        <v>0</v>
      </c>
      <c r="G923">
        <v>16674</v>
      </c>
      <c r="H923">
        <v>15.7399997711182</v>
      </c>
      <c r="I923">
        <v>15.7399997711182</v>
      </c>
      <c r="J923">
        <v>0</v>
      </c>
      <c r="K923" t="b">
        <f>IF(dailyActivity_merged[[#This Row],[VeryActiveDistance]]&gt;20,"active")</f>
        <v>0</v>
      </c>
      <c r="L923">
        <v>11.0100002288818</v>
      </c>
      <c r="M923" t="b">
        <f>IF(dailyActivity_merged[[#This Row],[ModeratelyActiveDistance]]&gt;10&lt;20,"moderate")</f>
        <v>0</v>
      </c>
      <c r="N923">
        <v>9.9999997764825804E-3</v>
      </c>
      <c r="O923" t="str">
        <f>IF(dailyActivity_merged[[#This Row],[LightActiveDistance]]&lt;10,"light")</f>
        <v>light</v>
      </c>
      <c r="P923" t="b">
        <f>IF(dailyActivity_merged[[#This Row],[Mean]]="intermediate",IF(dailyActivity_merged[[#This Row],[Mean]]&gt;35,"pro","beginner"))</f>
        <v>0</v>
      </c>
      <c r="Q923">
        <f>AVERAGE(dailyActivity_merged[LightActiveDistance])</f>
        <v>3.3408191485885292</v>
      </c>
      <c r="R923">
        <v>4.6900000572204599</v>
      </c>
      <c r="S923">
        <v>0</v>
      </c>
      <c r="T923">
        <f>dailyActivity_merged[[#This Row],[VeryActiveMinutes]]*60</f>
        <v>3840</v>
      </c>
      <c r="U923">
        <v>64</v>
      </c>
      <c r="V923">
        <f>dailyActivity_merged[[#This Row],[FairlyActiveMinutes]]*60</f>
        <v>60</v>
      </c>
      <c r="W923">
        <v>1</v>
      </c>
      <c r="X923">
        <f>dailyActivity_merged[[#This Row],[LightlyActiveMinutes]]*60</f>
        <v>13620</v>
      </c>
      <c r="Y923">
        <v>227</v>
      </c>
      <c r="Z923">
        <v>1148</v>
      </c>
      <c r="AA923">
        <v>3455</v>
      </c>
    </row>
    <row r="924" spans="1:27" x14ac:dyDescent="0.3">
      <c r="A924" t="e">
        <f>VLOOKUP(dailyActivity_merged[[#Headers],[Id]],dailyActivity_merged[[Id]:[Calories]],15,0)</f>
        <v>#N/A</v>
      </c>
      <c r="B924" t="str">
        <f>LEFT(dailyActivity_merged[[#This Row],[Id]],4)</f>
        <v>8877</v>
      </c>
      <c r="C924">
        <v>8877689391</v>
      </c>
      <c r="D924" t="str">
        <f>LEFT(dailyActivity_merged[[#This Row],[ActivityDate]],1)</f>
        <v>4</v>
      </c>
      <c r="E924" s="1">
        <v>42485</v>
      </c>
      <c r="F924" s="1">
        <f ca="1">SUMIF(dailyActivity_merged[Id],dailyActivity_merged[[#Headers],[TotalSteps]],F925:F1863)</f>
        <v>0</v>
      </c>
      <c r="G924">
        <v>12986</v>
      </c>
      <c r="H924">
        <v>8.7399997711181605</v>
      </c>
      <c r="I924">
        <v>8.7399997711181605</v>
      </c>
      <c r="J924">
        <v>0</v>
      </c>
      <c r="K924" t="b">
        <f>IF(dailyActivity_merged[[#This Row],[VeryActiveDistance]]&gt;20,"active")</f>
        <v>0</v>
      </c>
      <c r="L924">
        <v>2.3699998855590798</v>
      </c>
      <c r="M924" t="b">
        <f>IF(dailyActivity_merged[[#This Row],[ModeratelyActiveDistance]]&gt;10&lt;20,"moderate")</f>
        <v>0</v>
      </c>
      <c r="N924">
        <v>7.0000000298023196E-2</v>
      </c>
      <c r="O924" t="str">
        <f>IF(dailyActivity_merged[[#This Row],[LightActiveDistance]]&lt;10,"light")</f>
        <v>light</v>
      </c>
      <c r="P924" t="b">
        <f>IF(dailyActivity_merged[[#This Row],[Mean]]="intermediate",IF(dailyActivity_merged[[#This Row],[Mean]]&gt;35,"pro","beginner"))</f>
        <v>0</v>
      </c>
      <c r="Q924">
        <f>AVERAGE(dailyActivity_merged[LightActiveDistance])</f>
        <v>3.3408191485885292</v>
      </c>
      <c r="R924">
        <v>6.2699999809265101</v>
      </c>
      <c r="S924">
        <v>9.9999997764825804E-3</v>
      </c>
      <c r="T924">
        <f>dailyActivity_merged[[#This Row],[VeryActiveMinutes]]*60</f>
        <v>6780</v>
      </c>
      <c r="U924">
        <v>113</v>
      </c>
      <c r="V924">
        <f>dailyActivity_merged[[#This Row],[FairlyActiveMinutes]]*60</f>
        <v>480</v>
      </c>
      <c r="W924">
        <v>8</v>
      </c>
      <c r="X924">
        <f>dailyActivity_merged[[#This Row],[LightlyActiveMinutes]]*60</f>
        <v>13080</v>
      </c>
      <c r="Y924">
        <v>218</v>
      </c>
      <c r="Z924">
        <v>1101</v>
      </c>
      <c r="AA924">
        <v>3802</v>
      </c>
    </row>
    <row r="925" spans="1:27" x14ac:dyDescent="0.3">
      <c r="A925" t="e">
        <f>VLOOKUP(dailyActivity_merged[[#Headers],[Id]],dailyActivity_merged[[Id]:[Calories]],15,0)</f>
        <v>#N/A</v>
      </c>
      <c r="B925" t="str">
        <f>LEFT(dailyActivity_merged[[#This Row],[Id]],4)</f>
        <v>8877</v>
      </c>
      <c r="C925">
        <v>8877689391</v>
      </c>
      <c r="D925" t="str">
        <f>LEFT(dailyActivity_merged[[#This Row],[ActivityDate]],1)</f>
        <v>4</v>
      </c>
      <c r="E925" s="1">
        <v>42486</v>
      </c>
      <c r="F925" s="1">
        <f ca="1">SUMIF(dailyActivity_merged[Id],dailyActivity_merged[[#Headers],[TotalSteps]],F926:F1864)</f>
        <v>0</v>
      </c>
      <c r="G925">
        <v>11101</v>
      </c>
      <c r="H925">
        <v>8.4300003051757795</v>
      </c>
      <c r="I925">
        <v>8.4300003051757795</v>
      </c>
      <c r="J925">
        <v>0</v>
      </c>
      <c r="K925" t="b">
        <f>IF(dailyActivity_merged[[#This Row],[VeryActiveDistance]]&gt;20,"active")</f>
        <v>0</v>
      </c>
      <c r="L925">
        <v>1.7599999904632599</v>
      </c>
      <c r="M925" t="b">
        <f>IF(dailyActivity_merged[[#This Row],[ModeratelyActiveDistance]]&gt;10&lt;20,"moderate")</f>
        <v>0</v>
      </c>
      <c r="N925">
        <v>0.129999995231628</v>
      </c>
      <c r="O925" t="str">
        <f>IF(dailyActivity_merged[[#This Row],[LightActiveDistance]]&lt;10,"light")</f>
        <v>light</v>
      </c>
      <c r="P925" t="b">
        <f>IF(dailyActivity_merged[[#This Row],[Mean]]="intermediate",IF(dailyActivity_merged[[#This Row],[Mean]]&gt;35,"pro","beginner"))</f>
        <v>0</v>
      </c>
      <c r="Q925">
        <f>AVERAGE(dailyActivity_merged[LightActiveDistance])</f>
        <v>3.3408191485885292</v>
      </c>
      <c r="R925">
        <v>6.5</v>
      </c>
      <c r="S925">
        <v>0</v>
      </c>
      <c r="T925">
        <f>dailyActivity_merged[[#This Row],[VeryActiveMinutes]]*60</f>
        <v>1320</v>
      </c>
      <c r="U925">
        <v>22</v>
      </c>
      <c r="V925">
        <f>dailyActivity_merged[[#This Row],[FairlyActiveMinutes]]*60</f>
        <v>180</v>
      </c>
      <c r="W925">
        <v>3</v>
      </c>
      <c r="X925">
        <f>dailyActivity_merged[[#This Row],[LightlyActiveMinutes]]*60</f>
        <v>15480</v>
      </c>
      <c r="Y925">
        <v>258</v>
      </c>
      <c r="Z925">
        <v>1157</v>
      </c>
      <c r="AA925">
        <v>2860</v>
      </c>
    </row>
    <row r="926" spans="1:27" x14ac:dyDescent="0.3">
      <c r="A926" t="e">
        <f>VLOOKUP(dailyActivity_merged[[#Headers],[Id]],dailyActivity_merged[[Id]:[Calories]],15,0)</f>
        <v>#N/A</v>
      </c>
      <c r="B926" t="str">
        <f>LEFT(dailyActivity_merged[[#This Row],[Id]],4)</f>
        <v>8877</v>
      </c>
      <c r="C926">
        <v>8877689391</v>
      </c>
      <c r="D926" t="str">
        <f>LEFT(dailyActivity_merged[[#This Row],[ActivityDate]],1)</f>
        <v>4</v>
      </c>
      <c r="E926" s="1">
        <v>42487</v>
      </c>
      <c r="F926" s="1">
        <f ca="1">SUMIF(dailyActivity_merged[Id],dailyActivity_merged[[#Headers],[TotalSteps]],F927:F1865)</f>
        <v>0</v>
      </c>
      <c r="G926">
        <v>23629</v>
      </c>
      <c r="H926">
        <v>20.649999618530298</v>
      </c>
      <c r="I926">
        <v>20.649999618530298</v>
      </c>
      <c r="J926">
        <v>0</v>
      </c>
      <c r="K926" t="b">
        <f>IF(dailyActivity_merged[[#This Row],[VeryActiveDistance]]&gt;20,"active")</f>
        <v>0</v>
      </c>
      <c r="L926">
        <v>13.069999694824199</v>
      </c>
      <c r="M926" t="b">
        <f>IF(dailyActivity_merged[[#This Row],[ModeratelyActiveDistance]]&gt;10&lt;20,"moderate")</f>
        <v>0</v>
      </c>
      <c r="N926">
        <v>0.43999999761581399</v>
      </c>
      <c r="O926" t="str">
        <f>IF(dailyActivity_merged[[#This Row],[LightActiveDistance]]&lt;10,"light")</f>
        <v>light</v>
      </c>
      <c r="P926" t="b">
        <f>IF(dailyActivity_merged[[#This Row],[Mean]]="intermediate",IF(dailyActivity_merged[[#This Row],[Mean]]&gt;35,"pro","beginner"))</f>
        <v>0</v>
      </c>
      <c r="Q926">
        <f>AVERAGE(dailyActivity_merged[LightActiveDistance])</f>
        <v>3.3408191485885292</v>
      </c>
      <c r="R926">
        <v>7.0999999046325701</v>
      </c>
      <c r="S926">
        <v>0</v>
      </c>
      <c r="T926">
        <f>dailyActivity_merged[[#This Row],[VeryActiveMinutes]]*60</f>
        <v>5580</v>
      </c>
      <c r="U926">
        <v>93</v>
      </c>
      <c r="V926">
        <f>dailyActivity_merged[[#This Row],[FairlyActiveMinutes]]*60</f>
        <v>480</v>
      </c>
      <c r="W926">
        <v>8</v>
      </c>
      <c r="X926">
        <f>dailyActivity_merged[[#This Row],[LightlyActiveMinutes]]*60</f>
        <v>14100</v>
      </c>
      <c r="Y926">
        <v>235</v>
      </c>
      <c r="Z926">
        <v>1104</v>
      </c>
      <c r="AA926">
        <v>3808</v>
      </c>
    </row>
    <row r="927" spans="1:27" x14ac:dyDescent="0.3">
      <c r="A927" t="e">
        <f>VLOOKUP(dailyActivity_merged[[#Headers],[Id]],dailyActivity_merged[[Id]:[Calories]],15,0)</f>
        <v>#N/A</v>
      </c>
      <c r="B927" t="str">
        <f>LEFT(dailyActivity_merged[[#This Row],[Id]],4)</f>
        <v>8877</v>
      </c>
      <c r="C927">
        <v>8877689391</v>
      </c>
      <c r="D927" t="str">
        <f>LEFT(dailyActivity_merged[[#This Row],[ActivityDate]],1)</f>
        <v>4</v>
      </c>
      <c r="E927" s="1">
        <v>42488</v>
      </c>
      <c r="F927" s="1">
        <f ca="1">SUMIF(dailyActivity_merged[Id],dailyActivity_merged[[#Headers],[TotalSteps]],F928:F1866)</f>
        <v>0</v>
      </c>
      <c r="G927">
        <v>14890</v>
      </c>
      <c r="H927">
        <v>11.300000190734901</v>
      </c>
      <c r="I927">
        <v>11.300000190734901</v>
      </c>
      <c r="J927">
        <v>0</v>
      </c>
      <c r="K927" t="b">
        <f>IF(dailyActivity_merged[[#This Row],[VeryActiveDistance]]&gt;20,"active")</f>
        <v>0</v>
      </c>
      <c r="L927">
        <v>4.9299998283386204</v>
      </c>
      <c r="M927" t="b">
        <f>IF(dailyActivity_merged[[#This Row],[ModeratelyActiveDistance]]&gt;10&lt;20,"moderate")</f>
        <v>0</v>
      </c>
      <c r="N927">
        <v>0.37999999523162797</v>
      </c>
      <c r="O927" t="str">
        <f>IF(dailyActivity_merged[[#This Row],[LightActiveDistance]]&lt;10,"light")</f>
        <v>light</v>
      </c>
      <c r="P927" t="b">
        <f>IF(dailyActivity_merged[[#This Row],[Mean]]="intermediate",IF(dailyActivity_merged[[#This Row],[Mean]]&gt;35,"pro","beginner"))</f>
        <v>0</v>
      </c>
      <c r="Q927">
        <f>AVERAGE(dailyActivity_merged[LightActiveDistance])</f>
        <v>3.3408191485885292</v>
      </c>
      <c r="R927">
        <v>5.9699997901916504</v>
      </c>
      <c r="S927">
        <v>0</v>
      </c>
      <c r="T927">
        <f>dailyActivity_merged[[#This Row],[VeryActiveMinutes]]*60</f>
        <v>3480</v>
      </c>
      <c r="U927">
        <v>58</v>
      </c>
      <c r="V927">
        <f>dailyActivity_merged[[#This Row],[FairlyActiveMinutes]]*60</f>
        <v>480</v>
      </c>
      <c r="W927">
        <v>8</v>
      </c>
      <c r="X927">
        <f>dailyActivity_merged[[#This Row],[LightlyActiveMinutes]]*60</f>
        <v>13860</v>
      </c>
      <c r="Y927">
        <v>231</v>
      </c>
      <c r="Z927">
        <v>1143</v>
      </c>
      <c r="AA927">
        <v>3060</v>
      </c>
    </row>
    <row r="928" spans="1:27" x14ac:dyDescent="0.3">
      <c r="A928" t="e">
        <f>VLOOKUP(dailyActivity_merged[[#Headers],[Id]],dailyActivity_merged[[Id]:[Calories]],15,0)</f>
        <v>#N/A</v>
      </c>
      <c r="B928" t="str">
        <f>LEFT(dailyActivity_merged[[#This Row],[Id]],4)</f>
        <v>8877</v>
      </c>
      <c r="C928">
        <v>8877689391</v>
      </c>
      <c r="D928" t="str">
        <f>LEFT(dailyActivity_merged[[#This Row],[ActivityDate]],1)</f>
        <v>4</v>
      </c>
      <c r="E928" s="1">
        <v>42489</v>
      </c>
      <c r="F928" s="1">
        <f ca="1">SUMIF(dailyActivity_merged[Id],dailyActivity_merged[[#Headers],[TotalSteps]],F929:F1867)</f>
        <v>0</v>
      </c>
      <c r="G928">
        <v>9733</v>
      </c>
      <c r="H928">
        <v>7.3899998664856001</v>
      </c>
      <c r="I928">
        <v>7.3899998664856001</v>
      </c>
      <c r="J928">
        <v>0</v>
      </c>
      <c r="K928" t="b">
        <f>IF(dailyActivity_merged[[#This Row],[VeryActiveDistance]]&gt;20,"active")</f>
        <v>0</v>
      </c>
      <c r="L928">
        <v>1.37999999523163</v>
      </c>
      <c r="M928" t="b">
        <f>IF(dailyActivity_merged[[#This Row],[ModeratelyActiveDistance]]&gt;10&lt;20,"moderate")</f>
        <v>0</v>
      </c>
      <c r="N928">
        <v>0.17000000178813901</v>
      </c>
      <c r="O928" t="str">
        <f>IF(dailyActivity_merged[[#This Row],[LightActiveDistance]]&lt;10,"light")</f>
        <v>light</v>
      </c>
      <c r="P928" t="b">
        <f>IF(dailyActivity_merged[[#This Row],[Mean]]="intermediate",IF(dailyActivity_merged[[#This Row],[Mean]]&gt;35,"pro","beginner"))</f>
        <v>0</v>
      </c>
      <c r="Q928">
        <f>AVERAGE(dailyActivity_merged[LightActiveDistance])</f>
        <v>3.3408191485885292</v>
      </c>
      <c r="R928">
        <v>5.78999996185303</v>
      </c>
      <c r="S928">
        <v>0</v>
      </c>
      <c r="T928">
        <f>dailyActivity_merged[[#This Row],[VeryActiveMinutes]]*60</f>
        <v>1080</v>
      </c>
      <c r="U928">
        <v>18</v>
      </c>
      <c r="V928">
        <f>dailyActivity_merged[[#This Row],[FairlyActiveMinutes]]*60</f>
        <v>300</v>
      </c>
      <c r="W928">
        <v>5</v>
      </c>
      <c r="X928">
        <f>dailyActivity_merged[[#This Row],[LightlyActiveMinutes]]*60</f>
        <v>12600</v>
      </c>
      <c r="Y928">
        <v>210</v>
      </c>
      <c r="Z928">
        <v>1207</v>
      </c>
      <c r="AA928">
        <v>2698</v>
      </c>
    </row>
    <row r="929" spans="1:27" x14ac:dyDescent="0.3">
      <c r="A929" t="e">
        <f>VLOOKUP(dailyActivity_merged[[#Headers],[Id]],dailyActivity_merged[[Id]:[Calories]],15,0)</f>
        <v>#N/A</v>
      </c>
      <c r="B929" t="str">
        <f>LEFT(dailyActivity_merged[[#This Row],[Id]],4)</f>
        <v>8877</v>
      </c>
      <c r="C929">
        <v>8877689391</v>
      </c>
      <c r="D929" t="str">
        <f>LEFT(dailyActivity_merged[[#This Row],[ActivityDate]],1)</f>
        <v>4</v>
      </c>
      <c r="E929" s="1">
        <v>42490</v>
      </c>
      <c r="F929" s="1">
        <f ca="1">SUMIF(dailyActivity_merged[Id],dailyActivity_merged[[#Headers],[TotalSteps]],F930:F1868)</f>
        <v>0</v>
      </c>
      <c r="G929">
        <v>27745</v>
      </c>
      <c r="H929">
        <v>26.719999313354499</v>
      </c>
      <c r="I929">
        <v>26.719999313354499</v>
      </c>
      <c r="J929">
        <v>0</v>
      </c>
      <c r="K929" t="str">
        <f>IF(dailyActivity_merged[[#This Row],[VeryActiveDistance]]&gt;20,"active")</f>
        <v>active</v>
      </c>
      <c r="L929">
        <v>21.659999847412099</v>
      </c>
      <c r="M929" t="b">
        <f>IF(dailyActivity_merged[[#This Row],[ModeratelyActiveDistance]]&gt;10&lt;20,"moderate")</f>
        <v>0</v>
      </c>
      <c r="N929">
        <v>7.9999998211860698E-2</v>
      </c>
      <c r="O929" t="str">
        <f>IF(dailyActivity_merged[[#This Row],[LightActiveDistance]]&lt;10,"light")</f>
        <v>light</v>
      </c>
      <c r="P929" t="b">
        <f>IF(dailyActivity_merged[[#This Row],[Mean]]="intermediate",IF(dailyActivity_merged[[#This Row],[Mean]]&gt;35,"pro","beginner"))</f>
        <v>0</v>
      </c>
      <c r="Q929">
        <f>AVERAGE(dailyActivity_merged[LightActiveDistance])</f>
        <v>3.3408191485885292</v>
      </c>
      <c r="R929">
        <v>4.9299998283386204</v>
      </c>
      <c r="S929">
        <v>0</v>
      </c>
      <c r="T929">
        <f>dailyActivity_merged[[#This Row],[VeryActiveMinutes]]*60</f>
        <v>7440</v>
      </c>
      <c r="U929">
        <v>124</v>
      </c>
      <c r="V929">
        <f>dailyActivity_merged[[#This Row],[FairlyActiveMinutes]]*60</f>
        <v>240</v>
      </c>
      <c r="W929">
        <v>4</v>
      </c>
      <c r="X929">
        <f>dailyActivity_merged[[#This Row],[LightlyActiveMinutes]]*60</f>
        <v>13380</v>
      </c>
      <c r="Y929">
        <v>223</v>
      </c>
      <c r="Z929">
        <v>1089</v>
      </c>
      <c r="AA929">
        <v>4398</v>
      </c>
    </row>
    <row r="930" spans="1:27" x14ac:dyDescent="0.3">
      <c r="A930" t="e">
        <f>VLOOKUP(dailyActivity_merged[[#Headers],[Id]],dailyActivity_merged[[Id]:[Calories]],15,0)</f>
        <v>#N/A</v>
      </c>
      <c r="B930" t="str">
        <f>LEFT(dailyActivity_merged[[#This Row],[Id]],4)</f>
        <v>8877</v>
      </c>
      <c r="C930">
        <v>8877689391</v>
      </c>
      <c r="D930" t="str">
        <f>LEFT(dailyActivity_merged[[#This Row],[ActivityDate]],1)</f>
        <v>4</v>
      </c>
      <c r="E930" s="1">
        <v>42491</v>
      </c>
      <c r="F930" s="1">
        <f ca="1">SUMIF(dailyActivity_merged[Id],dailyActivity_merged[[#Headers],[TotalSteps]],F931:F1869)</f>
        <v>0</v>
      </c>
      <c r="G930">
        <v>10930</v>
      </c>
      <c r="H930">
        <v>8.3199996948242205</v>
      </c>
      <c r="I930">
        <v>8.3199996948242205</v>
      </c>
      <c r="J930">
        <v>0</v>
      </c>
      <c r="K930" t="b">
        <f>IF(dailyActivity_merged[[#This Row],[VeryActiveDistance]]&gt;20,"active")</f>
        <v>0</v>
      </c>
      <c r="L930">
        <v>3.1300001144409202</v>
      </c>
      <c r="M930" t="b">
        <f>IF(dailyActivity_merged[[#This Row],[ModeratelyActiveDistance]]&gt;10&lt;20,"moderate")</f>
        <v>0</v>
      </c>
      <c r="N930">
        <v>0.56999999284744296</v>
      </c>
      <c r="O930" t="str">
        <f>IF(dailyActivity_merged[[#This Row],[LightActiveDistance]]&lt;10,"light")</f>
        <v>light</v>
      </c>
      <c r="P930" t="b">
        <f>IF(dailyActivity_merged[[#This Row],[Mean]]="intermediate",IF(dailyActivity_merged[[#This Row],[Mean]]&gt;35,"pro","beginner"))</f>
        <v>0</v>
      </c>
      <c r="Q930">
        <f>AVERAGE(dailyActivity_merged[LightActiveDistance])</f>
        <v>3.3408191485885292</v>
      </c>
      <c r="R930">
        <v>4.5700001716613796</v>
      </c>
      <c r="S930">
        <v>0</v>
      </c>
      <c r="T930">
        <f>dailyActivity_merged[[#This Row],[VeryActiveMinutes]]*60</f>
        <v>2160</v>
      </c>
      <c r="U930">
        <v>36</v>
      </c>
      <c r="V930">
        <f>dailyActivity_merged[[#This Row],[FairlyActiveMinutes]]*60</f>
        <v>720</v>
      </c>
      <c r="W930">
        <v>12</v>
      </c>
      <c r="X930">
        <f>dailyActivity_merged[[#This Row],[LightlyActiveMinutes]]*60</f>
        <v>9960</v>
      </c>
      <c r="Y930">
        <v>166</v>
      </c>
      <c r="Z930">
        <v>1226</v>
      </c>
      <c r="AA930">
        <v>2786</v>
      </c>
    </row>
    <row r="931" spans="1:27" x14ac:dyDescent="0.3">
      <c r="A931" t="e">
        <f>VLOOKUP(dailyActivity_merged[[#Headers],[Id]],dailyActivity_merged[[Id]:[Calories]],15,0)</f>
        <v>#N/A</v>
      </c>
      <c r="B931" t="str">
        <f>LEFT(dailyActivity_merged[[#This Row],[Id]],4)</f>
        <v>8877</v>
      </c>
      <c r="C931">
        <v>8877689391</v>
      </c>
      <c r="D931" t="str">
        <f>LEFT(dailyActivity_merged[[#This Row],[ActivityDate]],1)</f>
        <v>4</v>
      </c>
      <c r="E931" s="1">
        <v>42492</v>
      </c>
      <c r="F931" s="1">
        <f ca="1">SUMIF(dailyActivity_merged[Id],dailyActivity_merged[[#Headers],[TotalSteps]],F932:F1870)</f>
        <v>0</v>
      </c>
      <c r="G931">
        <v>4790</v>
      </c>
      <c r="H931">
        <v>3.6400001049041699</v>
      </c>
      <c r="I931">
        <v>3.6400001049041699</v>
      </c>
      <c r="J931">
        <v>0</v>
      </c>
      <c r="K931" t="b">
        <f>IF(dailyActivity_merged[[#This Row],[VeryActiveDistance]]&gt;20,"active")</f>
        <v>0</v>
      </c>
      <c r="L931">
        <v>0</v>
      </c>
      <c r="M931" t="b">
        <f>IF(dailyActivity_merged[[#This Row],[ModeratelyActiveDistance]]&gt;10&lt;20,"moderate")</f>
        <v>0</v>
      </c>
      <c r="N931">
        <v>0</v>
      </c>
      <c r="O931" t="str">
        <f>IF(dailyActivity_merged[[#This Row],[LightActiveDistance]]&lt;10,"light")</f>
        <v>light</v>
      </c>
      <c r="P931" t="b">
        <f>IF(dailyActivity_merged[[#This Row],[Mean]]="intermediate",IF(dailyActivity_merged[[#This Row],[Mean]]&gt;35,"pro","beginner"))</f>
        <v>0</v>
      </c>
      <c r="Q931">
        <f>AVERAGE(dailyActivity_merged[LightActiveDistance])</f>
        <v>3.3408191485885292</v>
      </c>
      <c r="R931">
        <v>3.5599999427795401</v>
      </c>
      <c r="S931">
        <v>0</v>
      </c>
      <c r="T931">
        <f>dailyActivity_merged[[#This Row],[VeryActiveMinutes]]*60</f>
        <v>0</v>
      </c>
      <c r="U931">
        <v>0</v>
      </c>
      <c r="V931">
        <f>dailyActivity_merged[[#This Row],[FairlyActiveMinutes]]*60</f>
        <v>0</v>
      </c>
      <c r="W931">
        <v>0</v>
      </c>
      <c r="X931">
        <f>dailyActivity_merged[[#This Row],[LightlyActiveMinutes]]*60</f>
        <v>6300</v>
      </c>
      <c r="Y931">
        <v>105</v>
      </c>
      <c r="Z931">
        <v>1335</v>
      </c>
      <c r="AA931">
        <v>2189</v>
      </c>
    </row>
    <row r="932" spans="1:27" x14ac:dyDescent="0.3">
      <c r="A932" t="e">
        <f>VLOOKUP(dailyActivity_merged[[#Headers],[Id]],dailyActivity_merged[[Id]:[Calories]],15,0)</f>
        <v>#N/A</v>
      </c>
      <c r="B932" t="str">
        <f>LEFT(dailyActivity_merged[[#This Row],[Id]],4)</f>
        <v>8877</v>
      </c>
      <c r="C932">
        <v>8877689391</v>
      </c>
      <c r="D932" t="str">
        <f>LEFT(dailyActivity_merged[[#This Row],[ActivityDate]],1)</f>
        <v>4</v>
      </c>
      <c r="E932" s="1">
        <v>42493</v>
      </c>
      <c r="F932" s="1">
        <f ca="1">SUMIF(dailyActivity_merged[Id],dailyActivity_merged[[#Headers],[TotalSteps]],F933:F1871)</f>
        <v>0</v>
      </c>
      <c r="G932">
        <v>10818</v>
      </c>
      <c r="H932">
        <v>8.2100000381469709</v>
      </c>
      <c r="I932">
        <v>8.2100000381469709</v>
      </c>
      <c r="J932">
        <v>0</v>
      </c>
      <c r="K932" t="b">
        <f>IF(dailyActivity_merged[[#This Row],[VeryActiveDistance]]&gt;20,"active")</f>
        <v>0</v>
      </c>
      <c r="L932">
        <v>1.3899999856948899</v>
      </c>
      <c r="M932" t="b">
        <f>IF(dailyActivity_merged[[#This Row],[ModeratelyActiveDistance]]&gt;10&lt;20,"moderate")</f>
        <v>0</v>
      </c>
      <c r="N932">
        <v>0.10000000149011599</v>
      </c>
      <c r="O932" t="str">
        <f>IF(dailyActivity_merged[[#This Row],[LightActiveDistance]]&lt;10,"light")</f>
        <v>light</v>
      </c>
      <c r="P932" t="b">
        <f>IF(dailyActivity_merged[[#This Row],[Mean]]="intermediate",IF(dailyActivity_merged[[#This Row],[Mean]]&gt;35,"pro","beginner"))</f>
        <v>0</v>
      </c>
      <c r="Q932">
        <f>AVERAGE(dailyActivity_merged[LightActiveDistance])</f>
        <v>3.3408191485885292</v>
      </c>
      <c r="R932">
        <v>6.6700000762939498</v>
      </c>
      <c r="S932">
        <v>9.9999997764825804E-3</v>
      </c>
      <c r="T932">
        <f>dailyActivity_merged[[#This Row],[VeryActiveMinutes]]*60</f>
        <v>1140</v>
      </c>
      <c r="U932">
        <v>19</v>
      </c>
      <c r="V932">
        <f>dailyActivity_merged[[#This Row],[FairlyActiveMinutes]]*60</f>
        <v>180</v>
      </c>
      <c r="W932">
        <v>3</v>
      </c>
      <c r="X932">
        <f>dailyActivity_merged[[#This Row],[LightlyActiveMinutes]]*60</f>
        <v>13740</v>
      </c>
      <c r="Y932">
        <v>229</v>
      </c>
      <c r="Z932">
        <v>1189</v>
      </c>
      <c r="AA932">
        <v>2817</v>
      </c>
    </row>
    <row r="933" spans="1:27" x14ac:dyDescent="0.3">
      <c r="A933" t="e">
        <f>VLOOKUP(dailyActivity_merged[[#Headers],[Id]],dailyActivity_merged[[Id]:[Calories]],15,0)</f>
        <v>#N/A</v>
      </c>
      <c r="B933" t="str">
        <f>LEFT(dailyActivity_merged[[#This Row],[Id]],4)</f>
        <v>8877</v>
      </c>
      <c r="C933">
        <v>8877689391</v>
      </c>
      <c r="D933" t="str">
        <f>LEFT(dailyActivity_merged[[#This Row],[ActivityDate]],1)</f>
        <v>4</v>
      </c>
      <c r="E933" s="1">
        <v>42494</v>
      </c>
      <c r="F933" s="1">
        <f ca="1">SUMIF(dailyActivity_merged[Id],dailyActivity_merged[[#Headers],[TotalSteps]],F934:F1872)</f>
        <v>0</v>
      </c>
      <c r="G933">
        <v>18193</v>
      </c>
      <c r="H933">
        <v>16.299999237060501</v>
      </c>
      <c r="I933">
        <v>16.299999237060501</v>
      </c>
      <c r="J933">
        <v>0</v>
      </c>
      <c r="K933" t="b">
        <f>IF(dailyActivity_merged[[#This Row],[VeryActiveDistance]]&gt;20,"active")</f>
        <v>0</v>
      </c>
      <c r="L933">
        <v>10.420000076293899</v>
      </c>
      <c r="M933" t="b">
        <f>IF(dailyActivity_merged[[#This Row],[ModeratelyActiveDistance]]&gt;10&lt;20,"moderate")</f>
        <v>0</v>
      </c>
      <c r="N933">
        <v>0.31000000238418601</v>
      </c>
      <c r="O933" t="str">
        <f>IF(dailyActivity_merged[[#This Row],[LightActiveDistance]]&lt;10,"light")</f>
        <v>light</v>
      </c>
      <c r="P933" t="b">
        <f>IF(dailyActivity_merged[[#This Row],[Mean]]="intermediate",IF(dailyActivity_merged[[#This Row],[Mean]]&gt;35,"pro","beginner"))</f>
        <v>0</v>
      </c>
      <c r="Q933">
        <f>AVERAGE(dailyActivity_merged[LightActiveDistance])</f>
        <v>3.3408191485885292</v>
      </c>
      <c r="R933">
        <v>5.5300002098083496</v>
      </c>
      <c r="S933">
        <v>0</v>
      </c>
      <c r="T933">
        <f>dailyActivity_merged[[#This Row],[VeryActiveMinutes]]*60</f>
        <v>3960</v>
      </c>
      <c r="U933">
        <v>66</v>
      </c>
      <c r="V933">
        <f>dailyActivity_merged[[#This Row],[FairlyActiveMinutes]]*60</f>
        <v>480</v>
      </c>
      <c r="W933">
        <v>8</v>
      </c>
      <c r="X933">
        <f>dailyActivity_merged[[#This Row],[LightlyActiveMinutes]]*60</f>
        <v>12720</v>
      </c>
      <c r="Y933">
        <v>212</v>
      </c>
      <c r="Z933">
        <v>1154</v>
      </c>
      <c r="AA933">
        <v>3477</v>
      </c>
    </row>
    <row r="934" spans="1:27" x14ac:dyDescent="0.3">
      <c r="A934" t="e">
        <f>VLOOKUP(dailyActivity_merged[[#Headers],[Id]],dailyActivity_merged[[Id]:[Calories]],15,0)</f>
        <v>#N/A</v>
      </c>
      <c r="B934" t="str">
        <f>LEFT(dailyActivity_merged[[#This Row],[Id]],4)</f>
        <v>8877</v>
      </c>
      <c r="C934">
        <v>8877689391</v>
      </c>
      <c r="D934" t="str">
        <f>LEFT(dailyActivity_merged[[#This Row],[ActivityDate]],1)</f>
        <v>4</v>
      </c>
      <c r="E934" s="1">
        <v>42495</v>
      </c>
      <c r="F934" s="1">
        <f ca="1">SUMIF(dailyActivity_merged[Id],dailyActivity_merged[[#Headers],[TotalSteps]],F935:F1873)</f>
        <v>0</v>
      </c>
      <c r="G934">
        <v>14055</v>
      </c>
      <c r="H934">
        <v>10.670000076293899</v>
      </c>
      <c r="I934">
        <v>10.670000076293899</v>
      </c>
      <c r="J934">
        <v>0</v>
      </c>
      <c r="K934" t="b">
        <f>IF(dailyActivity_merged[[#This Row],[VeryActiveDistance]]&gt;20,"active")</f>
        <v>0</v>
      </c>
      <c r="L934">
        <v>5.46000003814697</v>
      </c>
      <c r="M934" t="b">
        <f>IF(dailyActivity_merged[[#This Row],[ModeratelyActiveDistance]]&gt;10&lt;20,"moderate")</f>
        <v>0</v>
      </c>
      <c r="N934">
        <v>0.81999999284744296</v>
      </c>
      <c r="O934" t="str">
        <f>IF(dailyActivity_merged[[#This Row],[LightActiveDistance]]&lt;10,"light")</f>
        <v>light</v>
      </c>
      <c r="P934" t="b">
        <f>IF(dailyActivity_merged[[#This Row],[Mean]]="intermediate",IF(dailyActivity_merged[[#This Row],[Mean]]&gt;35,"pro","beginner"))</f>
        <v>0</v>
      </c>
      <c r="Q934">
        <f>AVERAGE(dailyActivity_merged[LightActiveDistance])</f>
        <v>3.3408191485885292</v>
      </c>
      <c r="R934">
        <v>4.3699998855590803</v>
      </c>
      <c r="S934">
        <v>0</v>
      </c>
      <c r="T934">
        <f>dailyActivity_merged[[#This Row],[VeryActiveMinutes]]*60</f>
        <v>4020</v>
      </c>
      <c r="U934">
        <v>67</v>
      </c>
      <c r="V934">
        <f>dailyActivity_merged[[#This Row],[FairlyActiveMinutes]]*60</f>
        <v>900</v>
      </c>
      <c r="W934">
        <v>15</v>
      </c>
      <c r="X934">
        <f>dailyActivity_merged[[#This Row],[LightlyActiveMinutes]]*60</f>
        <v>11280</v>
      </c>
      <c r="Y934">
        <v>188</v>
      </c>
      <c r="Z934">
        <v>1170</v>
      </c>
      <c r="AA934">
        <v>3052</v>
      </c>
    </row>
    <row r="935" spans="1:27" x14ac:dyDescent="0.3">
      <c r="A935" t="e">
        <f>VLOOKUP(dailyActivity_merged[[#Headers],[Id]],dailyActivity_merged[[Id]:[Calories]],15,0)</f>
        <v>#N/A</v>
      </c>
      <c r="B935" t="str">
        <f>LEFT(dailyActivity_merged[[#This Row],[Id]],4)</f>
        <v>8877</v>
      </c>
      <c r="C935">
        <v>8877689391</v>
      </c>
      <c r="D935" t="str">
        <f>LEFT(dailyActivity_merged[[#This Row],[ActivityDate]],1)</f>
        <v>4</v>
      </c>
      <c r="E935" s="1">
        <v>42496</v>
      </c>
      <c r="F935" s="1">
        <f ca="1">SUMIF(dailyActivity_merged[Id],dailyActivity_merged[[#Headers],[TotalSteps]],F936:F1874)</f>
        <v>0</v>
      </c>
      <c r="G935">
        <v>21727</v>
      </c>
      <c r="H935">
        <v>19.340000152587901</v>
      </c>
      <c r="I935">
        <v>19.340000152587901</v>
      </c>
      <c r="J935">
        <v>0</v>
      </c>
      <c r="K935" t="b">
        <f>IF(dailyActivity_merged[[#This Row],[VeryActiveDistance]]&gt;20,"active")</f>
        <v>0</v>
      </c>
      <c r="L935">
        <v>12.789999961853001</v>
      </c>
      <c r="M935" t="b">
        <f>IF(dailyActivity_merged[[#This Row],[ModeratelyActiveDistance]]&gt;10&lt;20,"moderate")</f>
        <v>0</v>
      </c>
      <c r="N935">
        <v>0.28999999165535001</v>
      </c>
      <c r="O935" t="str">
        <f>IF(dailyActivity_merged[[#This Row],[LightActiveDistance]]&lt;10,"light")</f>
        <v>light</v>
      </c>
      <c r="P935" t="b">
        <f>IF(dailyActivity_merged[[#This Row],[Mean]]="intermediate",IF(dailyActivity_merged[[#This Row],[Mean]]&gt;35,"pro","beginner"))</f>
        <v>0</v>
      </c>
      <c r="Q935">
        <f>AVERAGE(dailyActivity_merged[LightActiveDistance])</f>
        <v>3.3408191485885292</v>
      </c>
      <c r="R935">
        <v>6.1599998474121103</v>
      </c>
      <c r="S935">
        <v>0</v>
      </c>
      <c r="T935">
        <f>dailyActivity_merged[[#This Row],[VeryActiveMinutes]]*60</f>
        <v>5760</v>
      </c>
      <c r="U935">
        <v>96</v>
      </c>
      <c r="V935">
        <f>dailyActivity_merged[[#This Row],[FairlyActiveMinutes]]*60</f>
        <v>1020</v>
      </c>
      <c r="W935">
        <v>17</v>
      </c>
      <c r="X935">
        <f>dailyActivity_merged[[#This Row],[LightlyActiveMinutes]]*60</f>
        <v>13920</v>
      </c>
      <c r="Y935">
        <v>232</v>
      </c>
      <c r="Z935">
        <v>1095</v>
      </c>
      <c r="AA935">
        <v>4015</v>
      </c>
    </row>
    <row r="936" spans="1:27" x14ac:dyDescent="0.3">
      <c r="A936" t="e">
        <f>VLOOKUP(dailyActivity_merged[[#Headers],[Id]],dailyActivity_merged[[Id]:[Calories]],15,0)</f>
        <v>#N/A</v>
      </c>
      <c r="B936" t="str">
        <f>LEFT(dailyActivity_merged[[#This Row],[Id]],4)</f>
        <v>8877</v>
      </c>
      <c r="C936">
        <v>8877689391</v>
      </c>
      <c r="D936" t="str">
        <f>LEFT(dailyActivity_merged[[#This Row],[ActivityDate]],1)</f>
        <v>4</v>
      </c>
      <c r="E936" s="1">
        <v>42497</v>
      </c>
      <c r="F936" s="1">
        <f ca="1">SUMIF(dailyActivity_merged[Id],dailyActivity_merged[[#Headers],[TotalSteps]],F937:F1875)</f>
        <v>0</v>
      </c>
      <c r="G936">
        <v>12332</v>
      </c>
      <c r="H936">
        <v>8.1300001144409197</v>
      </c>
      <c r="I936">
        <v>8.1300001144409197</v>
      </c>
      <c r="J936">
        <v>0</v>
      </c>
      <c r="K936" t="b">
        <f>IF(dailyActivity_merged[[#This Row],[VeryActiveDistance]]&gt;20,"active")</f>
        <v>0</v>
      </c>
      <c r="L936">
        <v>7.9999998211860698E-2</v>
      </c>
      <c r="M936" t="b">
        <f>IF(dailyActivity_merged[[#This Row],[ModeratelyActiveDistance]]&gt;10&lt;20,"moderate")</f>
        <v>0</v>
      </c>
      <c r="N936">
        <v>0.95999997854232799</v>
      </c>
      <c r="O936" t="str">
        <f>IF(dailyActivity_merged[[#This Row],[LightActiveDistance]]&lt;10,"light")</f>
        <v>light</v>
      </c>
      <c r="P936" t="b">
        <f>IF(dailyActivity_merged[[#This Row],[Mean]]="intermediate",IF(dailyActivity_merged[[#This Row],[Mean]]&gt;35,"pro","beginner"))</f>
        <v>0</v>
      </c>
      <c r="Q936">
        <f>AVERAGE(dailyActivity_merged[LightActiveDistance])</f>
        <v>3.3408191485885292</v>
      </c>
      <c r="R936">
        <v>6.9899997711181596</v>
      </c>
      <c r="S936">
        <v>0</v>
      </c>
      <c r="T936">
        <f>dailyActivity_merged[[#This Row],[VeryActiveMinutes]]*60</f>
        <v>6300</v>
      </c>
      <c r="U936">
        <v>105</v>
      </c>
      <c r="V936">
        <f>dailyActivity_merged[[#This Row],[FairlyActiveMinutes]]*60</f>
        <v>1680</v>
      </c>
      <c r="W936">
        <v>28</v>
      </c>
      <c r="X936">
        <f>dailyActivity_merged[[#This Row],[LightlyActiveMinutes]]*60</f>
        <v>16260</v>
      </c>
      <c r="Y936">
        <v>271</v>
      </c>
      <c r="Z936">
        <v>1036</v>
      </c>
      <c r="AA936">
        <v>4142</v>
      </c>
    </row>
    <row r="937" spans="1:27" x14ac:dyDescent="0.3">
      <c r="A937" t="e">
        <f>VLOOKUP(dailyActivity_merged[[#Headers],[Id]],dailyActivity_merged[[Id]:[Calories]],15,0)</f>
        <v>#N/A</v>
      </c>
      <c r="B937" t="str">
        <f>LEFT(dailyActivity_merged[[#This Row],[Id]],4)</f>
        <v>8877</v>
      </c>
      <c r="C937">
        <v>8877689391</v>
      </c>
      <c r="D937" t="str">
        <f>LEFT(dailyActivity_merged[[#This Row],[ActivityDate]],1)</f>
        <v>4</v>
      </c>
      <c r="E937" s="1">
        <v>42498</v>
      </c>
      <c r="F937" s="1">
        <f ca="1">SUMIF(dailyActivity_merged[Id],dailyActivity_merged[[#Headers],[TotalSteps]],F938:F1876)</f>
        <v>0</v>
      </c>
      <c r="G937">
        <v>10686</v>
      </c>
      <c r="H937">
        <v>8.1099996566772496</v>
      </c>
      <c r="I937">
        <v>8.1099996566772496</v>
      </c>
      <c r="J937">
        <v>0</v>
      </c>
      <c r="K937" t="b">
        <f>IF(dailyActivity_merged[[#This Row],[VeryActiveDistance]]&gt;20,"active")</f>
        <v>0</v>
      </c>
      <c r="L937">
        <v>1.08000004291534</v>
      </c>
      <c r="M937" t="b">
        <f>IF(dailyActivity_merged[[#This Row],[ModeratelyActiveDistance]]&gt;10&lt;20,"moderate")</f>
        <v>0</v>
      </c>
      <c r="N937">
        <v>0.20000000298023199</v>
      </c>
      <c r="O937" t="str">
        <f>IF(dailyActivity_merged[[#This Row],[LightActiveDistance]]&lt;10,"light")</f>
        <v>light</v>
      </c>
      <c r="P937" t="b">
        <f>IF(dailyActivity_merged[[#This Row],[Mean]]="intermediate",IF(dailyActivity_merged[[#This Row],[Mean]]&gt;35,"pro","beginner"))</f>
        <v>0</v>
      </c>
      <c r="Q937">
        <f>AVERAGE(dailyActivity_merged[LightActiveDistance])</f>
        <v>3.3408191485885292</v>
      </c>
      <c r="R937">
        <v>6.8000001907348597</v>
      </c>
      <c r="S937">
        <v>0</v>
      </c>
      <c r="T937">
        <f>dailyActivity_merged[[#This Row],[VeryActiveMinutes]]*60</f>
        <v>1020</v>
      </c>
      <c r="U937">
        <v>17</v>
      </c>
      <c r="V937">
        <f>dailyActivity_merged[[#This Row],[FairlyActiveMinutes]]*60</f>
        <v>240</v>
      </c>
      <c r="W937">
        <v>4</v>
      </c>
      <c r="X937">
        <f>dailyActivity_merged[[#This Row],[LightlyActiveMinutes]]*60</f>
        <v>14700</v>
      </c>
      <c r="Y937">
        <v>245</v>
      </c>
      <c r="Z937">
        <v>1174</v>
      </c>
      <c r="AA937">
        <v>2847</v>
      </c>
    </row>
    <row r="938" spans="1:27" x14ac:dyDescent="0.3">
      <c r="A938" t="e">
        <f>VLOOKUP(dailyActivity_merged[[#Headers],[Id]],dailyActivity_merged[[Id]:[Calories]],15,0)</f>
        <v>#N/A</v>
      </c>
      <c r="B938" t="str">
        <f>LEFT(dailyActivity_merged[[#This Row],[Id]],4)</f>
        <v>8877</v>
      </c>
      <c r="C938">
        <v>8877689391</v>
      </c>
      <c r="D938" t="str">
        <f>LEFT(dailyActivity_merged[[#This Row],[ActivityDate]],1)</f>
        <v>4</v>
      </c>
      <c r="E938" s="1">
        <v>42499</v>
      </c>
      <c r="F938" s="1">
        <f ca="1">SUMIF(dailyActivity_merged[Id],dailyActivity_merged[[#Headers],[TotalSteps]],F939:F1877)</f>
        <v>0</v>
      </c>
      <c r="G938">
        <v>20226</v>
      </c>
      <c r="H938">
        <v>18.25</v>
      </c>
      <c r="I938">
        <v>18.25</v>
      </c>
      <c r="J938">
        <v>0</v>
      </c>
      <c r="K938" t="b">
        <f>IF(dailyActivity_merged[[#This Row],[VeryActiveDistance]]&gt;20,"active")</f>
        <v>0</v>
      </c>
      <c r="L938">
        <v>11.1000003814697</v>
      </c>
      <c r="M938" t="b">
        <f>IF(dailyActivity_merged[[#This Row],[ModeratelyActiveDistance]]&gt;10&lt;20,"moderate")</f>
        <v>0</v>
      </c>
      <c r="N938">
        <v>0.80000001192092896</v>
      </c>
      <c r="O938" t="str">
        <f>IF(dailyActivity_merged[[#This Row],[LightActiveDistance]]&lt;10,"light")</f>
        <v>light</v>
      </c>
      <c r="P938" t="b">
        <f>IF(dailyActivity_merged[[#This Row],[Mean]]="intermediate",IF(dailyActivity_merged[[#This Row],[Mean]]&gt;35,"pro","beginner"))</f>
        <v>0</v>
      </c>
      <c r="Q938">
        <f>AVERAGE(dailyActivity_merged[LightActiveDistance])</f>
        <v>3.3408191485885292</v>
      </c>
      <c r="R938">
        <v>6.2399997711181596</v>
      </c>
      <c r="S938">
        <v>5.0000000745058101E-2</v>
      </c>
      <c r="T938">
        <f>dailyActivity_merged[[#This Row],[VeryActiveMinutes]]*60</f>
        <v>4380</v>
      </c>
      <c r="U938">
        <v>73</v>
      </c>
      <c r="V938">
        <f>dailyActivity_merged[[#This Row],[FairlyActiveMinutes]]*60</f>
        <v>1140</v>
      </c>
      <c r="W938">
        <v>19</v>
      </c>
      <c r="X938">
        <f>dailyActivity_merged[[#This Row],[LightlyActiveMinutes]]*60</f>
        <v>13020</v>
      </c>
      <c r="Y938">
        <v>217</v>
      </c>
      <c r="Z938">
        <v>1131</v>
      </c>
      <c r="AA938">
        <v>3710</v>
      </c>
    </row>
    <row r="939" spans="1:27" x14ac:dyDescent="0.3">
      <c r="A939" t="e">
        <f>VLOOKUP(dailyActivity_merged[[#Headers],[Id]],dailyActivity_merged[[Id]:[Calories]],15,0)</f>
        <v>#N/A</v>
      </c>
      <c r="B939" t="str">
        <f>LEFT(dailyActivity_merged[[#This Row],[Id]],4)</f>
        <v>8877</v>
      </c>
      <c r="C939">
        <v>8877689391</v>
      </c>
      <c r="D939" t="str">
        <f>LEFT(dailyActivity_merged[[#This Row],[ActivityDate]],1)</f>
        <v>4</v>
      </c>
      <c r="E939" s="1">
        <v>42500</v>
      </c>
      <c r="F939" s="1">
        <f ca="1">SUMIF(dailyActivity_merged[Id],dailyActivity_merged[[#Headers],[TotalSteps]],F940:F1878)</f>
        <v>0</v>
      </c>
      <c r="G939">
        <v>10733</v>
      </c>
      <c r="H939">
        <v>8.1499996185302699</v>
      </c>
      <c r="I939">
        <v>8.1499996185302699</v>
      </c>
      <c r="J939">
        <v>0</v>
      </c>
      <c r="K939" t="b">
        <f>IF(dailyActivity_merged[[#This Row],[VeryActiveDistance]]&gt;20,"active")</f>
        <v>0</v>
      </c>
      <c r="L939">
        <v>1.3500000238418599</v>
      </c>
      <c r="M939" t="b">
        <f>IF(dailyActivity_merged[[#This Row],[ModeratelyActiveDistance]]&gt;10&lt;20,"moderate")</f>
        <v>0</v>
      </c>
      <c r="N939">
        <v>0.46000000834464999</v>
      </c>
      <c r="O939" t="str">
        <f>IF(dailyActivity_merged[[#This Row],[LightActiveDistance]]&lt;10,"light")</f>
        <v>light</v>
      </c>
      <c r="P939" t="b">
        <f>IF(dailyActivity_merged[[#This Row],[Mean]]="intermediate",IF(dailyActivity_merged[[#This Row],[Mean]]&gt;35,"pro","beginner"))</f>
        <v>0</v>
      </c>
      <c r="Q939">
        <f>AVERAGE(dailyActivity_merged[LightActiveDistance])</f>
        <v>3.3408191485885292</v>
      </c>
      <c r="R939">
        <v>6.2800002098083496</v>
      </c>
      <c r="S939">
        <v>0</v>
      </c>
      <c r="T939">
        <f>dailyActivity_merged[[#This Row],[VeryActiveMinutes]]*60</f>
        <v>1080</v>
      </c>
      <c r="U939">
        <v>18</v>
      </c>
      <c r="V939">
        <f>dailyActivity_merged[[#This Row],[FairlyActiveMinutes]]*60</f>
        <v>660</v>
      </c>
      <c r="W939">
        <v>11</v>
      </c>
      <c r="X939">
        <f>dailyActivity_merged[[#This Row],[LightlyActiveMinutes]]*60</f>
        <v>13440</v>
      </c>
      <c r="Y939">
        <v>224</v>
      </c>
      <c r="Z939">
        <v>1187</v>
      </c>
      <c r="AA939">
        <v>2832</v>
      </c>
    </row>
    <row r="940" spans="1:27" x14ac:dyDescent="0.3">
      <c r="A940" t="e">
        <f>VLOOKUP(dailyActivity_merged[[#Headers],[Id]],dailyActivity_merged[[Id]:[Calories]],15,0)</f>
        <v>#N/A</v>
      </c>
      <c r="B940" t="str">
        <f>LEFT(dailyActivity_merged[[#This Row],[Id]],4)</f>
        <v>8877</v>
      </c>
      <c r="C940">
        <v>8877689391</v>
      </c>
      <c r="D940" t="str">
        <f>LEFT(dailyActivity_merged[[#This Row],[ActivityDate]],1)</f>
        <v>4</v>
      </c>
      <c r="E940" s="1">
        <v>42501</v>
      </c>
      <c r="F940" s="1">
        <f ca="1">SUMIF(dailyActivity_merged[Id],dailyActivity_merged[[#Headers],[TotalSteps]],F941:F1879)</f>
        <v>0</v>
      </c>
      <c r="G940">
        <v>21420</v>
      </c>
      <c r="H940">
        <v>19.559999465942401</v>
      </c>
      <c r="I940">
        <v>19.559999465942401</v>
      </c>
      <c r="J940">
        <v>0</v>
      </c>
      <c r="K940" t="b">
        <f>IF(dailyActivity_merged[[#This Row],[VeryActiveDistance]]&gt;20,"active")</f>
        <v>0</v>
      </c>
      <c r="L940">
        <v>13.2200002670288</v>
      </c>
      <c r="M940" t="b">
        <f>IF(dailyActivity_merged[[#This Row],[ModeratelyActiveDistance]]&gt;10&lt;20,"moderate")</f>
        <v>0</v>
      </c>
      <c r="N940">
        <v>0.40999999642372098</v>
      </c>
      <c r="O940" t="str">
        <f>IF(dailyActivity_merged[[#This Row],[LightActiveDistance]]&lt;10,"light")</f>
        <v>light</v>
      </c>
      <c r="P940" t="b">
        <f>IF(dailyActivity_merged[[#This Row],[Mean]]="intermediate",IF(dailyActivity_merged[[#This Row],[Mean]]&gt;35,"pro","beginner"))</f>
        <v>0</v>
      </c>
      <c r="Q940">
        <f>AVERAGE(dailyActivity_merged[LightActiveDistance])</f>
        <v>3.3408191485885292</v>
      </c>
      <c r="R940">
        <v>5.8899998664856001</v>
      </c>
      <c r="S940">
        <v>0</v>
      </c>
      <c r="T940">
        <f>dailyActivity_merged[[#This Row],[VeryActiveMinutes]]*60</f>
        <v>5280</v>
      </c>
      <c r="U940">
        <v>88</v>
      </c>
      <c r="V940">
        <f>dailyActivity_merged[[#This Row],[FairlyActiveMinutes]]*60</f>
        <v>720</v>
      </c>
      <c r="W940">
        <v>12</v>
      </c>
      <c r="X940">
        <f>dailyActivity_merged[[#This Row],[LightlyActiveMinutes]]*60</f>
        <v>12780</v>
      </c>
      <c r="Y940">
        <v>213</v>
      </c>
      <c r="Z940">
        <v>1127</v>
      </c>
      <c r="AA940">
        <v>3832</v>
      </c>
    </row>
    <row r="941" spans="1:27" x14ac:dyDescent="0.3">
      <c r="A941" t="e">
        <f>VLOOKUP(dailyActivity_merged[[#Headers],[Id]],dailyActivity_merged[[Id]:[Calories]],15,0)</f>
        <v>#N/A</v>
      </c>
      <c r="B941" t="str">
        <f>LEFT(dailyActivity_merged[[#This Row],[Id]],4)</f>
        <v>8877</v>
      </c>
      <c r="C941">
        <v>8877689391</v>
      </c>
      <c r="D941" t="str">
        <f>LEFT(dailyActivity_merged[[#This Row],[ActivityDate]],1)</f>
        <v>4</v>
      </c>
      <c r="E941" s="1">
        <v>42502</v>
      </c>
      <c r="F941" s="1">
        <f ca="1">SUMIF(dailyActivity_merged[Id],dailyActivity_merged[[#Headers],[TotalSteps]],F942:F1880)</f>
        <v>0</v>
      </c>
      <c r="G941">
        <v>8064</v>
      </c>
      <c r="H941">
        <v>6.1199998855590803</v>
      </c>
      <c r="I941">
        <v>6.1199998855590803</v>
      </c>
      <c r="J941">
        <v>0</v>
      </c>
      <c r="K941" t="b">
        <f>IF(dailyActivity_merged[[#This Row],[VeryActiveDistance]]&gt;20,"active")</f>
        <v>0</v>
      </c>
      <c r="L941">
        <v>1.8200000524520901</v>
      </c>
      <c r="M941" t="b">
        <f>IF(dailyActivity_merged[[#This Row],[ModeratelyActiveDistance]]&gt;10&lt;20,"moderate")</f>
        <v>0</v>
      </c>
      <c r="N941">
        <v>3.9999999105930301E-2</v>
      </c>
      <c r="O941" t="str">
        <f>IF(dailyActivity_merged[[#This Row],[LightActiveDistance]]&lt;10,"light")</f>
        <v>light</v>
      </c>
      <c r="P941" t="b">
        <f>IF(dailyActivity_merged[[#This Row],[Mean]]="intermediate",IF(dailyActivity_merged[[#This Row],[Mean]]&gt;35,"pro","beginner"))</f>
        <v>0</v>
      </c>
      <c r="Q941">
        <f>AVERAGE(dailyActivity_merged[LightActiveDistance])</f>
        <v>3.3408191485885292</v>
      </c>
      <c r="R941">
        <v>4.25</v>
      </c>
      <c r="S941">
        <v>0</v>
      </c>
      <c r="T941">
        <f>dailyActivity_merged[[#This Row],[VeryActiveMinutes]]*60</f>
        <v>1380</v>
      </c>
      <c r="U941">
        <v>23</v>
      </c>
      <c r="V941">
        <f>dailyActivity_merged[[#This Row],[FairlyActiveMinutes]]*60</f>
        <v>60</v>
      </c>
      <c r="W941">
        <v>1</v>
      </c>
      <c r="X941">
        <f>dailyActivity_merged[[#This Row],[LightlyActiveMinutes]]*60</f>
        <v>8220</v>
      </c>
      <c r="Y941">
        <v>137</v>
      </c>
      <c r="Z941">
        <v>770</v>
      </c>
      <c r="AA941">
        <v>1849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61A6-B1F6-4402-9621-4F0EACB0DF0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X L s T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X L s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7 E 1 c n u v g X g Q E A A J M D A A A T A B w A R m 9 y b X V s Y X M v U 2 V j d G l v b j E u b S C i G A A o o B Q A A A A A A A A A A A A A A A A A A A A A A A A A A A C N U l F r w j A Q f h f 8 D 6 F 7 q R A K y t z D p A / S T i b o 2 K j b i 4 4 R 2 5 s G 0 0 S S q y D i f 9 9 p 3 R T X 6 f K S 5 P u + u / v u E g c p S q N Z U u 7 N T r 1 W r 7 m 5 s J C x T E i 1 7 h K + k r j + y M H O C A y Z A q z X G K 3 E F D Y F Q i K 3 C m K T F j l o 9 H t S Q R A Z j X R x v h f d T 1 4 d W D f p Z r n U k x j c A s 1 y U p U 7 S N 3 K a / B x D E r m E s G G H v c 4 i 4 w q c u 3 C Z p u z B 5 2 a T O p Z 2 G y 1 W 5 y 9 F A Y h w b W C 8 H g M n o y G 9 w Y v T d 5 4 z 9 b k x G X s E U R G T j x y P B J T E h 6 Y A + 6 X / X A 2 P u B d p Z J U K G F d i L Y 4 T R n N h d 4 N Y 7 R e w j H d y A r t P o 3 N S 8 c 7 0 v k V 9 f l m 4 / U z 6 q y v 8 e 4 2 2 O m 2 n G 2 8 7 3 H E A o F Y J J z e A E t y Z F C o B G H p f g f u u V g 6 F D r 9 i d R F P g V b 8 l a k C 7 A X F A M z o 3 4 O B i S 4 E + l Z r T e w 5 b v B h X R D Q 4 2 S c 3 V d O p C z O V 5 V J Z D R d x L / K H 3 0 N 5 S 6 Q K g Y V 0 9 I q 6 6 J 9 r 6 u q n 5 8 / a m I h D J W n j P b R r 0 m d e V 3 6 n w B U E s B A i 0 A F A A C A A g A X L s T V 6 / a 7 D 2 k A A A A 9 g A A A B I A A A A A A A A A A A A A A A A A A A A A A E N v b m Z p Z y 9 Q Y W N r Y W d l L n h t b F B L A Q I t A B Q A A g A I A F y 7 E 1 c P y u m r p A A A A O k A A A A T A A A A A A A A A A A A A A A A A P A A A A B b Q 2 9 u d G V u d F 9 U e X B l c 1 0 u e G 1 s U E s B A i 0 A F A A C A A g A X L s T V y e 6 + B e B A Q A A k w M A A B M A A A A A A A A A A A A A A A A A 4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x M A A A A A A A C d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p b H l B Y 3 R p d m l 0 e V 9 t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U F j d G l 2 a X R 5 X 2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l U M T c 6 N T Y 6 N T c u N T Q 1 N D k x M V o i I C 8 + P E V u d H J 5 I F R 5 c G U 9 I k Z p b G x D b 2 x 1 b W 5 U e X B l c y I g V m F s d W U 9 I n N B d 2 t E Q l F V R E J R V U Z C U U 1 E Q X d N R C I g L z 4 8 R W 5 0 c n k g V H l w Z T 0 i R m l s b E N v b H V t b k 5 h b W V z I i B W Y W x 1 Z T 0 i c 1 s m c X V v d D t J Z C Z x d W 9 0 O y w m c X V v d D t B Y 3 R p d m l 0 e U R h d G U m c X V v d D s s J n F 1 b 3 Q 7 V G 9 0 Y W x T d G V w c y Z x d W 9 0 O y w m c X V v d D t U b 3 R h b E R p c 3 R h b m N l J n F 1 b 3 Q 7 L C Z x d W 9 0 O 1 R y Y W N r Z X J E a X N 0 Y W 5 j Z S Z x d W 9 0 O y w m c X V v d D t M b 2 d n Z W R B Y 3 R p d m l 0 a W V z R G l z d G F u Y 2 U m c X V v d D s s J n F 1 b 3 Q 7 V m V y e U F j d G l 2 Z U R p c 3 R h b m N l J n F 1 b 3 Q 7 L C Z x d W 9 0 O 0 1 v Z G V y Y X R l b H l B Y 3 R p d m V E a X N 0 Y W 5 j Z S Z x d W 9 0 O y w m c X V v d D t M a W d o d E F j d G l 2 Z U R p c 3 R h b m N l J n F 1 b 3 Q 7 L C Z x d W 9 0 O 1 N l Z G V u d G F y e U F j d G l 2 Z U R p c 3 R h b m N l J n F 1 b 3 Q 7 L C Z x d W 9 0 O 1 Z l c n l B Y 3 R p d m V N a W 5 1 d G V z J n F 1 b 3 Q 7 L C Z x d W 9 0 O 0 Z h a X J s e U F j d G l 2 Z U 1 p b n V 0 Z X M m c X V v d D s s J n F 1 b 3 Q 7 T G l n a H R s e U F j d G l 2 Z U 1 p b n V 0 Z X M m c X V v d D s s J n F 1 b 3 Q 7 U 2 V k Z W 5 0 Y X J 5 T W l u d X R l c y Z x d W 9 0 O y w m c X V v d D t D Y W x v c m l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U F j d G l 2 a X R 5 X 2 1 l c m d l Z C 9 B d X R v U m V t b 3 Z l Z E N v b H V t b n M x L n t J Z C w w f S Z x d W 9 0 O y w m c X V v d D t T Z W N 0 a W 9 u M S 9 k Y W l s e U F j d G l 2 a X R 5 X 2 1 l c m d l Z C 9 B d X R v U m V t b 3 Z l Z E N v b H V t b n M x L n t B Y 3 R p d m l 0 e U R h d G U s M X 0 m c X V v d D s s J n F 1 b 3 Q 7 U 2 V j d G l v b j E v Z G F p b H l B Y 3 R p d m l 0 e V 9 t Z X J n Z W Q v Q X V 0 b 1 J l b W 9 2 Z W R D b 2 x 1 b W 5 z M S 5 7 V G 9 0 Y W x T d G V w c y w y f S Z x d W 9 0 O y w m c X V v d D t T Z W N 0 a W 9 u M S 9 k Y W l s e U F j d G l 2 a X R 5 X 2 1 l c m d l Z C 9 B d X R v U m V t b 3 Z l Z E N v b H V t b n M x L n t U b 3 R h b E R p c 3 R h b m N l L D N 9 J n F 1 b 3 Q 7 L C Z x d W 9 0 O 1 N l Y 3 R p b 2 4 x L 2 R h a W x 5 Q W N 0 a X Z p d H l f b W V y Z 2 V k L 0 F 1 d G 9 S Z W 1 v d m V k Q 2 9 s d W 1 u c z E u e 1 R y Y W N r Z X J E a X N 0 Y W 5 j Z S w 0 f S Z x d W 9 0 O y w m c X V v d D t T Z W N 0 a W 9 u M S 9 k Y W l s e U F j d G l 2 a X R 5 X 2 1 l c m d l Z C 9 B d X R v U m V t b 3 Z l Z E N v b H V t b n M x L n t M b 2 d n Z W R B Y 3 R p d m l 0 a W V z R G l z d G F u Y 2 U s N X 0 m c X V v d D s s J n F 1 b 3 Q 7 U 2 V j d G l v b j E v Z G F p b H l B Y 3 R p d m l 0 e V 9 t Z X J n Z W Q v Q X V 0 b 1 J l b W 9 2 Z W R D b 2 x 1 b W 5 z M S 5 7 V m V y e U F j d G l 2 Z U R p c 3 R h b m N l L D Z 9 J n F 1 b 3 Q 7 L C Z x d W 9 0 O 1 N l Y 3 R p b 2 4 x L 2 R h a W x 5 Q W N 0 a X Z p d H l f b W V y Z 2 V k L 0 F 1 d G 9 S Z W 1 v d m V k Q 2 9 s d W 1 u c z E u e 0 1 v Z G V y Y X R l b H l B Y 3 R p d m V E a X N 0 Y W 5 j Z S w 3 f S Z x d W 9 0 O y w m c X V v d D t T Z W N 0 a W 9 u M S 9 k Y W l s e U F j d G l 2 a X R 5 X 2 1 l c m d l Z C 9 B d X R v U m V t b 3 Z l Z E N v b H V t b n M x L n t M a W d o d E F j d G l 2 Z U R p c 3 R h b m N l L D h 9 J n F 1 b 3 Q 7 L C Z x d W 9 0 O 1 N l Y 3 R p b 2 4 x L 2 R h a W x 5 Q W N 0 a X Z p d H l f b W V y Z 2 V k L 0 F 1 d G 9 S Z W 1 v d m V k Q 2 9 s d W 1 u c z E u e 1 N l Z G V u d G F y e U F j d G l 2 Z U R p c 3 R h b m N l L D l 9 J n F 1 b 3 Q 7 L C Z x d W 9 0 O 1 N l Y 3 R p b 2 4 x L 2 R h a W x 5 Q W N 0 a X Z p d H l f b W V y Z 2 V k L 0 F 1 d G 9 S Z W 1 v d m V k Q 2 9 s d W 1 u c z E u e 1 Z l c n l B Y 3 R p d m V N a W 5 1 d G V z L D E w f S Z x d W 9 0 O y w m c X V v d D t T Z W N 0 a W 9 u M S 9 k Y W l s e U F j d G l 2 a X R 5 X 2 1 l c m d l Z C 9 B d X R v U m V t b 3 Z l Z E N v b H V t b n M x L n t G Y W l y b H l B Y 3 R p d m V N a W 5 1 d G V z L D E x f S Z x d W 9 0 O y w m c X V v d D t T Z W N 0 a W 9 u M S 9 k Y W l s e U F j d G l 2 a X R 5 X 2 1 l c m d l Z C 9 B d X R v U m V t b 3 Z l Z E N v b H V t b n M x L n t M a W d o d G x 5 Q W N 0 a X Z l T W l u d X R l c y w x M n 0 m c X V v d D s s J n F 1 b 3 Q 7 U 2 V j d G l v b j E v Z G F p b H l B Y 3 R p d m l 0 e V 9 t Z X J n Z W Q v Q X V 0 b 1 J l b W 9 2 Z W R D b 2 x 1 b W 5 z M S 5 7 U 2 V k Z W 5 0 Y X J 5 T W l u d X R l c y w x M 3 0 m c X V v d D s s J n F 1 b 3 Q 7 U 2 V j d G l v b j E v Z G F p b H l B Y 3 R p d m l 0 e V 9 t Z X J n Z W Q v Q X V 0 b 1 J l b W 9 2 Z W R D b 2 x 1 b W 5 z M S 5 7 Q 2 F s b 3 J p Z X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W l s e U F j d G l 2 a X R 5 X 2 1 l c m d l Z C 9 B d X R v U m V t b 3 Z l Z E N v b H V t b n M x L n t J Z C w w f S Z x d W 9 0 O y w m c X V v d D t T Z W N 0 a W 9 u M S 9 k Y W l s e U F j d G l 2 a X R 5 X 2 1 l c m d l Z C 9 B d X R v U m V t b 3 Z l Z E N v b H V t b n M x L n t B Y 3 R p d m l 0 e U R h d G U s M X 0 m c X V v d D s s J n F 1 b 3 Q 7 U 2 V j d G l v b j E v Z G F p b H l B Y 3 R p d m l 0 e V 9 t Z X J n Z W Q v Q X V 0 b 1 J l b W 9 2 Z W R D b 2 x 1 b W 5 z M S 5 7 V G 9 0 Y W x T d G V w c y w y f S Z x d W 9 0 O y w m c X V v d D t T Z W N 0 a W 9 u M S 9 k Y W l s e U F j d G l 2 a X R 5 X 2 1 l c m d l Z C 9 B d X R v U m V t b 3 Z l Z E N v b H V t b n M x L n t U b 3 R h b E R p c 3 R h b m N l L D N 9 J n F 1 b 3 Q 7 L C Z x d W 9 0 O 1 N l Y 3 R p b 2 4 x L 2 R h a W x 5 Q W N 0 a X Z p d H l f b W V y Z 2 V k L 0 F 1 d G 9 S Z W 1 v d m V k Q 2 9 s d W 1 u c z E u e 1 R y Y W N r Z X J E a X N 0 Y W 5 j Z S w 0 f S Z x d W 9 0 O y w m c X V v d D t T Z W N 0 a W 9 u M S 9 k Y W l s e U F j d G l 2 a X R 5 X 2 1 l c m d l Z C 9 B d X R v U m V t b 3 Z l Z E N v b H V t b n M x L n t M b 2 d n Z W R B Y 3 R p d m l 0 a W V z R G l z d G F u Y 2 U s N X 0 m c X V v d D s s J n F 1 b 3 Q 7 U 2 V j d G l v b j E v Z G F p b H l B Y 3 R p d m l 0 e V 9 t Z X J n Z W Q v Q X V 0 b 1 J l b W 9 2 Z W R D b 2 x 1 b W 5 z M S 5 7 V m V y e U F j d G l 2 Z U R p c 3 R h b m N l L D Z 9 J n F 1 b 3 Q 7 L C Z x d W 9 0 O 1 N l Y 3 R p b 2 4 x L 2 R h a W x 5 Q W N 0 a X Z p d H l f b W V y Z 2 V k L 0 F 1 d G 9 S Z W 1 v d m V k Q 2 9 s d W 1 u c z E u e 0 1 v Z G V y Y X R l b H l B Y 3 R p d m V E a X N 0 Y W 5 j Z S w 3 f S Z x d W 9 0 O y w m c X V v d D t T Z W N 0 a W 9 u M S 9 k Y W l s e U F j d G l 2 a X R 5 X 2 1 l c m d l Z C 9 B d X R v U m V t b 3 Z l Z E N v b H V t b n M x L n t M a W d o d E F j d G l 2 Z U R p c 3 R h b m N l L D h 9 J n F 1 b 3 Q 7 L C Z x d W 9 0 O 1 N l Y 3 R p b 2 4 x L 2 R h a W x 5 Q W N 0 a X Z p d H l f b W V y Z 2 V k L 0 F 1 d G 9 S Z W 1 v d m V k Q 2 9 s d W 1 u c z E u e 1 N l Z G V u d G F y e U F j d G l 2 Z U R p c 3 R h b m N l L D l 9 J n F 1 b 3 Q 7 L C Z x d W 9 0 O 1 N l Y 3 R p b 2 4 x L 2 R h a W x 5 Q W N 0 a X Z p d H l f b W V y Z 2 V k L 0 F 1 d G 9 S Z W 1 v d m V k Q 2 9 s d W 1 u c z E u e 1 Z l c n l B Y 3 R p d m V N a W 5 1 d G V z L D E w f S Z x d W 9 0 O y w m c X V v d D t T Z W N 0 a W 9 u M S 9 k Y W l s e U F j d G l 2 a X R 5 X 2 1 l c m d l Z C 9 B d X R v U m V t b 3 Z l Z E N v b H V t b n M x L n t G Y W l y b H l B Y 3 R p d m V N a W 5 1 d G V z L D E x f S Z x d W 9 0 O y w m c X V v d D t T Z W N 0 a W 9 u M S 9 k Y W l s e U F j d G l 2 a X R 5 X 2 1 l c m d l Z C 9 B d X R v U m V t b 3 Z l Z E N v b H V t b n M x L n t M a W d o d G x 5 Q W N 0 a X Z l T W l u d X R l c y w x M n 0 m c X V v d D s s J n F 1 b 3 Q 7 U 2 V j d G l v b j E v Z G F p b H l B Y 3 R p d m l 0 e V 9 t Z X J n Z W Q v Q X V 0 b 1 J l b W 9 2 Z W R D b 2 x 1 b W 5 z M S 5 7 U 2 V k Z W 5 0 Y X J 5 T W l u d X R l c y w x M 3 0 m c X V v d D s s J n F 1 b 3 Q 7 U 2 V j d G l v b j E v Z G F p b H l B Y 3 R p d m l 0 e V 9 t Z X J n Z W Q v Q X V 0 b 1 J l b W 9 2 Z W R D b 2 x 1 b W 5 z M S 5 7 Q 2 F s b 3 J p Z X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U F j d G l 2 a X R 5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o Y n Z a U l m T I j N h E V S Y B 1 s A A A A A A I A A A A A A B B m A A A A A Q A A I A A A A A U 5 X x c h f h i 0 + D 6 q 8 o + J F D K o Z N c n x M y u K R i e s g b o 7 w z n A A A A A A 6 A A A A A A g A A I A A A A L r g X 9 X j 4 a Z + q 2 f i z u l w n n m d Q J d L w S 0 X 5 J 5 U O a K S l A J 8 U A A A A D I V t 6 i + f v 3 N E 4 n W D Q e l b i 0 H f 6 G X H r T j W i G X F H 0 N L Z y b i X a m B F 5 E e a J W R X b P C U G 4 k X 9 q e F X b g Z Z b 3 O 1 H T L U f X R 4 A M P x N v e U m K + / u 2 4 M H S E Y d Q A A A A D g 6 R 6 L o 7 N t / P T H 4 I z f 2 7 S / Z v t i V m r t g C Z l U f 6 X s Z + t a P 7 2 U N + c 7 9 6 c F Y S 5 p e R l A i A R o x 1 2 0 8 j s l s c M j a g 9 q E a g = < / D a t a M a s h u p > 
</file>

<file path=customXml/itemProps1.xml><?xml version="1.0" encoding="utf-8"?>
<ds:datastoreItem xmlns:ds="http://schemas.openxmlformats.org/officeDocument/2006/customXml" ds:itemID="{82EB95E1-851B-4E7B-A16E-D63EDC6FAB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dailyActivity_merged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</dc:creator>
  <cp:lastModifiedBy>nagaraj bal</cp:lastModifiedBy>
  <dcterms:created xsi:type="dcterms:W3CDTF">2023-08-19T17:55:16Z</dcterms:created>
  <dcterms:modified xsi:type="dcterms:W3CDTF">2023-08-22T22:45:15Z</dcterms:modified>
</cp:coreProperties>
</file>