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3320" yWindow="4575" windowWidth="20730" windowHeight="11760"/>
  </bookViews>
  <sheets>
    <sheet name="Ratios" sheetId="1" r:id="rId1"/>
    <sheet name="Analysis" sheetId="2" r:id="rId2"/>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4"/>
    </ext>
  </extLst>
</workbook>
</file>

<file path=xl/calcChain.xml><?xml version="1.0" encoding="utf-8"?>
<calcChain xmlns="http://schemas.openxmlformats.org/spreadsheetml/2006/main">
  <c r="D60" i="1" l="1"/>
  <c r="E67" i="1"/>
  <c r="M67" i="1"/>
  <c r="O89" i="1" l="1"/>
  <c r="G89" i="1"/>
  <c r="O83" i="1"/>
  <c r="L10" i="1" l="1"/>
  <c r="O88" i="1"/>
  <c r="O79" i="1"/>
  <c r="O72" i="1"/>
  <c r="O71" i="1"/>
  <c r="O61" i="1"/>
  <c r="O57" i="1"/>
  <c r="O42" i="1"/>
  <c r="O41" i="1"/>
  <c r="O37" i="1"/>
  <c r="O34" i="1"/>
  <c r="O33" i="1"/>
  <c r="O9" i="1"/>
  <c r="G88" i="1"/>
  <c r="G83" i="1"/>
  <c r="G79" i="1"/>
  <c r="G72" i="1"/>
  <c r="G71" i="1"/>
  <c r="G61" i="1"/>
  <c r="G57" i="1"/>
  <c r="G42" i="1"/>
  <c r="G41" i="1"/>
  <c r="G37" i="1"/>
  <c r="G34" i="1"/>
  <c r="G33" i="1"/>
  <c r="G9" i="1"/>
  <c r="B1" i="2" l="1"/>
  <c r="C1" i="2"/>
  <c r="D72" i="1"/>
  <c r="D71" i="1"/>
  <c r="L71" i="1"/>
  <c r="L72" i="1"/>
  <c r="D76" i="1"/>
  <c r="L76" i="1"/>
  <c r="D79" i="1"/>
  <c r="D68" i="1"/>
  <c r="L79" i="1"/>
  <c r="L68" i="1"/>
  <c r="L84" i="1"/>
  <c r="L83" i="1"/>
  <c r="D89" i="1"/>
  <c r="D88" i="1"/>
  <c r="L88" i="1"/>
  <c r="L56" i="1"/>
  <c r="L57" i="1"/>
  <c r="D56" i="1"/>
  <c r="D57" i="1"/>
  <c r="L49" i="1"/>
  <c r="L48" i="1"/>
  <c r="D49" i="1"/>
  <c r="D48" i="1"/>
  <c r="L60" i="1"/>
  <c r="L61" i="1"/>
  <c r="D61" i="1"/>
  <c r="D38" i="1"/>
  <c r="D37" i="1"/>
  <c r="L37" i="1"/>
  <c r="D34" i="1"/>
  <c r="L34" i="1"/>
  <c r="D9" i="1"/>
  <c r="D10" i="1"/>
  <c r="D5" i="1"/>
  <c r="D6" i="1"/>
  <c r="E5" i="1" s="1"/>
  <c r="C3" i="2" s="1"/>
  <c r="L6" i="1"/>
  <c r="D29" i="1"/>
  <c r="D30" i="1"/>
  <c r="L29" i="1"/>
  <c r="L30" i="1"/>
  <c r="D22" i="1"/>
  <c r="L22" i="1"/>
  <c r="D17" i="1"/>
  <c r="D18" i="1"/>
  <c r="L17" i="1"/>
  <c r="L18" i="1"/>
  <c r="L13" i="1"/>
  <c r="D13" i="1"/>
  <c r="L41" i="1"/>
  <c r="L33" i="1"/>
  <c r="D83" i="1"/>
  <c r="D41" i="1"/>
  <c r="D42" i="1"/>
  <c r="D33" i="1"/>
  <c r="E33" i="1" s="1"/>
  <c r="C11" i="2" s="1"/>
  <c r="L9" i="1"/>
  <c r="M9" i="1" s="1"/>
  <c r="B4" i="2" s="1"/>
  <c r="L5" i="1"/>
  <c r="D67" i="1"/>
  <c r="G80" i="1" s="1"/>
  <c r="D80" i="1" s="1"/>
  <c r="D21" i="1"/>
  <c r="L21" i="1"/>
  <c r="L67" i="1"/>
  <c r="L89" i="1"/>
  <c r="L42" i="1"/>
  <c r="L38" i="1"/>
  <c r="M71" i="1" l="1"/>
  <c r="M48" i="1"/>
  <c r="O52" i="1" s="1"/>
  <c r="M37" i="1"/>
  <c r="B12" i="2" s="1"/>
  <c r="E41" i="1"/>
  <c r="C13" i="2" s="1"/>
  <c r="E29" i="1"/>
  <c r="C10" i="2" s="1"/>
  <c r="M60" i="1"/>
  <c r="B19" i="2" s="1"/>
  <c r="M33" i="1"/>
  <c r="B11" i="2" s="1"/>
  <c r="D11" i="2" s="1"/>
  <c r="M5" i="1"/>
  <c r="B3" i="2" s="1"/>
  <c r="D3" i="2" s="1"/>
  <c r="O80" i="1"/>
  <c r="L80" i="1" s="1"/>
  <c r="M79" i="1" s="1"/>
  <c r="B25" i="2" s="1"/>
  <c r="M21" i="1"/>
  <c r="B7" i="2" s="1"/>
  <c r="M88" i="1"/>
  <c r="B27" i="2" s="1"/>
  <c r="E48" i="1"/>
  <c r="C16" i="2" s="1"/>
  <c r="E9" i="1"/>
  <c r="C4" i="2" s="1"/>
  <c r="D4" i="2" s="1"/>
  <c r="M17" i="1"/>
  <c r="B6" i="2" s="1"/>
  <c r="E37" i="1"/>
  <c r="C12" i="2" s="1"/>
  <c r="D12" i="2" s="1"/>
  <c r="E17" i="1"/>
  <c r="C6" i="2" s="1"/>
  <c r="M29" i="1"/>
  <c r="B10" i="2" s="1"/>
  <c r="E60" i="1"/>
  <c r="C19" i="2" s="1"/>
  <c r="M56" i="1"/>
  <c r="B18" i="2" s="1"/>
  <c r="M83" i="1"/>
  <c r="B26" i="2" s="1"/>
  <c r="E71" i="1"/>
  <c r="C23" i="2" s="1"/>
  <c r="E79" i="1"/>
  <c r="C25" i="2" s="1"/>
  <c r="E21" i="1"/>
  <c r="C7" i="2" s="1"/>
  <c r="M41" i="1"/>
  <c r="B13" i="2" s="1"/>
  <c r="D13" i="2" s="1"/>
  <c r="E88" i="1"/>
  <c r="C27" i="2" s="1"/>
  <c r="E56" i="1"/>
  <c r="C18" i="2" s="1"/>
  <c r="L53" i="1"/>
  <c r="M52" i="1" s="1"/>
  <c r="B17" i="2" s="1"/>
  <c r="B16" i="2"/>
  <c r="D14" i="1"/>
  <c r="E13" i="1" s="1"/>
  <c r="C5" i="2" s="1"/>
  <c r="B23" i="2"/>
  <c r="L75" i="1"/>
  <c r="M75" i="1" s="1"/>
  <c r="B24" i="2" s="1"/>
  <c r="L14" i="1"/>
  <c r="M13" i="1" s="1"/>
  <c r="B5" i="2" s="1"/>
  <c r="C22" i="2"/>
  <c r="D84" i="1"/>
  <c r="E83" i="1" s="1"/>
  <c r="C26" i="2" s="1"/>
  <c r="B22" i="2"/>
  <c r="D19" i="2" l="1"/>
  <c r="G52" i="1"/>
  <c r="D53" i="1" s="1"/>
  <c r="E52" i="1" s="1"/>
  <c r="C17" i="2" s="1"/>
  <c r="D17" i="2" s="1"/>
  <c r="D10" i="2"/>
  <c r="D7" i="2"/>
  <c r="D6" i="2"/>
  <c r="D18" i="2"/>
  <c r="D25" i="2"/>
  <c r="D22" i="2"/>
  <c r="D27" i="2"/>
  <c r="D16" i="2"/>
  <c r="D75" i="1"/>
  <c r="E75" i="1" s="1"/>
  <c r="C24" i="2" s="1"/>
  <c r="D24" i="2" s="1"/>
  <c r="D26" i="2"/>
  <c r="D23" i="2"/>
  <c r="D5" i="2"/>
</calcChain>
</file>

<file path=xl/sharedStrings.xml><?xml version="1.0" encoding="utf-8"?>
<sst xmlns="http://schemas.openxmlformats.org/spreadsheetml/2006/main" count="239" uniqueCount="92">
  <si>
    <t>RATIO ANALYSIS SPREADSHEET</t>
  </si>
  <si>
    <t>LIQUIDITY AND SOLVENCY RATIOS</t>
  </si>
  <si>
    <t>Current</t>
  </si>
  <si>
    <t>Current Assets</t>
  </si>
  <si>
    <t>Current Assets:</t>
  </si>
  <si>
    <t>Current Liabilities</t>
  </si>
  <si>
    <t>Current Liabilities:</t>
  </si>
  <si>
    <t>Quick</t>
  </si>
  <si>
    <t>Current Assets - Inventory</t>
  </si>
  <si>
    <t>Inventory:</t>
  </si>
  <si>
    <t>Gearing</t>
  </si>
  <si>
    <t>Debt</t>
  </si>
  <si>
    <t>Debt:</t>
  </si>
  <si>
    <t>Debt + Equity</t>
  </si>
  <si>
    <t>Total Equity:</t>
  </si>
  <si>
    <t>Interest Cover</t>
  </si>
  <si>
    <t>Profit before Tax</t>
  </si>
  <si>
    <t>Profit before Tax:</t>
  </si>
  <si>
    <t>Interest Payable</t>
  </si>
  <si>
    <t>Interest Payable:</t>
  </si>
  <si>
    <t>Dividend Cover</t>
  </si>
  <si>
    <t>Profit After Tax</t>
  </si>
  <si>
    <t>Profit after Tax:</t>
  </si>
  <si>
    <t>Dividend Paid and Payable</t>
  </si>
  <si>
    <t>Dividend:</t>
  </si>
  <si>
    <t>PROFITABILITY RATIOS</t>
  </si>
  <si>
    <t>Gross Margin</t>
  </si>
  <si>
    <t>Gross Profit</t>
  </si>
  <si>
    <t>Sales</t>
  </si>
  <si>
    <t>Net Margin</t>
  </si>
  <si>
    <t>Net Profit Before Tax</t>
  </si>
  <si>
    <t>Sales-to-Assets</t>
  </si>
  <si>
    <t>Total Assets</t>
  </si>
  <si>
    <t>Return on Assets</t>
  </si>
  <si>
    <t>EFFICIENCY RATIOS</t>
  </si>
  <si>
    <t>Inventory Turnover</t>
  </si>
  <si>
    <t>Cost of Goods Sold</t>
  </si>
  <si>
    <t>Cost of  Goods Sold:</t>
  </si>
  <si>
    <t>Inventory</t>
  </si>
  <si>
    <t>Inventory Days</t>
  </si>
  <si>
    <t>Accounts Receivable Days</t>
  </si>
  <si>
    <t>Accounts Receivable x 365</t>
  </si>
  <si>
    <t>Accounts Receivable:</t>
  </si>
  <si>
    <t>Accounts Payable Days</t>
  </si>
  <si>
    <t>Accounts Payable x 365</t>
  </si>
  <si>
    <t>Accounts Payable:</t>
  </si>
  <si>
    <t>Cost of Sales</t>
  </si>
  <si>
    <t>Cost of Sale:</t>
  </si>
  <si>
    <t>INVESTMENT RATIOS</t>
  </si>
  <si>
    <t>Earnings Per Share</t>
  </si>
  <si>
    <t>Number Shares in Issue</t>
  </si>
  <si>
    <t>Number of Shares:</t>
  </si>
  <si>
    <t>Dividend Per Share</t>
  </si>
  <si>
    <t>Total Dividend</t>
  </si>
  <si>
    <t>Number of Shares in Issue</t>
  </si>
  <si>
    <t>Dividend Yield</t>
  </si>
  <si>
    <t>Share Price:</t>
  </si>
  <si>
    <t>Share Price</t>
  </si>
  <si>
    <t>Price / Earnings Ratio</t>
  </si>
  <si>
    <t>Earnings Per Share:</t>
  </si>
  <si>
    <t>Return on Equity</t>
  </si>
  <si>
    <t>Share Capital + Retained Earnings</t>
  </si>
  <si>
    <t>Share Capital:</t>
  </si>
  <si>
    <t>Retained Earnings:</t>
  </si>
  <si>
    <t>Return on Capital Employed</t>
  </si>
  <si>
    <t>Profit before Interest and Tax</t>
  </si>
  <si>
    <t>Profit before Int and Tax:</t>
  </si>
  <si>
    <t>Capital Employed</t>
  </si>
  <si>
    <t>Total Assets less Current Liab</t>
  </si>
  <si>
    <t>Ratio Name</t>
  </si>
  <si>
    <t>Change</t>
  </si>
  <si>
    <t>Interpretation</t>
  </si>
  <si>
    <t>Inventory Turnover:</t>
  </si>
  <si>
    <t>Cost of Goods Sold:</t>
  </si>
  <si>
    <t>Profit before Int &amp; Tax:</t>
  </si>
  <si>
    <t>Guide to Interpretation</t>
  </si>
  <si>
    <t>Decreases in the number of times profit covers interest payments is considered a deterioration. An increase in the number of times profit covers interest payments is an improvement.</t>
  </si>
  <si>
    <t>The higher the better. The more profit generated pre € invested in assets the better.</t>
  </si>
  <si>
    <t>ENTER DATA IN YELLOW CELLS</t>
  </si>
  <si>
    <t>As a rule of thumb value should be 2:1 both the values are not upo the mark.and even change% is also decreasing which means company liquidity reduced for year compared to year 2016.</t>
  </si>
  <si>
    <t xml:space="preserve">An increase in the ratio is considered an improvement in the liquidity of the company, Aas a rule of thumb value greater than 1 is considered to be good.however both the values are not upto themark.we see further decrease in ratio for ear 2017 which shows decrease in cash flow for the company </t>
  </si>
  <si>
    <t xml:space="preserve">High gearing is considered to be high risk, with amounts above 50% being considered very worrying.The values indicates company relied more on debts rather than equity. Yoy change also shows increase in gearing % which is alarming. </t>
  </si>
  <si>
    <t>The higher the better. Decreases in ratio indicates company findig it hard to obtain good return on what it is selling before operational expenses are even considered. YOY change is also reducing which is not a good trend.</t>
  </si>
  <si>
    <t>The higher the better. Decreases in values are concern as the company will be finding it more difficult to obtain a good return on what it is selling after operational expenses are even considered.It appears that company made considerabe progess from 2016 to 2017.</t>
  </si>
  <si>
    <t>The higher the value better the ratio. Higher values indicates company has managed generate more revenue by investing minimal assets.YOY change indicate good trend.</t>
  </si>
  <si>
    <t>The lesser or lower inventory days are better as it indicates company took less time to convert into inventory into sales.</t>
  </si>
  <si>
    <t>The higher the number of times that the average inventory (stock) on hands turns over the better for the company. As it indicates company didn’t find difficult make sales.YOY change is increasing which means company has good reputatio and able to convert inventory to sales soon.</t>
  </si>
  <si>
    <t>The lower or least number of days the better (up to a certain point). An improvement in the Receivable Days means that we are getting paid faster from buyer or client.however if receivable days are too small it might indicatecustomer going away to competitor as they are not getting enough number of credit days.</t>
  </si>
  <si>
    <t>The higher the better (up to a point). The longer you obtain credit from your suppliers, the less you will need to finance your working capital. However the values are too high which might be a concern as company might loose its reputation.We see alarming values for year 2017</t>
  </si>
  <si>
    <t>A key measure of the attractiveness of a share, the higher the amount of profit earned for each share in issue the better, and an improvement year-on-year is also very important.we see yoy change is very good which indicates more earning per share.</t>
  </si>
  <si>
    <t>Return on equity is profit generated by the amounts contributed by the shareholders. Higher the value it is better.YOY change is also increasing which means higher return on equity.</t>
  </si>
  <si>
    <r>
      <t>Return on capital is the</t>
    </r>
    <r>
      <rPr>
        <i/>
        <sz val="10"/>
        <rFont val="Arial"/>
        <family val="2"/>
      </rPr>
      <t>profit generated by the amounts contributed by the shareholders and capital. Higher is better.we see tremendous progress in YOY for 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</si>
</sst>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_(&quot;$&quot;* #,##0.00_);_(&quot;$&quot;* \(#,##0.00\);_(&quot;$&quot;* &quot;-&quot;??_);_(@_)"/>
    <numFmt numFmtId="166" formatCode="&quot;€&quot;#,##0.00"/>
    <numFmt numFmtId="167" formatCode="&quot;€&quot;#,##0"/>
    <numFmt numFmtId="168" formatCode="0.000"/>
    <numFmt numFmtId="169" formatCode="0.0\ &quot;days&quot;"/>
    <numFmt numFmtId="170" formatCode="0.00&quot; : 1&quot;"/>
    <numFmt numFmtId="171" formatCode="0.00&quot; days&quot;"/>
    <numFmt numFmtId="172" formatCode="0.00&quot; times&quot;"/>
    <numFmt numFmtId="173" formatCode="&quot;€&quot;#,##0.000"/>
    <numFmt numFmtId="174" formatCode="_-[$£-809]* #,##0.00_-;\-[$£-809]* #,##0.00_-;_-[$£-809]* &quot;-&quot;??_-;_-@_-"/>
    <numFmt numFmtId="175" formatCode="_-[$£-809]* #,##0_-;\-[$£-809]* #,##0_-;_-[$£-809]* &quot;-&quot;??_-;_-@_-"/>
  </numFmts>
  <fonts count="13" x14ac:knownFonts="1">
    <font>
      <sz val="10"/>
      <name val="Arial"/>
    </font>
    <font>
      <sz val="10"/>
      <name val="Arial"/>
      <family val="2"/>
    </font>
    <font>
      <u/>
      <sz val="10"/>
      <name val="Arial"/>
      <family val="2"/>
    </font>
    <font>
      <b/>
      <sz val="10"/>
      <name val="Arial"/>
      <family val="2"/>
    </font>
    <font>
      <sz val="8"/>
      <name val="Arial"/>
      <family val="2"/>
    </font>
    <font>
      <sz val="16"/>
      <name val="Arial"/>
      <family val="2"/>
    </font>
    <font>
      <b/>
      <sz val="11"/>
      <name val="Arial"/>
      <family val="2"/>
    </font>
    <font>
      <i/>
      <sz val="10"/>
      <name val="Arial"/>
      <family val="2"/>
    </font>
    <font>
      <b/>
      <sz val="16"/>
      <name val="Arial"/>
      <family val="2"/>
    </font>
    <font>
      <b/>
      <sz val="18"/>
      <name val="Arial"/>
      <family val="2"/>
    </font>
    <font>
      <b/>
      <sz val="10"/>
      <color theme="4" tint="-0.499984740745262"/>
      <name val="Arial"/>
      <family val="2"/>
    </font>
    <font>
      <i/>
      <sz val="10"/>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26">
    <border>
      <left/>
      <right/>
      <top/>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theme="0" tint="-0.24994659260841701"/>
      </bottom>
      <diagonal/>
    </border>
    <border>
      <left style="thin">
        <color auto="1"/>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right/>
      <top style="thin">
        <color theme="0" tint="-0.24994659260841701"/>
      </top>
      <bottom style="thin">
        <color auto="1"/>
      </bottom>
      <diagonal/>
    </border>
    <border>
      <left style="thin">
        <color auto="1"/>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diagonal/>
    </border>
    <border>
      <left style="thick">
        <color indexed="64"/>
      </left>
      <right/>
      <top/>
      <bottom/>
      <diagonal/>
    </border>
    <border>
      <left style="thick">
        <color indexed="64"/>
      </left>
      <right/>
      <top/>
      <bottom style="thin">
        <color indexed="64"/>
      </bottom>
      <diagonal/>
    </border>
    <border>
      <left/>
      <right/>
      <top/>
      <bottom style="thick">
        <color auto="1"/>
      </bottom>
      <diagonal/>
    </border>
    <border>
      <left style="thick">
        <color indexed="64"/>
      </left>
      <right/>
      <top/>
      <bottom style="thick">
        <color auto="1"/>
      </bottom>
      <diagonal/>
    </border>
    <border>
      <left/>
      <right style="thick">
        <color indexed="64"/>
      </right>
      <top/>
      <bottom/>
      <diagonal/>
    </border>
    <border>
      <left/>
      <right style="thick">
        <color indexed="64"/>
      </right>
      <top/>
      <bottom style="thin">
        <color auto="1"/>
      </bottom>
      <diagonal/>
    </border>
    <border>
      <left/>
      <right style="thick">
        <color indexed="64"/>
      </right>
      <top/>
      <bottom style="thick">
        <color auto="1"/>
      </bottom>
      <diagonal/>
    </border>
    <border>
      <left style="thick">
        <color auto="1"/>
      </left>
      <right/>
      <top style="thick">
        <color auto="1"/>
      </top>
      <bottom/>
      <diagonal/>
    </border>
    <border>
      <left/>
      <right style="thick">
        <color auto="1"/>
      </right>
      <top style="thick">
        <color auto="1"/>
      </top>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188">
    <xf numFmtId="0" fontId="0" fillId="0" borderId="0" xfId="0"/>
    <xf numFmtId="0" fontId="3" fillId="0" borderId="0" xfId="0" applyFont="1"/>
    <xf numFmtId="0" fontId="5" fillId="0" borderId="0" xfId="0" applyFont="1"/>
    <xf numFmtId="0" fontId="8" fillId="0" borderId="0" xfId="0" applyFont="1"/>
    <xf numFmtId="0" fontId="3" fillId="2" borderId="1" xfId="0" applyFont="1" applyFill="1" applyBorder="1" applyAlignment="1">
      <alignment vertical="top"/>
    </xf>
    <xf numFmtId="0" fontId="0" fillId="0" borderId="0" xfId="0" applyAlignment="1">
      <alignment vertical="top"/>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wrapText="1"/>
    </xf>
    <xf numFmtId="0" fontId="0" fillId="0" borderId="0" xfId="0" applyAlignment="1">
      <alignment vertical="top" wrapText="1"/>
    </xf>
    <xf numFmtId="0" fontId="10" fillId="2" borderId="5" xfId="0" applyFont="1" applyFill="1" applyBorder="1" applyAlignment="1">
      <alignment vertical="top"/>
    </xf>
    <xf numFmtId="170" fontId="0" fillId="0" borderId="5" xfId="0" applyNumberFormat="1"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wrapText="1"/>
    </xf>
    <xf numFmtId="0" fontId="0" fillId="2" borderId="9" xfId="0" applyFill="1" applyBorder="1" applyAlignment="1">
      <alignment vertical="top"/>
    </xf>
    <xf numFmtId="170" fontId="0" fillId="0" borderId="9" xfId="0" applyNumberFormat="1" applyBorder="1" applyAlignment="1">
      <alignment vertical="top"/>
    </xf>
    <xf numFmtId="170" fontId="0" fillId="0" borderId="10" xfId="0" applyNumberFormat="1" applyBorder="1" applyAlignment="1">
      <alignment vertical="top"/>
    </xf>
    <xf numFmtId="0" fontId="0" fillId="0" borderId="12" xfId="0" applyBorder="1" applyAlignment="1">
      <alignment vertical="top" wrapText="1"/>
    </xf>
    <xf numFmtId="9" fontId="0" fillId="0" borderId="9" xfId="0" applyNumberFormat="1" applyBorder="1" applyAlignment="1">
      <alignment vertical="top"/>
    </xf>
    <xf numFmtId="9" fontId="0" fillId="0" borderId="10" xfId="0" applyNumberFormat="1" applyBorder="1" applyAlignment="1">
      <alignment vertical="top"/>
    </xf>
    <xf numFmtId="172" fontId="0" fillId="0" borderId="9" xfId="0" applyNumberFormat="1" applyBorder="1" applyAlignment="1">
      <alignment vertical="top"/>
    </xf>
    <xf numFmtId="172" fontId="0" fillId="0" borderId="10" xfId="0" applyNumberFormat="1" applyBorder="1" applyAlignment="1">
      <alignment vertical="top"/>
    </xf>
    <xf numFmtId="0" fontId="0" fillId="0" borderId="9" xfId="0" applyBorder="1" applyAlignment="1">
      <alignment vertical="top"/>
    </xf>
    <xf numFmtId="0" fontId="0" fillId="0" borderId="10" xfId="0" applyBorder="1" applyAlignment="1">
      <alignment vertical="top"/>
    </xf>
    <xf numFmtId="0" fontId="10" fillId="2" borderId="9" xfId="0" applyFont="1" applyFill="1" applyBorder="1" applyAlignment="1">
      <alignment vertical="top"/>
    </xf>
    <xf numFmtId="10" fontId="0" fillId="0" borderId="9" xfId="0" applyNumberFormat="1" applyBorder="1" applyAlignment="1">
      <alignment vertical="top"/>
    </xf>
    <xf numFmtId="10" fontId="0" fillId="0" borderId="10" xfId="0" applyNumberFormat="1" applyBorder="1" applyAlignment="1">
      <alignment vertical="top"/>
    </xf>
    <xf numFmtId="171" fontId="0" fillId="0" borderId="9" xfId="0" applyNumberFormat="1" applyBorder="1" applyAlignment="1">
      <alignment vertical="top"/>
    </xf>
    <xf numFmtId="171" fontId="0" fillId="0" borderId="10" xfId="0" applyNumberFormat="1" applyBorder="1" applyAlignment="1">
      <alignment vertical="top"/>
    </xf>
    <xf numFmtId="0" fontId="0" fillId="2" borderId="13" xfId="0" applyFill="1" applyBorder="1" applyAlignment="1">
      <alignment vertical="top"/>
    </xf>
    <xf numFmtId="9" fontId="0" fillId="0" borderId="13" xfId="0" applyNumberFormat="1" applyBorder="1" applyAlignment="1">
      <alignment vertical="top"/>
    </xf>
    <xf numFmtId="9" fontId="0" fillId="0" borderId="14" xfId="0" applyNumberFormat="1" applyBorder="1" applyAlignment="1">
      <alignment vertical="top"/>
    </xf>
    <xf numFmtId="0" fontId="6" fillId="3" borderId="0" xfId="0" applyFont="1" applyFill="1"/>
    <xf numFmtId="0" fontId="0" fillId="3" borderId="0" xfId="0" applyFill="1"/>
    <xf numFmtId="0" fontId="7" fillId="3" borderId="0" xfId="0" applyFont="1" applyFill="1"/>
    <xf numFmtId="0" fontId="1" fillId="3" borderId="1" xfId="0" applyFont="1" applyFill="1" applyBorder="1" applyAlignment="1">
      <alignment horizontal="center"/>
    </xf>
    <xf numFmtId="167" fontId="0" fillId="3" borderId="0" xfId="0" applyNumberFormat="1" applyFill="1"/>
    <xf numFmtId="0" fontId="0" fillId="3" borderId="0" xfId="0" applyFill="1" applyAlignment="1">
      <alignment horizontal="center"/>
    </xf>
    <xf numFmtId="2" fontId="3" fillId="3" borderId="0" xfId="0" applyNumberFormat="1" applyFont="1" applyFill="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top"/>
    </xf>
    <xf numFmtId="167" fontId="0" fillId="3" borderId="1" xfId="0" applyNumberFormat="1" applyFill="1" applyBorder="1" applyAlignment="1">
      <alignment horizontal="center" vertical="top"/>
    </xf>
    <xf numFmtId="0" fontId="0" fillId="3" borderId="0" xfId="0" applyFill="1" applyAlignment="1">
      <alignment horizontal="center" vertical="top"/>
    </xf>
    <xf numFmtId="167" fontId="0" fillId="3" borderId="0" xfId="0" applyNumberFormat="1" applyFill="1" applyAlignment="1">
      <alignment horizontal="center" vertical="top"/>
    </xf>
    <xf numFmtId="168" fontId="3" fillId="3" borderId="0" xfId="0" applyNumberFormat="1" applyFont="1" applyFill="1" applyAlignment="1">
      <alignment horizontal="center" vertical="center"/>
    </xf>
    <xf numFmtId="166" fontId="0" fillId="3" borderId="0" xfId="2" applyNumberFormat="1" applyFont="1" applyFill="1" applyAlignment="1">
      <alignment horizontal="center" vertical="top"/>
    </xf>
    <xf numFmtId="166" fontId="0" fillId="3" borderId="1" xfId="2" applyNumberFormat="1" applyFont="1" applyFill="1" applyBorder="1" applyAlignment="1">
      <alignment horizontal="center" vertical="top"/>
    </xf>
    <xf numFmtId="1" fontId="0" fillId="3" borderId="1" xfId="1" applyNumberFormat="1" applyFont="1" applyFill="1" applyBorder="1" applyAlignment="1">
      <alignment horizontal="center" vertical="top"/>
    </xf>
    <xf numFmtId="168" fontId="0" fillId="3" borderId="0" xfId="0" applyNumberFormat="1" applyFill="1"/>
    <xf numFmtId="2" fontId="0" fillId="3" borderId="0" xfId="2" applyNumberFormat="1" applyFont="1" applyFill="1" applyAlignment="1">
      <alignment horizontal="center" vertical="top"/>
    </xf>
    <xf numFmtId="166" fontId="0" fillId="3" borderId="1" xfId="0" applyNumberFormat="1" applyFill="1" applyBorder="1" applyAlignment="1">
      <alignment horizontal="center" vertical="top"/>
    </xf>
    <xf numFmtId="0" fontId="6" fillId="4" borderId="0" xfId="0" applyFont="1" applyFill="1"/>
    <xf numFmtId="0" fontId="0" fillId="4" borderId="0" xfId="0" applyFill="1"/>
    <xf numFmtId="0" fontId="3" fillId="4" borderId="0" xfId="0" applyFont="1" applyFill="1"/>
    <xf numFmtId="0" fontId="7" fillId="4" borderId="0" xfId="0" applyFont="1" applyFill="1"/>
    <xf numFmtId="0" fontId="1" fillId="4" borderId="1" xfId="0" applyFont="1" applyFill="1" applyBorder="1" applyAlignment="1">
      <alignment horizontal="center"/>
    </xf>
    <xf numFmtId="167" fontId="0" fillId="4" borderId="0" xfId="0" applyNumberFormat="1" applyFill="1"/>
    <xf numFmtId="0" fontId="0" fillId="4" borderId="0" xfId="0" applyFill="1" applyAlignment="1">
      <alignment horizontal="center"/>
    </xf>
    <xf numFmtId="2" fontId="3" fillId="4" borderId="0" xfId="0" applyNumberFormat="1" applyFont="1" applyFill="1" applyAlignment="1">
      <alignment horizontal="center" vertical="center"/>
    </xf>
    <xf numFmtId="0" fontId="0" fillId="4" borderId="1" xfId="0" applyFill="1" applyBorder="1" applyAlignment="1">
      <alignment horizontal="center"/>
    </xf>
    <xf numFmtId="0" fontId="0" fillId="4" borderId="1" xfId="0" applyFill="1" applyBorder="1" applyAlignment="1">
      <alignment horizontal="center" vertical="top"/>
    </xf>
    <xf numFmtId="167" fontId="0" fillId="4" borderId="1" xfId="0" applyNumberFormat="1" applyFill="1" applyBorder="1" applyAlignment="1">
      <alignment horizontal="center" vertical="top"/>
    </xf>
    <xf numFmtId="0" fontId="0" fillId="4" borderId="0" xfId="0" applyFill="1" applyAlignment="1">
      <alignment horizontal="center" vertical="top"/>
    </xf>
    <xf numFmtId="167" fontId="0" fillId="4" borderId="0" xfId="0" applyNumberFormat="1" applyFill="1" applyAlignment="1">
      <alignment horizontal="center" vertical="top"/>
    </xf>
    <xf numFmtId="168" fontId="3" fillId="4" borderId="0" xfId="0" applyNumberFormat="1" applyFont="1" applyFill="1" applyAlignment="1">
      <alignment horizontal="center" vertical="center"/>
    </xf>
    <xf numFmtId="166" fontId="0" fillId="4" borderId="0" xfId="2" applyNumberFormat="1" applyFont="1" applyFill="1" applyAlignment="1">
      <alignment horizontal="center" vertical="top"/>
    </xf>
    <xf numFmtId="166" fontId="0" fillId="4" borderId="1" xfId="2" applyNumberFormat="1" applyFont="1" applyFill="1" applyBorder="1" applyAlignment="1">
      <alignment horizontal="center" vertical="top"/>
    </xf>
    <xf numFmtId="1" fontId="0" fillId="4" borderId="1" xfId="1" applyNumberFormat="1" applyFont="1" applyFill="1" applyBorder="1" applyAlignment="1">
      <alignment horizontal="center" vertical="top"/>
    </xf>
    <xf numFmtId="168" fontId="0" fillId="4" borderId="0" xfId="0" applyNumberFormat="1" applyFill="1"/>
    <xf numFmtId="2" fontId="0" fillId="4" borderId="0" xfId="2" applyNumberFormat="1" applyFont="1" applyFill="1" applyAlignment="1">
      <alignment horizontal="center" vertical="top"/>
    </xf>
    <xf numFmtId="166" fontId="0" fillId="4" borderId="1" xfId="0" applyNumberFormat="1" applyFill="1" applyBorder="1" applyAlignment="1">
      <alignment horizontal="center" vertical="top"/>
    </xf>
    <xf numFmtId="10" fontId="1" fillId="0" borderId="11" xfId="3" applyNumberFormat="1" applyBorder="1" applyAlignment="1">
      <alignment vertical="top"/>
    </xf>
    <xf numFmtId="166" fontId="1" fillId="0" borderId="9" xfId="2" applyNumberFormat="1" applyBorder="1" applyAlignment="1">
      <alignment vertical="top"/>
    </xf>
    <xf numFmtId="166" fontId="1" fillId="0" borderId="10" xfId="2" applyNumberFormat="1" applyBorder="1" applyAlignment="1">
      <alignment vertical="top"/>
    </xf>
    <xf numFmtId="10" fontId="1" fillId="0" borderId="15" xfId="3" applyNumberFormat="1" applyBorder="1" applyAlignment="1">
      <alignment vertical="top"/>
    </xf>
    <xf numFmtId="0" fontId="3" fillId="4" borderId="0" xfId="0" applyFont="1" applyFill="1" applyAlignment="1">
      <alignment horizontal="center" vertical="center"/>
    </xf>
    <xf numFmtId="0" fontId="3" fillId="3" borderId="0" xfId="0" applyFont="1" applyFill="1" applyAlignment="1">
      <alignment horizontal="center" vertical="center"/>
    </xf>
    <xf numFmtId="0" fontId="0" fillId="0" borderId="16" xfId="0" applyBorder="1" applyAlignment="1">
      <alignment vertical="top"/>
    </xf>
    <xf numFmtId="0" fontId="11" fillId="0" borderId="16" xfId="0" applyFont="1" applyBorder="1" applyAlignment="1">
      <alignment vertical="top" wrapText="1"/>
    </xf>
    <xf numFmtId="0" fontId="11" fillId="0" borderId="3" xfId="0" applyFont="1" applyBorder="1" applyAlignment="1">
      <alignment vertical="top"/>
    </xf>
    <xf numFmtId="0" fontId="11" fillId="0" borderId="16" xfId="0" applyFont="1" applyBorder="1" applyAlignment="1">
      <alignment vertical="top"/>
    </xf>
    <xf numFmtId="0" fontId="11" fillId="0" borderId="3" xfId="0" applyFont="1" applyBorder="1" applyAlignment="1">
      <alignment vertical="top" wrapText="1"/>
    </xf>
    <xf numFmtId="0" fontId="0" fillId="3" borderId="0" xfId="0" applyFill="1" applyBorder="1"/>
    <xf numFmtId="0" fontId="1" fillId="3" borderId="0" xfId="0"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center" vertical="top"/>
    </xf>
    <xf numFmtId="0" fontId="5" fillId="0" borderId="0" xfId="0" applyFont="1" applyBorder="1"/>
    <xf numFmtId="0" fontId="0" fillId="4" borderId="0" xfId="0" applyFill="1" applyBorder="1"/>
    <xf numFmtId="0" fontId="1" fillId="4" borderId="0" xfId="0" applyFont="1" applyFill="1" applyBorder="1" applyAlignment="1">
      <alignment horizontal="center"/>
    </xf>
    <xf numFmtId="0" fontId="0" fillId="4" borderId="0" xfId="0" applyFill="1" applyBorder="1" applyAlignment="1">
      <alignment horizontal="center"/>
    </xf>
    <xf numFmtId="0" fontId="0" fillId="4" borderId="0" xfId="0" applyFill="1" applyBorder="1" applyAlignment="1">
      <alignment horizontal="center" vertical="top"/>
    </xf>
    <xf numFmtId="0" fontId="0" fillId="0" borderId="0" xfId="0" applyBorder="1"/>
    <xf numFmtId="0" fontId="3" fillId="6" borderId="17" xfId="0" applyFont="1" applyFill="1" applyBorder="1"/>
    <xf numFmtId="0" fontId="3" fillId="6" borderId="17" xfId="0" applyFont="1" applyFill="1" applyBorder="1" applyAlignment="1">
      <alignment horizontal="right"/>
    </xf>
    <xf numFmtId="0" fontId="0" fillId="3" borderId="1" xfId="0" applyFill="1" applyBorder="1"/>
    <xf numFmtId="0" fontId="3" fillId="6" borderId="18" xfId="0" applyFont="1" applyFill="1" applyBorder="1" applyAlignment="1">
      <alignment horizontal="right"/>
    </xf>
    <xf numFmtId="0" fontId="0" fillId="0" borderId="1" xfId="0" applyBorder="1"/>
    <xf numFmtId="0" fontId="0" fillId="4" borderId="1" xfId="0"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3" borderId="19" xfId="0" applyFill="1" applyBorder="1"/>
    <xf numFmtId="0" fontId="0" fillId="3" borderId="19" xfId="0" applyFill="1" applyBorder="1" applyAlignment="1">
      <alignment horizontal="center" vertical="top"/>
    </xf>
    <xf numFmtId="0" fontId="3" fillId="6" borderId="20" xfId="0" applyFont="1" applyFill="1" applyBorder="1" applyAlignment="1">
      <alignment horizontal="right"/>
    </xf>
    <xf numFmtId="0" fontId="0" fillId="0" borderId="19" xfId="0" applyBorder="1"/>
    <xf numFmtId="0" fontId="0" fillId="4" borderId="19" xfId="0" applyFill="1" applyBorder="1"/>
    <xf numFmtId="0" fontId="0" fillId="4" borderId="19" xfId="0" applyFill="1" applyBorder="1" applyAlignment="1">
      <alignment horizontal="center" vertical="top"/>
    </xf>
    <xf numFmtId="0" fontId="3" fillId="7" borderId="17" xfId="0" applyFont="1" applyFill="1" applyBorder="1" applyAlignment="1">
      <alignment horizontal="right"/>
    </xf>
    <xf numFmtId="0" fontId="3" fillId="7" borderId="18" xfId="0" applyFont="1" applyFill="1" applyBorder="1" applyAlignment="1">
      <alignment horizontal="right"/>
    </xf>
    <xf numFmtId="0" fontId="3" fillId="7" borderId="20" xfId="0" applyFont="1" applyFill="1" applyBorder="1" applyAlignment="1">
      <alignment horizontal="right"/>
    </xf>
    <xf numFmtId="167" fontId="0" fillId="5" borderId="21" xfId="0" applyNumberFormat="1" applyFill="1" applyBorder="1"/>
    <xf numFmtId="167" fontId="0" fillId="7" borderId="21" xfId="0" applyNumberFormat="1" applyFill="1" applyBorder="1"/>
    <xf numFmtId="0" fontId="0" fillId="7" borderId="21" xfId="0" applyFill="1" applyBorder="1"/>
    <xf numFmtId="0" fontId="0" fillId="7" borderId="22" xfId="0" applyFill="1" applyBorder="1"/>
    <xf numFmtId="168" fontId="0" fillId="7" borderId="21" xfId="0" applyNumberFormat="1" applyFill="1" applyBorder="1"/>
    <xf numFmtId="1" fontId="0" fillId="5" borderId="21" xfId="0" applyNumberFormat="1" applyFill="1" applyBorder="1"/>
    <xf numFmtId="1" fontId="0" fillId="7" borderId="21" xfId="0" applyNumberFormat="1" applyFill="1" applyBorder="1"/>
    <xf numFmtId="0" fontId="0" fillId="6" borderId="21" xfId="0" applyFill="1" applyBorder="1"/>
    <xf numFmtId="167" fontId="0" fillId="6" borderId="21" xfId="0" applyNumberFormat="1" applyFill="1" applyBorder="1"/>
    <xf numFmtId="0" fontId="0" fillId="6" borderId="22" xfId="0" applyFill="1" applyBorder="1"/>
    <xf numFmtId="168" fontId="0" fillId="6" borderId="21" xfId="0" applyNumberFormat="1" applyFill="1" applyBorder="1"/>
    <xf numFmtId="1" fontId="0" fillId="6" borderId="21" xfId="0" applyNumberFormat="1" applyFill="1" applyBorder="1"/>
    <xf numFmtId="174" fontId="0" fillId="4" borderId="1" xfId="0" applyNumberFormat="1" applyFill="1" applyBorder="1" applyAlignment="1">
      <alignment horizontal="center" vertical="top"/>
    </xf>
    <xf numFmtId="174" fontId="0" fillId="4" borderId="0" xfId="0" applyNumberFormat="1" applyFill="1" applyAlignment="1">
      <alignment horizontal="center" vertical="top"/>
    </xf>
    <xf numFmtId="174" fontId="0" fillId="7" borderId="21" xfId="0" applyNumberFormat="1" applyFill="1" applyBorder="1"/>
    <xf numFmtId="175" fontId="0" fillId="4" borderId="1" xfId="0" applyNumberFormat="1" applyFill="1" applyBorder="1" applyAlignment="1">
      <alignment horizontal="center" vertical="top"/>
    </xf>
    <xf numFmtId="175" fontId="0" fillId="4" borderId="0" xfId="0" applyNumberFormat="1" applyFill="1" applyAlignment="1">
      <alignment horizontal="center" vertical="top"/>
    </xf>
    <xf numFmtId="174" fontId="0" fillId="5" borderId="21" xfId="0" applyNumberFormat="1" applyFill="1" applyBorder="1"/>
    <xf numFmtId="175" fontId="0" fillId="7" borderId="21" xfId="0" applyNumberFormat="1" applyFill="1" applyBorder="1"/>
    <xf numFmtId="175" fontId="0" fillId="5" borderId="21" xfId="0" applyNumberFormat="1" applyFill="1" applyBorder="1"/>
    <xf numFmtId="175" fontId="0" fillId="5" borderId="23" xfId="0" applyNumberFormat="1" applyFill="1" applyBorder="1"/>
    <xf numFmtId="175" fontId="0" fillId="4" borderId="19" xfId="0" applyNumberFormat="1" applyFill="1" applyBorder="1" applyAlignment="1">
      <alignment horizontal="center" vertical="top"/>
    </xf>
    <xf numFmtId="175" fontId="0" fillId="4" borderId="1" xfId="2" applyNumberFormat="1" applyFont="1" applyFill="1" applyBorder="1" applyAlignment="1">
      <alignment horizontal="center" vertical="top"/>
    </xf>
    <xf numFmtId="175" fontId="0" fillId="4" borderId="0" xfId="2" applyNumberFormat="1" applyFont="1" applyFill="1" applyAlignment="1">
      <alignment horizontal="center" vertical="top"/>
    </xf>
    <xf numFmtId="175" fontId="0" fillId="7" borderId="22" xfId="0" applyNumberFormat="1" applyFill="1" applyBorder="1"/>
    <xf numFmtId="175" fontId="0" fillId="5" borderId="21" xfId="0" applyNumberFormat="1" applyFill="1" applyBorder="1" applyAlignment="1">
      <alignment wrapText="1"/>
    </xf>
    <xf numFmtId="175" fontId="0" fillId="4" borderId="1" xfId="2" applyNumberFormat="1" applyFont="1" applyFill="1" applyBorder="1" applyAlignment="1">
      <alignment horizontal="center"/>
    </xf>
    <xf numFmtId="175" fontId="0" fillId="4" borderId="0" xfId="2" applyNumberFormat="1" applyFont="1" applyFill="1" applyAlignment="1">
      <alignment horizontal="center"/>
    </xf>
    <xf numFmtId="175" fontId="0" fillId="4" borderId="0" xfId="0" applyNumberFormat="1" applyFill="1" applyAlignment="1">
      <alignment horizontal="center"/>
    </xf>
    <xf numFmtId="175" fontId="2" fillId="4" borderId="0" xfId="0" applyNumberFormat="1" applyFont="1" applyFill="1"/>
    <xf numFmtId="175" fontId="0" fillId="4" borderId="0" xfId="0" applyNumberFormat="1" applyFill="1"/>
    <xf numFmtId="175" fontId="0" fillId="4" borderId="0" xfId="2" applyNumberFormat="1" applyFont="1" applyFill="1"/>
    <xf numFmtId="174" fontId="0" fillId="6" borderId="21" xfId="0" applyNumberFormat="1" applyFill="1" applyBorder="1"/>
    <xf numFmtId="175" fontId="0" fillId="6" borderId="21" xfId="0" applyNumberFormat="1" applyFill="1" applyBorder="1"/>
    <xf numFmtId="174" fontId="0" fillId="3" borderId="1" xfId="0" applyNumberFormat="1" applyFill="1" applyBorder="1" applyAlignment="1">
      <alignment horizontal="center" vertical="top"/>
    </xf>
    <xf numFmtId="174" fontId="0" fillId="3" borderId="0" xfId="0" applyNumberFormat="1" applyFill="1" applyAlignment="1">
      <alignment horizontal="center" vertical="top"/>
    </xf>
    <xf numFmtId="175" fontId="0" fillId="3" borderId="1" xfId="2" applyNumberFormat="1" applyFont="1" applyFill="1" applyBorder="1" applyAlignment="1">
      <alignment horizontal="center"/>
    </xf>
    <xf numFmtId="175" fontId="0" fillId="3" borderId="0" xfId="2" applyNumberFormat="1" applyFont="1" applyFill="1" applyAlignment="1">
      <alignment horizontal="center"/>
    </xf>
    <xf numFmtId="175" fontId="0" fillId="3" borderId="0" xfId="0" applyNumberFormat="1" applyFill="1" applyAlignment="1">
      <alignment horizontal="center"/>
    </xf>
    <xf numFmtId="175" fontId="2" fillId="3" borderId="0" xfId="0" applyNumberFormat="1" applyFont="1" applyFill="1"/>
    <xf numFmtId="175" fontId="0" fillId="3" borderId="0" xfId="0" applyNumberFormat="1" applyFill="1"/>
    <xf numFmtId="175" fontId="0" fillId="3" borderId="1" xfId="0" applyNumberFormat="1" applyFill="1" applyBorder="1" applyAlignment="1">
      <alignment horizontal="center" vertical="top"/>
    </xf>
    <xf numFmtId="175" fontId="0" fillId="3" borderId="0" xfId="0" applyNumberFormat="1" applyFill="1" applyAlignment="1">
      <alignment horizontal="center" vertical="top"/>
    </xf>
    <xf numFmtId="175" fontId="0" fillId="3" borderId="0" xfId="2" applyNumberFormat="1" applyFont="1" applyFill="1"/>
    <xf numFmtId="175" fontId="0" fillId="3" borderId="1" xfId="2" applyNumberFormat="1" applyFont="1" applyFill="1" applyBorder="1" applyAlignment="1">
      <alignment horizontal="center" vertical="top"/>
    </xf>
    <xf numFmtId="175" fontId="0" fillId="3" borderId="0" xfId="2" applyNumberFormat="1" applyFont="1" applyFill="1" applyAlignment="1">
      <alignment horizontal="center" vertical="top"/>
    </xf>
    <xf numFmtId="175" fontId="0" fillId="3" borderId="19" xfId="0" applyNumberFormat="1" applyFill="1" applyBorder="1" applyAlignment="1">
      <alignment horizontal="center" vertical="top"/>
    </xf>
    <xf numFmtId="0" fontId="11" fillId="3" borderId="0" xfId="0" applyFont="1" applyFill="1"/>
    <xf numFmtId="0" fontId="12" fillId="3" borderId="0" xfId="0" applyFont="1" applyFill="1" applyAlignment="1">
      <alignment horizontal="center"/>
    </xf>
    <xf numFmtId="0" fontId="12" fillId="3" borderId="0" xfId="0" applyFont="1" applyFill="1" applyAlignment="1">
      <alignment horizontal="center" vertical="top"/>
    </xf>
    <xf numFmtId="0" fontId="3" fillId="6" borderId="24" xfId="0" applyFont="1" applyFill="1" applyBorder="1" applyAlignment="1">
      <alignment horizontal="center"/>
    </xf>
    <xf numFmtId="0" fontId="3" fillId="6" borderId="25" xfId="0" applyFont="1" applyFill="1" applyBorder="1" applyAlignment="1">
      <alignment horizontal="center"/>
    </xf>
    <xf numFmtId="0" fontId="3" fillId="7" borderId="24" xfId="0" applyFont="1" applyFill="1" applyBorder="1" applyAlignment="1">
      <alignment horizontal="center"/>
    </xf>
    <xf numFmtId="0" fontId="3" fillId="7" borderId="25" xfId="0" applyFont="1" applyFill="1" applyBorder="1" applyAlignment="1">
      <alignment horizontal="center"/>
    </xf>
    <xf numFmtId="10" fontId="3" fillId="4" borderId="0" xfId="3" applyNumberFormat="1" applyFont="1" applyFill="1" applyAlignment="1">
      <alignment horizontal="center" vertical="center"/>
    </xf>
    <xf numFmtId="10" fontId="3" fillId="4" borderId="0" xfId="3" applyNumberFormat="1" applyFont="1" applyFill="1" applyBorder="1" applyAlignment="1">
      <alignment horizontal="center" vertical="center"/>
    </xf>
    <xf numFmtId="10" fontId="3" fillId="4" borderId="19" xfId="3" applyNumberFormat="1" applyFont="1" applyFill="1" applyBorder="1" applyAlignment="1">
      <alignment horizontal="center" vertical="center"/>
    </xf>
    <xf numFmtId="171" fontId="3" fillId="3" borderId="0" xfId="0" applyNumberFormat="1" applyFont="1" applyFill="1" applyAlignment="1">
      <alignment horizontal="center" vertical="center"/>
    </xf>
    <xf numFmtId="166" fontId="3" fillId="4" borderId="0" xfId="0" applyNumberFormat="1" applyFont="1" applyFill="1" applyAlignment="1">
      <alignment horizontal="center" vertical="center"/>
    </xf>
    <xf numFmtId="0" fontId="3" fillId="4" borderId="0" xfId="0" applyFont="1" applyFill="1" applyAlignment="1">
      <alignment horizontal="center" vertical="center"/>
    </xf>
    <xf numFmtId="170" fontId="3" fillId="4" borderId="0" xfId="0" applyNumberFormat="1" applyFont="1" applyFill="1" applyAlignment="1">
      <alignment horizontal="center" vertical="center"/>
    </xf>
    <xf numFmtId="171" fontId="3" fillId="4" borderId="0" xfId="0" applyNumberFormat="1" applyFont="1" applyFill="1" applyAlignment="1">
      <alignment horizontal="center" vertical="center"/>
    </xf>
    <xf numFmtId="172" fontId="3" fillId="4" borderId="0" xfId="0" applyNumberFormat="1" applyFont="1" applyFill="1" applyAlignment="1">
      <alignment horizontal="center" vertical="center"/>
    </xf>
    <xf numFmtId="169" fontId="3" fillId="4" borderId="0" xfId="0" applyNumberFormat="1" applyFont="1" applyFill="1" applyAlignment="1">
      <alignment horizontal="center" vertical="center"/>
    </xf>
    <xf numFmtId="9" fontId="3" fillId="4" borderId="0" xfId="3" applyFont="1" applyFill="1" applyAlignment="1">
      <alignment horizontal="center" vertical="center"/>
    </xf>
    <xf numFmtId="10" fontId="3" fillId="3" borderId="0" xfId="3" applyNumberFormat="1" applyFont="1" applyFill="1" applyAlignment="1">
      <alignment horizontal="center" vertical="center"/>
    </xf>
    <xf numFmtId="0" fontId="9" fillId="3" borderId="0" xfId="0" applyFont="1" applyFill="1" applyAlignment="1">
      <alignment horizontal="center"/>
    </xf>
    <xf numFmtId="0" fontId="9" fillId="4" borderId="0" xfId="0" applyFont="1" applyFill="1" applyAlignment="1">
      <alignment horizontal="center"/>
    </xf>
    <xf numFmtId="172" fontId="3" fillId="3" borderId="0" xfId="0" applyNumberFormat="1" applyFont="1" applyFill="1" applyAlignment="1">
      <alignment horizontal="center" vertical="center"/>
    </xf>
    <xf numFmtId="169" fontId="3" fillId="3" borderId="0" xfId="0" applyNumberFormat="1" applyFont="1" applyFill="1" applyAlignment="1">
      <alignment horizontal="center" vertical="center"/>
    </xf>
    <xf numFmtId="170" fontId="3" fillId="3" borderId="0" xfId="0" applyNumberFormat="1" applyFont="1" applyFill="1" applyAlignment="1">
      <alignment horizontal="center" vertical="center"/>
    </xf>
    <xf numFmtId="10" fontId="3" fillId="3" borderId="0" xfId="3" applyNumberFormat="1" applyFont="1" applyFill="1" applyBorder="1" applyAlignment="1">
      <alignment horizontal="center" vertical="center"/>
    </xf>
    <xf numFmtId="10" fontId="3" fillId="3" borderId="19" xfId="3" applyNumberFormat="1" applyFont="1" applyFill="1" applyBorder="1" applyAlignment="1">
      <alignment horizontal="center" vertical="center"/>
    </xf>
    <xf numFmtId="174" fontId="3" fillId="3" borderId="0" xfId="0" applyNumberFormat="1" applyFont="1" applyFill="1" applyAlignment="1">
      <alignment horizontal="center" vertical="center"/>
    </xf>
    <xf numFmtId="173" fontId="3" fillId="3" borderId="0" xfId="0" applyNumberFormat="1" applyFont="1" applyFill="1" applyAlignment="1">
      <alignment horizontal="center" vertical="center"/>
    </xf>
    <xf numFmtId="9" fontId="3" fillId="3" borderId="0" xfId="3" applyFont="1" applyFill="1" applyAlignment="1">
      <alignment horizontal="center" vertical="center"/>
    </xf>
    <xf numFmtId="0" fontId="7" fillId="0" borderId="3" xfId="0" applyFont="1" applyBorder="1" applyAlignment="1">
      <alignment vertical="top" wrapText="1"/>
    </xf>
  </cellXfs>
  <cellStyles count="4">
    <cellStyle name="Comma" xfId="1" builtinId="3"/>
    <cellStyle name="Currency" xfId="2" builtinId="4"/>
    <cellStyle name="Normal" xfId="0" builtinId="0"/>
    <cellStyle name="Percent" xfId="3" builtinId="5"/>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90"/>
  <sheetViews>
    <sheetView tabSelected="1" zoomScale="138" zoomScaleNormal="180" zoomScalePageLayoutView="120" workbookViewId="0"/>
  </sheetViews>
  <sheetFormatPr defaultColWidth="13" defaultRowHeight="12.75" x14ac:dyDescent="0.2"/>
  <cols>
    <col min="1" max="1" width="8" customWidth="1"/>
    <col min="2" max="2" width="28" customWidth="1"/>
    <col min="3" max="3" width="1" customWidth="1"/>
    <col min="4" max="4" width="13" customWidth="1"/>
    <col min="5" max="5" width="12.7109375" customWidth="1"/>
    <col min="6" max="6" width="25.85546875" customWidth="1"/>
    <col min="7" max="7" width="10" customWidth="1"/>
    <col min="8" max="8" width="2.42578125" customWidth="1"/>
    <col min="9" max="9" width="8.28515625" customWidth="1"/>
    <col min="10" max="10" width="26.85546875" bestFit="1" customWidth="1"/>
    <col min="11" max="11" width="1.140625" style="93" customWidth="1"/>
    <col min="12" max="12" width="11.5703125" bestFit="1" customWidth="1"/>
    <col min="13" max="13" width="12.140625" customWidth="1"/>
    <col min="14" max="14" width="26.140625" style="1" customWidth="1"/>
    <col min="15" max="15" width="9.42578125" customWidth="1"/>
  </cols>
  <sheetData>
    <row r="1" spans="1:15" ht="20.25" x14ac:dyDescent="0.3">
      <c r="A1" s="2" t="s">
        <v>0</v>
      </c>
      <c r="J1" s="2"/>
      <c r="K1" s="88"/>
      <c r="L1" s="2"/>
      <c r="M1" s="2"/>
      <c r="N1" s="3"/>
    </row>
    <row r="2" spans="1:15" ht="24" thickBot="1" x14ac:dyDescent="0.4">
      <c r="A2" s="177">
        <v>2017</v>
      </c>
      <c r="B2" s="177"/>
      <c r="C2" s="177"/>
      <c r="D2" s="177"/>
      <c r="E2" s="177"/>
      <c r="F2" s="177"/>
      <c r="G2" s="177"/>
      <c r="I2" s="178">
        <v>2016</v>
      </c>
      <c r="J2" s="178"/>
      <c r="K2" s="178"/>
      <c r="L2" s="178"/>
      <c r="M2" s="178"/>
      <c r="N2" s="178"/>
      <c r="O2" s="178"/>
    </row>
    <row r="3" spans="1:15" ht="16.5" thickTop="1" thickBot="1" x14ac:dyDescent="0.3">
      <c r="A3" s="34" t="s">
        <v>1</v>
      </c>
      <c r="B3" s="35"/>
      <c r="C3" s="84"/>
      <c r="D3" s="35"/>
      <c r="E3" s="35"/>
      <c r="F3" s="161" t="s">
        <v>78</v>
      </c>
      <c r="G3" s="162"/>
      <c r="I3" s="53" t="s">
        <v>1</v>
      </c>
      <c r="J3" s="54"/>
      <c r="K3" s="89"/>
      <c r="L3" s="54"/>
      <c r="M3" s="54"/>
      <c r="N3" s="55"/>
      <c r="O3" s="54"/>
    </row>
    <row r="4" spans="1:15" ht="13.5" thickTop="1" x14ac:dyDescent="0.2">
      <c r="A4" s="36" t="s">
        <v>2</v>
      </c>
      <c r="B4" s="35"/>
      <c r="C4" s="84"/>
      <c r="D4" s="35"/>
      <c r="E4" s="35"/>
      <c r="F4" s="94"/>
      <c r="G4" s="118"/>
      <c r="I4" s="56" t="s">
        <v>2</v>
      </c>
      <c r="J4" s="54"/>
      <c r="K4" s="89"/>
      <c r="L4" s="54"/>
      <c r="M4" s="54"/>
      <c r="N4" s="163" t="s">
        <v>78</v>
      </c>
      <c r="O4" s="164"/>
    </row>
    <row r="5" spans="1:15" x14ac:dyDescent="0.2">
      <c r="A5" s="36"/>
      <c r="B5" s="37" t="s">
        <v>3</v>
      </c>
      <c r="C5" s="85"/>
      <c r="D5" s="147">
        <f>G5</f>
        <v>15907</v>
      </c>
      <c r="E5" s="181">
        <f>D5/D6</f>
        <v>0.59870525800745233</v>
      </c>
      <c r="F5" s="95" t="s">
        <v>4</v>
      </c>
      <c r="G5" s="130">
        <v>15907</v>
      </c>
      <c r="I5" s="56"/>
      <c r="J5" s="57" t="s">
        <v>3</v>
      </c>
      <c r="K5" s="90"/>
      <c r="L5" s="137">
        <f>O5</f>
        <v>16711</v>
      </c>
      <c r="M5" s="171">
        <f>L5/L6</f>
        <v>0.87948002736698072</v>
      </c>
      <c r="N5" s="108" t="s">
        <v>4</v>
      </c>
      <c r="O5" s="136">
        <v>16711</v>
      </c>
    </row>
    <row r="6" spans="1:15" x14ac:dyDescent="0.2">
      <c r="A6" s="36"/>
      <c r="B6" s="39" t="s">
        <v>5</v>
      </c>
      <c r="C6" s="86"/>
      <c r="D6" s="148">
        <f>G6</f>
        <v>26569</v>
      </c>
      <c r="E6" s="181"/>
      <c r="F6" s="95" t="s">
        <v>6</v>
      </c>
      <c r="G6" s="130">
        <v>26569</v>
      </c>
      <c r="I6" s="56"/>
      <c r="J6" s="59" t="s">
        <v>5</v>
      </c>
      <c r="K6" s="91"/>
      <c r="L6" s="138">
        <f>O6</f>
        <v>19001</v>
      </c>
      <c r="M6" s="171"/>
      <c r="N6" s="108" t="s">
        <v>6</v>
      </c>
      <c r="O6" s="130">
        <v>19001</v>
      </c>
    </row>
    <row r="7" spans="1:15" x14ac:dyDescent="0.2">
      <c r="A7" s="36"/>
      <c r="B7" s="39"/>
      <c r="C7" s="86"/>
      <c r="D7" s="148"/>
      <c r="E7" s="40"/>
      <c r="F7" s="95"/>
      <c r="G7" s="144"/>
      <c r="I7" s="56"/>
      <c r="J7" s="59"/>
      <c r="K7" s="91"/>
      <c r="L7" s="138"/>
      <c r="M7" s="60"/>
      <c r="N7" s="108"/>
      <c r="O7" s="129"/>
    </row>
    <row r="8" spans="1:15" x14ac:dyDescent="0.2">
      <c r="A8" s="36" t="s">
        <v>7</v>
      </c>
      <c r="B8" s="35"/>
      <c r="C8" s="84"/>
      <c r="D8" s="149"/>
      <c r="E8" s="35"/>
      <c r="F8" s="95"/>
      <c r="G8" s="144"/>
      <c r="I8" s="56" t="s">
        <v>7</v>
      </c>
      <c r="J8" s="54"/>
      <c r="K8" s="89"/>
      <c r="L8" s="139"/>
      <c r="M8" s="54"/>
      <c r="N8" s="108"/>
      <c r="O8" s="129"/>
    </row>
    <row r="9" spans="1:15" x14ac:dyDescent="0.2">
      <c r="A9" s="36"/>
      <c r="B9" s="41" t="s">
        <v>8</v>
      </c>
      <c r="C9" s="86"/>
      <c r="D9" s="147">
        <f>G9-G10</f>
        <v>10350</v>
      </c>
      <c r="E9" s="181">
        <f>D9/D10</f>
        <v>0.38955173322292896</v>
      </c>
      <c r="F9" s="95" t="s">
        <v>4</v>
      </c>
      <c r="G9" s="144">
        <f>G5</f>
        <v>15907</v>
      </c>
      <c r="I9" s="56"/>
      <c r="J9" s="61" t="s">
        <v>8</v>
      </c>
      <c r="K9" s="91"/>
      <c r="L9" s="137">
        <f>O9-O10</f>
        <v>11609</v>
      </c>
      <c r="M9" s="171">
        <f>L9/L10</f>
        <v>0.61096784379769487</v>
      </c>
      <c r="N9" s="108" t="s">
        <v>4</v>
      </c>
      <c r="O9" s="129">
        <f>O5</f>
        <v>16711</v>
      </c>
    </row>
    <row r="10" spans="1:15" x14ac:dyDescent="0.2">
      <c r="A10" s="36"/>
      <c r="B10" s="39" t="s">
        <v>5</v>
      </c>
      <c r="C10" s="86"/>
      <c r="D10" s="148">
        <f>G6</f>
        <v>26569</v>
      </c>
      <c r="E10" s="181"/>
      <c r="F10" s="95" t="s">
        <v>9</v>
      </c>
      <c r="G10" s="130">
        <v>5557</v>
      </c>
      <c r="I10" s="56"/>
      <c r="J10" s="59" t="s">
        <v>5</v>
      </c>
      <c r="K10" s="91"/>
      <c r="L10" s="138">
        <f>O6</f>
        <v>19001</v>
      </c>
      <c r="M10" s="171"/>
      <c r="N10" s="108" t="s">
        <v>9</v>
      </c>
      <c r="O10" s="130">
        <v>5102</v>
      </c>
    </row>
    <row r="11" spans="1:15" x14ac:dyDescent="0.2">
      <c r="A11" s="36"/>
      <c r="B11" s="39"/>
      <c r="C11" s="86"/>
      <c r="D11" s="148"/>
      <c r="E11" s="40"/>
      <c r="F11" s="95"/>
      <c r="G11" s="144"/>
      <c r="I11" s="56"/>
      <c r="J11" s="59"/>
      <c r="K11" s="91"/>
      <c r="L11" s="138"/>
      <c r="M11" s="60"/>
      <c r="N11" s="108"/>
      <c r="O11" s="129"/>
    </row>
    <row r="12" spans="1:15" x14ac:dyDescent="0.2">
      <c r="A12" s="36" t="s">
        <v>10</v>
      </c>
      <c r="B12" s="35"/>
      <c r="C12" s="84"/>
      <c r="D12" s="149"/>
      <c r="E12" s="35"/>
      <c r="F12" s="95"/>
      <c r="G12" s="144"/>
      <c r="I12" s="56" t="s">
        <v>10</v>
      </c>
      <c r="J12" s="54"/>
      <c r="K12" s="89"/>
      <c r="L12" s="139"/>
      <c r="M12" s="54"/>
      <c r="N12" s="108"/>
      <c r="O12" s="129"/>
    </row>
    <row r="13" spans="1:15" x14ac:dyDescent="0.2">
      <c r="A13" s="35"/>
      <c r="B13" s="41" t="s">
        <v>11</v>
      </c>
      <c r="C13" s="86"/>
      <c r="D13" s="147">
        <f>G13</f>
        <v>14264</v>
      </c>
      <c r="E13" s="176">
        <f>D13/D14</f>
        <v>0.8034698360840421</v>
      </c>
      <c r="F13" s="95" t="s">
        <v>12</v>
      </c>
      <c r="G13" s="130">
        <v>14264</v>
      </c>
      <c r="I13" s="54"/>
      <c r="J13" s="61" t="s">
        <v>11</v>
      </c>
      <c r="K13" s="91"/>
      <c r="L13" s="137">
        <f>O13</f>
        <v>14661</v>
      </c>
      <c r="M13" s="165">
        <f>L13/L14</f>
        <v>0.74709539339584186</v>
      </c>
      <c r="N13" s="108" t="s">
        <v>12</v>
      </c>
      <c r="O13" s="130">
        <v>14661</v>
      </c>
    </row>
    <row r="14" spans="1:15" x14ac:dyDescent="0.2">
      <c r="A14" s="35"/>
      <c r="B14" s="39" t="s">
        <v>13</v>
      </c>
      <c r="C14" s="86"/>
      <c r="D14" s="148">
        <f>G13+G14</f>
        <v>17753</v>
      </c>
      <c r="E14" s="176"/>
      <c r="F14" s="95" t="s">
        <v>14</v>
      </c>
      <c r="G14" s="130">
        <v>3489</v>
      </c>
      <c r="I14" s="54"/>
      <c r="J14" s="59" t="s">
        <v>13</v>
      </c>
      <c r="K14" s="91"/>
      <c r="L14" s="138">
        <f>O13+O14</f>
        <v>19624</v>
      </c>
      <c r="M14" s="165"/>
      <c r="N14" s="108" t="s">
        <v>14</v>
      </c>
      <c r="O14" s="130">
        <v>4963</v>
      </c>
    </row>
    <row r="15" spans="1:15" x14ac:dyDescent="0.2">
      <c r="A15" s="35"/>
      <c r="B15" s="35"/>
      <c r="C15" s="84"/>
      <c r="D15" s="150"/>
      <c r="E15" s="35"/>
      <c r="F15" s="95"/>
      <c r="G15" s="144"/>
      <c r="I15" s="54"/>
      <c r="J15" s="54"/>
      <c r="K15" s="89"/>
      <c r="L15" s="140"/>
      <c r="M15" s="54"/>
      <c r="N15" s="108"/>
      <c r="O15" s="129"/>
    </row>
    <row r="16" spans="1:15" x14ac:dyDescent="0.2">
      <c r="A16" s="36" t="s">
        <v>15</v>
      </c>
      <c r="B16" s="35"/>
      <c r="C16" s="84"/>
      <c r="D16" s="151"/>
      <c r="E16" s="35"/>
      <c r="F16" s="95"/>
      <c r="G16" s="144"/>
      <c r="I16" s="56" t="s">
        <v>15</v>
      </c>
      <c r="J16" s="54"/>
      <c r="K16" s="89"/>
      <c r="L16" s="141"/>
      <c r="M16" s="54"/>
      <c r="N16" s="108"/>
      <c r="O16" s="129"/>
    </row>
    <row r="17" spans="1:15" x14ac:dyDescent="0.2">
      <c r="A17" s="35"/>
      <c r="B17" s="42" t="s">
        <v>65</v>
      </c>
      <c r="C17" s="87"/>
      <c r="D17" s="152">
        <f>G17</f>
        <v>4087</v>
      </c>
      <c r="E17" s="179">
        <f>D17/D18</f>
        <v>5.5681198910081742</v>
      </c>
      <c r="F17" s="95" t="s">
        <v>74</v>
      </c>
      <c r="G17" s="130">
        <v>4087</v>
      </c>
      <c r="I17" s="54"/>
      <c r="J17" s="62" t="s">
        <v>16</v>
      </c>
      <c r="K17" s="92"/>
      <c r="L17" s="126">
        <f>O17</f>
        <v>2598</v>
      </c>
      <c r="M17" s="173">
        <f>L17/L18</f>
        <v>3.5298913043478262</v>
      </c>
      <c r="N17" s="108" t="s">
        <v>17</v>
      </c>
      <c r="O17" s="130">
        <v>2598</v>
      </c>
    </row>
    <row r="18" spans="1:15" x14ac:dyDescent="0.2">
      <c r="A18" s="35"/>
      <c r="B18" s="44" t="s">
        <v>18</v>
      </c>
      <c r="C18" s="87"/>
      <c r="D18" s="153">
        <f>G18</f>
        <v>734</v>
      </c>
      <c r="E18" s="179"/>
      <c r="F18" s="95" t="s">
        <v>19</v>
      </c>
      <c r="G18" s="130">
        <v>734</v>
      </c>
      <c r="I18" s="54"/>
      <c r="J18" s="64" t="s">
        <v>18</v>
      </c>
      <c r="K18" s="92"/>
      <c r="L18" s="127">
        <f>O18</f>
        <v>736</v>
      </c>
      <c r="M18" s="173"/>
      <c r="N18" s="108" t="s">
        <v>19</v>
      </c>
      <c r="O18" s="130">
        <v>736</v>
      </c>
    </row>
    <row r="19" spans="1:15" x14ac:dyDescent="0.2">
      <c r="A19" s="35"/>
      <c r="B19" s="44"/>
      <c r="C19" s="87"/>
      <c r="D19" s="153"/>
      <c r="E19" s="35"/>
      <c r="F19" s="95"/>
      <c r="G19" s="118"/>
      <c r="I19" s="54"/>
      <c r="J19" s="64"/>
      <c r="K19" s="92"/>
      <c r="L19" s="64"/>
      <c r="M19" s="54"/>
      <c r="N19" s="108"/>
      <c r="O19" s="113"/>
    </row>
    <row r="20" spans="1:15" x14ac:dyDescent="0.2">
      <c r="A20" s="36" t="s">
        <v>20</v>
      </c>
      <c r="B20" s="35"/>
      <c r="C20" s="84"/>
      <c r="D20" s="35"/>
      <c r="E20" s="35"/>
      <c r="F20" s="95"/>
      <c r="G20" s="118"/>
      <c r="I20" s="56" t="s">
        <v>20</v>
      </c>
      <c r="J20" s="54"/>
      <c r="K20" s="89"/>
      <c r="L20" s="54"/>
      <c r="M20" s="54"/>
      <c r="N20" s="108"/>
      <c r="O20" s="113"/>
    </row>
    <row r="21" spans="1:15" x14ac:dyDescent="0.2">
      <c r="A21" s="36"/>
      <c r="B21" s="42" t="s">
        <v>21</v>
      </c>
      <c r="C21" s="87"/>
      <c r="D21" s="43">
        <f>G21</f>
        <v>0</v>
      </c>
      <c r="E21" s="179" t="e">
        <f>D21/D22</f>
        <v>#DIV/0!</v>
      </c>
      <c r="F21" s="95" t="s">
        <v>22</v>
      </c>
      <c r="G21" s="111"/>
      <c r="I21" s="56"/>
      <c r="J21" s="62" t="s">
        <v>21</v>
      </c>
      <c r="K21" s="92"/>
      <c r="L21" s="63">
        <f>O21</f>
        <v>0</v>
      </c>
      <c r="M21" s="173" t="e">
        <f>L21/L22</f>
        <v>#DIV/0!</v>
      </c>
      <c r="N21" s="108" t="s">
        <v>22</v>
      </c>
      <c r="O21" s="111"/>
    </row>
    <row r="22" spans="1:15" x14ac:dyDescent="0.2">
      <c r="A22" s="36"/>
      <c r="B22" s="44" t="s">
        <v>23</v>
      </c>
      <c r="C22" s="87"/>
      <c r="D22" s="45">
        <f>G22</f>
        <v>0</v>
      </c>
      <c r="E22" s="179"/>
      <c r="F22" s="95" t="s">
        <v>24</v>
      </c>
      <c r="G22" s="111"/>
      <c r="I22" s="56"/>
      <c r="J22" s="64" t="s">
        <v>23</v>
      </c>
      <c r="K22" s="92"/>
      <c r="L22" s="65">
        <f>O22</f>
        <v>0</v>
      </c>
      <c r="M22" s="173"/>
      <c r="N22" s="108" t="s">
        <v>24</v>
      </c>
      <c r="O22" s="111"/>
    </row>
    <row r="23" spans="1:15" x14ac:dyDescent="0.2">
      <c r="A23" s="35"/>
      <c r="B23" s="44"/>
      <c r="C23" s="87"/>
      <c r="D23" s="44"/>
      <c r="E23" s="35"/>
      <c r="F23" s="95"/>
      <c r="G23" s="118"/>
      <c r="I23" s="54"/>
      <c r="J23" s="64"/>
      <c r="K23" s="92"/>
      <c r="L23" s="64"/>
      <c r="M23" s="54"/>
      <c r="N23" s="108"/>
      <c r="O23" s="113"/>
    </row>
    <row r="24" spans="1:15" x14ac:dyDescent="0.2">
      <c r="A24" s="96"/>
      <c r="B24" s="42"/>
      <c r="C24" s="42"/>
      <c r="D24" s="42"/>
      <c r="E24" s="96"/>
      <c r="F24" s="97"/>
      <c r="G24" s="120"/>
      <c r="H24" s="98"/>
      <c r="I24" s="99"/>
      <c r="J24" s="62"/>
      <c r="K24" s="62"/>
      <c r="L24" s="62"/>
      <c r="M24" s="99"/>
      <c r="N24" s="109"/>
      <c r="O24" s="114"/>
    </row>
    <row r="25" spans="1:15" x14ac:dyDescent="0.2">
      <c r="A25" s="35"/>
      <c r="B25" s="44"/>
      <c r="C25" s="87"/>
      <c r="D25" s="44"/>
      <c r="E25" s="35"/>
      <c r="F25" s="95"/>
      <c r="G25" s="118"/>
      <c r="I25" s="54"/>
      <c r="J25" s="64"/>
      <c r="K25" s="92"/>
      <c r="L25" s="64"/>
      <c r="M25" s="54"/>
      <c r="N25" s="108"/>
      <c r="O25" s="113"/>
    </row>
    <row r="26" spans="1:15" ht="15" x14ac:dyDescent="0.25">
      <c r="A26" s="34" t="s">
        <v>25</v>
      </c>
      <c r="B26" s="35"/>
      <c r="C26" s="84"/>
      <c r="D26" s="38"/>
      <c r="E26" s="35"/>
      <c r="F26" s="95"/>
      <c r="G26" s="118"/>
      <c r="I26" s="53" t="s">
        <v>25</v>
      </c>
      <c r="J26" s="54"/>
      <c r="K26" s="89"/>
      <c r="L26" s="58"/>
      <c r="M26" s="54"/>
      <c r="N26" s="108"/>
      <c r="O26" s="113"/>
    </row>
    <row r="27" spans="1:15" ht="15" x14ac:dyDescent="0.25">
      <c r="A27" s="34"/>
      <c r="B27" s="35"/>
      <c r="C27" s="84"/>
      <c r="D27" s="38"/>
      <c r="E27" s="35"/>
      <c r="F27" s="95"/>
      <c r="G27" s="118"/>
      <c r="I27" s="53"/>
      <c r="J27" s="54"/>
      <c r="K27" s="89"/>
      <c r="L27" s="58"/>
      <c r="M27" s="54"/>
      <c r="N27" s="108"/>
      <c r="O27" s="113"/>
    </row>
    <row r="28" spans="1:15" x14ac:dyDescent="0.2">
      <c r="A28" s="36" t="s">
        <v>26</v>
      </c>
      <c r="B28" s="35"/>
      <c r="C28" s="84"/>
      <c r="D28" s="38"/>
      <c r="E28" s="35"/>
      <c r="F28" s="95"/>
      <c r="G28" s="118"/>
      <c r="I28" s="56" t="s">
        <v>26</v>
      </c>
      <c r="J28" s="54"/>
      <c r="K28" s="89"/>
      <c r="L28" s="58"/>
      <c r="M28" s="54"/>
      <c r="N28" s="108"/>
      <c r="O28" s="113"/>
    </row>
    <row r="29" spans="1:15" x14ac:dyDescent="0.2">
      <c r="A29" s="36"/>
      <c r="B29" s="41" t="s">
        <v>27</v>
      </c>
      <c r="C29" s="86"/>
      <c r="D29" s="147">
        <f>G29</f>
        <v>19844</v>
      </c>
      <c r="E29" s="176">
        <f>D29/D30</f>
        <v>0.6573908434373551</v>
      </c>
      <c r="F29" s="95" t="s">
        <v>27</v>
      </c>
      <c r="G29" s="130">
        <v>19844</v>
      </c>
      <c r="I29" s="56"/>
      <c r="J29" s="61" t="s">
        <v>27</v>
      </c>
      <c r="K29" s="91"/>
      <c r="L29" s="137">
        <f>O29</f>
        <v>18599</v>
      </c>
      <c r="M29" s="165">
        <f>L29/L30</f>
        <v>0.66689375739538881</v>
      </c>
      <c r="N29" s="108" t="s">
        <v>27</v>
      </c>
      <c r="O29" s="130">
        <v>18599</v>
      </c>
    </row>
    <row r="30" spans="1:15" x14ac:dyDescent="0.2">
      <c r="A30" s="36"/>
      <c r="B30" s="39" t="s">
        <v>28</v>
      </c>
      <c r="C30" s="86"/>
      <c r="D30" s="148">
        <f>G30</f>
        <v>30186</v>
      </c>
      <c r="E30" s="176"/>
      <c r="F30" s="95" t="s">
        <v>28</v>
      </c>
      <c r="G30" s="130">
        <v>30186</v>
      </c>
      <c r="I30" s="56"/>
      <c r="J30" s="59" t="s">
        <v>28</v>
      </c>
      <c r="K30" s="91"/>
      <c r="L30" s="138">
        <f>O30</f>
        <v>27889</v>
      </c>
      <c r="M30" s="165"/>
      <c r="N30" s="108" t="s">
        <v>28</v>
      </c>
      <c r="O30" s="130">
        <v>27889</v>
      </c>
    </row>
    <row r="31" spans="1:15" x14ac:dyDescent="0.2">
      <c r="A31" s="36"/>
      <c r="B31" s="39"/>
      <c r="C31" s="86"/>
      <c r="D31" s="154"/>
      <c r="E31" s="46"/>
      <c r="F31" s="95"/>
      <c r="G31" s="144"/>
      <c r="I31" s="56"/>
      <c r="J31" s="59"/>
      <c r="K31" s="91"/>
      <c r="L31" s="142"/>
      <c r="M31" s="66"/>
      <c r="N31" s="108"/>
      <c r="O31" s="129"/>
    </row>
    <row r="32" spans="1:15" x14ac:dyDescent="0.2">
      <c r="A32" s="36" t="s">
        <v>29</v>
      </c>
      <c r="B32" s="35"/>
      <c r="C32" s="84"/>
      <c r="D32" s="151"/>
      <c r="E32" s="35"/>
      <c r="F32" s="95"/>
      <c r="G32" s="144"/>
      <c r="I32" s="56" t="s">
        <v>29</v>
      </c>
      <c r="J32" s="54"/>
      <c r="K32" s="89"/>
      <c r="L32" s="141"/>
      <c r="M32" s="54"/>
      <c r="N32" s="108"/>
      <c r="O32" s="129"/>
    </row>
    <row r="33" spans="1:15" x14ac:dyDescent="0.2">
      <c r="A33" s="35"/>
      <c r="B33" s="41" t="s">
        <v>30</v>
      </c>
      <c r="C33" s="86"/>
      <c r="D33" s="147">
        <f>G33</f>
        <v>4087</v>
      </c>
      <c r="E33" s="176">
        <f>D33/D34</f>
        <v>0.1353938912078447</v>
      </c>
      <c r="F33" s="95" t="s">
        <v>17</v>
      </c>
      <c r="G33" s="144">
        <f>G17</f>
        <v>4087</v>
      </c>
      <c r="I33" s="54"/>
      <c r="J33" s="61" t="s">
        <v>30</v>
      </c>
      <c r="K33" s="91"/>
      <c r="L33" s="137">
        <f>O33</f>
        <v>2598</v>
      </c>
      <c r="M33" s="165">
        <f>L33/L34</f>
        <v>9.3155007350568322E-2</v>
      </c>
      <c r="N33" s="108" t="s">
        <v>17</v>
      </c>
      <c r="O33" s="129">
        <f>O17</f>
        <v>2598</v>
      </c>
    </row>
    <row r="34" spans="1:15" x14ac:dyDescent="0.2">
      <c r="A34" s="35"/>
      <c r="B34" s="39" t="s">
        <v>28</v>
      </c>
      <c r="C34" s="86"/>
      <c r="D34" s="148">
        <f>G34</f>
        <v>30186</v>
      </c>
      <c r="E34" s="176"/>
      <c r="F34" s="95" t="s">
        <v>28</v>
      </c>
      <c r="G34" s="144">
        <f>G30</f>
        <v>30186</v>
      </c>
      <c r="I34" s="54"/>
      <c r="J34" s="59" t="s">
        <v>28</v>
      </c>
      <c r="K34" s="91"/>
      <c r="L34" s="138">
        <f>O34</f>
        <v>27889</v>
      </c>
      <c r="M34" s="165"/>
      <c r="N34" s="108" t="s">
        <v>28</v>
      </c>
      <c r="O34" s="129">
        <f>O30</f>
        <v>27889</v>
      </c>
    </row>
    <row r="35" spans="1:15" x14ac:dyDescent="0.2">
      <c r="A35" s="35"/>
      <c r="B35" s="39"/>
      <c r="C35" s="39"/>
      <c r="D35" s="154"/>
      <c r="E35" s="46"/>
      <c r="F35" s="95"/>
      <c r="G35" s="144"/>
      <c r="I35" s="54"/>
      <c r="J35" s="59"/>
      <c r="K35" s="91"/>
      <c r="L35" s="142"/>
      <c r="M35" s="66"/>
      <c r="N35" s="108"/>
      <c r="O35" s="129"/>
    </row>
    <row r="36" spans="1:15" x14ac:dyDescent="0.2">
      <c r="A36" s="36" t="s">
        <v>31</v>
      </c>
      <c r="B36" s="35"/>
      <c r="C36" s="35"/>
      <c r="D36" s="151"/>
      <c r="E36" s="35"/>
      <c r="F36" s="95"/>
      <c r="G36" s="144"/>
      <c r="I36" s="56" t="s">
        <v>31</v>
      </c>
      <c r="J36" s="54"/>
      <c r="K36" s="89"/>
      <c r="L36" s="141"/>
      <c r="M36" s="54"/>
      <c r="N36" s="108"/>
      <c r="O36" s="129"/>
    </row>
    <row r="37" spans="1:15" x14ac:dyDescent="0.2">
      <c r="A37" s="35"/>
      <c r="B37" s="41" t="s">
        <v>28</v>
      </c>
      <c r="C37" s="86"/>
      <c r="D37" s="155">
        <f>G37</f>
        <v>30186</v>
      </c>
      <c r="E37" s="186">
        <f>D37/D38</f>
        <v>0.53539312889093849</v>
      </c>
      <c r="F37" s="95" t="s">
        <v>28</v>
      </c>
      <c r="G37" s="144">
        <f>G30</f>
        <v>30186</v>
      </c>
      <c r="I37" s="54"/>
      <c r="J37" s="61" t="s">
        <v>28</v>
      </c>
      <c r="K37" s="91"/>
      <c r="L37" s="133">
        <f>O37</f>
        <v>27889</v>
      </c>
      <c r="M37" s="175">
        <f>L37/L38</f>
        <v>0.47204685093346421</v>
      </c>
      <c r="N37" s="108" t="s">
        <v>28</v>
      </c>
      <c r="O37" s="129">
        <f>O30</f>
        <v>27889</v>
      </c>
    </row>
    <row r="38" spans="1:15" x14ac:dyDescent="0.2">
      <c r="A38" s="35"/>
      <c r="B38" s="39" t="s">
        <v>32</v>
      </c>
      <c r="C38" s="86"/>
      <c r="D38" s="156">
        <f>G38</f>
        <v>56381</v>
      </c>
      <c r="E38" s="186"/>
      <c r="F38" s="95" t="s">
        <v>32</v>
      </c>
      <c r="G38" s="130">
        <v>56381</v>
      </c>
      <c r="I38" s="54"/>
      <c r="J38" s="59" t="s">
        <v>32</v>
      </c>
      <c r="K38" s="91"/>
      <c r="L38" s="134">
        <f>O38</f>
        <v>59081</v>
      </c>
      <c r="M38" s="175"/>
      <c r="N38" s="108" t="s">
        <v>32</v>
      </c>
      <c r="O38" s="130">
        <v>59081</v>
      </c>
    </row>
    <row r="39" spans="1:15" x14ac:dyDescent="0.2">
      <c r="A39" s="35"/>
      <c r="B39" s="39"/>
      <c r="C39" s="86"/>
      <c r="D39" s="156"/>
      <c r="E39" s="78"/>
      <c r="F39" s="95"/>
      <c r="G39" s="144"/>
      <c r="I39" s="54"/>
      <c r="J39" s="59"/>
      <c r="K39" s="91"/>
      <c r="L39" s="134"/>
      <c r="M39" s="77"/>
      <c r="N39" s="108"/>
      <c r="O39" s="129"/>
    </row>
    <row r="40" spans="1:15" x14ac:dyDescent="0.2">
      <c r="A40" s="36" t="s">
        <v>33</v>
      </c>
      <c r="B40" s="35"/>
      <c r="C40" s="84"/>
      <c r="D40" s="153"/>
      <c r="E40" s="35"/>
      <c r="F40" s="95"/>
      <c r="G40" s="144"/>
      <c r="I40" s="56" t="s">
        <v>33</v>
      </c>
      <c r="J40" s="54"/>
      <c r="K40" s="89"/>
      <c r="L40" s="127"/>
      <c r="M40" s="54"/>
      <c r="N40" s="108"/>
      <c r="O40" s="129"/>
    </row>
    <row r="41" spans="1:15" x14ac:dyDescent="0.2">
      <c r="A41" s="35"/>
      <c r="B41" s="41" t="s">
        <v>30</v>
      </c>
      <c r="C41" s="86"/>
      <c r="D41" s="155">
        <f>G41</f>
        <v>4087</v>
      </c>
      <c r="E41" s="176">
        <f>D41/D42</f>
        <v>7.2488959046487292E-2</v>
      </c>
      <c r="F41" s="95" t="s">
        <v>17</v>
      </c>
      <c r="G41" s="144">
        <f>G17</f>
        <v>4087</v>
      </c>
      <c r="I41" s="54"/>
      <c r="J41" s="61" t="s">
        <v>30</v>
      </c>
      <c r="K41" s="91"/>
      <c r="L41" s="133">
        <f>O41</f>
        <v>2598</v>
      </c>
      <c r="M41" s="165">
        <f>L41/L42</f>
        <v>4.3973527868519491E-2</v>
      </c>
      <c r="N41" s="108" t="s">
        <v>17</v>
      </c>
      <c r="O41" s="129">
        <f>O17</f>
        <v>2598</v>
      </c>
    </row>
    <row r="42" spans="1:15" x14ac:dyDescent="0.2">
      <c r="A42" s="35"/>
      <c r="B42" s="39" t="s">
        <v>32</v>
      </c>
      <c r="C42" s="86"/>
      <c r="D42" s="156">
        <f>G42</f>
        <v>56381</v>
      </c>
      <c r="E42" s="176"/>
      <c r="F42" s="95" t="s">
        <v>32</v>
      </c>
      <c r="G42" s="144">
        <f>G38</f>
        <v>56381</v>
      </c>
      <c r="I42" s="54"/>
      <c r="J42" s="59" t="s">
        <v>32</v>
      </c>
      <c r="K42" s="91"/>
      <c r="L42" s="134">
        <f>O42</f>
        <v>59081</v>
      </c>
      <c r="M42" s="165"/>
      <c r="N42" s="108" t="s">
        <v>32</v>
      </c>
      <c r="O42" s="129">
        <f>O38</f>
        <v>59081</v>
      </c>
    </row>
    <row r="43" spans="1:15" x14ac:dyDescent="0.2">
      <c r="A43" s="96"/>
      <c r="B43" s="41"/>
      <c r="C43" s="41"/>
      <c r="D43" s="48"/>
      <c r="E43" s="100"/>
      <c r="F43" s="97"/>
      <c r="G43" s="120"/>
      <c r="H43" s="98"/>
      <c r="I43" s="99"/>
      <c r="J43" s="61"/>
      <c r="K43" s="61"/>
      <c r="L43" s="68"/>
      <c r="M43" s="101"/>
      <c r="N43" s="109"/>
      <c r="O43" s="135"/>
    </row>
    <row r="44" spans="1:15" x14ac:dyDescent="0.2">
      <c r="A44" s="35"/>
      <c r="B44" s="35"/>
      <c r="C44" s="84"/>
      <c r="D44" s="44"/>
      <c r="E44" s="35"/>
      <c r="F44" s="95"/>
      <c r="G44" s="118"/>
      <c r="I44" s="54"/>
      <c r="J44" s="54"/>
      <c r="K44" s="89"/>
      <c r="L44" s="64"/>
      <c r="M44" s="54"/>
      <c r="N44" s="108"/>
      <c r="O44" s="113"/>
    </row>
    <row r="45" spans="1:15" ht="15" x14ac:dyDescent="0.25">
      <c r="A45" s="34" t="s">
        <v>34</v>
      </c>
      <c r="B45" s="35"/>
      <c r="C45" s="84"/>
      <c r="D45" s="44"/>
      <c r="E45" s="35"/>
      <c r="F45" s="95"/>
      <c r="G45" s="118"/>
      <c r="I45" s="53" t="s">
        <v>34</v>
      </c>
      <c r="J45" s="54"/>
      <c r="K45" s="89"/>
      <c r="L45" s="64"/>
      <c r="M45" s="54"/>
      <c r="N45" s="108"/>
      <c r="O45" s="113"/>
    </row>
    <row r="46" spans="1:15" ht="15" x14ac:dyDescent="0.25">
      <c r="A46" s="34"/>
      <c r="B46" s="35"/>
      <c r="C46" s="84"/>
      <c r="D46" s="44"/>
      <c r="E46" s="35"/>
      <c r="F46" s="95"/>
      <c r="G46" s="118"/>
      <c r="I46" s="53"/>
      <c r="J46" s="54"/>
      <c r="K46" s="89"/>
      <c r="L46" s="64"/>
      <c r="M46" s="54"/>
      <c r="N46" s="108"/>
      <c r="O46" s="113"/>
    </row>
    <row r="47" spans="1:15" x14ac:dyDescent="0.2">
      <c r="A47" s="36" t="s">
        <v>35</v>
      </c>
      <c r="B47" s="35"/>
      <c r="C47" s="84"/>
      <c r="D47" s="44"/>
      <c r="E47" s="35"/>
      <c r="F47" s="95"/>
      <c r="G47" s="118"/>
      <c r="I47" s="56" t="s">
        <v>35</v>
      </c>
      <c r="J47" s="54"/>
      <c r="K47" s="89"/>
      <c r="L47" s="64"/>
      <c r="M47" s="54"/>
      <c r="N47" s="108"/>
      <c r="O47" s="113"/>
    </row>
    <row r="48" spans="1:15" x14ac:dyDescent="0.2">
      <c r="A48" s="35"/>
      <c r="B48" s="41" t="s">
        <v>36</v>
      </c>
      <c r="C48" s="86"/>
      <c r="D48" s="155">
        <f>G48</f>
        <v>10342</v>
      </c>
      <c r="E48" s="179">
        <f>D48/D49</f>
        <v>1.8610761202087458</v>
      </c>
      <c r="F48" s="95" t="s">
        <v>37</v>
      </c>
      <c r="G48" s="130">
        <v>10342</v>
      </c>
      <c r="I48" s="54"/>
      <c r="J48" s="61" t="s">
        <v>36</v>
      </c>
      <c r="K48" s="91"/>
      <c r="L48" s="133">
        <f>O48</f>
        <v>9290</v>
      </c>
      <c r="M48" s="173">
        <f>L48/L49</f>
        <v>1.8208545668365348</v>
      </c>
      <c r="N48" s="108" t="s">
        <v>37</v>
      </c>
      <c r="O48" s="130">
        <v>9290</v>
      </c>
    </row>
    <row r="49" spans="1:15" x14ac:dyDescent="0.2">
      <c r="A49" s="35"/>
      <c r="B49" s="39" t="s">
        <v>38</v>
      </c>
      <c r="C49" s="86"/>
      <c r="D49" s="156">
        <f>G49</f>
        <v>5557</v>
      </c>
      <c r="E49" s="179"/>
      <c r="F49" s="95" t="s">
        <v>9</v>
      </c>
      <c r="G49" s="130">
        <v>5557</v>
      </c>
      <c r="I49" s="54"/>
      <c r="J49" s="59" t="s">
        <v>38</v>
      </c>
      <c r="K49" s="91"/>
      <c r="L49" s="134">
        <f>O49</f>
        <v>5102</v>
      </c>
      <c r="M49" s="173"/>
      <c r="N49" s="108" t="s">
        <v>9</v>
      </c>
      <c r="O49" s="130">
        <v>5102</v>
      </c>
    </row>
    <row r="50" spans="1:15" x14ac:dyDescent="0.2">
      <c r="A50" s="35"/>
      <c r="B50" s="39"/>
      <c r="C50" s="86"/>
      <c r="D50" s="47"/>
      <c r="E50" s="78"/>
      <c r="F50" s="95"/>
      <c r="G50" s="118"/>
      <c r="I50" s="54"/>
      <c r="J50" s="59"/>
      <c r="K50" s="91"/>
      <c r="L50" s="67"/>
      <c r="M50" s="77"/>
      <c r="N50" s="108"/>
      <c r="O50" s="113"/>
    </row>
    <row r="51" spans="1:15" x14ac:dyDescent="0.2">
      <c r="A51" s="158" t="s">
        <v>39</v>
      </c>
      <c r="B51" s="35"/>
      <c r="C51" s="84"/>
      <c r="D51" s="44"/>
      <c r="E51" s="35"/>
      <c r="F51" s="95"/>
      <c r="G51" s="118"/>
      <c r="I51" s="56" t="s">
        <v>39</v>
      </c>
      <c r="J51" s="54"/>
      <c r="K51" s="89"/>
      <c r="L51" s="64"/>
      <c r="M51" s="54"/>
      <c r="N51" s="108"/>
      <c r="O51" s="113"/>
    </row>
    <row r="52" spans="1:15" x14ac:dyDescent="0.2">
      <c r="A52" s="35"/>
      <c r="B52" s="41">
        <v>365</v>
      </c>
      <c r="C52" s="86"/>
      <c r="D52" s="49">
        <v>365</v>
      </c>
      <c r="E52" s="180">
        <f>D52/D53</f>
        <v>196.12309031135177</v>
      </c>
      <c r="F52" s="95" t="s">
        <v>72</v>
      </c>
      <c r="G52" s="121">
        <f>E48</f>
        <v>1.8610761202087458</v>
      </c>
      <c r="I52" s="54"/>
      <c r="J52" s="61">
        <v>365</v>
      </c>
      <c r="K52" s="91"/>
      <c r="L52" s="69">
        <v>365</v>
      </c>
      <c r="M52" s="174">
        <f>L52/L53</f>
        <v>200.45532831001074</v>
      </c>
      <c r="N52" s="108" t="s">
        <v>72</v>
      </c>
      <c r="O52" s="115">
        <f>M48</f>
        <v>1.8208545668365348</v>
      </c>
    </row>
    <row r="53" spans="1:15" x14ac:dyDescent="0.2">
      <c r="A53" s="35"/>
      <c r="B53" s="159" t="s">
        <v>35</v>
      </c>
      <c r="C53" s="86"/>
      <c r="D53" s="51">
        <f>G52</f>
        <v>1.8610761202087458</v>
      </c>
      <c r="E53" s="180"/>
      <c r="F53" s="95"/>
      <c r="G53" s="118"/>
      <c r="I53" s="54"/>
      <c r="J53" s="59" t="s">
        <v>35</v>
      </c>
      <c r="K53" s="91"/>
      <c r="L53" s="71">
        <f>O52</f>
        <v>1.8208545668365348</v>
      </c>
      <c r="M53" s="174"/>
      <c r="N53" s="108"/>
      <c r="O53" s="113"/>
    </row>
    <row r="54" spans="1:15" x14ac:dyDescent="0.2">
      <c r="A54" s="35"/>
      <c r="B54" s="39"/>
      <c r="C54" s="86"/>
      <c r="D54" s="47"/>
      <c r="E54" s="78"/>
      <c r="F54" s="95"/>
      <c r="G54" s="118"/>
      <c r="I54" s="54"/>
      <c r="J54" s="59"/>
      <c r="K54" s="91"/>
      <c r="L54" s="67"/>
      <c r="M54" s="77"/>
      <c r="N54" s="108"/>
      <c r="O54" s="113"/>
    </row>
    <row r="55" spans="1:15" x14ac:dyDescent="0.2">
      <c r="A55" s="36" t="s">
        <v>40</v>
      </c>
      <c r="B55" s="35"/>
      <c r="C55" s="84"/>
      <c r="D55" s="44"/>
      <c r="E55" s="35"/>
      <c r="F55" s="95"/>
      <c r="G55" s="118"/>
      <c r="I55" s="56" t="s">
        <v>40</v>
      </c>
      <c r="J55" s="54"/>
      <c r="K55" s="89"/>
      <c r="L55" s="64"/>
      <c r="M55" s="54"/>
      <c r="N55" s="108"/>
      <c r="O55" s="113"/>
    </row>
    <row r="56" spans="1:15" x14ac:dyDescent="0.2">
      <c r="A56" s="35"/>
      <c r="B56" s="41" t="s">
        <v>41</v>
      </c>
      <c r="C56" s="86"/>
      <c r="D56" s="49">
        <f>G56*365</f>
        <v>2190000</v>
      </c>
      <c r="E56" s="168">
        <f>D56/D57</f>
        <v>72.550188829258602</v>
      </c>
      <c r="F56" s="95" t="s">
        <v>42</v>
      </c>
      <c r="G56" s="130">
        <v>6000</v>
      </c>
      <c r="I56" s="54"/>
      <c r="J56" s="61" t="s">
        <v>41</v>
      </c>
      <c r="K56" s="91"/>
      <c r="L56" s="69">
        <f>O56*365</f>
        <v>2199490</v>
      </c>
      <c r="M56" s="172">
        <f>L56/L57</f>
        <v>78.86586109218689</v>
      </c>
      <c r="N56" s="108" t="s">
        <v>42</v>
      </c>
      <c r="O56" s="130">
        <v>6026</v>
      </c>
    </row>
    <row r="57" spans="1:15" x14ac:dyDescent="0.2">
      <c r="A57" s="35"/>
      <c r="B57" s="39" t="s">
        <v>28</v>
      </c>
      <c r="C57" s="86"/>
      <c r="D57" s="156">
        <f>G57</f>
        <v>30186</v>
      </c>
      <c r="E57" s="168"/>
      <c r="F57" s="95" t="s">
        <v>28</v>
      </c>
      <c r="G57" s="144">
        <f>G30</f>
        <v>30186</v>
      </c>
      <c r="I57" s="54"/>
      <c r="J57" s="59" t="s">
        <v>28</v>
      </c>
      <c r="K57" s="91"/>
      <c r="L57" s="134">
        <f>O57</f>
        <v>27889</v>
      </c>
      <c r="M57" s="172"/>
      <c r="N57" s="108" t="s">
        <v>28</v>
      </c>
      <c r="O57" s="129">
        <f>O30</f>
        <v>27889</v>
      </c>
    </row>
    <row r="58" spans="1:15" x14ac:dyDescent="0.2">
      <c r="A58" s="35"/>
      <c r="B58" s="39"/>
      <c r="C58" s="86"/>
      <c r="D58" s="47"/>
      <c r="E58" s="46"/>
      <c r="F58" s="95"/>
      <c r="G58" s="144"/>
      <c r="I58" s="54"/>
      <c r="J58" s="59"/>
      <c r="K58" s="91"/>
      <c r="L58" s="67"/>
      <c r="M58" s="66"/>
      <c r="N58" s="108"/>
      <c r="O58" s="113"/>
    </row>
    <row r="59" spans="1:15" x14ac:dyDescent="0.2">
      <c r="A59" s="36" t="s">
        <v>43</v>
      </c>
      <c r="B59" s="35"/>
      <c r="C59" s="84"/>
      <c r="D59" s="44"/>
      <c r="E59" s="50"/>
      <c r="F59" s="95"/>
      <c r="G59" s="144"/>
      <c r="I59" s="56" t="s">
        <v>43</v>
      </c>
      <c r="J59" s="54"/>
      <c r="K59" s="89"/>
      <c r="L59" s="64"/>
      <c r="M59" s="70"/>
      <c r="N59" s="108"/>
      <c r="O59" s="113"/>
    </row>
    <row r="60" spans="1:15" x14ac:dyDescent="0.2">
      <c r="A60" s="35"/>
      <c r="B60" s="41" t="s">
        <v>44</v>
      </c>
      <c r="C60" s="86"/>
      <c r="D60" s="49">
        <f>G60*365</f>
        <v>7654050</v>
      </c>
      <c r="E60" s="168">
        <f>D60/D61</f>
        <v>740.09379230322952</v>
      </c>
      <c r="F60" s="95" t="s">
        <v>45</v>
      </c>
      <c r="G60" s="130">
        <v>20970</v>
      </c>
      <c r="I60" s="54"/>
      <c r="J60" s="61" t="s">
        <v>44</v>
      </c>
      <c r="K60" s="91"/>
      <c r="L60" s="69">
        <f>O60*365</f>
        <v>4366860</v>
      </c>
      <c r="M60" s="172">
        <f>L60/L61</f>
        <v>470.06027987082882</v>
      </c>
      <c r="N60" s="108" t="s">
        <v>45</v>
      </c>
      <c r="O60" s="130">
        <v>11964</v>
      </c>
    </row>
    <row r="61" spans="1:15" x14ac:dyDescent="0.2">
      <c r="A61" s="35"/>
      <c r="B61" s="39" t="s">
        <v>46</v>
      </c>
      <c r="C61" s="86"/>
      <c r="D61" s="156">
        <f>G61</f>
        <v>10342</v>
      </c>
      <c r="E61" s="168"/>
      <c r="F61" s="95" t="s">
        <v>73</v>
      </c>
      <c r="G61" s="144">
        <f>G48</f>
        <v>10342</v>
      </c>
      <c r="I61" s="54"/>
      <c r="J61" s="59" t="s">
        <v>46</v>
      </c>
      <c r="K61" s="91"/>
      <c r="L61" s="134">
        <f>O61</f>
        <v>9290</v>
      </c>
      <c r="M61" s="172"/>
      <c r="N61" s="108" t="s">
        <v>47</v>
      </c>
      <c r="O61" s="129">
        <f>O48</f>
        <v>9290</v>
      </c>
    </row>
    <row r="62" spans="1:15" x14ac:dyDescent="0.2">
      <c r="A62" s="96"/>
      <c r="B62" s="41"/>
      <c r="C62" s="41"/>
      <c r="D62" s="48"/>
      <c r="E62" s="100"/>
      <c r="F62" s="97"/>
      <c r="G62" s="120"/>
      <c r="H62" s="98"/>
      <c r="I62" s="99"/>
      <c r="J62" s="61"/>
      <c r="K62" s="61"/>
      <c r="L62" s="68"/>
      <c r="M62" s="101"/>
      <c r="N62" s="109"/>
      <c r="O62" s="114"/>
    </row>
    <row r="63" spans="1:15" x14ac:dyDescent="0.2">
      <c r="A63" s="35"/>
      <c r="B63" s="39"/>
      <c r="C63" s="86"/>
      <c r="D63" s="47"/>
      <c r="E63" s="78"/>
      <c r="F63" s="95"/>
      <c r="G63" s="118"/>
      <c r="I63" s="54"/>
      <c r="J63" s="59"/>
      <c r="K63" s="91"/>
      <c r="L63" s="67"/>
      <c r="M63" s="77"/>
      <c r="N63" s="108"/>
      <c r="O63" s="113"/>
    </row>
    <row r="64" spans="1:15" ht="15" x14ac:dyDescent="0.25">
      <c r="A64" s="34" t="s">
        <v>48</v>
      </c>
      <c r="B64" s="35"/>
      <c r="C64" s="84"/>
      <c r="D64" s="35"/>
      <c r="E64" s="35"/>
      <c r="F64" s="95"/>
      <c r="G64" s="118"/>
      <c r="I64" s="53" t="s">
        <v>48</v>
      </c>
      <c r="J64" s="54"/>
      <c r="K64" s="89"/>
      <c r="L64" s="54"/>
      <c r="M64" s="54"/>
      <c r="N64" s="108"/>
      <c r="O64" s="113"/>
    </row>
    <row r="65" spans="1:15" ht="15" x14ac:dyDescent="0.25">
      <c r="A65" s="34"/>
      <c r="B65" s="35"/>
      <c r="C65" s="84"/>
      <c r="D65" s="35"/>
      <c r="E65" s="35"/>
      <c r="F65" s="95"/>
      <c r="G65" s="118"/>
      <c r="I65" s="53"/>
      <c r="J65" s="54"/>
      <c r="K65" s="89"/>
      <c r="L65" s="54"/>
      <c r="M65" s="54"/>
      <c r="N65" s="108"/>
      <c r="O65" s="113"/>
    </row>
    <row r="66" spans="1:15" x14ac:dyDescent="0.2">
      <c r="A66" s="158" t="s">
        <v>49</v>
      </c>
      <c r="B66" s="35"/>
      <c r="C66" s="84"/>
      <c r="D66" s="35"/>
      <c r="E66" s="35"/>
      <c r="F66" s="95"/>
      <c r="G66" s="118"/>
      <c r="I66" s="56" t="s">
        <v>49</v>
      </c>
      <c r="J66" s="54"/>
      <c r="K66" s="89"/>
      <c r="L66" s="54"/>
      <c r="M66" s="54"/>
      <c r="N66" s="108"/>
      <c r="O66" s="113"/>
    </row>
    <row r="67" spans="1:15" x14ac:dyDescent="0.2">
      <c r="A67" s="35"/>
      <c r="B67" s="42" t="s">
        <v>21</v>
      </c>
      <c r="C67" s="87"/>
      <c r="D67" s="152">
        <f>G67</f>
        <v>1532</v>
      </c>
      <c r="E67" s="184">
        <f>D67*100/D68</f>
        <v>31.354891526811297</v>
      </c>
      <c r="F67" s="95" t="s">
        <v>22</v>
      </c>
      <c r="G67" s="144">
        <v>1532</v>
      </c>
      <c r="I67" s="54"/>
      <c r="J67" s="62" t="s">
        <v>21</v>
      </c>
      <c r="K67" s="92"/>
      <c r="L67" s="126">
        <f>O67</f>
        <v>912</v>
      </c>
      <c r="M67" s="169">
        <f>L67*100/L68</f>
        <v>18.765432098765434</v>
      </c>
      <c r="N67" s="108" t="s">
        <v>22</v>
      </c>
      <c r="O67" s="129">
        <v>912</v>
      </c>
    </row>
    <row r="68" spans="1:15" x14ac:dyDescent="0.2">
      <c r="A68" s="35"/>
      <c r="B68" s="160" t="s">
        <v>50</v>
      </c>
      <c r="C68" s="87"/>
      <c r="D68" s="44">
        <f>G68</f>
        <v>4886</v>
      </c>
      <c r="E68" s="184"/>
      <c r="F68" s="95" t="s">
        <v>51</v>
      </c>
      <c r="G68" s="116">
        <v>4886</v>
      </c>
      <c r="I68" s="54"/>
      <c r="J68" s="64" t="s">
        <v>50</v>
      </c>
      <c r="K68" s="92"/>
      <c r="L68" s="64">
        <f>O68</f>
        <v>4860</v>
      </c>
      <c r="M68" s="170"/>
      <c r="N68" s="108" t="s">
        <v>51</v>
      </c>
      <c r="O68" s="116">
        <v>4860</v>
      </c>
    </row>
    <row r="69" spans="1:15" x14ac:dyDescent="0.2">
      <c r="A69" s="35"/>
      <c r="B69" s="35"/>
      <c r="C69" s="84"/>
      <c r="D69" s="35"/>
      <c r="E69" s="35"/>
      <c r="F69" s="95"/>
      <c r="G69" s="118"/>
      <c r="I69" s="54"/>
      <c r="J69" s="54"/>
      <c r="K69" s="89"/>
      <c r="L69" s="54"/>
      <c r="M69" s="54"/>
      <c r="N69" s="108"/>
      <c r="O69" s="113"/>
    </row>
    <row r="70" spans="1:15" x14ac:dyDescent="0.2">
      <c r="A70" s="36" t="s">
        <v>52</v>
      </c>
      <c r="B70" s="35"/>
      <c r="C70" s="84"/>
      <c r="D70" s="35"/>
      <c r="E70" s="35"/>
      <c r="F70" s="95"/>
      <c r="G70" s="118"/>
      <c r="I70" s="56" t="s">
        <v>52</v>
      </c>
      <c r="J70" s="54"/>
      <c r="K70" s="89"/>
      <c r="L70" s="54"/>
      <c r="M70" s="54"/>
      <c r="N70" s="108"/>
      <c r="O70" s="113"/>
    </row>
    <row r="71" spans="1:15" x14ac:dyDescent="0.2">
      <c r="A71" s="36"/>
      <c r="B71" s="42" t="s">
        <v>53</v>
      </c>
      <c r="C71" s="87"/>
      <c r="D71" s="43">
        <f>G71</f>
        <v>0</v>
      </c>
      <c r="E71" s="185">
        <f>D71/D72</f>
        <v>0</v>
      </c>
      <c r="F71" s="95" t="s">
        <v>24</v>
      </c>
      <c r="G71" s="119">
        <f>G22</f>
        <v>0</v>
      </c>
      <c r="I71" s="56"/>
      <c r="J71" s="62" t="s">
        <v>53</v>
      </c>
      <c r="K71" s="92"/>
      <c r="L71" s="63">
        <f>O71</f>
        <v>0</v>
      </c>
      <c r="M71" s="169">
        <f>L71/L72</f>
        <v>0</v>
      </c>
      <c r="N71" s="108" t="s">
        <v>24</v>
      </c>
      <c r="O71" s="112">
        <f>O22</f>
        <v>0</v>
      </c>
    </row>
    <row r="72" spans="1:15" x14ac:dyDescent="0.2">
      <c r="A72" s="36"/>
      <c r="B72" s="44" t="s">
        <v>54</v>
      </c>
      <c r="C72" s="87"/>
      <c r="D72" s="44">
        <f>G72</f>
        <v>4886</v>
      </c>
      <c r="E72" s="185"/>
      <c r="F72" s="95" t="s">
        <v>51</v>
      </c>
      <c r="G72" s="122">
        <f>G68</f>
        <v>4886</v>
      </c>
      <c r="I72" s="56"/>
      <c r="J72" s="64" t="s">
        <v>54</v>
      </c>
      <c r="K72" s="92"/>
      <c r="L72" s="64">
        <f>O72</f>
        <v>4860</v>
      </c>
      <c r="M72" s="170"/>
      <c r="N72" s="108" t="s">
        <v>51</v>
      </c>
      <c r="O72" s="117">
        <f>O68</f>
        <v>4860</v>
      </c>
    </row>
    <row r="73" spans="1:15" x14ac:dyDescent="0.2">
      <c r="A73" s="36"/>
      <c r="B73" s="35"/>
      <c r="C73" s="35"/>
      <c r="D73" s="35"/>
      <c r="E73" s="35"/>
      <c r="F73" s="95"/>
      <c r="G73" s="118"/>
      <c r="I73" s="56"/>
      <c r="J73" s="54"/>
      <c r="K73" s="89"/>
      <c r="L73" s="54"/>
      <c r="M73" s="54"/>
      <c r="N73" s="108"/>
      <c r="O73" s="113"/>
    </row>
    <row r="74" spans="1:15" x14ac:dyDescent="0.2">
      <c r="A74" s="36" t="s">
        <v>55</v>
      </c>
      <c r="B74" s="35"/>
      <c r="C74" s="35"/>
      <c r="D74" s="35"/>
      <c r="E74" s="35"/>
      <c r="F74" s="95"/>
      <c r="G74" s="118"/>
      <c r="I74" s="56" t="s">
        <v>55</v>
      </c>
      <c r="J74" s="54"/>
      <c r="K74" s="89"/>
      <c r="L74" s="54"/>
      <c r="M74" s="54"/>
      <c r="N74" s="108"/>
      <c r="O74" s="113"/>
    </row>
    <row r="75" spans="1:15" x14ac:dyDescent="0.2">
      <c r="A75" s="36"/>
      <c r="B75" s="42" t="s">
        <v>52</v>
      </c>
      <c r="C75" s="87"/>
      <c r="D75" s="52">
        <f>E71</f>
        <v>0</v>
      </c>
      <c r="E75" s="176">
        <f>D75/D76</f>
        <v>0</v>
      </c>
      <c r="F75" s="95" t="s">
        <v>56</v>
      </c>
      <c r="G75" s="128">
        <v>31.22</v>
      </c>
      <c r="I75" s="56"/>
      <c r="J75" s="62" t="s">
        <v>52</v>
      </c>
      <c r="K75" s="92"/>
      <c r="L75" s="72">
        <f>M71</f>
        <v>0</v>
      </c>
      <c r="M75" s="165">
        <f>L75/L76</f>
        <v>0</v>
      </c>
      <c r="N75" s="108" t="s">
        <v>56</v>
      </c>
      <c r="O75" s="128">
        <v>32.17</v>
      </c>
    </row>
    <row r="76" spans="1:15" x14ac:dyDescent="0.2">
      <c r="A76" s="36"/>
      <c r="B76" s="44" t="s">
        <v>57</v>
      </c>
      <c r="C76" s="87"/>
      <c r="D76" s="146">
        <f>G75</f>
        <v>31.22</v>
      </c>
      <c r="E76" s="176"/>
      <c r="F76" s="95"/>
      <c r="G76" s="118"/>
      <c r="I76" s="56"/>
      <c r="J76" s="64" t="s">
        <v>57</v>
      </c>
      <c r="K76" s="92"/>
      <c r="L76" s="124">
        <f>O75</f>
        <v>32.17</v>
      </c>
      <c r="M76" s="165"/>
      <c r="N76" s="108"/>
      <c r="O76" s="113"/>
    </row>
    <row r="77" spans="1:15" x14ac:dyDescent="0.2">
      <c r="A77" s="36"/>
      <c r="B77" s="35"/>
      <c r="C77" s="84"/>
      <c r="D77" s="35"/>
      <c r="E77" s="35"/>
      <c r="F77" s="95"/>
      <c r="G77" s="118"/>
      <c r="I77" s="56"/>
      <c r="J77" s="54"/>
      <c r="K77" s="89"/>
      <c r="L77" s="54"/>
      <c r="M77" s="54"/>
      <c r="N77" s="108"/>
      <c r="O77" s="113"/>
    </row>
    <row r="78" spans="1:15" x14ac:dyDescent="0.2">
      <c r="A78" s="36" t="s">
        <v>58</v>
      </c>
      <c r="B78" s="35"/>
      <c r="C78" s="84"/>
      <c r="D78" s="35"/>
      <c r="E78" s="35"/>
      <c r="F78" s="95"/>
      <c r="G78" s="118"/>
      <c r="I78" s="56" t="s">
        <v>58</v>
      </c>
      <c r="J78" s="54"/>
      <c r="K78" s="89"/>
      <c r="L78" s="54"/>
      <c r="M78" s="54"/>
      <c r="N78" s="108"/>
      <c r="O78" s="113"/>
    </row>
    <row r="79" spans="1:15" x14ac:dyDescent="0.2">
      <c r="A79" s="36"/>
      <c r="B79" s="42" t="s">
        <v>57</v>
      </c>
      <c r="C79" s="87"/>
      <c r="D79" s="145">
        <f>G79</f>
        <v>31.22</v>
      </c>
      <c r="E79" s="181">
        <f>D79/D80</f>
        <v>0.99569791122715401</v>
      </c>
      <c r="F79" s="95" t="s">
        <v>56</v>
      </c>
      <c r="G79" s="143">
        <f>G75</f>
        <v>31.22</v>
      </c>
      <c r="I79" s="56"/>
      <c r="J79" s="62" t="s">
        <v>57</v>
      </c>
      <c r="K79" s="92"/>
      <c r="L79" s="123">
        <f>O79</f>
        <v>32.17</v>
      </c>
      <c r="M79" s="171">
        <f>L79/L80</f>
        <v>1.7143223684210527</v>
      </c>
      <c r="N79" s="108" t="s">
        <v>56</v>
      </c>
      <c r="O79" s="125">
        <f>O75</f>
        <v>32.17</v>
      </c>
    </row>
    <row r="80" spans="1:15" x14ac:dyDescent="0.2">
      <c r="A80" s="36"/>
      <c r="B80" s="44" t="s">
        <v>49</v>
      </c>
      <c r="C80" s="87"/>
      <c r="D80" s="146">
        <f>G80</f>
        <v>31.354891526811297</v>
      </c>
      <c r="E80" s="181"/>
      <c r="F80" s="95" t="s">
        <v>59</v>
      </c>
      <c r="G80" s="143">
        <f>E67</f>
        <v>31.354891526811297</v>
      </c>
      <c r="I80" s="56"/>
      <c r="J80" s="64" t="s">
        <v>49</v>
      </c>
      <c r="K80" s="92"/>
      <c r="L80" s="124">
        <f>O80</f>
        <v>18.765432098765434</v>
      </c>
      <c r="M80" s="171"/>
      <c r="N80" s="108" t="s">
        <v>59</v>
      </c>
      <c r="O80" s="125">
        <f>M67</f>
        <v>18.765432098765434</v>
      </c>
    </row>
    <row r="81" spans="1:15" x14ac:dyDescent="0.2">
      <c r="A81" s="36"/>
      <c r="B81" s="35"/>
      <c r="C81" s="84"/>
      <c r="D81" s="35"/>
      <c r="E81" s="35"/>
      <c r="F81" s="95"/>
      <c r="G81" s="118"/>
      <c r="I81" s="56"/>
      <c r="J81" s="54"/>
      <c r="K81" s="89"/>
      <c r="L81" s="54"/>
      <c r="M81" s="54"/>
      <c r="N81" s="108"/>
      <c r="O81" s="113"/>
    </row>
    <row r="82" spans="1:15" x14ac:dyDescent="0.2">
      <c r="A82" s="36" t="s">
        <v>60</v>
      </c>
      <c r="B82" s="35"/>
      <c r="C82" s="84"/>
      <c r="D82" s="35"/>
      <c r="E82" s="35"/>
      <c r="F82" s="95"/>
      <c r="G82" s="118"/>
      <c r="I82" s="56" t="s">
        <v>60</v>
      </c>
      <c r="J82" s="54"/>
      <c r="K82" s="89"/>
      <c r="L82" s="54"/>
      <c r="M82" s="54"/>
      <c r="N82" s="108"/>
      <c r="O82" s="113"/>
    </row>
    <row r="83" spans="1:15" x14ac:dyDescent="0.2">
      <c r="A83" s="36"/>
      <c r="B83" s="42" t="s">
        <v>16</v>
      </c>
      <c r="C83" s="87"/>
      <c r="D83" s="152">
        <f>G83</f>
        <v>4087</v>
      </c>
      <c r="E83" s="176">
        <f>D83/D84</f>
        <v>0.52263427109974425</v>
      </c>
      <c r="F83" s="95" t="s">
        <v>17</v>
      </c>
      <c r="G83" s="144">
        <f>G17</f>
        <v>4087</v>
      </c>
      <c r="I83" s="56"/>
      <c r="J83" s="62" t="s">
        <v>16</v>
      </c>
      <c r="K83" s="92"/>
      <c r="L83" s="126">
        <f>O83</f>
        <v>2598</v>
      </c>
      <c r="M83" s="165">
        <f>L83/L84</f>
        <v>0.3858033858033858</v>
      </c>
      <c r="N83" s="108" t="s">
        <v>17</v>
      </c>
      <c r="O83" s="129">
        <f>O17</f>
        <v>2598</v>
      </c>
    </row>
    <row r="84" spans="1:15" x14ac:dyDescent="0.2">
      <c r="A84" s="36"/>
      <c r="B84" s="44" t="s">
        <v>61</v>
      </c>
      <c r="C84" s="87"/>
      <c r="D84" s="153">
        <f>G84+G85</f>
        <v>7820</v>
      </c>
      <c r="E84" s="176"/>
      <c r="F84" s="95" t="s">
        <v>62</v>
      </c>
      <c r="G84" s="130">
        <v>1343</v>
      </c>
      <c r="I84" s="56"/>
      <c r="J84" s="64" t="s">
        <v>61</v>
      </c>
      <c r="K84" s="92"/>
      <c r="L84" s="127">
        <f>O84+O85</f>
        <v>6734</v>
      </c>
      <c r="M84" s="165"/>
      <c r="N84" s="108" t="s">
        <v>62</v>
      </c>
      <c r="O84" s="130">
        <v>1342</v>
      </c>
    </row>
    <row r="85" spans="1:15" x14ac:dyDescent="0.2">
      <c r="A85" s="36"/>
      <c r="B85" s="35"/>
      <c r="C85" s="84"/>
      <c r="D85" s="35"/>
      <c r="E85" s="35"/>
      <c r="F85" s="95" t="s">
        <v>63</v>
      </c>
      <c r="G85" s="130">
        <v>6477</v>
      </c>
      <c r="I85" s="56"/>
      <c r="J85" s="54"/>
      <c r="K85" s="89"/>
      <c r="L85" s="54"/>
      <c r="M85" s="54"/>
      <c r="N85" s="108" t="s">
        <v>63</v>
      </c>
      <c r="O85" s="130">
        <v>5392</v>
      </c>
    </row>
    <row r="86" spans="1:15" x14ac:dyDescent="0.2">
      <c r="A86" s="36"/>
      <c r="B86" s="35"/>
      <c r="C86" s="84"/>
      <c r="D86" s="35"/>
      <c r="E86" s="35"/>
      <c r="F86" s="95"/>
      <c r="G86" s="118"/>
      <c r="I86" s="56"/>
      <c r="J86" s="54"/>
      <c r="K86" s="89"/>
      <c r="L86" s="54"/>
      <c r="M86" s="54"/>
      <c r="N86" s="108"/>
      <c r="O86" s="113"/>
    </row>
    <row r="87" spans="1:15" x14ac:dyDescent="0.2">
      <c r="A87" s="36" t="s">
        <v>64</v>
      </c>
      <c r="B87" s="35"/>
      <c r="C87" s="84"/>
      <c r="D87" s="35"/>
      <c r="E87" s="35"/>
      <c r="F87" s="95"/>
      <c r="G87" s="118"/>
      <c r="I87" s="56" t="s">
        <v>64</v>
      </c>
      <c r="J87" s="54"/>
      <c r="K87" s="89"/>
      <c r="L87" s="54"/>
      <c r="M87" s="54"/>
      <c r="N87" s="108"/>
      <c r="O87" s="113"/>
    </row>
    <row r="88" spans="1:15" x14ac:dyDescent="0.2">
      <c r="A88" s="84"/>
      <c r="B88" s="42" t="s">
        <v>65</v>
      </c>
      <c r="C88" s="87"/>
      <c r="D88" s="152">
        <f>G88</f>
        <v>4087</v>
      </c>
      <c r="E88" s="182">
        <f>D88/D89</f>
        <v>0.13709244599490139</v>
      </c>
      <c r="F88" s="95" t="s">
        <v>66</v>
      </c>
      <c r="G88" s="144">
        <f>G17</f>
        <v>4087</v>
      </c>
      <c r="H88" s="93"/>
      <c r="I88" s="89"/>
      <c r="J88" s="62" t="s">
        <v>65</v>
      </c>
      <c r="K88" s="92"/>
      <c r="L88" s="126">
        <f>O88</f>
        <v>2598</v>
      </c>
      <c r="M88" s="166">
        <f>L88/L89</f>
        <v>6.4820359281437132E-2</v>
      </c>
      <c r="N88" s="108" t="s">
        <v>66</v>
      </c>
      <c r="O88" s="129">
        <f>O17</f>
        <v>2598</v>
      </c>
    </row>
    <row r="89" spans="1:15" ht="13.5" thickBot="1" x14ac:dyDescent="0.25">
      <c r="A89" s="102"/>
      <c r="B89" s="103" t="s">
        <v>67</v>
      </c>
      <c r="C89" s="103"/>
      <c r="D89" s="157">
        <f>G89</f>
        <v>29812</v>
      </c>
      <c r="E89" s="183"/>
      <c r="F89" s="104" t="s">
        <v>68</v>
      </c>
      <c r="G89" s="131">
        <f>56381-26569</f>
        <v>29812</v>
      </c>
      <c r="H89" s="105"/>
      <c r="I89" s="106"/>
      <c r="J89" s="107" t="s">
        <v>67</v>
      </c>
      <c r="K89" s="107"/>
      <c r="L89" s="132">
        <f>O89</f>
        <v>40080</v>
      </c>
      <c r="M89" s="167"/>
      <c r="N89" s="110" t="s">
        <v>68</v>
      </c>
      <c r="O89" s="131">
        <f>59081-19001</f>
        <v>40080</v>
      </c>
    </row>
    <row r="90" spans="1:15" ht="13.5" thickTop="1" x14ac:dyDescent="0.2"/>
  </sheetData>
  <mergeCells count="42">
    <mergeCell ref="E88:E89"/>
    <mergeCell ref="E17:E18"/>
    <mergeCell ref="E21:E22"/>
    <mergeCell ref="E67:E68"/>
    <mergeCell ref="E71:E72"/>
    <mergeCell ref="E75:E76"/>
    <mergeCell ref="E79:E80"/>
    <mergeCell ref="E37:E38"/>
    <mergeCell ref="E41:E42"/>
    <mergeCell ref="E56:E57"/>
    <mergeCell ref="A2:G2"/>
    <mergeCell ref="I2:O2"/>
    <mergeCell ref="M17:M18"/>
    <mergeCell ref="M21:M22"/>
    <mergeCell ref="M67:M68"/>
    <mergeCell ref="E48:E49"/>
    <mergeCell ref="E52:E53"/>
    <mergeCell ref="M5:M6"/>
    <mergeCell ref="E5:E6"/>
    <mergeCell ref="E9:E10"/>
    <mergeCell ref="E13:E14"/>
    <mergeCell ref="E29:E30"/>
    <mergeCell ref="E33:E34"/>
    <mergeCell ref="M9:M10"/>
    <mergeCell ref="M13:M14"/>
    <mergeCell ref="M29:M30"/>
    <mergeCell ref="F3:G3"/>
    <mergeCell ref="N4:O4"/>
    <mergeCell ref="M83:M84"/>
    <mergeCell ref="M88:M89"/>
    <mergeCell ref="E60:E61"/>
    <mergeCell ref="M71:M72"/>
    <mergeCell ref="M75:M76"/>
    <mergeCell ref="M79:M80"/>
    <mergeCell ref="M60:M61"/>
    <mergeCell ref="M48:M49"/>
    <mergeCell ref="M52:M53"/>
    <mergeCell ref="M56:M57"/>
    <mergeCell ref="M33:M34"/>
    <mergeCell ref="M37:M38"/>
    <mergeCell ref="M41:M42"/>
    <mergeCell ref="E83:E84"/>
  </mergeCells>
  <phoneticPr fontId="4" type="noConversion"/>
  <pageMargins left="0.7" right="0.7" top="0.75" bottom="0.75"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7"/>
  <sheetViews>
    <sheetView zoomScale="150" zoomScaleNormal="150" zoomScalePageLayoutView="150" workbookViewId="0">
      <pane ySplit="1" topLeftCell="A24" activePane="bottomLeft" state="frozen"/>
      <selection pane="bottomLeft" activeCell="A25" sqref="A25"/>
    </sheetView>
  </sheetViews>
  <sheetFormatPr defaultColWidth="13" defaultRowHeight="12.75" x14ac:dyDescent="0.2"/>
  <cols>
    <col min="1" max="1" width="30.42578125" style="5" customWidth="1"/>
    <col min="2" max="2" width="11.140625" style="5" customWidth="1"/>
    <col min="3" max="3" width="13" style="5" customWidth="1"/>
    <col min="4" max="4" width="9.85546875" style="5" customWidth="1"/>
    <col min="5" max="5" width="48" style="10" customWidth="1"/>
    <col min="6" max="6" width="46.140625" style="5" customWidth="1"/>
    <col min="7" max="16384" width="13" style="5"/>
  </cols>
  <sheetData>
    <row r="1" spans="1:6" x14ac:dyDescent="0.2">
      <c r="A1" s="4" t="s">
        <v>69</v>
      </c>
      <c r="B1" s="6">
        <f>Ratios!I2</f>
        <v>2016</v>
      </c>
      <c r="C1" s="7">
        <f>Ratios!A2</f>
        <v>2017</v>
      </c>
      <c r="D1" s="8" t="s">
        <v>70</v>
      </c>
      <c r="E1" s="9" t="s">
        <v>71</v>
      </c>
      <c r="F1" s="8" t="s">
        <v>75</v>
      </c>
    </row>
    <row r="2" spans="1:6" x14ac:dyDescent="0.2">
      <c r="A2" s="11" t="s">
        <v>1</v>
      </c>
      <c r="B2" s="12"/>
      <c r="C2" s="13"/>
      <c r="D2" s="14"/>
      <c r="E2" s="15"/>
      <c r="F2" s="79"/>
    </row>
    <row r="3" spans="1:6" ht="83.25" customHeight="1" x14ac:dyDescent="0.2">
      <c r="A3" s="16" t="s">
        <v>2</v>
      </c>
      <c r="B3" s="17">
        <f>Ratios!M5</f>
        <v>0.87948002736698072</v>
      </c>
      <c r="C3" s="18">
        <f>Ratios!E5</f>
        <v>0.59870525800745233</v>
      </c>
      <c r="D3" s="73">
        <f>(C3-B3)/B3</f>
        <v>-0.31925087622526471</v>
      </c>
      <c r="E3" s="80" t="s">
        <v>79</v>
      </c>
      <c r="F3" s="80"/>
    </row>
    <row r="4" spans="1:6" ht="104.25" customHeight="1" x14ac:dyDescent="0.2">
      <c r="A4" s="16" t="s">
        <v>7</v>
      </c>
      <c r="B4" s="17">
        <f>Ratios!M9</f>
        <v>0.61096784379769487</v>
      </c>
      <c r="C4" s="18">
        <f>Ratios!E9</f>
        <v>0.38955173322292896</v>
      </c>
      <c r="D4" s="73">
        <f>(C4-B4)/C4</f>
        <v>-0.56838692191893292</v>
      </c>
      <c r="E4" s="80" t="s">
        <v>80</v>
      </c>
      <c r="F4" s="80"/>
    </row>
    <row r="5" spans="1:6" ht="69.95" customHeight="1" x14ac:dyDescent="0.2">
      <c r="A5" s="16" t="s">
        <v>10</v>
      </c>
      <c r="B5" s="20">
        <f>Ratios!M13</f>
        <v>0.74709539339584186</v>
      </c>
      <c r="C5" s="21">
        <f>Ratios!E13</f>
        <v>0.8034698360840421</v>
      </c>
      <c r="D5" s="73">
        <f>(B5-C5)/B5</f>
        <v>-7.5458158605363992E-2</v>
      </c>
      <c r="E5" s="80" t="s">
        <v>81</v>
      </c>
      <c r="F5" s="80"/>
    </row>
    <row r="6" spans="1:6" ht="69.95" customHeight="1" x14ac:dyDescent="0.2">
      <c r="A6" s="16" t="s">
        <v>15</v>
      </c>
      <c r="B6" s="22">
        <f>Ratios!M17</f>
        <v>3.5298913043478262</v>
      </c>
      <c r="C6" s="23">
        <f>Ratios!E17</f>
        <v>5.5681198910081742</v>
      </c>
      <c r="D6" s="73">
        <f>(C6-B6)/B6</f>
        <v>0.57741964579754279</v>
      </c>
      <c r="E6" s="80" t="s">
        <v>76</v>
      </c>
      <c r="F6" s="80"/>
    </row>
    <row r="7" spans="1:6" ht="69.95" customHeight="1" x14ac:dyDescent="0.2">
      <c r="A7" s="16" t="s">
        <v>20</v>
      </c>
      <c r="B7" s="22" t="e">
        <f>Ratios!M21</f>
        <v>#DIV/0!</v>
      </c>
      <c r="C7" s="23" t="e">
        <f>Ratios!E21</f>
        <v>#DIV/0!</v>
      </c>
      <c r="D7" s="73" t="e">
        <f>(C7-B7)/B7</f>
        <v>#DIV/0!</v>
      </c>
      <c r="E7" s="19"/>
      <c r="F7" s="80"/>
    </row>
    <row r="8" spans="1:6" x14ac:dyDescent="0.2">
      <c r="A8" s="16"/>
      <c r="B8" s="24"/>
      <c r="C8" s="25"/>
      <c r="D8" s="73"/>
      <c r="E8" s="19"/>
      <c r="F8" s="81"/>
    </row>
    <row r="9" spans="1:6" x14ac:dyDescent="0.2">
      <c r="A9" s="26" t="s">
        <v>25</v>
      </c>
      <c r="B9" s="24"/>
      <c r="C9" s="25"/>
      <c r="D9" s="73"/>
      <c r="E9" s="19"/>
      <c r="F9" s="82"/>
    </row>
    <row r="10" spans="1:6" ht="69.95" customHeight="1" x14ac:dyDescent="0.2">
      <c r="A10" s="16" t="s">
        <v>26</v>
      </c>
      <c r="B10" s="27">
        <f>Ratios!M29</f>
        <v>0.66689375739538881</v>
      </c>
      <c r="C10" s="28">
        <f>Ratios!E29</f>
        <v>0.6573908434373551</v>
      </c>
      <c r="D10" s="73">
        <f>(C10-B10)/B10</f>
        <v>-1.4249517037238677E-2</v>
      </c>
      <c r="E10" s="80" t="s">
        <v>82</v>
      </c>
      <c r="F10" s="80"/>
    </row>
    <row r="11" spans="1:6" ht="69.95" customHeight="1" x14ac:dyDescent="0.2">
      <c r="A11" s="16" t="s">
        <v>29</v>
      </c>
      <c r="B11" s="27">
        <f>Ratios!M33</f>
        <v>9.3155007350568322E-2</v>
      </c>
      <c r="C11" s="28">
        <f>Ratios!E33</f>
        <v>0.1353938912078447</v>
      </c>
      <c r="D11" s="73">
        <f>(C11-B11)/B11</f>
        <v>0.45342580134548921</v>
      </c>
      <c r="E11" s="80" t="s">
        <v>83</v>
      </c>
      <c r="F11" s="80"/>
    </row>
    <row r="12" spans="1:6" ht="69.95" customHeight="1" x14ac:dyDescent="0.2">
      <c r="A12" s="16" t="s">
        <v>31</v>
      </c>
      <c r="B12" s="20">
        <f>Ratios!M37</f>
        <v>0.47204685093346421</v>
      </c>
      <c r="C12" s="21">
        <f>Ratios!E37</f>
        <v>0.53539312889093849</v>
      </c>
      <c r="D12" s="73">
        <f>(C12-B12)/B12</f>
        <v>0.13419489576555407</v>
      </c>
      <c r="E12" s="80" t="s">
        <v>84</v>
      </c>
      <c r="F12" s="80"/>
    </row>
    <row r="13" spans="1:6" ht="69.95" customHeight="1" x14ac:dyDescent="0.2">
      <c r="A13" s="16" t="s">
        <v>33</v>
      </c>
      <c r="B13" s="27">
        <f>Ratios!M41</f>
        <v>4.3973527868519491E-2</v>
      </c>
      <c r="C13" s="28">
        <f>Ratios!E41</f>
        <v>7.2488959046487292E-2</v>
      </c>
      <c r="D13" s="73">
        <f>(C13-B13)/B13</f>
        <v>0.64846812526001374</v>
      </c>
      <c r="E13" s="80" t="s">
        <v>77</v>
      </c>
      <c r="F13" s="80"/>
    </row>
    <row r="14" spans="1:6" x14ac:dyDescent="0.2">
      <c r="A14" s="16"/>
      <c r="B14" s="24"/>
      <c r="C14" s="25"/>
      <c r="D14" s="73"/>
      <c r="E14" s="19"/>
      <c r="F14" s="81"/>
    </row>
    <row r="15" spans="1:6" x14ac:dyDescent="0.2">
      <c r="A15" s="26" t="s">
        <v>34</v>
      </c>
      <c r="B15" s="24"/>
      <c r="C15" s="25"/>
      <c r="D15" s="73"/>
      <c r="E15" s="19"/>
      <c r="F15" s="82"/>
    </row>
    <row r="16" spans="1:6" ht="81" customHeight="1" x14ac:dyDescent="0.2">
      <c r="A16" s="16" t="s">
        <v>35</v>
      </c>
      <c r="B16" s="22">
        <f>Ratios!M48</f>
        <v>1.8208545668365348</v>
      </c>
      <c r="C16" s="23">
        <f>Ratios!E48</f>
        <v>1.8610761202087458</v>
      </c>
      <c r="D16" s="73">
        <f>(C16-B16)/B16</f>
        <v>2.2089382702370347E-2</v>
      </c>
      <c r="E16" s="80" t="s">
        <v>86</v>
      </c>
      <c r="F16" s="80"/>
    </row>
    <row r="17" spans="1:6" ht="69.95" customHeight="1" x14ac:dyDescent="0.2">
      <c r="A17" s="16" t="s">
        <v>39</v>
      </c>
      <c r="B17" s="29">
        <f>Ratios!M52</f>
        <v>200.45532831001074</v>
      </c>
      <c r="C17" s="30">
        <f>Ratios!E52</f>
        <v>196.12309031135177</v>
      </c>
      <c r="D17" s="73">
        <f>(B17-C17)/B17</f>
        <v>2.1611987245153293E-2</v>
      </c>
      <c r="E17" s="80" t="s">
        <v>85</v>
      </c>
      <c r="F17" s="80"/>
    </row>
    <row r="18" spans="1:6" ht="96" customHeight="1" x14ac:dyDescent="0.2">
      <c r="A18" s="16" t="s">
        <v>40</v>
      </c>
      <c r="B18" s="29">
        <f>Ratios!M56</f>
        <v>78.86586109218689</v>
      </c>
      <c r="C18" s="30">
        <f>Ratios!E56</f>
        <v>72.550188829258602</v>
      </c>
      <c r="D18" s="73">
        <f>(B18-C18)/B18</f>
        <v>8.008119324971108E-2</v>
      </c>
      <c r="E18" s="80" t="s">
        <v>87</v>
      </c>
      <c r="F18" s="80"/>
    </row>
    <row r="19" spans="1:6" ht="82.5" customHeight="1" x14ac:dyDescent="0.2">
      <c r="A19" s="16" t="s">
        <v>43</v>
      </c>
      <c r="B19" s="29">
        <f>Ratios!M60</f>
        <v>470.06027987082882</v>
      </c>
      <c r="C19" s="30">
        <f>Ratios!E60</f>
        <v>740.09379230322952</v>
      </c>
      <c r="D19" s="73">
        <f>(B19-C19)/C19</f>
        <v>-0.364863906765162</v>
      </c>
      <c r="E19" s="80" t="s">
        <v>88</v>
      </c>
      <c r="F19" s="80"/>
    </row>
    <row r="20" spans="1:6" x14ac:dyDescent="0.2">
      <c r="A20" s="16"/>
      <c r="B20" s="24"/>
      <c r="C20" s="25"/>
      <c r="D20" s="73"/>
      <c r="E20" s="19"/>
      <c r="F20" s="81"/>
    </row>
    <row r="21" spans="1:6" x14ac:dyDescent="0.2">
      <c r="A21" s="26" t="s">
        <v>48</v>
      </c>
      <c r="B21" s="24"/>
      <c r="C21" s="25"/>
      <c r="D21" s="73"/>
      <c r="E21" s="19"/>
      <c r="F21" s="82"/>
    </row>
    <row r="22" spans="1:6" ht="69.95" customHeight="1" x14ac:dyDescent="0.2">
      <c r="A22" s="16" t="s">
        <v>49</v>
      </c>
      <c r="B22" s="74">
        <f>Ratios!M67</f>
        <v>18.765432098765434</v>
      </c>
      <c r="C22" s="75">
        <f>Ratios!E67</f>
        <v>31.354891526811297</v>
      </c>
      <c r="D22" s="73">
        <f t="shared" ref="D22:D27" si="0">(C22-B22)/B22</f>
        <v>0.67088566688928608</v>
      </c>
      <c r="E22" s="80" t="s">
        <v>89</v>
      </c>
      <c r="F22" s="80"/>
    </row>
    <row r="23" spans="1:6" ht="69.95" customHeight="1" x14ac:dyDescent="0.2">
      <c r="A23" s="16" t="s">
        <v>52</v>
      </c>
      <c r="B23" s="74">
        <f>Ratios!M71</f>
        <v>0</v>
      </c>
      <c r="C23" s="75">
        <f>Ratios!E71</f>
        <v>0</v>
      </c>
      <c r="D23" s="73" t="e">
        <f t="shared" si="0"/>
        <v>#DIV/0!</v>
      </c>
      <c r="E23" s="19"/>
      <c r="F23" s="80"/>
    </row>
    <row r="24" spans="1:6" ht="69.95" customHeight="1" x14ac:dyDescent="0.2">
      <c r="A24" s="16" t="s">
        <v>55</v>
      </c>
      <c r="B24" s="27">
        <f>Ratios!M75</f>
        <v>0</v>
      </c>
      <c r="C24" s="28">
        <f>Ratios!E75</f>
        <v>0</v>
      </c>
      <c r="D24" s="73" t="e">
        <f t="shared" si="0"/>
        <v>#DIV/0!</v>
      </c>
      <c r="E24" s="19"/>
      <c r="F24" s="80"/>
    </row>
    <row r="25" spans="1:6" ht="69.95" customHeight="1" x14ac:dyDescent="0.2">
      <c r="A25" s="16" t="s">
        <v>58</v>
      </c>
      <c r="B25" s="22">
        <f>Ratios!M79</f>
        <v>1.7143223684210527</v>
      </c>
      <c r="C25" s="23">
        <f>Ratios!E79</f>
        <v>0.99569791122715401</v>
      </c>
      <c r="D25" s="73">
        <f t="shared" si="0"/>
        <v>-0.41918863711483589</v>
      </c>
      <c r="E25" s="80"/>
      <c r="F25" s="80"/>
    </row>
    <row r="26" spans="1:6" ht="69.95" customHeight="1" x14ac:dyDescent="0.2">
      <c r="A26" s="16" t="s">
        <v>60</v>
      </c>
      <c r="B26" s="20">
        <f>Ratios!M83</f>
        <v>0.3858033858033858</v>
      </c>
      <c r="C26" s="21">
        <f>Ratios!E83</f>
        <v>0.52263427109974425</v>
      </c>
      <c r="D26" s="73">
        <f t="shared" si="0"/>
        <v>0.35466481200372513</v>
      </c>
      <c r="E26" s="80" t="s">
        <v>90</v>
      </c>
      <c r="F26" s="80"/>
    </row>
    <row r="27" spans="1:6" ht="69.95" customHeight="1" x14ac:dyDescent="0.2">
      <c r="A27" s="31" t="s">
        <v>64</v>
      </c>
      <c r="B27" s="32">
        <f>Ratios!M88</f>
        <v>6.4820359281437132E-2</v>
      </c>
      <c r="C27" s="33">
        <f>Ratios!E88</f>
        <v>0.13709244599490139</v>
      </c>
      <c r="D27" s="76">
        <f t="shared" si="0"/>
        <v>1.1149596749328896</v>
      </c>
      <c r="E27" s="187" t="s">
        <v>91</v>
      </c>
      <c r="F27" s="83"/>
    </row>
  </sheetData>
  <phoneticPr fontId="4" type="noConversion"/>
  <conditionalFormatting sqref="D3:D27">
    <cfRule type="cellIs" dxfId="1" priority="1" operator="greaterThan">
      <formula>0</formula>
    </cfRule>
    <cfRule type="cellIs" dxfId="0" priority="2" operator="lessThan">
      <formula>0</formula>
    </cfRule>
  </conditionalFormatting>
  <pageMargins left="0.7" right="0.7" top="0.75" bottom="0.7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Ratios</vt:lpstr>
      <vt:lpstr>Analysis</vt:lpstr>
    </vt:vector>
  </TitlesOfParts>
  <Company>Dublin Institute of Technology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O'Callaghan</dc:creator>
  <cp:lastModifiedBy>Dell</cp:lastModifiedBy>
  <cp:revision/>
  <dcterms:created xsi:type="dcterms:W3CDTF">2004-01-06T18:03:59Z</dcterms:created>
  <dcterms:modified xsi:type="dcterms:W3CDTF">2020-07-12T20:20:59Z</dcterms:modified>
</cp:coreProperties>
</file>