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WREB" sheetId="1" r:id="rId1"/>
  </sheets>
  <externalReferences>
    <externalReference r:id="rId2"/>
  </externalReferences>
  <definedNames>
    <definedName name="_xlnm.Print_Area" localSheetId="0">WREB!$A$1:$K$85</definedName>
  </definedNames>
  <calcPr calcId="144525"/>
</workbook>
</file>

<file path=xl/calcChain.xml><?xml version="1.0" encoding="utf-8"?>
<calcChain xmlns="http://schemas.openxmlformats.org/spreadsheetml/2006/main">
  <c r="F75" i="1" l="1"/>
  <c r="D75" i="1"/>
  <c r="F74" i="1"/>
  <c r="D74" i="1"/>
  <c r="F73" i="1"/>
  <c r="D73" i="1"/>
  <c r="B64" i="1"/>
  <c r="E63" i="1"/>
  <c r="D63" i="1"/>
  <c r="E61" i="1"/>
  <c r="D61" i="1"/>
  <c r="E60" i="1"/>
  <c r="D60" i="1"/>
  <c r="E59" i="1"/>
  <c r="D59" i="1"/>
  <c r="D57" i="1"/>
  <c r="D56" i="1"/>
  <c r="D55" i="1"/>
  <c r="D54" i="1"/>
  <c r="E53" i="1"/>
  <c r="D53" i="1"/>
  <c r="E52" i="1"/>
  <c r="D52" i="1"/>
  <c r="E50" i="1"/>
  <c r="D50" i="1"/>
  <c r="B48" i="1"/>
  <c r="C36" i="1"/>
  <c r="B36" i="1"/>
  <c r="C35" i="1"/>
  <c r="B35" i="1"/>
  <c r="G34" i="1"/>
  <c r="F34" i="1"/>
  <c r="C34" i="1"/>
  <c r="B34" i="1"/>
  <c r="G33" i="1"/>
  <c r="F33" i="1"/>
  <c r="C33" i="1"/>
  <c r="C37" i="1" s="1"/>
  <c r="B33" i="1"/>
  <c r="B37" i="1" s="1"/>
  <c r="G31" i="1"/>
  <c r="F31" i="1"/>
  <c r="E31" i="1"/>
  <c r="G30" i="1"/>
  <c r="F30" i="1"/>
  <c r="E30" i="1"/>
  <c r="G29" i="1"/>
  <c r="F29" i="1"/>
  <c r="E29" i="1"/>
  <c r="B29" i="1"/>
  <c r="B30" i="1" s="1"/>
  <c r="G28" i="1"/>
  <c r="F28" i="1"/>
  <c r="E28" i="1"/>
  <c r="C28" i="1"/>
  <c r="B28" i="1"/>
  <c r="G27" i="1"/>
  <c r="F27" i="1"/>
  <c r="E27" i="1"/>
  <c r="G26" i="1"/>
  <c r="F26" i="1"/>
  <c r="E26" i="1"/>
  <c r="C26" i="1"/>
  <c r="B26" i="1"/>
  <c r="G25" i="1"/>
  <c r="F25" i="1"/>
  <c r="E25" i="1"/>
  <c r="G24" i="1"/>
  <c r="F24" i="1"/>
  <c r="E24" i="1"/>
  <c r="B24" i="1"/>
  <c r="G23" i="1"/>
  <c r="F23" i="1"/>
  <c r="E23" i="1"/>
  <c r="C23" i="1"/>
  <c r="C27" i="1" s="1"/>
  <c r="B23" i="1"/>
  <c r="B25" i="1" s="1"/>
  <c r="G22" i="1"/>
  <c r="F22" i="1"/>
  <c r="E22" i="1"/>
  <c r="G21" i="1"/>
  <c r="F21" i="1"/>
  <c r="E21" i="1"/>
  <c r="B21" i="1"/>
  <c r="B22" i="1" s="1"/>
  <c r="G20" i="1"/>
  <c r="F20" i="1"/>
  <c r="E20" i="1"/>
  <c r="C20" i="1"/>
  <c r="B20" i="1"/>
  <c r="G19" i="1"/>
  <c r="F19" i="1"/>
  <c r="E19" i="1"/>
  <c r="G18" i="1"/>
  <c r="F18" i="1"/>
  <c r="E18" i="1"/>
  <c r="B18" i="1"/>
  <c r="G17" i="1"/>
  <c r="F17" i="1"/>
  <c r="E17" i="1"/>
  <c r="C17" i="1"/>
  <c r="B17" i="1"/>
  <c r="B19" i="1" s="1"/>
  <c r="G16" i="1"/>
  <c r="F16" i="1"/>
  <c r="E16" i="1"/>
  <c r="G15" i="1"/>
  <c r="F15" i="1"/>
  <c r="E15" i="1"/>
  <c r="G14" i="1"/>
  <c r="F14" i="1"/>
  <c r="E14" i="1"/>
  <c r="B14" i="1"/>
  <c r="G13" i="1"/>
  <c r="F13" i="1"/>
  <c r="E13" i="1"/>
  <c r="C13" i="1"/>
  <c r="B13" i="1"/>
  <c r="B15" i="1" s="1"/>
  <c r="B16" i="1" s="1"/>
  <c r="G12" i="1"/>
  <c r="F12" i="1"/>
  <c r="E12" i="1"/>
  <c r="G11" i="1"/>
  <c r="F11" i="1"/>
  <c r="E11" i="1"/>
  <c r="B11" i="1"/>
  <c r="G10" i="1"/>
  <c r="F10" i="1"/>
  <c r="E10" i="1"/>
  <c r="B10" i="1"/>
  <c r="G9" i="1"/>
  <c r="F9" i="1"/>
  <c r="E9" i="1"/>
  <c r="B9" i="1"/>
  <c r="B12" i="1" s="1"/>
  <c r="G8" i="1"/>
  <c r="F8" i="1"/>
  <c r="E8" i="1"/>
  <c r="C8" i="1"/>
  <c r="C16" i="1" s="1"/>
  <c r="B8" i="1"/>
  <c r="H1" i="1"/>
  <c r="C31" i="1" l="1"/>
  <c r="C38" i="1" s="1"/>
  <c r="B27" i="1"/>
  <c r="B31" i="1" s="1"/>
  <c r="B38" i="1" s="1"/>
</calcChain>
</file>

<file path=xl/comments1.xml><?xml version="1.0" encoding="utf-8"?>
<comments xmlns="http://schemas.openxmlformats.org/spreadsheetml/2006/main">
  <authors>
    <author>SLDC</author>
    <author xml:space="preserve"> rcs</author>
  </authors>
  <commentList>
    <comment ref="F6" authorId="0">
      <text>
        <r>
          <rPr>
            <b/>
            <sz val="8"/>
            <color indexed="81"/>
            <rFont val="Tahoma"/>
            <family val="2"/>
          </rPr>
          <t>SLDC:</t>
        </r>
        <r>
          <rPr>
            <sz val="8"/>
            <color indexed="81"/>
            <rFont val="Tahoma"/>
            <family val="2"/>
          </rPr>
          <t xml:space="preserve">
CHECK IF LOAD SHEEDING ETC. DATA ARE ENTERED
</t>
        </r>
      </text>
    </comment>
    <comment ref="B41" authorId="1">
      <text>
        <r>
          <rPr>
            <b/>
            <sz val="8"/>
            <color indexed="81"/>
            <rFont val="Tahoma"/>
            <family val="2"/>
          </rPr>
          <t xml:space="preserve"> rcs:</t>
        </r>
        <r>
          <rPr>
            <sz val="8"/>
            <color indexed="81"/>
            <rFont val="Tahoma"/>
            <family val="2"/>
          </rPr>
          <t xml:space="preserve">
Please enter this data manually</t>
        </r>
      </text>
    </comment>
    <comment ref="B42" authorId="1">
      <text>
        <r>
          <rPr>
            <b/>
            <sz val="8"/>
            <color indexed="81"/>
            <rFont val="Tahoma"/>
            <family val="2"/>
          </rPr>
          <t xml:space="preserve"> rcs:</t>
        </r>
        <r>
          <rPr>
            <sz val="8"/>
            <color indexed="81"/>
            <rFont val="Tahoma"/>
            <family val="2"/>
          </rPr>
          <t xml:space="preserve">
Please enter this data manually</t>
        </r>
      </text>
    </comment>
    <comment ref="B43" authorId="1">
      <text>
        <r>
          <rPr>
            <b/>
            <sz val="8"/>
            <color indexed="81"/>
            <rFont val="Tahoma"/>
            <family val="2"/>
          </rPr>
          <t xml:space="preserve"> rcs:</t>
        </r>
        <r>
          <rPr>
            <sz val="8"/>
            <color indexed="81"/>
            <rFont val="Tahoma"/>
            <family val="2"/>
          </rPr>
          <t xml:space="preserve">
Please enter this data manually</t>
        </r>
      </text>
    </comment>
    <comment ref="B44" authorId="1">
      <text>
        <r>
          <rPr>
            <b/>
            <sz val="8"/>
            <color indexed="81"/>
            <rFont val="Tahoma"/>
            <family val="2"/>
          </rPr>
          <t xml:space="preserve"> rcs:</t>
        </r>
        <r>
          <rPr>
            <sz val="8"/>
            <color indexed="81"/>
            <rFont val="Tahoma"/>
            <family val="2"/>
          </rPr>
          <t xml:space="preserve">
Please enter this data manually</t>
        </r>
      </text>
    </comment>
    <comment ref="B45" authorId="1">
      <text>
        <r>
          <rPr>
            <b/>
            <sz val="8"/>
            <color indexed="81"/>
            <rFont val="Tahoma"/>
            <family val="2"/>
          </rPr>
          <t xml:space="preserve"> rcs:</t>
        </r>
        <r>
          <rPr>
            <sz val="8"/>
            <color indexed="81"/>
            <rFont val="Tahoma"/>
            <family val="2"/>
          </rPr>
          <t xml:space="preserve">
Please enter this data manually</t>
        </r>
      </text>
    </comment>
    <comment ref="B46" authorId="1">
      <text>
        <r>
          <rPr>
            <b/>
            <sz val="8"/>
            <color indexed="81"/>
            <rFont val="Tahoma"/>
            <family val="2"/>
          </rPr>
          <t xml:space="preserve"> rcs:</t>
        </r>
        <r>
          <rPr>
            <sz val="8"/>
            <color indexed="81"/>
            <rFont val="Tahoma"/>
            <family val="2"/>
          </rPr>
          <t xml:space="preserve">
Please enter this data manually</t>
        </r>
      </text>
    </comment>
  </commentList>
</comments>
</file>

<file path=xl/sharedStrings.xml><?xml version="1.0" encoding="utf-8"?>
<sst xmlns="http://schemas.openxmlformats.org/spreadsheetml/2006/main" count="123" uniqueCount="112">
  <si>
    <t xml:space="preserve">C.S.P. T. C. L PERFORMANCE REPORT FOR THE DATE </t>
  </si>
  <si>
    <r>
      <t xml:space="preserve">1. D.G.M. (GRID MANAGEMENT), WRLDC. </t>
    </r>
    <r>
      <rPr>
        <sz val="10"/>
        <rFont val="Arial"/>
        <family val="2"/>
      </rPr>
      <t xml:space="preserve"> FAX - 02228202630</t>
    </r>
  </si>
  <si>
    <t xml:space="preserve">2. DY. DIRECTOR, CEA.          FAX  - 01126170385 / 26107416 </t>
  </si>
  <si>
    <t>3.  WREB, MUMBAI           FAX NO  022-28370193</t>
  </si>
  <si>
    <t>STN/UNIT NO.</t>
  </si>
  <si>
    <t>GEN IN MU</t>
  </si>
  <si>
    <t>SENT OUT</t>
  </si>
  <si>
    <t>TIME IN HRS</t>
  </si>
  <si>
    <t>DEMAND MW</t>
  </si>
  <si>
    <t>SCH. RELIEF</t>
  </si>
  <si>
    <t>UNSCH RELIEF</t>
  </si>
  <si>
    <t>SOLAR TOTAL GEN</t>
  </si>
  <si>
    <t>TOTAL SOLAR GEN IN MU</t>
  </si>
  <si>
    <t xml:space="preserve"> THERMAL</t>
  </si>
  <si>
    <t>KEB-II        # 1</t>
  </si>
  <si>
    <t>KEB-II        # 2</t>
  </si>
  <si>
    <t>KEB-II        # 3</t>
  </si>
  <si>
    <t>KEB-II        # 4</t>
  </si>
  <si>
    <t>KEB - PH II</t>
  </si>
  <si>
    <t>KEB-III       # 5</t>
  </si>
  <si>
    <t>KEB-III       # 6</t>
  </si>
  <si>
    <t>KEB - PH III</t>
  </si>
  <si>
    <t>KEB COMPLEX</t>
  </si>
  <si>
    <t>DSPMTPS  # 1</t>
  </si>
  <si>
    <t>DSPMTPS  # 2</t>
  </si>
  <si>
    <t>DSPMTPS TOTAL</t>
  </si>
  <si>
    <t>KWB-I        # 1</t>
  </si>
  <si>
    <t>KWB-I        # 2</t>
  </si>
  <si>
    <t>KWB - PH I</t>
  </si>
  <si>
    <t>KWB-II       # 3</t>
  </si>
  <si>
    <t>KWB-II       # 4</t>
  </si>
  <si>
    <t>KWB -  PH II</t>
  </si>
  <si>
    <t>KWB         # 5</t>
  </si>
  <si>
    <t>KWB COMPLEX</t>
  </si>
  <si>
    <t>MARWA  # 1</t>
  </si>
  <si>
    <t>MARWA  # 2</t>
  </si>
  <si>
    <t>MARWA TOTAL</t>
  </si>
  <si>
    <t>TOTAL THERMAL</t>
  </si>
  <si>
    <t xml:space="preserve"> HYDEL</t>
  </si>
  <si>
    <t>MAX</t>
  </si>
  <si>
    <t>MIN</t>
  </si>
  <si>
    <t>BANGO GEN</t>
  </si>
  <si>
    <t>THERMAL GEN</t>
  </si>
  <si>
    <t>GANGREL GEN</t>
  </si>
  <si>
    <t>HYDEL GEN</t>
  </si>
  <si>
    <t>SIKASAR GEN</t>
  </si>
  <si>
    <t>MINIMICRO KWB</t>
  </si>
  <si>
    <t>TOTAL HYDEL</t>
  </si>
  <si>
    <t>TOTAL STATE GEN</t>
  </si>
  <si>
    <t xml:space="preserve"> CENTRAL SEC KSTPS</t>
  </si>
  <si>
    <t>UNIT OUTAGE / SYNCH. STATUS  -</t>
  </si>
  <si>
    <t>KSTPS   # 1</t>
  </si>
  <si>
    <t>UNIT NO</t>
  </si>
  <si>
    <t>DATE</t>
  </si>
  <si>
    <t>TIME</t>
  </si>
  <si>
    <t>REASON</t>
  </si>
  <si>
    <t>EXP. TIME &amp;DATE</t>
  </si>
  <si>
    <t>KSTPS   # 2</t>
  </si>
  <si>
    <t>KEB # 1</t>
  </si>
  <si>
    <t>W/W TUBE LEAKAGE</t>
  </si>
  <si>
    <t>-</t>
  </si>
  <si>
    <t>KSTPS   # 3</t>
  </si>
  <si>
    <t>KEB # 2</t>
  </si>
  <si>
    <t>MILL FAN 2B OUT</t>
  </si>
  <si>
    <t>KSTPS   # 4</t>
  </si>
  <si>
    <t>KEB # 4</t>
  </si>
  <si>
    <t>BTL</t>
  </si>
  <si>
    <t>KSTPS   # 5</t>
  </si>
  <si>
    <t>KWB # 2</t>
  </si>
  <si>
    <t>00:54</t>
  </si>
  <si>
    <t>ESP RENOVATION WORK</t>
  </si>
  <si>
    <t>APPROX. 10 DAYS</t>
  </si>
  <si>
    <t>KSTPS   # 6</t>
  </si>
  <si>
    <t>KSTPS   # 7</t>
  </si>
  <si>
    <t>TOTAL</t>
  </si>
  <si>
    <t>IMPORT</t>
  </si>
  <si>
    <t>EXPORT</t>
  </si>
  <si>
    <t xml:space="preserve">MPSEB IMP/EXP </t>
  </si>
  <si>
    <t>U / F OPERATION :</t>
  </si>
  <si>
    <t>APSEB IMP/EXP</t>
  </si>
  <si>
    <t>TOTAL No. OF TIME OPTD</t>
  </si>
  <si>
    <t xml:space="preserve">MAX LOAD RELIEF (MW) </t>
  </si>
  <si>
    <t>KSTPS-KORBA (W) AT KWB IMP/EXP</t>
  </si>
  <si>
    <t>NIL</t>
  </si>
  <si>
    <t>BUDHIPADAR IMP/EXP</t>
  </si>
  <si>
    <t>STATE DRAWL FROM GRID</t>
  </si>
  <si>
    <t>CENTRAL SECTOR SCH</t>
  </si>
  <si>
    <t>STATE CONSUM EXC AUX</t>
  </si>
  <si>
    <t>AUX. CONSUMPTION</t>
  </si>
  <si>
    <t>PEAK TIME DATA</t>
  </si>
  <si>
    <t>MORN.</t>
  </si>
  <si>
    <t>EVEN.</t>
  </si>
  <si>
    <t>HRS</t>
  </si>
  <si>
    <t>DEMAND MET</t>
  </si>
  <si>
    <t>MW</t>
  </si>
  <si>
    <t>FREQUENCY</t>
  </si>
  <si>
    <t>Hz</t>
  </si>
  <si>
    <t>UNSCH  LOAD SH.</t>
  </si>
  <si>
    <t>BANGO DAM LEVEL</t>
  </si>
  <si>
    <t>FEEDER</t>
  </si>
  <si>
    <t>MAX LOAD (MW)</t>
  </si>
  <si>
    <t>MIN LOAD (MW)</t>
  </si>
  <si>
    <t>220 KV RAIGARH - B'PADAR CKT. NO. I</t>
  </si>
  <si>
    <t>220 KV KEB - B'PADAR CKT. NO. II</t>
  </si>
  <si>
    <t>220 KV KEB - B'PADAR CKT. NO. III</t>
  </si>
  <si>
    <t>IMPORT (in MU)</t>
  </si>
  <si>
    <t>EXPORT (in MU)</t>
  </si>
  <si>
    <t>MAX. VOLTAGE AT 400 KV S/S BHILAI</t>
  </si>
  <si>
    <t>420V/'07:00HRS</t>
  </si>
  <si>
    <t>MIN. VOLTAGE AT 400 KV S/S BHILAI</t>
  </si>
  <si>
    <t>415V/14:00HRS</t>
  </si>
  <si>
    <t>Shift Incharge: SLDC:CSPTCL : RAIPUR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</si>
</sst>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\-mmm\-yyyy"/>
    <numFmt numFmtId="165" formatCode="dd\-mm\-yyyy"/>
    <numFmt numFmtId="166" formatCode="0.000"/>
    <numFmt numFmtId="167" formatCode="0.00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4">
    <xf numFmtId="0" fontId="0" fillId="0" borderId="0" xfId="0"/>
    <xf numFmtId="0" fontId="1" fillId="0" borderId="0" xfId="1" applyFont="1" applyFill="1"/>
    <xf numFmtId="0" fontId="2" fillId="0" borderId="0" xfId="1" applyFont="1" applyFill="1" applyAlignment="1">
      <alignment horizontal="center" vertical="center"/>
    </xf>
    <xf numFmtId="164" fontId="3" fillId="0" borderId="0" xfId="1" applyNumberFormat="1" applyFont="1" applyFill="1" applyAlignment="1" applyProtection="1">
      <alignment horizontal="center" vertical="center"/>
      <protection locked="0"/>
    </xf>
    <xf numFmtId="0" fontId="4" fillId="0" borderId="0" xfId="1" applyFont="1" applyFill="1" applyBorder="1" applyAlignment="1">
      <alignment horizontal="center"/>
    </xf>
    <xf numFmtId="0" fontId="1" fillId="0" borderId="0" xfId="1" quotePrefix="1" applyFont="1" applyFill="1"/>
    <xf numFmtId="165" fontId="2" fillId="0" borderId="0" xfId="1" applyNumberFormat="1" applyFont="1" applyFill="1"/>
    <xf numFmtId="0" fontId="1" fillId="0" borderId="0" xfId="1" applyFont="1" applyFill="1" applyAlignment="1">
      <alignment horizontal="left"/>
    </xf>
    <xf numFmtId="0" fontId="2" fillId="0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left"/>
    </xf>
    <xf numFmtId="0" fontId="6" fillId="0" borderId="2" xfId="1" applyFont="1" applyFill="1" applyBorder="1" applyAlignment="1">
      <alignment horizontal="left"/>
    </xf>
    <xf numFmtId="0" fontId="6" fillId="0" borderId="8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center" vertical="center" wrapText="1"/>
    </xf>
    <xf numFmtId="0" fontId="1" fillId="0" borderId="4" xfId="1" applyFont="1" applyFill="1" applyBorder="1"/>
    <xf numFmtId="166" fontId="1" fillId="0" borderId="5" xfId="1" applyNumberFormat="1" applyFont="1" applyFill="1" applyBorder="1" applyAlignment="1">
      <alignment horizontal="center"/>
    </xf>
    <xf numFmtId="166" fontId="1" fillId="0" borderId="12" xfId="1" applyNumberFormat="1" applyFont="1" applyFill="1" applyBorder="1" applyAlignment="1">
      <alignment horizontal="center"/>
    </xf>
    <xf numFmtId="0" fontId="1" fillId="0" borderId="9" xfId="1" applyFont="1" applyFill="1" applyBorder="1" applyAlignment="1">
      <alignment horizontal="center"/>
    </xf>
    <xf numFmtId="1" fontId="1" fillId="0" borderId="10" xfId="1" applyNumberFormat="1" applyFont="1" applyFill="1" applyBorder="1" applyAlignment="1">
      <alignment horizontal="center"/>
    </xf>
    <xf numFmtId="1" fontId="1" fillId="0" borderId="9" xfId="1" applyNumberFormat="1" applyFont="1" applyFill="1" applyBorder="1" applyAlignment="1">
      <alignment horizontal="center"/>
    </xf>
    <xf numFmtId="167" fontId="1" fillId="0" borderId="13" xfId="1" applyNumberFormat="1" applyFont="1" applyFill="1" applyBorder="1" applyAlignment="1">
      <alignment horizontal="center" vertical="center"/>
    </xf>
    <xf numFmtId="0" fontId="1" fillId="0" borderId="9" xfId="1" applyFont="1" applyFill="1" applyBorder="1"/>
    <xf numFmtId="166" fontId="1" fillId="0" borderId="10" xfId="1" applyNumberFormat="1" applyFont="1" applyFill="1" applyBorder="1" applyAlignment="1">
      <alignment horizontal="center"/>
    </xf>
    <xf numFmtId="166" fontId="1" fillId="0" borderId="14" xfId="1" applyNumberFormat="1" applyFont="1" applyFill="1" applyBorder="1" applyAlignment="1">
      <alignment horizontal="center"/>
    </xf>
    <xf numFmtId="167" fontId="1" fillId="0" borderId="15" xfId="1" applyNumberFormat="1" applyFont="1" applyFill="1" applyBorder="1" applyAlignment="1">
      <alignment horizontal="center" vertical="center"/>
    </xf>
    <xf numFmtId="0" fontId="1" fillId="0" borderId="16" xfId="1" applyFont="1" applyFill="1" applyBorder="1"/>
    <xf numFmtId="166" fontId="1" fillId="0" borderId="17" xfId="1" applyNumberFormat="1" applyFont="1" applyFill="1" applyBorder="1" applyAlignment="1">
      <alignment horizontal="center"/>
    </xf>
    <xf numFmtId="166" fontId="1" fillId="0" borderId="18" xfId="1" applyNumberFormat="1" applyFont="1" applyFill="1" applyBorder="1" applyAlignment="1">
      <alignment horizontal="center"/>
    </xf>
    <xf numFmtId="166" fontId="1" fillId="0" borderId="8" xfId="1" applyNumberFormat="1" applyFont="1" applyFill="1" applyBorder="1" applyAlignment="1">
      <alignment horizontal="center"/>
    </xf>
    <xf numFmtId="166" fontId="1" fillId="0" borderId="19" xfId="1" applyNumberFormat="1" applyFont="1" applyFill="1" applyBorder="1" applyAlignment="1">
      <alignment horizontal="center"/>
    </xf>
    <xf numFmtId="166" fontId="1" fillId="0" borderId="20" xfId="1" applyNumberFormat="1" applyFont="1" applyFill="1" applyBorder="1" applyAlignment="1">
      <alignment horizontal="center"/>
    </xf>
    <xf numFmtId="0" fontId="2" fillId="0" borderId="21" xfId="1" applyFont="1" applyFill="1" applyBorder="1"/>
    <xf numFmtId="166" fontId="2" fillId="0" borderId="22" xfId="1" applyNumberFormat="1" applyFont="1" applyFill="1" applyBorder="1" applyAlignment="1">
      <alignment horizontal="center"/>
    </xf>
    <xf numFmtId="166" fontId="2" fillId="0" borderId="23" xfId="1" applyNumberFormat="1" applyFont="1" applyFill="1" applyBorder="1" applyAlignment="1">
      <alignment horizontal="center"/>
    </xf>
    <xf numFmtId="166" fontId="2" fillId="0" borderId="8" xfId="1" applyNumberFormat="1" applyFont="1" applyFill="1" applyBorder="1" applyAlignment="1">
      <alignment horizontal="center"/>
    </xf>
    <xf numFmtId="166" fontId="2" fillId="0" borderId="19" xfId="1" applyNumberFormat="1" applyFont="1" applyFill="1" applyBorder="1" applyAlignment="1">
      <alignment horizontal="center"/>
    </xf>
    <xf numFmtId="0" fontId="5" fillId="0" borderId="16" xfId="1" applyFont="1" applyFill="1" applyBorder="1"/>
    <xf numFmtId="166" fontId="2" fillId="0" borderId="17" xfId="1" applyNumberFormat="1" applyFont="1" applyFill="1" applyBorder="1" applyAlignment="1">
      <alignment horizontal="center"/>
    </xf>
    <xf numFmtId="166" fontId="2" fillId="0" borderId="20" xfId="1" applyNumberFormat="1" applyFont="1" applyFill="1" applyBorder="1" applyAlignment="1">
      <alignment horizontal="center"/>
    </xf>
    <xf numFmtId="166" fontId="1" fillId="0" borderId="22" xfId="1" applyNumberFormat="1" applyFont="1" applyFill="1" applyBorder="1" applyAlignment="1">
      <alignment horizontal="center"/>
    </xf>
    <xf numFmtId="166" fontId="1" fillId="0" borderId="0" xfId="1" applyNumberFormat="1" applyFont="1" applyFill="1" applyAlignment="1">
      <alignment horizontal="center"/>
    </xf>
    <xf numFmtId="0" fontId="5" fillId="0" borderId="21" xfId="1" applyFont="1" applyFill="1" applyBorder="1"/>
    <xf numFmtId="0" fontId="1" fillId="0" borderId="24" xfId="1" applyFont="1" applyFill="1" applyBorder="1" applyAlignment="1">
      <alignment horizontal="center"/>
    </xf>
    <xf numFmtId="1" fontId="1" fillId="0" borderId="16" xfId="1" applyNumberFormat="1" applyFont="1" applyFill="1" applyBorder="1" applyAlignment="1">
      <alignment horizontal="center"/>
    </xf>
    <xf numFmtId="167" fontId="1" fillId="0" borderId="25" xfId="1" applyNumberFormat="1" applyFont="1" applyFill="1" applyBorder="1" applyAlignment="1">
      <alignment horizontal="center" vertical="center"/>
    </xf>
    <xf numFmtId="0" fontId="6" fillId="0" borderId="26" xfId="1" applyFont="1" applyFill="1" applyBorder="1" applyAlignment="1">
      <alignment horizontal="left"/>
    </xf>
    <xf numFmtId="0" fontId="6" fillId="0" borderId="27" xfId="1" applyFont="1" applyFill="1" applyBorder="1" applyAlignment="1">
      <alignment horizontal="left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1" fontId="2" fillId="0" borderId="5" xfId="1" applyNumberFormat="1" applyFont="1" applyFill="1" applyBorder="1" applyAlignment="1">
      <alignment horizontal="center"/>
    </xf>
    <xf numFmtId="1" fontId="2" fillId="0" borderId="6" xfId="1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166" fontId="1" fillId="0" borderId="14" xfId="1" applyNumberFormat="1" applyFont="1" applyFill="1" applyBorder="1" applyAlignment="1">
      <alignment horizontal="center"/>
    </xf>
    <xf numFmtId="0" fontId="2" fillId="0" borderId="9" xfId="1" applyFont="1" applyFill="1" applyBorder="1" applyAlignment="1">
      <alignment horizontal="left"/>
    </xf>
    <xf numFmtId="0" fontId="2" fillId="0" borderId="10" xfId="1" applyFont="1" applyFill="1" applyBorder="1" applyAlignment="1">
      <alignment horizontal="left"/>
    </xf>
    <xf numFmtId="1" fontId="1" fillId="0" borderId="11" xfId="1" applyNumberFormat="1" applyFont="1" applyFill="1" applyBorder="1" applyAlignment="1">
      <alignment horizontal="center"/>
    </xf>
    <xf numFmtId="1" fontId="1" fillId="0" borderId="0" xfId="1" applyNumberFormat="1" applyFont="1" applyFill="1" applyBorder="1" applyAlignment="1">
      <alignment horizontal="center"/>
    </xf>
    <xf numFmtId="0" fontId="7" fillId="0" borderId="9" xfId="1" applyFont="1" applyFill="1" applyBorder="1" applyAlignment="1">
      <alignment horizontal="left"/>
    </xf>
    <xf numFmtId="0" fontId="2" fillId="0" borderId="24" xfId="1" applyFont="1" applyFill="1" applyBorder="1" applyAlignment="1">
      <alignment horizontal="left"/>
    </xf>
    <xf numFmtId="0" fontId="2" fillId="0" borderId="28" xfId="1" applyFont="1" applyFill="1" applyBorder="1" applyAlignment="1">
      <alignment horizontal="left"/>
    </xf>
    <xf numFmtId="1" fontId="1" fillId="0" borderId="28" xfId="1" applyNumberFormat="1" applyFont="1" applyFill="1" applyBorder="1" applyAlignment="1">
      <alignment horizontal="center"/>
    </xf>
    <xf numFmtId="1" fontId="1" fillId="0" borderId="13" xfId="1" applyNumberFormat="1" applyFont="1" applyFill="1" applyBorder="1" applyAlignment="1">
      <alignment horizontal="center"/>
    </xf>
    <xf numFmtId="0" fontId="6" fillId="0" borderId="1" xfId="1" applyFont="1" applyFill="1" applyBorder="1" applyAlignment="1">
      <alignment horizontal="left"/>
    </xf>
    <xf numFmtId="0" fontId="6" fillId="0" borderId="3" xfId="1" applyFont="1" applyFill="1" applyBorder="1" applyAlignment="1">
      <alignment horizontal="left"/>
    </xf>
    <xf numFmtId="0" fontId="6" fillId="0" borderId="29" xfId="1" applyFont="1" applyFill="1" applyBorder="1" applyAlignment="1">
      <alignment horizontal="left"/>
    </xf>
    <xf numFmtId="0" fontId="7" fillId="0" borderId="9" xfId="1" applyFont="1" applyFill="1" applyBorder="1"/>
    <xf numFmtId="0" fontId="2" fillId="0" borderId="3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1" fontId="1" fillId="0" borderId="0" xfId="1" applyNumberFormat="1" applyFont="1" applyFill="1" applyBorder="1" applyAlignment="1">
      <alignment horizontal="center"/>
    </xf>
    <xf numFmtId="1" fontId="1" fillId="0" borderId="31" xfId="1" applyNumberFormat="1" applyFont="1" applyFill="1" applyBorder="1" applyAlignment="1">
      <alignment horizontal="center"/>
    </xf>
    <xf numFmtId="0" fontId="1" fillId="0" borderId="0" xfId="1" applyFont="1" applyFill="1" applyBorder="1"/>
    <xf numFmtId="0" fontId="2" fillId="0" borderId="16" xfId="1" applyFont="1" applyFill="1" applyBorder="1"/>
    <xf numFmtId="166" fontId="2" fillId="0" borderId="18" xfId="1" applyNumberFormat="1" applyFont="1" applyFill="1" applyBorder="1" applyAlignment="1">
      <alignment horizontal="center"/>
    </xf>
    <xf numFmtId="0" fontId="2" fillId="0" borderId="3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32" xfId="1" applyFont="1" applyFill="1" applyBorder="1" applyAlignment="1">
      <alignment horizontal="left"/>
    </xf>
    <xf numFmtId="0" fontId="2" fillId="0" borderId="33" xfId="1" applyFont="1" applyFill="1" applyBorder="1" applyAlignment="1">
      <alignment horizontal="left"/>
    </xf>
    <xf numFmtId="1" fontId="1" fillId="0" borderId="33" xfId="1" applyNumberFormat="1" applyFont="1" applyFill="1" applyBorder="1" applyAlignment="1">
      <alignment horizontal="center"/>
    </xf>
    <xf numFmtId="1" fontId="1" fillId="0" borderId="34" xfId="1" applyNumberFormat="1" applyFont="1" applyFill="1" applyBorder="1" applyAlignment="1">
      <alignment horizontal="center"/>
    </xf>
    <xf numFmtId="0" fontId="2" fillId="0" borderId="4" xfId="1" applyFont="1" applyFill="1" applyBorder="1" applyAlignment="1">
      <alignment horizontal="left"/>
    </xf>
    <xf numFmtId="0" fontId="2" fillId="0" borderId="6" xfId="1" applyFont="1" applyFill="1" applyBorder="1" applyAlignment="1">
      <alignment horizontal="left"/>
    </xf>
    <xf numFmtId="0" fontId="2" fillId="0" borderId="35" xfId="1" applyFont="1" applyFill="1" applyBorder="1" applyAlignment="1">
      <alignment horizontal="center"/>
    </xf>
    <xf numFmtId="0" fontId="2" fillId="0" borderId="33" xfId="1" applyFont="1" applyFill="1" applyBorder="1" applyAlignment="1">
      <alignment horizontal="center"/>
    </xf>
    <xf numFmtId="0" fontId="2" fillId="0" borderId="36" xfId="1" applyFont="1" applyFill="1" applyBorder="1" applyAlignment="1">
      <alignment horizontal="center"/>
    </xf>
    <xf numFmtId="0" fontId="2" fillId="0" borderId="37" xfId="1" applyFont="1" applyFill="1" applyBorder="1" applyAlignment="1">
      <alignment horizontal="center"/>
    </xf>
    <xf numFmtId="0" fontId="1" fillId="0" borderId="11" xfId="1" applyFont="1" applyFill="1" applyBorder="1" applyAlignment="1" applyProtection="1">
      <alignment horizontal="center"/>
      <protection locked="0"/>
    </xf>
    <xf numFmtId="0" fontId="2" fillId="0" borderId="38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39" xfId="1" applyFont="1" applyFill="1" applyBorder="1" applyAlignment="1">
      <alignment horizontal="center"/>
    </xf>
    <xf numFmtId="0" fontId="1" fillId="0" borderId="11" xfId="1" quotePrefix="1" applyFont="1" applyFill="1" applyBorder="1" applyAlignment="1" applyProtection="1">
      <alignment horizontal="center"/>
      <protection locked="0"/>
    </xf>
    <xf numFmtId="0" fontId="1" fillId="0" borderId="4" xfId="1" applyNumberFormat="1" applyFont="1" applyFill="1" applyBorder="1" applyAlignment="1" applyProtection="1">
      <alignment horizontal="center" vertical="center"/>
      <protection locked="0"/>
    </xf>
    <xf numFmtId="0" fontId="1" fillId="0" borderId="5" xfId="1" applyNumberFormat="1" applyFont="1" applyFill="1" applyBorder="1" applyAlignment="1" applyProtection="1">
      <alignment horizontal="center" vertical="center"/>
      <protection locked="0"/>
    </xf>
    <xf numFmtId="14" fontId="1" fillId="0" borderId="5" xfId="1" applyNumberFormat="1" applyFont="1" applyFill="1" applyBorder="1" applyAlignment="1" applyProtection="1">
      <alignment horizontal="center" vertical="center"/>
      <protection locked="0"/>
    </xf>
    <xf numFmtId="20" fontId="1" fillId="0" borderId="5" xfId="1" applyNumberFormat="1" applyFont="1" applyFill="1" applyBorder="1" applyAlignment="1" applyProtection="1">
      <alignment horizontal="center" vertical="center"/>
      <protection locked="0"/>
    </xf>
    <xf numFmtId="14" fontId="1" fillId="0" borderId="5" xfId="1" applyNumberFormat="1" applyFont="1" applyFill="1" applyBorder="1" applyAlignment="1" applyProtection="1">
      <alignment horizontal="center" vertical="center"/>
      <protection locked="0"/>
    </xf>
    <xf numFmtId="14" fontId="1" fillId="0" borderId="6" xfId="1" applyNumberFormat="1" applyFont="1" applyFill="1" applyBorder="1" applyAlignment="1" applyProtection="1">
      <alignment horizontal="center" vertical="center"/>
      <protection locked="0"/>
    </xf>
    <xf numFmtId="0" fontId="1" fillId="0" borderId="9" xfId="1" applyNumberFormat="1" applyFont="1" applyFill="1" applyBorder="1" applyAlignment="1" applyProtection="1">
      <alignment horizontal="center" vertical="center"/>
      <protection locked="0"/>
    </xf>
    <xf numFmtId="0" fontId="1" fillId="0" borderId="10" xfId="1" applyNumberFormat="1" applyFont="1" applyFill="1" applyBorder="1" applyAlignment="1" applyProtection="1">
      <alignment horizontal="center" vertical="center"/>
      <protection locked="0"/>
    </xf>
    <xf numFmtId="14" fontId="1" fillId="0" borderId="10" xfId="1" applyNumberFormat="1" applyFont="1" applyFill="1" applyBorder="1" applyAlignment="1" applyProtection="1">
      <alignment horizontal="center" vertical="center"/>
      <protection locked="0"/>
    </xf>
    <xf numFmtId="20" fontId="1" fillId="0" borderId="10" xfId="1" quotePrefix="1" applyNumberFormat="1" applyFont="1" applyFill="1" applyBorder="1" applyAlignment="1" applyProtection="1">
      <alignment horizontal="center" vertical="center"/>
      <protection locked="0"/>
    </xf>
    <xf numFmtId="14" fontId="1" fillId="0" borderId="10" xfId="1" applyNumberFormat="1" applyFont="1" applyFill="1" applyBorder="1" applyAlignment="1" applyProtection="1">
      <alignment horizontal="center" vertical="center"/>
      <protection locked="0"/>
    </xf>
    <xf numFmtId="14" fontId="1" fillId="0" borderId="11" xfId="1" applyNumberFormat="1" applyFont="1" applyFill="1" applyBorder="1" applyAlignment="1" applyProtection="1">
      <alignment horizontal="center" vertical="center"/>
      <protection locked="0"/>
    </xf>
    <xf numFmtId="20" fontId="1" fillId="0" borderId="10" xfId="1" quotePrefix="1" applyNumberFormat="1" applyFont="1" applyFill="1" applyBorder="1" applyAlignment="1">
      <alignment horizontal="center"/>
    </xf>
    <xf numFmtId="0" fontId="1" fillId="0" borderId="10" xfId="1" applyFont="1" applyFill="1" applyBorder="1" applyAlignment="1">
      <alignment horizontal="center"/>
    </xf>
    <xf numFmtId="20" fontId="1" fillId="0" borderId="10" xfId="1" applyNumberFormat="1" applyFont="1" applyFill="1" applyBorder="1" applyAlignment="1" applyProtection="1">
      <alignment horizontal="center" vertical="center"/>
      <protection locked="0"/>
    </xf>
    <xf numFmtId="0" fontId="1" fillId="0" borderId="40" xfId="1" applyNumberFormat="1" applyFont="1" applyFill="1" applyBorder="1" applyAlignment="1" applyProtection="1">
      <alignment horizontal="center" vertical="center"/>
      <protection locked="0"/>
    </xf>
    <xf numFmtId="0" fontId="1" fillId="0" borderId="41" xfId="1" applyNumberFormat="1" applyFont="1" applyFill="1" applyBorder="1" applyAlignment="1" applyProtection="1">
      <alignment horizontal="center" vertical="center"/>
      <protection locked="0"/>
    </xf>
    <xf numFmtId="14" fontId="1" fillId="0" borderId="28" xfId="1" applyNumberFormat="1" applyFont="1" applyFill="1" applyBorder="1" applyAlignment="1" applyProtection="1">
      <alignment horizontal="center" vertical="center"/>
      <protection locked="0"/>
    </xf>
    <xf numFmtId="20" fontId="1" fillId="0" borderId="28" xfId="1" applyNumberFormat="1" applyFont="1" applyFill="1" applyBorder="1" applyAlignment="1" applyProtection="1">
      <alignment horizontal="center" vertical="center"/>
      <protection locked="0"/>
    </xf>
    <xf numFmtId="0" fontId="1" fillId="0" borderId="14" xfId="1" applyNumberFormat="1" applyFont="1" applyFill="1" applyBorder="1" applyAlignment="1" applyProtection="1">
      <alignment horizontal="center" vertical="center"/>
      <protection locked="0"/>
    </xf>
    <xf numFmtId="14" fontId="1" fillId="0" borderId="14" xfId="1" applyNumberFormat="1" applyFont="1" applyFill="1" applyBorder="1" applyAlignment="1" applyProtection="1">
      <alignment horizontal="center" vertical="center"/>
      <protection locked="0"/>
    </xf>
    <xf numFmtId="14" fontId="1" fillId="0" borderId="42" xfId="1" applyNumberFormat="1" applyFont="1" applyFill="1" applyBorder="1" applyAlignment="1" applyProtection="1">
      <alignment horizontal="center" vertical="center"/>
      <protection locked="0"/>
    </xf>
    <xf numFmtId="0" fontId="1" fillId="0" borderId="43" xfId="1" applyFont="1" applyFill="1" applyBorder="1" applyAlignment="1">
      <alignment horizontal="center"/>
    </xf>
    <xf numFmtId="0" fontId="8" fillId="0" borderId="16" xfId="1" applyNumberFormat="1" applyFont="1" applyFill="1" applyBorder="1" applyAlignment="1" applyProtection="1">
      <alignment horizontal="center" vertical="center"/>
      <protection locked="0"/>
    </xf>
    <xf numFmtId="0" fontId="8" fillId="0" borderId="17" xfId="1" applyNumberFormat="1" applyFont="1" applyFill="1" applyBorder="1" applyAlignment="1" applyProtection="1">
      <alignment horizontal="center" vertical="center"/>
      <protection locked="0"/>
    </xf>
    <xf numFmtId="14" fontId="8" fillId="0" borderId="17" xfId="1" applyNumberFormat="1" applyFont="1" applyFill="1" applyBorder="1" applyAlignment="1" applyProtection="1">
      <alignment horizontal="left" vertical="center"/>
      <protection locked="0"/>
    </xf>
    <xf numFmtId="20" fontId="8" fillId="0" borderId="17" xfId="1" applyNumberFormat="1" applyFont="1" applyFill="1" applyBorder="1" applyAlignment="1" applyProtection="1">
      <alignment horizontal="left" vertical="center"/>
      <protection locked="0"/>
    </xf>
    <xf numFmtId="14" fontId="8" fillId="0" borderId="17" xfId="1" applyNumberFormat="1" applyFont="1" applyFill="1" applyBorder="1" applyAlignment="1" applyProtection="1">
      <alignment horizontal="center" vertical="center"/>
      <protection locked="0"/>
    </xf>
    <xf numFmtId="14" fontId="8" fillId="0" borderId="43" xfId="1" applyNumberFormat="1" applyFont="1" applyFill="1" applyBorder="1" applyAlignment="1" applyProtection="1">
      <alignment horizontal="center" vertical="center"/>
      <protection locked="0"/>
    </xf>
    <xf numFmtId="0" fontId="2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44" xfId="1" applyFont="1" applyFill="1" applyBorder="1" applyAlignment="1">
      <alignment horizontal="center"/>
    </xf>
    <xf numFmtId="0" fontId="1" fillId="0" borderId="44" xfId="1" applyFont="1" applyFill="1" applyBorder="1" applyAlignment="1">
      <alignment horizontal="center"/>
    </xf>
    <xf numFmtId="0" fontId="1" fillId="0" borderId="45" xfId="1" applyFont="1" applyFill="1" applyBorder="1" applyAlignment="1">
      <alignment horizontal="center"/>
    </xf>
    <xf numFmtId="0" fontId="1" fillId="0" borderId="0" xfId="1" applyFont="1" applyFill="1" applyBorder="1" applyProtection="1">
      <protection locked="0"/>
    </xf>
    <xf numFmtId="0" fontId="1" fillId="0" borderId="0" xfId="1" applyFont="1" applyFill="1" applyBorder="1" applyAlignment="1" applyProtection="1">
      <protection locked="0"/>
    </xf>
    <xf numFmtId="0" fontId="1" fillId="0" borderId="9" xfId="1" applyFont="1" applyFill="1" applyBorder="1" applyAlignment="1">
      <alignment horizontal="left"/>
    </xf>
    <xf numFmtId="0" fontId="1" fillId="0" borderId="10" xfId="1" applyFont="1" applyFill="1" applyBorder="1" applyAlignment="1">
      <alignment horizontal="left"/>
    </xf>
    <xf numFmtId="0" fontId="1" fillId="0" borderId="10" xfId="1" applyFont="1" applyFill="1" applyBorder="1" applyAlignment="1">
      <alignment horizontal="center"/>
    </xf>
    <xf numFmtId="0" fontId="1" fillId="0" borderId="11" xfId="1" applyFont="1" applyFill="1" applyBorder="1" applyAlignment="1">
      <alignment horizontal="center"/>
    </xf>
    <xf numFmtId="0" fontId="9" fillId="0" borderId="0" xfId="1" applyFont="1" applyFill="1" applyBorder="1" applyAlignment="1">
      <alignment horizontal="left" vertical="center"/>
    </xf>
    <xf numFmtId="164" fontId="2" fillId="0" borderId="0" xfId="1" applyNumberFormat="1" applyFont="1" applyFill="1" applyBorder="1" applyAlignment="1">
      <alignment horizontal="center"/>
    </xf>
    <xf numFmtId="0" fontId="7" fillId="0" borderId="38" xfId="1" applyFont="1" applyFill="1" applyBorder="1"/>
    <xf numFmtId="0" fontId="1" fillId="0" borderId="2" xfId="1" applyFont="1" applyFill="1" applyBorder="1"/>
    <xf numFmtId="0" fontId="7" fillId="0" borderId="2" xfId="1" applyFont="1" applyFill="1" applyBorder="1" applyAlignment="1">
      <alignment horizontal="center"/>
    </xf>
    <xf numFmtId="0" fontId="7" fillId="0" borderId="39" xfId="1" applyFont="1" applyFill="1" applyBorder="1" applyAlignment="1">
      <alignment horizontal="center"/>
    </xf>
    <xf numFmtId="2" fontId="1" fillId="0" borderId="10" xfId="1" applyNumberFormat="1" applyFont="1" applyFill="1" applyBorder="1" applyAlignment="1">
      <alignment horizontal="center"/>
    </xf>
    <xf numFmtId="2" fontId="1" fillId="0" borderId="1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29" xfId="1" applyFont="1" applyFill="1" applyBorder="1" applyAlignment="1">
      <alignment horizontal="center" vertical="center"/>
    </xf>
    <xf numFmtId="0" fontId="2" fillId="0" borderId="32" xfId="1" applyFont="1" applyFill="1" applyBorder="1" applyAlignment="1">
      <alignment horizontal="center" vertical="center"/>
    </xf>
    <xf numFmtId="0" fontId="2" fillId="0" borderId="33" xfId="1" applyFont="1" applyFill="1" applyBorder="1" applyAlignment="1">
      <alignment horizontal="center" vertical="center"/>
    </xf>
    <xf numFmtId="0" fontId="2" fillId="0" borderId="34" xfId="1" applyFont="1" applyFill="1" applyBorder="1" applyAlignment="1">
      <alignment horizontal="center" vertical="center"/>
    </xf>
    <xf numFmtId="166" fontId="1" fillId="0" borderId="9" xfId="1" applyNumberFormat="1" applyFont="1" applyFill="1" applyBorder="1" applyAlignment="1">
      <alignment horizontal="left"/>
    </xf>
    <xf numFmtId="166" fontId="1" fillId="0" borderId="10" xfId="1" applyNumberFormat="1" applyFont="1" applyFill="1" applyBorder="1" applyAlignment="1">
      <alignment horizontal="left"/>
    </xf>
    <xf numFmtId="2" fontId="2" fillId="0" borderId="10" xfId="1" applyNumberFormat="1" applyFont="1" applyFill="1" applyBorder="1" applyAlignment="1">
      <alignment horizontal="center"/>
    </xf>
    <xf numFmtId="2" fontId="2" fillId="0" borderId="11" xfId="1" applyNumberFormat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166" fontId="1" fillId="0" borderId="9" xfId="1" applyNumberFormat="1" applyFont="1" applyFill="1" applyBorder="1" applyAlignment="1" applyProtection="1">
      <alignment horizontal="left"/>
    </xf>
    <xf numFmtId="166" fontId="1" fillId="0" borderId="10" xfId="1" applyNumberFormat="1" applyFont="1" applyFill="1" applyBorder="1" applyAlignment="1" applyProtection="1">
      <alignment horizontal="left"/>
    </xf>
    <xf numFmtId="0" fontId="1" fillId="0" borderId="0" xfId="1" applyFont="1" applyFill="1" applyBorder="1" applyAlignment="1">
      <alignment horizontal="left"/>
    </xf>
    <xf numFmtId="0" fontId="1" fillId="0" borderId="16" xfId="1" applyFont="1" applyFill="1" applyBorder="1" applyAlignment="1">
      <alignment horizontal="left"/>
    </xf>
    <xf numFmtId="0" fontId="1" fillId="0" borderId="17" xfId="1" applyFont="1" applyFill="1" applyBorder="1" applyAlignment="1">
      <alignment horizontal="left"/>
    </xf>
    <xf numFmtId="166" fontId="2" fillId="0" borderId="17" xfId="1" applyNumberFormat="1" applyFont="1" applyFill="1" applyBorder="1" applyAlignment="1">
      <alignment horizontal="center"/>
    </xf>
    <xf numFmtId="166" fontId="2" fillId="0" borderId="43" xfId="1" applyNumberFormat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6" xfId="1" applyFont="1" applyFill="1" applyBorder="1" applyAlignment="1">
      <alignment horizontal="center"/>
    </xf>
    <xf numFmtId="0" fontId="1" fillId="0" borderId="9" xfId="1" applyFont="1" applyFill="1" applyBorder="1" applyAlignment="1">
      <alignment horizontal="center"/>
    </xf>
    <xf numFmtId="20" fontId="1" fillId="0" borderId="10" xfId="1" applyNumberFormat="1" applyFont="1" applyFill="1" applyBorder="1" applyAlignment="1" applyProtection="1">
      <alignment horizontal="center"/>
      <protection locked="0"/>
    </xf>
    <xf numFmtId="20" fontId="1" fillId="0" borderId="11" xfId="1" applyNumberFormat="1" applyFont="1" applyFill="1" applyBorder="1" applyAlignment="1" applyProtection="1">
      <alignment horizontal="center"/>
      <protection locked="0"/>
    </xf>
    <xf numFmtId="0" fontId="1" fillId="0" borderId="24" xfId="1" applyFont="1" applyFill="1" applyBorder="1" applyAlignment="1">
      <alignment horizontal="left"/>
    </xf>
    <xf numFmtId="0" fontId="1" fillId="0" borderId="28" xfId="1" applyFont="1" applyFill="1" applyBorder="1" applyAlignment="1">
      <alignment horizontal="left"/>
    </xf>
    <xf numFmtId="0" fontId="1" fillId="0" borderId="17" xfId="1" applyFont="1" applyFill="1" applyBorder="1" applyAlignment="1">
      <alignment horizontal="center"/>
    </xf>
    <xf numFmtId="1" fontId="1" fillId="0" borderId="17" xfId="1" applyNumberFormat="1" applyFont="1" applyFill="1" applyBorder="1" applyAlignment="1">
      <alignment horizontal="center"/>
    </xf>
    <xf numFmtId="1" fontId="1" fillId="0" borderId="43" xfId="1" applyNumberFormat="1" applyFont="1" applyFill="1" applyBorder="1" applyAlignment="1">
      <alignment horizontal="center"/>
    </xf>
    <xf numFmtId="0" fontId="8" fillId="0" borderId="21" xfId="1" applyFont="1" applyFill="1" applyBorder="1" applyAlignment="1">
      <alignment horizontal="left"/>
    </xf>
    <xf numFmtId="2" fontId="1" fillId="0" borderId="46" xfId="1" applyNumberFormat="1" applyFont="1" applyFill="1" applyBorder="1" applyAlignment="1">
      <alignment horizontal="center"/>
    </xf>
    <xf numFmtId="0" fontId="2" fillId="0" borderId="47" xfId="1" applyFont="1" applyFill="1" applyBorder="1" applyAlignment="1">
      <alignment horizontal="center" vertical="center" wrapText="1"/>
    </xf>
    <xf numFmtId="0" fontId="2" fillId="0" borderId="44" xfId="1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center" vertical="center" wrapText="1"/>
    </xf>
    <xf numFmtId="0" fontId="2" fillId="0" borderId="22" xfId="1" applyFont="1" applyFill="1" applyBorder="1" applyAlignment="1">
      <alignment horizontal="center" vertical="center" wrapText="1"/>
    </xf>
    <xf numFmtId="0" fontId="2" fillId="0" borderId="46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29" xfId="1" applyFont="1" applyFill="1" applyBorder="1" applyAlignment="1">
      <alignment horizontal="center" vertical="center" wrapText="1"/>
    </xf>
    <xf numFmtId="0" fontId="2" fillId="0" borderId="16" xfId="1" applyFont="1" applyFill="1" applyBorder="1" applyAlignment="1">
      <alignment horizontal="center" vertical="center" wrapText="1"/>
    </xf>
    <xf numFmtId="0" fontId="2" fillId="0" borderId="17" xfId="1" applyFont="1" applyFill="1" applyBorder="1" applyAlignment="1">
      <alignment horizontal="center" vertical="center" wrapText="1"/>
    </xf>
    <xf numFmtId="0" fontId="2" fillId="0" borderId="18" xfId="1" applyFont="1" applyFill="1" applyBorder="1" applyAlignment="1">
      <alignment horizontal="center" vertical="center" wrapText="1"/>
    </xf>
    <xf numFmtId="0" fontId="2" fillId="0" borderId="48" xfId="1" applyFont="1" applyFill="1" applyBorder="1" applyAlignment="1">
      <alignment horizontal="center" vertical="center" wrapText="1"/>
    </xf>
    <xf numFmtId="0" fontId="2" fillId="0" borderId="25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" fillId="0" borderId="6" xfId="1" applyFont="1" applyFill="1" applyBorder="1" applyAlignment="1">
      <alignment horizontal="center"/>
    </xf>
    <xf numFmtId="0" fontId="10" fillId="0" borderId="9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" fillId="0" borderId="11" xfId="1" applyFont="1" applyFill="1" applyBorder="1" applyAlignment="1">
      <alignment horizontal="center"/>
    </xf>
    <xf numFmtId="0" fontId="10" fillId="0" borderId="16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43" xfId="0" applyFont="1" applyBorder="1" applyAlignment="1">
      <alignment horizontal="left"/>
    </xf>
    <xf numFmtId="0" fontId="1" fillId="0" borderId="16" xfId="1" applyFont="1" applyFill="1" applyBorder="1" applyAlignment="1">
      <alignment horizontal="center"/>
    </xf>
    <xf numFmtId="0" fontId="1" fillId="0" borderId="17" xfId="1" applyFont="1" applyFill="1" applyBorder="1" applyAlignment="1">
      <alignment horizontal="center"/>
    </xf>
    <xf numFmtId="0" fontId="1" fillId="0" borderId="43" xfId="1" applyFont="1" applyFill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2" fillId="0" borderId="49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vertical="center" wrapText="1"/>
    </xf>
    <xf numFmtId="0" fontId="2" fillId="0" borderId="43" xfId="1" applyFont="1" applyFill="1" applyBorder="1" applyAlignment="1">
      <alignment horizontal="center" vertical="center" wrapText="1"/>
    </xf>
    <xf numFmtId="0" fontId="2" fillId="0" borderId="50" xfId="1" applyFont="1" applyFill="1" applyBorder="1" applyAlignment="1">
      <alignment horizontal="center" vertical="center" wrapText="1"/>
    </xf>
    <xf numFmtId="167" fontId="1" fillId="0" borderId="51" xfId="1" applyNumberFormat="1" applyFont="1" applyFill="1" applyBorder="1" applyAlignment="1">
      <alignment horizontal="center"/>
    </xf>
    <xf numFmtId="167" fontId="1" fillId="0" borderId="44" xfId="1" applyNumberFormat="1" applyFont="1" applyFill="1" applyBorder="1" applyAlignment="1">
      <alignment horizontal="center"/>
    </xf>
    <xf numFmtId="167" fontId="1" fillId="0" borderId="45" xfId="1" applyNumberFormat="1" applyFont="1" applyFill="1" applyBorder="1" applyAlignment="1">
      <alignment horizontal="center"/>
    </xf>
    <xf numFmtId="0" fontId="1" fillId="0" borderId="0" xfId="1" applyFont="1" applyFill="1" applyBorder="1" applyAlignment="1"/>
    <xf numFmtId="167" fontId="1" fillId="0" borderId="41" xfId="1" applyNumberFormat="1" applyFont="1" applyFill="1" applyBorder="1" applyAlignment="1">
      <alignment horizontal="center"/>
    </xf>
    <xf numFmtId="167" fontId="1" fillId="0" borderId="10" xfId="1" applyNumberFormat="1" applyFont="1" applyFill="1" applyBorder="1" applyAlignment="1">
      <alignment horizontal="center"/>
    </xf>
    <xf numFmtId="167" fontId="1" fillId="0" borderId="11" xfId="1" applyNumberFormat="1" applyFont="1" applyFill="1" applyBorder="1" applyAlignment="1">
      <alignment horizontal="center"/>
    </xf>
    <xf numFmtId="167" fontId="1" fillId="0" borderId="50" xfId="1" applyNumberFormat="1" applyFont="1" applyFill="1" applyBorder="1" applyAlignment="1">
      <alignment horizontal="center"/>
    </xf>
    <xf numFmtId="167" fontId="1" fillId="0" borderId="17" xfId="1" applyNumberFormat="1" applyFont="1" applyFill="1" applyBorder="1" applyAlignment="1">
      <alignment horizontal="center"/>
    </xf>
    <xf numFmtId="167" fontId="1" fillId="0" borderId="43" xfId="1" applyNumberFormat="1" applyFont="1" applyFill="1" applyBorder="1" applyAlignment="1">
      <alignment horizontal="center"/>
    </xf>
    <xf numFmtId="0" fontId="10" fillId="0" borderId="49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0" fontId="10" fillId="0" borderId="43" xfId="0" applyFont="1" applyBorder="1" applyAlignment="1">
      <alignment horizontal="center"/>
    </xf>
    <xf numFmtId="0" fontId="2" fillId="0" borderId="0" xfId="1" applyFont="1" applyFill="1"/>
  </cellXfs>
  <cellStyles count="7">
    <cellStyle name="Normal" xfId="0" builtinId="0"/>
    <cellStyle name="Normal 3" xfId="1"/>
    <cellStyle name="Normal 3 2" xfId="2"/>
    <cellStyle name="Normal 4" xfId="3"/>
    <cellStyle name="Normal 5" xfId="4"/>
    <cellStyle name="Percent 3" xfId="5"/>
    <cellStyle name="Percent 3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133350</xdr:rowOff>
    </xdr:from>
    <xdr:to>
      <xdr:col>0</xdr:col>
      <xdr:colOff>714375</xdr:colOff>
      <xdr:row>3</xdr:row>
      <xdr:rowOff>104775</xdr:rowOff>
    </xdr:to>
    <xdr:sp macro="" textlink="">
      <xdr:nvSpPr>
        <xdr:cNvPr id="2" name="AutoShape 22"/>
        <xdr:cNvSpPr>
          <a:spLocks noChangeArrowheads="1"/>
        </xdr:cNvSpPr>
      </xdr:nvSpPr>
      <xdr:spPr bwMode="auto">
        <a:xfrm>
          <a:off x="161925" y="133350"/>
          <a:ext cx="552450" cy="4953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R10</a:t>
          </a:r>
        </a:p>
      </xdr:txBody>
    </xdr:sp>
    <xdr:clientData/>
  </xdr:twoCellAnchor>
  <xdr:twoCellAnchor>
    <xdr:from>
      <xdr:col>0</xdr:col>
      <xdr:colOff>161925</xdr:colOff>
      <xdr:row>0</xdr:row>
      <xdr:rowOff>133350</xdr:rowOff>
    </xdr:from>
    <xdr:to>
      <xdr:col>0</xdr:col>
      <xdr:colOff>714375</xdr:colOff>
      <xdr:row>3</xdr:row>
      <xdr:rowOff>104775</xdr:rowOff>
    </xdr:to>
    <xdr:sp macro="" textlink="">
      <xdr:nvSpPr>
        <xdr:cNvPr id="3" name="AutoShape 25"/>
        <xdr:cNvSpPr>
          <a:spLocks noChangeArrowheads="1"/>
        </xdr:cNvSpPr>
      </xdr:nvSpPr>
      <xdr:spPr bwMode="auto">
        <a:xfrm>
          <a:off x="161925" y="133350"/>
          <a:ext cx="552450" cy="495300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R10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Logbook\JUN2018\06062018LO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LY"/>
      <sheetName val="ISGS(F)"/>
      <sheetName val="ISGS(P)"/>
      <sheetName val="ENERGY"/>
      <sheetName val="PRV-ENERGY"/>
      <sheetName val="DEMAND"/>
      <sheetName val="CSERC"/>
      <sheetName val="CM FAX"/>
      <sheetName val="ANNEXURE-I"/>
      <sheetName val="DAILY POWER GENERATION REPORT"/>
      <sheetName val="ANNEXURE-II"/>
      <sheetName val="GEN REP"/>
      <sheetName val="GEN_DEM_DRWL"/>
      <sheetName val="SYS. FREQ-TREND"/>
      <sheetName val="WREB"/>
      <sheetName val="power sup.pos."/>
      <sheetName val="DPR FAX REPORT"/>
      <sheetName val="SHUT DOWNS"/>
      <sheetName val="ANTICIPATION-NEW"/>
      <sheetName val="Day Ahead Load Forecast by SLDC"/>
      <sheetName val="NVVN_COAL POWER"/>
      <sheetName val="ABT"/>
    </sheetNames>
    <sheetDataSet>
      <sheetData sheetId="0">
        <row r="7">
          <cell r="P7">
            <v>43257</v>
          </cell>
        </row>
      </sheetData>
      <sheetData sheetId="1"/>
      <sheetData sheetId="2"/>
      <sheetData sheetId="3">
        <row r="10">
          <cell r="J10">
            <v>1.6394599999999999</v>
          </cell>
        </row>
        <row r="12">
          <cell r="I12">
            <v>7.9357699999999998</v>
          </cell>
        </row>
        <row r="15">
          <cell r="I15">
            <v>19.702000000000002</v>
          </cell>
          <cell r="J15">
            <v>4.5863500000000004</v>
          </cell>
        </row>
        <row r="16">
          <cell r="I16">
            <v>15.718999999999999</v>
          </cell>
        </row>
        <row r="18">
          <cell r="I18">
            <v>41.581510000000002</v>
          </cell>
          <cell r="J18">
            <v>4.1712100000000003</v>
          </cell>
        </row>
        <row r="21">
          <cell r="I21">
            <v>40.615310000000001</v>
          </cell>
          <cell r="J21">
            <v>8.0882699999999996</v>
          </cell>
        </row>
        <row r="22">
          <cell r="I22">
            <v>40.223790000000001</v>
          </cell>
        </row>
        <row r="24">
          <cell r="I24">
            <v>48.84</v>
          </cell>
          <cell r="J24">
            <v>4.0720000000000001</v>
          </cell>
        </row>
        <row r="25">
          <cell r="I25">
            <v>54.64</v>
          </cell>
          <cell r="J25">
            <v>4.3390000000000004</v>
          </cell>
        </row>
        <row r="27">
          <cell r="I27">
            <v>113.48</v>
          </cell>
          <cell r="J27">
            <v>5.19</v>
          </cell>
        </row>
        <row r="29">
          <cell r="I29">
            <v>105.26</v>
          </cell>
          <cell r="J29">
            <v>5.53</v>
          </cell>
        </row>
        <row r="30">
          <cell r="I30">
            <v>96.98</v>
          </cell>
          <cell r="J30">
            <v>5.43</v>
          </cell>
        </row>
        <row r="47">
          <cell r="J47">
            <v>2.026E-2</v>
          </cell>
          <cell r="L47">
            <v>350.78</v>
          </cell>
        </row>
        <row r="49">
          <cell r="I49">
            <v>1.2</v>
          </cell>
        </row>
        <row r="93">
          <cell r="R93">
            <v>4.2160000000000003E-2</v>
          </cell>
          <cell r="U93">
            <v>0.56376999999999999</v>
          </cell>
          <cell r="V93">
            <v>0.57301000000000002</v>
          </cell>
        </row>
        <row r="94">
          <cell r="R94">
            <v>6.03132</v>
          </cell>
          <cell r="T94">
            <v>23</v>
          </cell>
          <cell r="U94">
            <v>1.26546</v>
          </cell>
          <cell r="V94">
            <v>1.20234</v>
          </cell>
          <cell r="Y94">
            <v>12.13344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>
        <row r="37">
          <cell r="P37">
            <v>187.64506000000006</v>
          </cell>
        </row>
        <row r="38">
          <cell r="P38">
            <v>255.04225352000014</v>
          </cell>
        </row>
        <row r="40">
          <cell r="P40">
            <v>769.67052917525791</v>
          </cell>
        </row>
        <row r="54">
          <cell r="C54">
            <v>43.066550000000007</v>
          </cell>
        </row>
      </sheetData>
      <sheetData sheetId="12">
        <row r="10">
          <cell r="W10">
            <v>3524</v>
          </cell>
        </row>
        <row r="14">
          <cell r="W14">
            <v>3508</v>
          </cell>
        </row>
        <row r="18">
          <cell r="W18">
            <v>3467</v>
          </cell>
        </row>
        <row r="22">
          <cell r="W22">
            <v>3439</v>
          </cell>
        </row>
        <row r="26">
          <cell r="W26">
            <v>3431</v>
          </cell>
        </row>
        <row r="30">
          <cell r="W30">
            <v>3256</v>
          </cell>
        </row>
        <row r="34">
          <cell r="W34">
            <v>3089</v>
          </cell>
        </row>
        <row r="38">
          <cell r="W38">
            <v>3026</v>
          </cell>
        </row>
        <row r="42">
          <cell r="W42">
            <v>3042</v>
          </cell>
        </row>
        <row r="46">
          <cell r="W46">
            <v>3141</v>
          </cell>
        </row>
        <row r="50">
          <cell r="W50">
            <v>3217</v>
          </cell>
        </row>
        <row r="54">
          <cell r="W54">
            <v>3225</v>
          </cell>
        </row>
        <row r="58">
          <cell r="W58">
            <v>3274</v>
          </cell>
        </row>
        <row r="62">
          <cell r="W62">
            <v>3283</v>
          </cell>
        </row>
        <row r="66">
          <cell r="W66">
            <v>3357</v>
          </cell>
        </row>
        <row r="70">
          <cell r="W70">
            <v>3282</v>
          </cell>
        </row>
        <row r="74">
          <cell r="W74">
            <v>3117</v>
          </cell>
        </row>
        <row r="78">
          <cell r="W78">
            <v>3045</v>
          </cell>
        </row>
        <row r="82">
          <cell r="W82">
            <v>2801</v>
          </cell>
        </row>
        <row r="86">
          <cell r="W86">
            <v>3019</v>
          </cell>
        </row>
        <row r="90">
          <cell r="W90">
            <v>3163</v>
          </cell>
        </row>
        <row r="94">
          <cell r="W94">
            <v>3251</v>
          </cell>
        </row>
        <row r="98">
          <cell r="W98">
            <v>3307</v>
          </cell>
        </row>
        <row r="101">
          <cell r="W101">
            <v>3336</v>
          </cell>
        </row>
        <row r="102">
          <cell r="H102">
            <v>2386</v>
          </cell>
          <cell r="J102">
            <v>38</v>
          </cell>
        </row>
        <row r="104">
          <cell r="H104">
            <v>2201</v>
          </cell>
          <cell r="J104">
            <v>0</v>
          </cell>
        </row>
        <row r="106">
          <cell r="W106">
            <v>3256</v>
          </cell>
          <cell r="Z106">
            <v>0.25</v>
          </cell>
          <cell r="AE106">
            <v>50.05</v>
          </cell>
        </row>
        <row r="108">
          <cell r="W108">
            <v>3284</v>
          </cell>
          <cell r="Z108">
            <v>0.94791666666667795</v>
          </cell>
          <cell r="AE108">
            <v>49.89</v>
          </cell>
          <cell r="AF108">
            <v>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M85"/>
  <sheetViews>
    <sheetView tabSelected="1" topLeftCell="A52" zoomScaleNormal="100" workbookViewId="0">
      <selection activeCell="L75" sqref="L75"/>
    </sheetView>
  </sheetViews>
  <sheetFormatPr defaultRowHeight="12.75" x14ac:dyDescent="0.2"/>
  <cols>
    <col min="1" max="1" width="15.5703125" style="1" customWidth="1"/>
    <col min="2" max="2" width="10.42578125" style="1" customWidth="1"/>
    <col min="3" max="3" width="9.85546875" style="1" customWidth="1"/>
    <col min="4" max="4" width="9" style="1" customWidth="1"/>
    <col min="5" max="5" width="11.5703125" style="1" customWidth="1"/>
    <col min="6" max="6" width="8.28515625" style="1" customWidth="1"/>
    <col min="7" max="7" width="7.42578125" style="1" customWidth="1"/>
    <col min="8" max="8" width="11.85546875" style="1" customWidth="1"/>
    <col min="9" max="9" width="12.28515625" style="1" customWidth="1"/>
    <col min="10" max="10" width="9.42578125" style="1" customWidth="1"/>
    <col min="11" max="11" width="9.7109375" style="1" customWidth="1"/>
    <col min="12" max="16384" width="9.140625" style="1"/>
  </cols>
  <sheetData>
    <row r="1" spans="1:10" x14ac:dyDescent="0.2">
      <c r="B1" s="2" t="s">
        <v>0</v>
      </c>
      <c r="C1" s="2"/>
      <c r="D1" s="2"/>
      <c r="E1" s="2"/>
      <c r="F1" s="2"/>
      <c r="G1" s="2"/>
      <c r="H1" s="3">
        <f>[1]HRLY!P7</f>
        <v>43257</v>
      </c>
      <c r="I1" s="3"/>
    </row>
    <row r="2" spans="1:10" ht="15.75" customHeight="1" x14ac:dyDescent="0.2">
      <c r="B2" s="2"/>
      <c r="C2" s="2"/>
      <c r="D2" s="2"/>
      <c r="E2" s="2"/>
      <c r="F2" s="2"/>
      <c r="G2" s="2"/>
      <c r="H2" s="3"/>
      <c r="I2" s="3"/>
      <c r="J2" s="4"/>
    </row>
    <row r="3" spans="1:10" x14ac:dyDescent="0.2">
      <c r="B3" s="5" t="s">
        <v>1</v>
      </c>
      <c r="F3" s="6"/>
      <c r="H3" s="6"/>
    </row>
    <row r="4" spans="1:10" x14ac:dyDescent="0.2">
      <c r="B4" s="5" t="s">
        <v>2</v>
      </c>
      <c r="F4" s="6"/>
      <c r="H4" s="6"/>
    </row>
    <row r="5" spans="1:10" ht="13.5" thickBot="1" x14ac:dyDescent="0.25">
      <c r="B5" s="7" t="s">
        <v>3</v>
      </c>
    </row>
    <row r="6" spans="1:10" ht="13.5" customHeight="1" thickBot="1" x14ac:dyDescent="0.25">
      <c r="A6" s="8" t="s">
        <v>4</v>
      </c>
      <c r="B6" s="9" t="s">
        <v>5</v>
      </c>
      <c r="C6" s="10" t="s">
        <v>6</v>
      </c>
      <c r="D6" s="11" t="s">
        <v>7</v>
      </c>
      <c r="E6" s="12" t="s">
        <v>8</v>
      </c>
      <c r="F6" s="12" t="s">
        <v>9</v>
      </c>
      <c r="G6" s="13" t="s">
        <v>10</v>
      </c>
      <c r="H6" s="11" t="s">
        <v>11</v>
      </c>
      <c r="I6" s="14" t="s">
        <v>12</v>
      </c>
    </row>
    <row r="7" spans="1:10" ht="13.5" thickBot="1" x14ac:dyDescent="0.25">
      <c r="A7" s="15" t="s">
        <v>13</v>
      </c>
      <c r="B7" s="16"/>
      <c r="C7" s="17"/>
      <c r="D7" s="18"/>
      <c r="E7" s="19"/>
      <c r="F7" s="19"/>
      <c r="G7" s="20"/>
      <c r="H7" s="18"/>
      <c r="I7" s="21"/>
    </row>
    <row r="8" spans="1:10" x14ac:dyDescent="0.2">
      <c r="A8" s="22" t="s">
        <v>14</v>
      </c>
      <c r="B8" s="23">
        <f>[1]ENERGY!I10*0.1</f>
        <v>0</v>
      </c>
      <c r="C8" s="24">
        <f>([1]ENERGY!I10+[1]ENERGY!I11+[1]ENERGY!I12+[1]ENERGY!I13-[1]ENERGY!J10)*0.1</f>
        <v>0.62963100000000005</v>
      </c>
      <c r="D8" s="25">
        <v>1</v>
      </c>
      <c r="E8" s="26">
        <f>[1]GEN_DEM_DRWL!W10</f>
        <v>3524</v>
      </c>
      <c r="F8" s="26">
        <f>[1]HRLY!AR14</f>
        <v>0</v>
      </c>
      <c r="G8" s="26">
        <f>[1]HRLY!AS14</f>
        <v>0</v>
      </c>
      <c r="H8" s="27">
        <v>0</v>
      </c>
      <c r="I8" s="28">
        <v>0.28639999999999999</v>
      </c>
    </row>
    <row r="9" spans="1:10" x14ac:dyDescent="0.2">
      <c r="A9" s="29" t="s">
        <v>15</v>
      </c>
      <c r="B9" s="30">
        <f>[1]ENERGY!I11*0.1</f>
        <v>0</v>
      </c>
      <c r="C9" s="31"/>
      <c r="D9" s="25">
        <v>2</v>
      </c>
      <c r="E9" s="26">
        <f>[1]GEN_DEM_DRWL!W14</f>
        <v>3508</v>
      </c>
      <c r="F9" s="26">
        <f>[1]HRLY!AR18</f>
        <v>0</v>
      </c>
      <c r="G9" s="26">
        <f>[1]HRLY!AS18</f>
        <v>0</v>
      </c>
      <c r="H9" s="27">
        <v>0</v>
      </c>
      <c r="I9" s="32"/>
    </row>
    <row r="10" spans="1:10" x14ac:dyDescent="0.2">
      <c r="A10" s="29" t="s">
        <v>16</v>
      </c>
      <c r="B10" s="30">
        <f>[1]ENERGY!I12*0.1</f>
        <v>0.79357699999999998</v>
      </c>
      <c r="C10" s="31"/>
      <c r="D10" s="25">
        <v>3</v>
      </c>
      <c r="E10" s="26">
        <f>[1]GEN_DEM_DRWL!W18</f>
        <v>3467</v>
      </c>
      <c r="F10" s="26">
        <f>[1]HRLY!AR22</f>
        <v>0</v>
      </c>
      <c r="G10" s="26">
        <f>[1]HRLY!AS22</f>
        <v>0</v>
      </c>
      <c r="H10" s="27">
        <v>0</v>
      </c>
      <c r="I10" s="32"/>
    </row>
    <row r="11" spans="1:10" x14ac:dyDescent="0.2">
      <c r="A11" s="29" t="s">
        <v>17</v>
      </c>
      <c r="B11" s="30">
        <f>[1]ENERGY!I13*0.1</f>
        <v>0</v>
      </c>
      <c r="C11" s="31"/>
      <c r="D11" s="25">
        <v>4</v>
      </c>
      <c r="E11" s="26">
        <f>[1]GEN_DEM_DRWL!W22</f>
        <v>3439</v>
      </c>
      <c r="F11" s="26">
        <f>[1]HRLY!AR26</f>
        <v>0</v>
      </c>
      <c r="G11" s="26">
        <f>[1]HRLY!AS26</f>
        <v>0</v>
      </c>
      <c r="H11" s="27">
        <v>0</v>
      </c>
      <c r="I11" s="32"/>
    </row>
    <row r="12" spans="1:10" ht="13.5" thickBot="1" x14ac:dyDescent="0.25">
      <c r="A12" s="33" t="s">
        <v>18</v>
      </c>
      <c r="B12" s="34">
        <f>SUM(B8:B11)</f>
        <v>0.79357699999999998</v>
      </c>
      <c r="C12" s="35"/>
      <c r="D12" s="25">
        <v>5</v>
      </c>
      <c r="E12" s="26">
        <f>[1]GEN_DEM_DRWL!W26</f>
        <v>3431</v>
      </c>
      <c r="F12" s="26">
        <f>[1]HRLY!AR30</f>
        <v>0</v>
      </c>
      <c r="G12" s="26">
        <f>[1]HRLY!AS30</f>
        <v>0</v>
      </c>
      <c r="H12" s="27">
        <v>0</v>
      </c>
      <c r="I12" s="32"/>
    </row>
    <row r="13" spans="1:10" x14ac:dyDescent="0.2">
      <c r="A13" s="22" t="s">
        <v>19</v>
      </c>
      <c r="B13" s="23">
        <f>[1]ENERGY!I15*0.1</f>
        <v>1.9702000000000002</v>
      </c>
      <c r="C13" s="36">
        <f>([1]ENERGY!I15+[1]ENERGY!I16-[1]ENERGY!J15)*0.1</f>
        <v>3.0834650000000003</v>
      </c>
      <c r="D13" s="25">
        <v>6</v>
      </c>
      <c r="E13" s="26">
        <f>[1]GEN_DEM_DRWL!W30</f>
        <v>3256</v>
      </c>
      <c r="F13" s="26">
        <f>[1]HRLY!AR34</f>
        <v>0</v>
      </c>
      <c r="G13" s="26">
        <f>[1]HRLY!AS34</f>
        <v>0</v>
      </c>
      <c r="H13" s="27">
        <v>14.54</v>
      </c>
      <c r="I13" s="32"/>
    </row>
    <row r="14" spans="1:10" x14ac:dyDescent="0.2">
      <c r="A14" s="29" t="s">
        <v>20</v>
      </c>
      <c r="B14" s="30">
        <f>[1]ENERGY!I16*0.1</f>
        <v>1.5719000000000001</v>
      </c>
      <c r="C14" s="37"/>
      <c r="D14" s="25">
        <v>7</v>
      </c>
      <c r="E14" s="26">
        <f>[1]GEN_DEM_DRWL!W34</f>
        <v>3089</v>
      </c>
      <c r="F14" s="26">
        <f>[1]HRLY!AR38</f>
        <v>0</v>
      </c>
      <c r="G14" s="26">
        <f>[1]HRLY!AS38</f>
        <v>0</v>
      </c>
      <c r="H14" s="27">
        <v>35.880000000000003</v>
      </c>
      <c r="I14" s="32"/>
    </row>
    <row r="15" spans="1:10" ht="13.5" thickBot="1" x14ac:dyDescent="0.25">
      <c r="A15" s="33" t="s">
        <v>21</v>
      </c>
      <c r="B15" s="34">
        <f>SUM(B13:B14)</f>
        <v>3.5421000000000005</v>
      </c>
      <c r="C15" s="38"/>
      <c r="D15" s="25">
        <v>8</v>
      </c>
      <c r="E15" s="26">
        <f>[1]GEN_DEM_DRWL!W38</f>
        <v>3026</v>
      </c>
      <c r="F15" s="26">
        <f>[1]HRLY!AR42</f>
        <v>0</v>
      </c>
      <c r="G15" s="26">
        <f>[1]HRLY!AS42</f>
        <v>0</v>
      </c>
      <c r="H15" s="27">
        <v>64.14</v>
      </c>
      <c r="I15" s="32"/>
    </row>
    <row r="16" spans="1:10" ht="13.5" thickBot="1" x14ac:dyDescent="0.25">
      <c r="A16" s="39" t="s">
        <v>22</v>
      </c>
      <c r="B16" s="40">
        <f>B15+B12</f>
        <v>4.3356770000000004</v>
      </c>
      <c r="C16" s="41">
        <f>C13+C8</f>
        <v>3.7130960000000002</v>
      </c>
      <c r="D16" s="25">
        <v>9</v>
      </c>
      <c r="E16" s="26">
        <f>[1]GEN_DEM_DRWL!W42</f>
        <v>3042</v>
      </c>
      <c r="F16" s="26">
        <f>[1]HRLY!AR46</f>
        <v>0</v>
      </c>
      <c r="G16" s="26">
        <f>[1]HRLY!AS46</f>
        <v>0</v>
      </c>
      <c r="H16" s="27">
        <v>98.65</v>
      </c>
      <c r="I16" s="32"/>
    </row>
    <row r="17" spans="1:9" x14ac:dyDescent="0.2">
      <c r="A17" s="22" t="s">
        <v>23</v>
      </c>
      <c r="B17" s="23">
        <f>[1]ENERGY!I24*0.1</f>
        <v>4.8840000000000003</v>
      </c>
      <c r="C17" s="42">
        <f>([1]ENERGY!I24+[1]ENERGY!I25-[1]ENERGY!J24-[1]ENERGY!J25)*0.1</f>
        <v>9.5068999999999999</v>
      </c>
      <c r="D17" s="25">
        <v>10</v>
      </c>
      <c r="E17" s="26">
        <f>[1]GEN_DEM_DRWL!W46</f>
        <v>3141</v>
      </c>
      <c r="F17" s="26">
        <f>[1]HRLY!AR50</f>
        <v>0</v>
      </c>
      <c r="G17" s="26">
        <f>[1]HRLY!AS50</f>
        <v>0</v>
      </c>
      <c r="H17" s="27">
        <v>117.14</v>
      </c>
      <c r="I17" s="32"/>
    </row>
    <row r="18" spans="1:9" x14ac:dyDescent="0.2">
      <c r="A18" s="29" t="s">
        <v>24</v>
      </c>
      <c r="B18" s="30">
        <f>[1]ENERGY!I25*0.1</f>
        <v>5.4640000000000004</v>
      </c>
      <c r="C18" s="43"/>
      <c r="D18" s="25">
        <v>11</v>
      </c>
      <c r="E18" s="26">
        <f>[1]GEN_DEM_DRWL!W50</f>
        <v>3217</v>
      </c>
      <c r="F18" s="26">
        <f>[1]HRLY!AR54</f>
        <v>0</v>
      </c>
      <c r="G18" s="26">
        <f>[1]HRLY!AS54</f>
        <v>0</v>
      </c>
      <c r="H18" s="27">
        <v>132.12</v>
      </c>
      <c r="I18" s="32"/>
    </row>
    <row r="19" spans="1:9" ht="13.5" thickBot="1" x14ac:dyDescent="0.25">
      <c r="A19" s="44" t="s">
        <v>25</v>
      </c>
      <c r="B19" s="45">
        <f>SUM(B17:B18)</f>
        <v>10.348000000000001</v>
      </c>
      <c r="C19" s="46"/>
      <c r="D19" s="25">
        <v>12</v>
      </c>
      <c r="E19" s="26">
        <f>[1]GEN_DEM_DRWL!W54</f>
        <v>3225</v>
      </c>
      <c r="F19" s="26">
        <f>[1]HRLY!AR58</f>
        <v>0</v>
      </c>
      <c r="G19" s="26">
        <f>[1]HRLY!AS58</f>
        <v>0</v>
      </c>
      <c r="H19" s="27">
        <v>134.16999999999999</v>
      </c>
      <c r="I19" s="32"/>
    </row>
    <row r="20" spans="1:9" x14ac:dyDescent="0.2">
      <c r="A20" s="22" t="s">
        <v>26</v>
      </c>
      <c r="B20" s="23">
        <f>[1]ENERGY!I18*0.1</f>
        <v>4.1581510000000002</v>
      </c>
      <c r="C20" s="36">
        <f>([1]ENERGY!I18+[1]ENERGY!I19-[1]ENERGY!J18)*0.1</f>
        <v>3.7410300000000003</v>
      </c>
      <c r="D20" s="25">
        <v>13</v>
      </c>
      <c r="E20" s="26">
        <f>[1]GEN_DEM_DRWL!W58</f>
        <v>3274</v>
      </c>
      <c r="F20" s="26">
        <f>[1]HRLY!AR62</f>
        <v>0</v>
      </c>
      <c r="G20" s="26">
        <f>[1]HRLY!AS62</f>
        <v>0</v>
      </c>
      <c r="H20" s="27">
        <v>109.29</v>
      </c>
      <c r="I20" s="32"/>
    </row>
    <row r="21" spans="1:9" x14ac:dyDescent="0.2">
      <c r="A21" s="29" t="s">
        <v>27</v>
      </c>
      <c r="B21" s="30">
        <f>[1]ENERGY!I19*0.1</f>
        <v>0</v>
      </c>
      <c r="C21" s="37"/>
      <c r="D21" s="25">
        <v>14</v>
      </c>
      <c r="E21" s="26">
        <f>[1]GEN_DEM_DRWL!W62</f>
        <v>3283</v>
      </c>
      <c r="F21" s="26">
        <f>[1]HRLY!AR66</f>
        <v>0</v>
      </c>
      <c r="G21" s="26">
        <f>[1]HRLY!AS66</f>
        <v>0</v>
      </c>
      <c r="H21" s="27">
        <v>94.22</v>
      </c>
      <c r="I21" s="32"/>
    </row>
    <row r="22" spans="1:9" ht="13.5" thickBot="1" x14ac:dyDescent="0.25">
      <c r="A22" s="33" t="s">
        <v>28</v>
      </c>
      <c r="B22" s="34">
        <f>SUM(B20:B21)</f>
        <v>4.1581510000000002</v>
      </c>
      <c r="C22" s="38"/>
      <c r="D22" s="25">
        <v>15</v>
      </c>
      <c r="E22" s="26">
        <f>[1]GEN_DEM_DRWL!W66</f>
        <v>3357</v>
      </c>
      <c r="F22" s="26">
        <f>[1]HRLY!AR70</f>
        <v>0</v>
      </c>
      <c r="G22" s="26">
        <f>[1]HRLY!AS70</f>
        <v>0</v>
      </c>
      <c r="H22" s="27">
        <v>85.81</v>
      </c>
      <c r="I22" s="32"/>
    </row>
    <row r="23" spans="1:9" x14ac:dyDescent="0.2">
      <c r="A23" s="22" t="s">
        <v>29</v>
      </c>
      <c r="B23" s="23">
        <f>[1]ENERGY!I21*0.1</f>
        <v>4.0615310000000004</v>
      </c>
      <c r="C23" s="36">
        <f>([1]ENERGY!I21+[1]ENERGY!I22-[1]ENERGY!J21)*0.1</f>
        <v>7.2750830000000013</v>
      </c>
      <c r="D23" s="25">
        <v>16</v>
      </c>
      <c r="E23" s="26">
        <f>[1]GEN_DEM_DRWL!W70</f>
        <v>3282</v>
      </c>
      <c r="F23" s="26">
        <f>[1]HRLY!AR74</f>
        <v>0</v>
      </c>
      <c r="G23" s="26">
        <f>[1]HRLY!AS74</f>
        <v>0</v>
      </c>
      <c r="H23" s="27">
        <v>52.26</v>
      </c>
      <c r="I23" s="32"/>
    </row>
    <row r="24" spans="1:9" x14ac:dyDescent="0.2">
      <c r="A24" s="29" t="s">
        <v>30</v>
      </c>
      <c r="B24" s="30">
        <f>[1]ENERGY!I22*0.1</f>
        <v>4.0223789999999999</v>
      </c>
      <c r="C24" s="37"/>
      <c r="D24" s="25">
        <v>17</v>
      </c>
      <c r="E24" s="26">
        <f>[1]GEN_DEM_DRWL!W74</f>
        <v>3117</v>
      </c>
      <c r="F24" s="26">
        <f>[1]HRLY!AR78</f>
        <v>0</v>
      </c>
      <c r="G24" s="26">
        <f>[1]HRLY!AS78</f>
        <v>0</v>
      </c>
      <c r="H24" s="27">
        <v>3.15</v>
      </c>
      <c r="I24" s="32"/>
    </row>
    <row r="25" spans="1:9" ht="13.5" thickBot="1" x14ac:dyDescent="0.25">
      <c r="A25" s="33" t="s">
        <v>31</v>
      </c>
      <c r="B25" s="34">
        <f>SUM(B23:B24)</f>
        <v>8.0839099999999995</v>
      </c>
      <c r="C25" s="38"/>
      <c r="D25" s="25">
        <v>18</v>
      </c>
      <c r="E25" s="26">
        <f>[1]GEN_DEM_DRWL!W78</f>
        <v>3045</v>
      </c>
      <c r="F25" s="26">
        <f>[1]HRLY!AR82</f>
        <v>0</v>
      </c>
      <c r="G25" s="26">
        <f>[1]HRLY!AS82</f>
        <v>0</v>
      </c>
      <c r="H25" s="27">
        <v>0</v>
      </c>
      <c r="I25" s="32"/>
    </row>
    <row r="26" spans="1:9" ht="13.5" thickBot="1" x14ac:dyDescent="0.25">
      <c r="A26" s="29" t="s">
        <v>32</v>
      </c>
      <c r="B26" s="47">
        <f>[1]ENERGY!I27*0.1</f>
        <v>11.348000000000001</v>
      </c>
      <c r="C26" s="48">
        <f>([1]ENERGY!I27-[1]ENERGY!J27)*0.1</f>
        <v>10.829000000000001</v>
      </c>
      <c r="D26" s="25">
        <v>19</v>
      </c>
      <c r="E26" s="26">
        <f>[1]GEN_DEM_DRWL!W82</f>
        <v>2801</v>
      </c>
      <c r="F26" s="26">
        <f>[1]HRLY!AR86</f>
        <v>0</v>
      </c>
      <c r="G26" s="26">
        <f>[1]HRLY!AS86</f>
        <v>0</v>
      </c>
      <c r="H26" s="27">
        <v>0</v>
      </c>
      <c r="I26" s="32"/>
    </row>
    <row r="27" spans="1:9" ht="13.5" thickBot="1" x14ac:dyDescent="0.25">
      <c r="A27" s="39" t="s">
        <v>33</v>
      </c>
      <c r="B27" s="40">
        <f>B25+B22+B26</f>
        <v>23.590060999999999</v>
      </c>
      <c r="C27" s="41">
        <f>C23+C20+C26</f>
        <v>21.845113000000001</v>
      </c>
      <c r="D27" s="25">
        <v>20</v>
      </c>
      <c r="E27" s="26">
        <f>[1]GEN_DEM_DRWL!W86</f>
        <v>3019</v>
      </c>
      <c r="F27" s="26">
        <f>[1]HRLY!AR90</f>
        <v>0</v>
      </c>
      <c r="G27" s="26">
        <f>[1]HRLY!AS90</f>
        <v>0</v>
      </c>
      <c r="H27" s="27">
        <v>0</v>
      </c>
      <c r="I27" s="32"/>
    </row>
    <row r="28" spans="1:9" x14ac:dyDescent="0.2">
      <c r="A28" s="22" t="s">
        <v>34</v>
      </c>
      <c r="B28" s="23">
        <f>[1]ENERGY!I29*0.1</f>
        <v>10.526000000000002</v>
      </c>
      <c r="C28" s="42">
        <f>([1]ENERGY!I29+[1]ENERGY!I30-[1]ENERGY!J29-[1]ENERGY!J30)*0.1</f>
        <v>19.128</v>
      </c>
      <c r="D28" s="25">
        <v>21</v>
      </c>
      <c r="E28" s="26">
        <f>[1]GEN_DEM_DRWL!W90</f>
        <v>3163</v>
      </c>
      <c r="F28" s="26">
        <f>[1]HRLY!AR94</f>
        <v>0</v>
      </c>
      <c r="G28" s="26">
        <f>[1]HRLY!AS94</f>
        <v>0</v>
      </c>
      <c r="H28" s="27">
        <v>0</v>
      </c>
      <c r="I28" s="32"/>
    </row>
    <row r="29" spans="1:9" x14ac:dyDescent="0.2">
      <c r="A29" s="29" t="s">
        <v>35</v>
      </c>
      <c r="B29" s="30">
        <f>[1]ENERGY!I30*0.1</f>
        <v>9.6980000000000004</v>
      </c>
      <c r="C29" s="43"/>
      <c r="D29" s="25">
        <v>22</v>
      </c>
      <c r="E29" s="26">
        <f>[1]GEN_DEM_DRWL!W94</f>
        <v>3251</v>
      </c>
      <c r="F29" s="26">
        <f>[1]HRLY!AR98</f>
        <v>0</v>
      </c>
      <c r="G29" s="26">
        <f>[1]HRLY!AS98</f>
        <v>0</v>
      </c>
      <c r="H29" s="27">
        <v>0</v>
      </c>
      <c r="I29" s="32"/>
    </row>
    <row r="30" spans="1:9" ht="13.5" thickBot="1" x14ac:dyDescent="0.25">
      <c r="A30" s="44" t="s">
        <v>36</v>
      </c>
      <c r="B30" s="45">
        <f>SUM(B28:B29)</f>
        <v>20.224000000000004</v>
      </c>
      <c r="C30" s="46"/>
      <c r="D30" s="25">
        <v>23</v>
      </c>
      <c r="E30" s="26">
        <f>[1]GEN_DEM_DRWL!W98</f>
        <v>3307</v>
      </c>
      <c r="F30" s="26">
        <f>[1]HRLY!AR102</f>
        <v>0</v>
      </c>
      <c r="G30" s="26">
        <f>[1]HRLY!AS102</f>
        <v>0</v>
      </c>
      <c r="H30" s="27">
        <v>0</v>
      </c>
      <c r="I30" s="32"/>
    </row>
    <row r="31" spans="1:9" ht="13.5" thickBot="1" x14ac:dyDescent="0.25">
      <c r="A31" s="49" t="s">
        <v>37</v>
      </c>
      <c r="B31" s="40">
        <f>B27+B19+B16+B30</f>
        <v>58.497737999999998</v>
      </c>
      <c r="C31" s="41">
        <f>C27+C17+C16+C28</f>
        <v>54.193109</v>
      </c>
      <c r="D31" s="50">
        <v>24</v>
      </c>
      <c r="E31" s="26">
        <f>[1]GEN_DEM_DRWL!W101</f>
        <v>3336</v>
      </c>
      <c r="F31" s="26">
        <f>[1]HRLY!AR106</f>
        <v>0</v>
      </c>
      <c r="G31" s="26">
        <f>[1]HRLY!AS106</f>
        <v>0</v>
      </c>
      <c r="H31" s="51">
        <v>0</v>
      </c>
      <c r="I31" s="52"/>
    </row>
    <row r="32" spans="1:9" x14ac:dyDescent="0.2">
      <c r="A32" s="53" t="s">
        <v>38</v>
      </c>
      <c r="B32" s="54"/>
      <c r="C32" s="54"/>
      <c r="D32" s="55"/>
      <c r="E32" s="56"/>
      <c r="F32" s="57" t="s">
        <v>39</v>
      </c>
      <c r="G32" s="58" t="s">
        <v>40</v>
      </c>
      <c r="H32" s="59"/>
      <c r="I32" s="59"/>
    </row>
    <row r="33" spans="1:10" x14ac:dyDescent="0.2">
      <c r="A33" s="29" t="s">
        <v>41</v>
      </c>
      <c r="B33" s="30">
        <f>([1]ENERGY!I47+[1]ENERGY!I48+[1]ENERGY!I49)*0.1</f>
        <v>0.12</v>
      </c>
      <c r="C33" s="60">
        <f>([1]ENERGY!I47+[1]ENERGY!I48+[1]ENERGY!I49-[1]ENERGY!J47)*0.1</f>
        <v>0.11797400000000001</v>
      </c>
      <c r="D33" s="61" t="s">
        <v>42</v>
      </c>
      <c r="E33" s="62"/>
      <c r="F33" s="26">
        <f>[1]GEN_DEM_DRWL!H102</f>
        <v>2386</v>
      </c>
      <c r="G33" s="63">
        <f>[1]GEN_DEM_DRWL!H104</f>
        <v>2201</v>
      </c>
      <c r="H33" s="64"/>
      <c r="I33" s="64"/>
    </row>
    <row r="34" spans="1:10" ht="13.5" thickBot="1" x14ac:dyDescent="0.25">
      <c r="A34" s="65" t="s">
        <v>43</v>
      </c>
      <c r="B34" s="30">
        <f>([1]ENERGY!I51+[1]ENERGY!I52+[1]ENERGY!I53+[1]ENERGY!I54)*0.1</f>
        <v>0</v>
      </c>
      <c r="C34" s="60">
        <f>([1]ENERGY!I51+[1]ENERGY!I52+[1]ENERGY!I53+[1]ENERGY!I54-[1]ENERGY!J51)*0.1</f>
        <v>0</v>
      </c>
      <c r="D34" s="66" t="s">
        <v>44</v>
      </c>
      <c r="E34" s="67"/>
      <c r="F34" s="68">
        <f>[1]GEN_DEM_DRWL!J102</f>
        <v>38</v>
      </c>
      <c r="G34" s="69">
        <f>[1]GEN_DEM_DRWL!J104</f>
        <v>0</v>
      </c>
      <c r="H34" s="64"/>
      <c r="I34" s="64"/>
      <c r="J34" s="64"/>
    </row>
    <row r="35" spans="1:10" ht="15" customHeight="1" x14ac:dyDescent="0.2">
      <c r="A35" s="29" t="s">
        <v>45</v>
      </c>
      <c r="B35" s="30">
        <f>([1]ENERGY!I56+[1]ENERGY!I57)*0.1</f>
        <v>0</v>
      </c>
      <c r="C35" s="60">
        <f>([1]ENERGY!I56+[1]ENERGY!I57-[1]ENERGY!J56)*0.1</f>
        <v>0</v>
      </c>
      <c r="D35" s="70"/>
      <c r="E35" s="71"/>
      <c r="F35" s="71"/>
      <c r="G35" s="72"/>
      <c r="H35" s="64"/>
      <c r="I35" s="64"/>
      <c r="J35" s="64"/>
    </row>
    <row r="36" spans="1:10" ht="15" customHeight="1" x14ac:dyDescent="0.2">
      <c r="A36" s="73" t="s">
        <v>46</v>
      </c>
      <c r="B36" s="30">
        <f>[1]ENERGY!I59*0.1</f>
        <v>0</v>
      </c>
      <c r="C36" s="60">
        <f>([1]ENERGY!I59-[1]ENERGY!J59)*0.1</f>
        <v>0</v>
      </c>
      <c r="D36" s="74"/>
      <c r="E36" s="75"/>
      <c r="F36" s="76"/>
      <c r="G36" s="77"/>
      <c r="H36" s="78"/>
      <c r="I36" s="78"/>
      <c r="J36" s="78"/>
    </row>
    <row r="37" spans="1:10" ht="15" customHeight="1" thickBot="1" x14ac:dyDescent="0.25">
      <c r="A37" s="79" t="s">
        <v>47</v>
      </c>
      <c r="B37" s="45">
        <f>SUM(B33:B36)</f>
        <v>0.12</v>
      </c>
      <c r="C37" s="80">
        <f>SUM(C33:C36)</f>
        <v>0.11797400000000001</v>
      </c>
      <c r="D37" s="74"/>
      <c r="E37" s="75"/>
      <c r="F37" s="76"/>
      <c r="G37" s="77"/>
      <c r="H37" s="78"/>
      <c r="I37" s="78"/>
      <c r="J37" s="78"/>
    </row>
    <row r="38" spans="1:10" ht="27" customHeight="1" thickBot="1" x14ac:dyDescent="0.25">
      <c r="A38" s="49" t="s">
        <v>48</v>
      </c>
      <c r="B38" s="40">
        <f>B37+B31</f>
        <v>58.617737999999996</v>
      </c>
      <c r="C38" s="41">
        <f>C37+C31</f>
        <v>54.311082999999996</v>
      </c>
      <c r="D38" s="81"/>
      <c r="E38" s="82"/>
      <c r="F38" s="76"/>
      <c r="G38" s="77"/>
      <c r="H38" s="64"/>
      <c r="I38" s="64"/>
      <c r="J38" s="64"/>
    </row>
    <row r="39" spans="1:10" ht="15.75" customHeight="1" thickBot="1" x14ac:dyDescent="0.25">
      <c r="D39" s="83"/>
      <c r="E39" s="84"/>
      <c r="F39" s="85"/>
      <c r="G39" s="86"/>
      <c r="H39" s="78"/>
      <c r="I39" s="78"/>
      <c r="J39" s="78"/>
    </row>
    <row r="40" spans="1:10" ht="13.5" thickBot="1" x14ac:dyDescent="0.25">
      <c r="A40" s="87" t="s">
        <v>49</v>
      </c>
      <c r="B40" s="88"/>
      <c r="C40" s="89" t="s">
        <v>50</v>
      </c>
      <c r="D40" s="90"/>
      <c r="E40" s="90"/>
      <c r="F40" s="90"/>
      <c r="G40" s="90"/>
      <c r="H40" s="91"/>
      <c r="I40" s="91"/>
      <c r="J40" s="92"/>
    </row>
    <row r="41" spans="1:10" ht="13.5" thickBot="1" x14ac:dyDescent="0.25">
      <c r="A41" s="29" t="s">
        <v>51</v>
      </c>
      <c r="B41" s="93">
        <v>4.3620000000000001</v>
      </c>
      <c r="C41" s="94" t="s">
        <v>52</v>
      </c>
      <c r="D41" s="95"/>
      <c r="E41" s="9" t="s">
        <v>53</v>
      </c>
      <c r="F41" s="9" t="s">
        <v>54</v>
      </c>
      <c r="G41" s="95" t="s">
        <v>55</v>
      </c>
      <c r="H41" s="95"/>
      <c r="I41" s="95" t="s">
        <v>56</v>
      </c>
      <c r="J41" s="96"/>
    </row>
    <row r="42" spans="1:10" x14ac:dyDescent="0.2">
      <c r="A42" s="29" t="s">
        <v>57</v>
      </c>
      <c r="B42" s="97">
        <v>4.4400000000000004</v>
      </c>
      <c r="C42" s="98" t="s">
        <v>58</v>
      </c>
      <c r="D42" s="99"/>
      <c r="E42" s="100">
        <v>42921</v>
      </c>
      <c r="F42" s="101">
        <v>0.90694444444444444</v>
      </c>
      <c r="G42" s="99" t="s">
        <v>59</v>
      </c>
      <c r="H42" s="99"/>
      <c r="I42" s="102" t="s">
        <v>60</v>
      </c>
      <c r="J42" s="103"/>
    </row>
    <row r="43" spans="1:10" x14ac:dyDescent="0.2">
      <c r="A43" s="29" t="s">
        <v>61</v>
      </c>
      <c r="B43" s="97">
        <v>4.1779999999999999</v>
      </c>
      <c r="C43" s="104" t="s">
        <v>62</v>
      </c>
      <c r="D43" s="105"/>
      <c r="E43" s="106">
        <v>43031</v>
      </c>
      <c r="F43" s="107">
        <v>0.87013888888888891</v>
      </c>
      <c r="G43" s="105" t="s">
        <v>63</v>
      </c>
      <c r="H43" s="105"/>
      <c r="I43" s="108" t="s">
        <v>60</v>
      </c>
      <c r="J43" s="109"/>
    </row>
    <row r="44" spans="1:10" x14ac:dyDescent="0.2">
      <c r="A44" s="29" t="s">
        <v>64</v>
      </c>
      <c r="B44" s="97">
        <v>10.529</v>
      </c>
      <c r="C44" s="104" t="s">
        <v>65</v>
      </c>
      <c r="D44" s="105"/>
      <c r="E44" s="106">
        <v>43256</v>
      </c>
      <c r="F44" s="110">
        <v>0.6972222222222223</v>
      </c>
      <c r="G44" s="111" t="s">
        <v>66</v>
      </c>
      <c r="H44" s="111"/>
      <c r="I44" s="108" t="s">
        <v>60</v>
      </c>
      <c r="J44" s="109"/>
    </row>
    <row r="45" spans="1:10" x14ac:dyDescent="0.2">
      <c r="A45" s="29" t="s">
        <v>67</v>
      </c>
      <c r="B45" s="97">
        <v>10.58</v>
      </c>
      <c r="C45" s="104" t="s">
        <v>68</v>
      </c>
      <c r="D45" s="105"/>
      <c r="E45" s="106">
        <v>43250</v>
      </c>
      <c r="F45" s="107" t="s">
        <v>69</v>
      </c>
      <c r="G45" s="105" t="s">
        <v>70</v>
      </c>
      <c r="H45" s="105"/>
      <c r="I45" s="108" t="s">
        <v>71</v>
      </c>
      <c r="J45" s="109"/>
    </row>
    <row r="46" spans="1:10" ht="13.5" customHeight="1" x14ac:dyDescent="0.2">
      <c r="A46" s="29" t="s">
        <v>72</v>
      </c>
      <c r="B46" s="97">
        <v>10.486000000000001</v>
      </c>
      <c r="C46" s="104"/>
      <c r="D46" s="105"/>
      <c r="E46" s="106"/>
      <c r="F46" s="112"/>
      <c r="G46" s="105"/>
      <c r="H46" s="105"/>
      <c r="I46" s="108"/>
      <c r="J46" s="109"/>
    </row>
    <row r="47" spans="1:10" ht="13.5" customHeight="1" x14ac:dyDescent="0.2">
      <c r="A47" s="29" t="s">
        <v>73</v>
      </c>
      <c r="B47" s="97">
        <v>10.317</v>
      </c>
      <c r="C47" s="113"/>
      <c r="D47" s="114"/>
      <c r="E47" s="115"/>
      <c r="F47" s="116"/>
      <c r="G47" s="117"/>
      <c r="H47" s="114"/>
      <c r="I47" s="118"/>
      <c r="J47" s="119"/>
    </row>
    <row r="48" spans="1:10" ht="14.25" customHeight="1" thickBot="1" x14ac:dyDescent="0.25">
      <c r="A48" s="33" t="s">
        <v>74</v>
      </c>
      <c r="B48" s="120">
        <f>SUM(B41:B47)</f>
        <v>54.892000000000003</v>
      </c>
      <c r="C48" s="121"/>
      <c r="D48" s="122"/>
      <c r="E48" s="123"/>
      <c r="F48" s="124"/>
      <c r="G48" s="122"/>
      <c r="H48" s="122"/>
      <c r="I48" s="125"/>
      <c r="J48" s="126"/>
    </row>
    <row r="49" spans="1:10" x14ac:dyDescent="0.2">
      <c r="A49" s="127"/>
      <c r="B49" s="128"/>
      <c r="C49" s="129"/>
      <c r="D49" s="130" t="s">
        <v>75</v>
      </c>
      <c r="E49" s="131" t="s">
        <v>76</v>
      </c>
      <c r="F49" s="132"/>
      <c r="G49" s="133"/>
      <c r="H49" s="133"/>
      <c r="I49" s="133"/>
      <c r="J49" s="133"/>
    </row>
    <row r="50" spans="1:10" ht="15.75" thickBot="1" x14ac:dyDescent="0.25">
      <c r="A50" s="134" t="s">
        <v>77</v>
      </c>
      <c r="B50" s="135"/>
      <c r="C50" s="135"/>
      <c r="D50" s="136">
        <f>([1]ENERGY!U93+[1]ENERGY!V93+[1]ENERGY!Y93)*0.1</f>
        <v>0.113678</v>
      </c>
      <c r="E50" s="137">
        <f>([1]ENERGY!U94+[1]ENERGY!V94+[1]ENERGY!Y94)*0.1</f>
        <v>1.4601240000000002</v>
      </c>
      <c r="F50" s="138" t="s">
        <v>78</v>
      </c>
      <c r="G50" s="138"/>
      <c r="H50" s="138"/>
      <c r="I50" s="139"/>
      <c r="J50" s="139"/>
    </row>
    <row r="51" spans="1:10" ht="13.5" thickBot="1" x14ac:dyDescent="0.25">
      <c r="A51" s="134" t="s">
        <v>79</v>
      </c>
      <c r="B51" s="135"/>
      <c r="C51" s="135"/>
      <c r="D51" s="136">
        <v>0</v>
      </c>
      <c r="E51" s="137">
        <v>0</v>
      </c>
      <c r="F51" s="140" t="s">
        <v>80</v>
      </c>
      <c r="G51" s="141"/>
      <c r="H51" s="141"/>
      <c r="I51" s="142" t="s">
        <v>81</v>
      </c>
      <c r="J51" s="143"/>
    </row>
    <row r="52" spans="1:10" x14ac:dyDescent="0.2">
      <c r="A52" s="134" t="s">
        <v>82</v>
      </c>
      <c r="B52" s="135"/>
      <c r="C52" s="135"/>
      <c r="D52" s="144">
        <f>[1]ENERGY!P93*0.1</f>
        <v>0</v>
      </c>
      <c r="E52" s="145">
        <f>[1]ENERGY!P94*0.1</f>
        <v>0</v>
      </c>
      <c r="F52" s="146" t="s">
        <v>83</v>
      </c>
      <c r="G52" s="147"/>
      <c r="H52" s="147"/>
      <c r="I52" s="147"/>
      <c r="J52" s="148"/>
    </row>
    <row r="53" spans="1:10" ht="13.5" thickBot="1" x14ac:dyDescent="0.25">
      <c r="A53" s="134" t="s">
        <v>84</v>
      </c>
      <c r="B53" s="135"/>
      <c r="C53" s="135"/>
      <c r="D53" s="136">
        <f>([1]ENERGY!R93+[1]ENERGY!S93+[1]ENERGY!T93)*0.1</f>
        <v>4.2160000000000001E-3</v>
      </c>
      <c r="E53" s="137">
        <f>([1]ENERGY!R94+[1]ENERGY!S94+[1]ENERGY!T94)*0.1</f>
        <v>2.9031320000000003</v>
      </c>
      <c r="F53" s="149"/>
      <c r="G53" s="150"/>
      <c r="H53" s="150"/>
      <c r="I53" s="150"/>
      <c r="J53" s="151"/>
    </row>
    <row r="54" spans="1:10" x14ac:dyDescent="0.2">
      <c r="A54" s="152" t="s">
        <v>85</v>
      </c>
      <c r="B54" s="153"/>
      <c r="C54" s="153"/>
      <c r="D54" s="154">
        <f>'[1]GEN REP'!P37*0.1</f>
        <v>18.764506000000008</v>
      </c>
      <c r="E54" s="155"/>
      <c r="F54" s="156"/>
      <c r="G54" s="156"/>
      <c r="H54" s="156"/>
      <c r="I54" s="156"/>
      <c r="J54" s="156"/>
    </row>
    <row r="55" spans="1:10" x14ac:dyDescent="0.2">
      <c r="A55" s="134" t="s">
        <v>86</v>
      </c>
      <c r="B55" s="135"/>
      <c r="C55" s="135"/>
      <c r="D55" s="154">
        <f>'[1]GEN REP'!P38*0.1</f>
        <v>25.504225352000017</v>
      </c>
      <c r="E55" s="155"/>
      <c r="F55" s="156"/>
      <c r="G55" s="156"/>
      <c r="H55" s="156"/>
      <c r="I55" s="156"/>
      <c r="J55" s="156"/>
    </row>
    <row r="56" spans="1:10" x14ac:dyDescent="0.2">
      <c r="A56" s="157" t="s">
        <v>87</v>
      </c>
      <c r="B56" s="158"/>
      <c r="C56" s="158"/>
      <c r="D56" s="154">
        <f>'[1]GEN REP'!P40*0.1</f>
        <v>76.967052917525791</v>
      </c>
      <c r="E56" s="155"/>
      <c r="F56" s="159"/>
      <c r="G56" s="159"/>
      <c r="H56" s="159"/>
      <c r="I56" s="159"/>
      <c r="J56" s="7"/>
    </row>
    <row r="57" spans="1:10" ht="13.5" thickBot="1" x14ac:dyDescent="0.25">
      <c r="A57" s="160" t="s">
        <v>88</v>
      </c>
      <c r="B57" s="161"/>
      <c r="C57" s="161"/>
      <c r="D57" s="162">
        <f>'[1]GEN REP'!C54*0.1</f>
        <v>4.306655000000001</v>
      </c>
      <c r="E57" s="163"/>
    </row>
    <row r="58" spans="1:10" x14ac:dyDescent="0.2">
      <c r="A58" s="55" t="s">
        <v>89</v>
      </c>
      <c r="B58" s="56"/>
      <c r="C58" s="56"/>
      <c r="D58" s="164" t="s">
        <v>90</v>
      </c>
      <c r="E58" s="165" t="s">
        <v>91</v>
      </c>
    </row>
    <row r="59" spans="1:10" x14ac:dyDescent="0.2">
      <c r="A59" s="166"/>
      <c r="B59" s="111"/>
      <c r="C59" s="136" t="s">
        <v>92</v>
      </c>
      <c r="D59" s="167">
        <f>[1]GEN_DEM_DRWL!Z106</f>
        <v>0.25</v>
      </c>
      <c r="E59" s="168">
        <f>[1]GEN_DEM_DRWL!Z108</f>
        <v>0.94791666666667795</v>
      </c>
    </row>
    <row r="60" spans="1:10" x14ac:dyDescent="0.2">
      <c r="A60" s="134" t="s">
        <v>93</v>
      </c>
      <c r="B60" s="135"/>
      <c r="C60" s="136" t="s">
        <v>94</v>
      </c>
      <c r="D60" s="26">
        <f>[1]GEN_DEM_DRWL!W106</f>
        <v>3256</v>
      </c>
      <c r="E60" s="63">
        <f>[1]GEN_DEM_DRWL!W108</f>
        <v>3284</v>
      </c>
    </row>
    <row r="61" spans="1:10" x14ac:dyDescent="0.2">
      <c r="A61" s="134" t="s">
        <v>95</v>
      </c>
      <c r="B61" s="135"/>
      <c r="C61" s="136" t="s">
        <v>96</v>
      </c>
      <c r="D61" s="144">
        <f>[1]GEN_DEM_DRWL!AE106</f>
        <v>50.05</v>
      </c>
      <c r="E61" s="145">
        <f>[1]GEN_DEM_DRWL!AE108</f>
        <v>49.89</v>
      </c>
    </row>
    <row r="62" spans="1:10" x14ac:dyDescent="0.2">
      <c r="A62" s="134"/>
      <c r="B62" s="135"/>
      <c r="C62" s="136"/>
      <c r="D62" s="26"/>
      <c r="E62" s="63"/>
    </row>
    <row r="63" spans="1:10" ht="13.5" thickBot="1" x14ac:dyDescent="0.25">
      <c r="A63" s="169" t="s">
        <v>97</v>
      </c>
      <c r="B63" s="170"/>
      <c r="C63" s="171" t="s">
        <v>94</v>
      </c>
      <c r="D63" s="172">
        <f>[1]GEN_DEM_DRWL!AF106</f>
        <v>0</v>
      </c>
      <c r="E63" s="173">
        <f>[1]GEN_DEM_DRWL!AF108</f>
        <v>0</v>
      </c>
    </row>
    <row r="64" spans="1:10" ht="13.5" thickBot="1" x14ac:dyDescent="0.25">
      <c r="A64" s="174" t="s">
        <v>98</v>
      </c>
      <c r="B64" s="175">
        <f>[1]ENERGY!L47</f>
        <v>350.78</v>
      </c>
      <c r="C64" s="156"/>
      <c r="D64" s="64"/>
      <c r="E64" s="64"/>
    </row>
    <row r="65" spans="1:13" ht="15.75" customHeight="1" thickBot="1" x14ac:dyDescent="0.25">
      <c r="A65" s="176" t="s">
        <v>99</v>
      </c>
      <c r="B65" s="177"/>
      <c r="C65" s="178"/>
      <c r="D65" s="179" t="s">
        <v>75</v>
      </c>
      <c r="E65" s="180"/>
      <c r="F65" s="180"/>
      <c r="G65" s="181"/>
      <c r="H65" s="182" t="s">
        <v>76</v>
      </c>
      <c r="I65" s="183"/>
      <c r="J65" s="183"/>
      <c r="K65" s="184"/>
    </row>
    <row r="66" spans="1:13" ht="15.75" customHeight="1" thickBot="1" x14ac:dyDescent="0.25">
      <c r="A66" s="185"/>
      <c r="B66" s="186"/>
      <c r="C66" s="187"/>
      <c r="D66" s="179" t="s">
        <v>100</v>
      </c>
      <c r="E66" s="181"/>
      <c r="F66" s="188" t="s">
        <v>101</v>
      </c>
      <c r="G66" s="189"/>
      <c r="H66" s="179" t="s">
        <v>100</v>
      </c>
      <c r="I66" s="181"/>
      <c r="J66" s="179" t="s">
        <v>101</v>
      </c>
      <c r="K66" s="181"/>
    </row>
    <row r="67" spans="1:13" x14ac:dyDescent="0.2">
      <c r="A67" s="190" t="s">
        <v>102</v>
      </c>
      <c r="B67" s="191"/>
      <c r="C67" s="192"/>
      <c r="D67" s="55"/>
      <c r="E67" s="56"/>
      <c r="F67" s="56"/>
      <c r="G67" s="193"/>
      <c r="H67" s="55">
        <v>48</v>
      </c>
      <c r="I67" s="56"/>
      <c r="J67" s="56">
        <v>18</v>
      </c>
      <c r="K67" s="193"/>
    </row>
    <row r="68" spans="1:13" x14ac:dyDescent="0.2">
      <c r="A68" s="194" t="s">
        <v>103</v>
      </c>
      <c r="B68" s="195"/>
      <c r="C68" s="196"/>
      <c r="D68" s="166"/>
      <c r="E68" s="111"/>
      <c r="F68" s="111"/>
      <c r="G68" s="197"/>
      <c r="H68" s="166"/>
      <c r="I68" s="111"/>
      <c r="J68" s="111"/>
      <c r="K68" s="197"/>
    </row>
    <row r="69" spans="1:13" ht="13.5" thickBot="1" x14ac:dyDescent="0.25">
      <c r="A69" s="198" t="s">
        <v>104</v>
      </c>
      <c r="B69" s="199"/>
      <c r="C69" s="200"/>
      <c r="D69" s="201"/>
      <c r="E69" s="202"/>
      <c r="F69" s="202"/>
      <c r="G69" s="203"/>
      <c r="H69" s="201">
        <v>105</v>
      </c>
      <c r="I69" s="202"/>
      <c r="J69" s="202">
        <v>75</v>
      </c>
      <c r="K69" s="203"/>
    </row>
    <row r="70" spans="1:13" ht="13.5" thickBot="1" x14ac:dyDescent="0.25">
      <c r="A70" s="204"/>
      <c r="B70" s="204"/>
      <c r="C70" s="204"/>
      <c r="D70" s="156"/>
      <c r="E70" s="156"/>
      <c r="F70" s="156"/>
      <c r="G70" s="156"/>
      <c r="H70" s="156"/>
      <c r="I70" s="156"/>
      <c r="J70" s="156"/>
      <c r="K70" s="156"/>
    </row>
    <row r="71" spans="1:13" ht="13.5" customHeight="1" x14ac:dyDescent="0.2">
      <c r="A71" s="11" t="s">
        <v>99</v>
      </c>
      <c r="B71" s="12"/>
      <c r="C71" s="13"/>
      <c r="D71" s="205" t="s">
        <v>105</v>
      </c>
      <c r="E71" s="12"/>
      <c r="F71" s="12" t="s">
        <v>106</v>
      </c>
      <c r="G71" s="13"/>
      <c r="H71" s="206"/>
      <c r="I71" s="206"/>
      <c r="J71" s="206"/>
      <c r="K71" s="206"/>
    </row>
    <row r="72" spans="1:13" ht="13.5" customHeight="1" thickBot="1" x14ac:dyDescent="0.25">
      <c r="A72" s="185"/>
      <c r="B72" s="186"/>
      <c r="C72" s="207"/>
      <c r="D72" s="208"/>
      <c r="E72" s="186"/>
      <c r="F72" s="186"/>
      <c r="G72" s="207"/>
      <c r="H72" s="206"/>
      <c r="I72" s="206"/>
      <c r="J72" s="206"/>
      <c r="K72" s="206"/>
    </row>
    <row r="73" spans="1:13" ht="13.5" customHeight="1" x14ac:dyDescent="0.2">
      <c r="A73" s="190" t="s">
        <v>102</v>
      </c>
      <c r="B73" s="191"/>
      <c r="C73" s="192"/>
      <c r="D73" s="209">
        <f>[1]ENERGY!R93*0.1</f>
        <v>4.2160000000000001E-3</v>
      </c>
      <c r="E73" s="210"/>
      <c r="F73" s="210">
        <f>[1]ENERGY!R94*0.1</f>
        <v>0.603132</v>
      </c>
      <c r="G73" s="211"/>
      <c r="H73" s="212"/>
      <c r="I73" s="212"/>
      <c r="J73" s="212"/>
      <c r="K73" s="212"/>
    </row>
    <row r="74" spans="1:13" x14ac:dyDescent="0.2">
      <c r="A74" s="194" t="s">
        <v>103</v>
      </c>
      <c r="B74" s="195"/>
      <c r="C74" s="196"/>
      <c r="D74" s="213">
        <f>[1]ENERGY!S93*0.1</f>
        <v>0</v>
      </c>
      <c r="E74" s="214"/>
      <c r="F74" s="214">
        <f>[1]ENERGY!S94*0.1</f>
        <v>0</v>
      </c>
      <c r="G74" s="215"/>
      <c r="H74" s="212"/>
      <c r="I74" s="212"/>
      <c r="J74" s="212"/>
      <c r="K74" s="212"/>
      <c r="M74" s="7"/>
    </row>
    <row r="75" spans="1:13" ht="13.5" thickBot="1" x14ac:dyDescent="0.25">
      <c r="A75" s="198" t="s">
        <v>104</v>
      </c>
      <c r="B75" s="199"/>
      <c r="C75" s="200"/>
      <c r="D75" s="216">
        <f>[1]ENERGY!T93*0.1</f>
        <v>0</v>
      </c>
      <c r="E75" s="217"/>
      <c r="F75" s="217">
        <f>[1]ENERGY!T94*0.1</f>
        <v>2.3000000000000003</v>
      </c>
      <c r="G75" s="218"/>
      <c r="H75" s="212"/>
      <c r="I75" s="212"/>
      <c r="J75" s="212"/>
      <c r="K75" s="212"/>
    </row>
    <row r="76" spans="1:13" ht="13.5" thickBot="1" x14ac:dyDescent="0.25"/>
    <row r="77" spans="1:13" x14ac:dyDescent="0.2">
      <c r="A77" s="190" t="s">
        <v>107</v>
      </c>
      <c r="B77" s="191"/>
      <c r="C77" s="192"/>
      <c r="D77" s="219" t="s">
        <v>108</v>
      </c>
      <c r="E77" s="220"/>
    </row>
    <row r="78" spans="1:13" ht="13.5" thickBot="1" x14ac:dyDescent="0.25">
      <c r="A78" s="198" t="s">
        <v>109</v>
      </c>
      <c r="B78" s="199"/>
      <c r="C78" s="200"/>
      <c r="D78" s="221" t="s">
        <v>110</v>
      </c>
      <c r="E78" s="222"/>
    </row>
    <row r="85" spans="8:10" x14ac:dyDescent="0.2">
      <c r="H85" s="223" t="s">
        <v>111</v>
      </c>
      <c r="I85" s="223"/>
      <c r="J85" s="223"/>
    </row>
  </sheetData>
  <mergeCells count="115">
    <mergeCell ref="A75:C75"/>
    <mergeCell ref="D75:E75"/>
    <mergeCell ref="F75:G75"/>
    <mergeCell ref="A77:C77"/>
    <mergeCell ref="D77:E77"/>
    <mergeCell ref="A78:C78"/>
    <mergeCell ref="D78:E78"/>
    <mergeCell ref="A73:C73"/>
    <mergeCell ref="D73:E73"/>
    <mergeCell ref="F73:G73"/>
    <mergeCell ref="A74:C74"/>
    <mergeCell ref="D74:E74"/>
    <mergeCell ref="F74:G74"/>
    <mergeCell ref="A69:C69"/>
    <mergeCell ref="D69:E69"/>
    <mergeCell ref="F69:G69"/>
    <mergeCell ref="H69:I69"/>
    <mergeCell ref="J69:K69"/>
    <mergeCell ref="A71:C72"/>
    <mergeCell ref="D71:E72"/>
    <mergeCell ref="F71:G72"/>
    <mergeCell ref="A67:C67"/>
    <mergeCell ref="D67:E67"/>
    <mergeCell ref="F67:G67"/>
    <mergeCell ref="H67:I67"/>
    <mergeCell ref="J67:K67"/>
    <mergeCell ref="A68:C68"/>
    <mergeCell ref="D68:E68"/>
    <mergeCell ref="F68:G68"/>
    <mergeCell ref="H68:I68"/>
    <mergeCell ref="J68:K68"/>
    <mergeCell ref="A62:B62"/>
    <mergeCell ref="A63:B63"/>
    <mergeCell ref="A65:C66"/>
    <mergeCell ref="D65:G65"/>
    <mergeCell ref="H65:K65"/>
    <mergeCell ref="D66:E66"/>
    <mergeCell ref="F66:G66"/>
    <mergeCell ref="H66:I66"/>
    <mergeCell ref="J66:K66"/>
    <mergeCell ref="A57:C57"/>
    <mergeCell ref="D57:E57"/>
    <mergeCell ref="A58:C58"/>
    <mergeCell ref="A59:B59"/>
    <mergeCell ref="A60:B60"/>
    <mergeCell ref="A61:B61"/>
    <mergeCell ref="A54:C54"/>
    <mergeCell ref="D54:E54"/>
    <mergeCell ref="A55:C55"/>
    <mergeCell ref="D55:E55"/>
    <mergeCell ref="A56:C56"/>
    <mergeCell ref="D56:E56"/>
    <mergeCell ref="A49:C49"/>
    <mergeCell ref="A50:C50"/>
    <mergeCell ref="F50:H50"/>
    <mergeCell ref="A51:C51"/>
    <mergeCell ref="I51:J51"/>
    <mergeCell ref="A52:C52"/>
    <mergeCell ref="F52:J53"/>
    <mergeCell ref="A53:C53"/>
    <mergeCell ref="C47:D47"/>
    <mergeCell ref="G47:H47"/>
    <mergeCell ref="I47:J47"/>
    <mergeCell ref="C48:D48"/>
    <mergeCell ref="G48:H48"/>
    <mergeCell ref="I48:J48"/>
    <mergeCell ref="C45:D45"/>
    <mergeCell ref="G45:H45"/>
    <mergeCell ref="I45:J45"/>
    <mergeCell ref="C46:D46"/>
    <mergeCell ref="G46:H46"/>
    <mergeCell ref="I46:J46"/>
    <mergeCell ref="C43:D43"/>
    <mergeCell ref="G43:H43"/>
    <mergeCell ref="I43:J43"/>
    <mergeCell ref="C44:D44"/>
    <mergeCell ref="G44:H44"/>
    <mergeCell ref="I44:J44"/>
    <mergeCell ref="A40:B40"/>
    <mergeCell ref="C40:J40"/>
    <mergeCell ref="C41:D41"/>
    <mergeCell ref="G41:H41"/>
    <mergeCell ref="I41:J41"/>
    <mergeCell ref="C42:D42"/>
    <mergeCell ref="G42:H42"/>
    <mergeCell ref="I42:J42"/>
    <mergeCell ref="D37:E37"/>
    <mergeCell ref="F37:G37"/>
    <mergeCell ref="D38:E38"/>
    <mergeCell ref="F38:G38"/>
    <mergeCell ref="D39:E39"/>
    <mergeCell ref="F39:G39"/>
    <mergeCell ref="A32:C32"/>
    <mergeCell ref="D32:E32"/>
    <mergeCell ref="D33:E33"/>
    <mergeCell ref="D34:E34"/>
    <mergeCell ref="D35:G35"/>
    <mergeCell ref="D36:E36"/>
    <mergeCell ref="F36:G36"/>
    <mergeCell ref="C8:C12"/>
    <mergeCell ref="I8:I31"/>
    <mergeCell ref="C13:C15"/>
    <mergeCell ref="C17:C19"/>
    <mergeCell ref="C20:C22"/>
    <mergeCell ref="C23:C25"/>
    <mergeCell ref="C28:C30"/>
    <mergeCell ref="B1:G2"/>
    <mergeCell ref="H1:I2"/>
    <mergeCell ref="D6:D7"/>
    <mergeCell ref="E6:E7"/>
    <mergeCell ref="F6:F7"/>
    <mergeCell ref="G6:G7"/>
    <mergeCell ref="H6:H7"/>
    <mergeCell ref="I6:I7"/>
    <mergeCell ref="A7:C7"/>
  </mergeCells>
  <printOptions horizontalCentered="1" verticalCentered="1"/>
  <pageMargins left="0.25" right="0" top="0" bottom="0" header="0" footer="0"/>
  <pageSetup paperSize="9" scale="71" orientation="portrait" horizontalDpi="180" verticalDpi="180" r:id="rId1"/>
  <headerFooter alignWithMargins="0">
    <oddHeader>&amp;LSLDC,CSPTCL,RAIPUR&amp;RDATA NOT FOR COMMERCIAL USE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WREB</vt:lpstr>
      <vt:lpstr>WREB!Print_Area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Gangrale</dc:creator>
  <cp:lastModifiedBy>Dinesh Kumar Gangrale</cp:lastModifiedBy>
  <dcterms:created xsi:type="dcterms:W3CDTF">2018-06-06T20:35:26Z</dcterms:created>
  <dcterms:modified xsi:type="dcterms:W3CDTF">2018-06-06T20:36:54Z</dcterms:modified>
</cp:coreProperties>
</file>