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402b5a0aac67b/Desktop/github/"/>
    </mc:Choice>
  </mc:AlternateContent>
  <xr:revisionPtr revIDLastSave="0" documentId="8_{DE683A28-E218-4376-8B86-B5A6BD2467C3}" xr6:coauthVersionLast="47" xr6:coauthVersionMax="47" xr10:uidLastSave="{00000000-0000-0000-0000-000000000000}"/>
  <bookViews>
    <workbookView xWindow="-108" yWindow="-108" windowWidth="23256" windowHeight="12456" xr2:uid="{A244113F-73BC-42D9-8846-DC644CF504C7}"/>
  </bookViews>
  <sheets>
    <sheet name="concepts" sheetId="2" r:id="rId1"/>
    <sheet name="data" sheetId="3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</sheets>
  <definedNames>
    <definedName name="_xlnm._FilterDatabase" localSheetId="3" hidden="1">'2'!$AF$4:$AR$264</definedName>
    <definedName name="stafftable">Table1[#All]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9" l="1" a="1"/>
  <c r="A7" i="9" s="1"/>
  <c r="B7" i="9" s="1" a="1"/>
  <c r="B7" i="9" s="1"/>
  <c r="F3" i="9"/>
  <c r="C3" i="9"/>
  <c r="B3" i="9"/>
  <c r="F5" i="8" a="1"/>
  <c r="F5" i="8" s="1"/>
  <c r="B10" i="8" a="1"/>
  <c r="B10" i="8" s="1"/>
  <c r="B5" i="8" a="1"/>
  <c r="B5" i="8" s="1"/>
  <c r="J6" i="7"/>
  <c r="J9" i="7"/>
  <c r="J8" i="7"/>
  <c r="J7" i="7"/>
  <c r="H15" i="7"/>
  <c r="H14" i="7"/>
  <c r="H16" i="7"/>
  <c r="H13" i="7"/>
  <c r="H7" i="7"/>
  <c r="H8" i="7"/>
  <c r="H9" i="7"/>
  <c r="H6" i="7"/>
  <c r="E5" i="7"/>
  <c r="B5" i="7" a="1"/>
  <c r="B5" i="7" s="1"/>
  <c r="F7" i="6" a="1"/>
  <c r="F7" i="6" s="1"/>
  <c r="E7" i="6" a="1"/>
  <c r="E7" i="6" s="1"/>
  <c r="F6" i="6"/>
  <c r="F5" i="6"/>
  <c r="E6" i="6"/>
  <c r="E5" i="6"/>
  <c r="D7" i="6" a="1"/>
  <c r="D7" i="6" s="1"/>
  <c r="D6" i="6"/>
  <c r="D5" i="6"/>
  <c r="AF4" i="5" a="1"/>
  <c r="AF4" i="5" s="1"/>
  <c r="AF5" i="5" a="1"/>
  <c r="AF5" i="5" s="1"/>
  <c r="Q4" i="5" a="1"/>
  <c r="Q4" i="5" s="1"/>
  <c r="Q5" i="5" a="1"/>
  <c r="Q5" i="5" s="1"/>
  <c r="B4" i="5" a="1"/>
  <c r="B4" i="5" s="1"/>
  <c r="B5" i="5" a="1"/>
  <c r="B5" i="5" s="1"/>
  <c r="G5" i="4"/>
  <c r="G6" i="4"/>
  <c r="G7" i="4"/>
  <c r="G8" i="4"/>
  <c r="G9" i="4"/>
  <c r="G10" i="4"/>
  <c r="G11" i="4"/>
  <c r="G12" i="4"/>
  <c r="G13" i="4"/>
  <c r="G14" i="4"/>
  <c r="G15" i="4"/>
  <c r="G4" i="4"/>
  <c r="F4" i="4" a="1"/>
  <c r="F4" i="4" s="1"/>
  <c r="E5" i="4"/>
  <c r="E6" i="4"/>
  <c r="E7" i="4"/>
  <c r="E8" i="4"/>
  <c r="E9" i="4"/>
  <c r="E10" i="4"/>
  <c r="E11" i="4"/>
  <c r="E12" i="4"/>
  <c r="E13" i="4"/>
  <c r="E14" i="4"/>
  <c r="E15" i="4"/>
  <c r="E4" i="4"/>
  <c r="D5" i="4"/>
  <c r="D6" i="4"/>
  <c r="D7" i="4"/>
  <c r="D8" i="4"/>
  <c r="D9" i="4"/>
  <c r="D10" i="4"/>
  <c r="D11" i="4"/>
  <c r="D12" i="4"/>
  <c r="D13" i="4"/>
  <c r="D14" i="4"/>
  <c r="D15" i="4"/>
  <c r="D4" i="4"/>
  <c r="F7" i="9" l="1" a="1"/>
  <c r="F7" i="9" s="1"/>
  <c r="C7" i="9" a="1"/>
  <c r="C7" i="9" s="1"/>
  <c r="D7" i="9" s="1" a="1"/>
  <c r="D7" i="9" s="1"/>
  <c r="E7" i="9" s="1" a="1"/>
  <c r="E7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<sst xmlns="http://schemas.openxmlformats.org/spreadsheetml/2006/main" count="2434" uniqueCount="795">
  <si>
    <t>Business Questions:</t>
  </si>
  <si>
    <t>1 Total Salary and Headcount by department</t>
  </si>
  <si>
    <t>2 All employess with more than 100k salary</t>
  </si>
  <si>
    <t>3 All female employees with more than 100k salary</t>
  </si>
  <si>
    <t>4 Lowest,heighest  and top 5salary values</t>
  </si>
  <si>
    <t>5 List of aall departments</t>
  </si>
  <si>
    <t>6 Employee details lookup</t>
  </si>
  <si>
    <t>7 Employee details lookup</t>
  </si>
  <si>
    <t>8 complex formula: Highest salary person</t>
  </si>
  <si>
    <t>9 complex formula: All employees joined in march</t>
  </si>
  <si>
    <t>10  complex formulas: Department report of headcounts,salaries and%diff from overall avg</t>
  </si>
  <si>
    <t>Functions</t>
  </si>
  <si>
    <t>SUMIFS , COUNTIFS</t>
  </si>
  <si>
    <t>FILTER</t>
  </si>
  <si>
    <t>FILTER, *</t>
  </si>
  <si>
    <t>MIN,MAX,LARGE,SORT+TAKE</t>
  </si>
  <si>
    <t>UNIQUE,COUNTA,#</t>
  </si>
  <si>
    <t>VLOOKUP,INDEX+MATCH</t>
  </si>
  <si>
    <t>XLOOKUP,IFERROR</t>
  </si>
  <si>
    <t>FILTERR+MAX</t>
  </si>
  <si>
    <t>FILTER+MONTH</t>
  </si>
  <si>
    <t>UNIQUE,SUMIFS,COUNTIFS,#,CONDITIONAL FORMATTING</t>
  </si>
  <si>
    <t>Essential Excel Funtions&amp;Formulas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</si>
  <si>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</si>
  <si>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</si>
  <si>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</si>
  <si>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</si>
  <si>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</si>
  <si>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</si>
  <si>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</si>
  <si>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</si>
  <si>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</si>
  <si>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</si>
  <si>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</si>
  <si>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</si>
  <si>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</si>
  <si>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</si>
  <si>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</si>
  <si>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</si>
  <si>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</si>
  <si>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</si>
  <si>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</si>
  <si>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</si>
  <si>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</si>
  <si>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</si>
  <si>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</si>
  <si>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</si>
  <si>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</si>
  <si>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</si>
  <si>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</si>
  <si>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</si>
  <si>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</si>
  <si>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</si>
  <si>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</si>
  <si>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</si>
  <si>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</si>
  <si>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</si>
  <si>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</si>
  <si>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</si>
  <si>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</si>
  <si>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</si>
  <si>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</si>
  <si>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</si>
  <si>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</si>
  <si>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</si>
  <si>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</si>
  <si>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</si>
  <si>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</si>
  <si>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</si>
  <si>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</si>
  <si>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</si>
  <si>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</si>
  <si>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</si>
  <si>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</si>
  <si>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</si>
  <si>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</si>
  <si>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</si>
  <si>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</si>
  <si>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</si>
  <si>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</si>
  <si>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</si>
  <si>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</si>
  <si>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</si>
  <si>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</si>
  <si>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</si>
  <si>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</si>
  <si>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</si>
  <si>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</si>
  <si>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</si>
  <si>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</si>
  <si>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</si>
  <si>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</si>
  <si>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</si>
  <si>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</si>
  <si>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</si>
  <si>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</si>
  <si>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</si>
  <si>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</si>
  <si>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</si>
  <si>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</si>
  <si>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</si>
  <si>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</si>
  <si>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</si>
  <si>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</si>
  <si>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</si>
  <si>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</si>
  <si>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</si>
  <si>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</si>
  <si>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</si>
  <si>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</si>
  <si>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</si>
  <si>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</si>
  <si>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</si>
  <si>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</si>
  <si>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</si>
  <si>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</si>
  <si>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</si>
  <si>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</si>
  <si>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</si>
  <si>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</si>
  <si>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</si>
  <si>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</si>
  <si>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</si>
  <si>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</si>
  <si>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</si>
  <si>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</si>
  <si>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</si>
  <si>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</si>
  <si>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</si>
  <si>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</si>
  <si>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</si>
  <si>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</si>
  <si>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</si>
  <si>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</si>
  <si>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</si>
  <si>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</si>
  <si>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</si>
  <si>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</si>
  <si>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</si>
  <si>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</si>
  <si>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</si>
  <si>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</si>
  <si>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</si>
  <si>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</si>
  <si>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</si>
  <si>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</si>
  <si>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</si>
  <si>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</si>
  <si>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</si>
  <si>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</si>
  <si>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</si>
  <si>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</si>
  <si>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</si>
  <si>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</si>
  <si>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</si>
  <si>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</si>
  <si>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</si>
  <si>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</si>
  <si>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</si>
  <si>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</si>
  <si>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</si>
  <si>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</si>
  <si>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</si>
  <si>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</si>
  <si>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</si>
  <si>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</si>
  <si>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</si>
  <si>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</si>
  <si>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</si>
  <si>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</si>
  <si>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</si>
  <si>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</si>
  <si>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</si>
  <si>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</si>
  <si>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</si>
  <si>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</si>
  <si>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</si>
  <si>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</si>
  <si>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</si>
  <si>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</si>
  <si>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</si>
  <si>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</si>
  <si>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</si>
  <si>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</si>
  <si>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</si>
  <si>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</si>
  <si>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</si>
  <si>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</si>
  <si>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</si>
  <si>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</si>
  <si>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</si>
  <si>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</si>
  <si>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</si>
  <si>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</si>
  <si>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</si>
  <si>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</si>
  <si>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</si>
  <si>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</si>
  <si>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</si>
  <si>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</si>
  <si>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</si>
  <si>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</si>
  <si>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</si>
  <si>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</si>
  <si>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</si>
  <si>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</si>
  <si>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</si>
  <si>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</si>
  <si>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</si>
  <si>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</si>
  <si>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</si>
  <si>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</si>
  <si>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</si>
  <si>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</si>
  <si>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</si>
  <si>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</si>
  <si>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</si>
  <si>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</si>
  <si>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</si>
  <si>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</si>
  <si>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</si>
  <si>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</si>
  <si>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</si>
  <si>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</si>
  <si>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</si>
  <si>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</si>
  <si>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</si>
  <si>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</si>
  <si>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</si>
  <si>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</si>
  <si>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</si>
  <si>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</si>
  <si>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</si>
  <si>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</si>
  <si>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</si>
  <si>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</si>
  <si>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</si>
  <si>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</si>
  <si>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</si>
  <si>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</si>
  <si>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</si>
  <si>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</si>
  <si>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</si>
  <si>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</si>
  <si>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</si>
  <si>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</si>
  <si>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</si>
  <si>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</si>
  <si>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</si>
  <si>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</si>
  <si>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</si>
  <si>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</si>
  <si>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</si>
  <si>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</si>
  <si>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</si>
  <si>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</si>
  <si>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</si>
  <si>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</si>
  <si>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</si>
  <si>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</si>
  <si>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</si>
  <si>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</si>
  <si>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</si>
  <si>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</si>
  <si>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</si>
  <si>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</si>
  <si>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</si>
  <si>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</si>
  <si>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</si>
  <si>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</si>
  <si>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</si>
  <si>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</si>
  <si>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</si>
  <si>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</si>
  <si>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</si>
  <si>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</si>
  <si>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</si>
  <si>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</si>
  <si>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</si>
  <si>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</si>
  <si>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</si>
  <si>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</si>
  <si>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</si>
  <si>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</si>
  <si>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</si>
  <si>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</si>
  <si>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</si>
  <si>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</si>
  <si>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</si>
  <si>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</si>
  <si>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</si>
  <si>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</si>
  <si>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</si>
  <si>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</si>
  <si>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</si>
  <si>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</si>
  <si>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</si>
  <si>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</si>
  <si>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</si>
  <si>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</si>
  <si>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</si>
  <si>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</si>
  <si>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</si>
  <si>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</si>
  <si>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</si>
  <si>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</si>
  <si>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</si>
  <si>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</si>
  <si>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</si>
  <si>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</si>
  <si>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</si>
  <si>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</si>
  <si>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</si>
  <si>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</si>
  <si>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</si>
  <si>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</si>
  <si>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</si>
  <si>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</si>
  <si>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</si>
  <si>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</si>
  <si>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</si>
  <si>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</si>
  <si>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</si>
  <si>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</si>
  <si>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</si>
  <si>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</si>
  <si>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</si>
  <si>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</si>
  <si>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</si>
  <si>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</si>
  <si>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</si>
  <si>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</si>
  <si>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</si>
  <si>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</si>
  <si>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</si>
  <si>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</si>
  <si>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</si>
  <si>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</si>
  <si>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</si>
  <si>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</si>
  <si>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</si>
  <si>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</si>
  <si>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</si>
  <si>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</si>
  <si>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</si>
  <si>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</si>
  <si>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</si>
  <si>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</si>
  <si>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</si>
  <si>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</si>
  <si>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</si>
  <si>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</si>
  <si>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</si>
  <si>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</si>
  <si>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</si>
  <si>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</si>
  <si>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</si>
  <si>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</si>
  <si>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</si>
  <si>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</si>
  <si>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</si>
  <si>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</si>
  <si>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</si>
  <si>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</si>
  <si>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</si>
  <si>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</si>
  <si>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</si>
  <si>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</si>
  <si>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</si>
  <si>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</si>
  <si>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</si>
  <si>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</si>
  <si>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</si>
  <si>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</si>
  <si>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</si>
  <si>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</si>
  <si>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</si>
  <si>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</si>
  <si>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</si>
  <si>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</si>
  <si>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</si>
  <si>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</si>
  <si>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</si>
  <si>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</si>
  <si>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</si>
  <si>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</si>
  <si>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</si>
  <si>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</si>
  <si>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</si>
  <si>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</si>
  <si>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</si>
  <si>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</si>
  <si>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</si>
  <si>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</si>
  <si>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</si>
  <si>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</si>
  <si>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</si>
  <si>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</si>
  <si>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</si>
  <si>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</si>
  <si>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</si>
  <si>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</si>
  <si>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</si>
  <si>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</si>
  <si>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</si>
  <si>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</si>
  <si>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</si>
  <si>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</si>
  <si>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</si>
  <si>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</si>
  <si>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</si>
  <si>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</si>
  <si>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</si>
  <si>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</si>
  <si>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</si>
  <si>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</si>
  <si>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</si>
  <si>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</si>
  <si>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</si>
  <si>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</si>
  <si>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</si>
  <si>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</si>
  <si>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</si>
  <si>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</si>
  <si>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</si>
  <si>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</si>
  <si>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</si>
  <si>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</si>
  <si>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</si>
  <si>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</si>
  <si>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</si>
  <si>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</si>
  <si>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</si>
  <si>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</si>
  <si>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</si>
  <si>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</si>
  <si>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</si>
  <si>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</si>
  <si>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</si>
  <si>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</si>
  <si>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</si>
  <si>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</si>
  <si>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</si>
  <si>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</si>
  <si>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</si>
  <si>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</si>
  <si>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</si>
  <si>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</si>
  <si>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</si>
  <si>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</si>
  <si>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</si>
  <si>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</si>
  <si>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</si>
  <si>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</si>
  <si>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</si>
  <si>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</si>
  <si>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</si>
  <si>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</si>
  <si>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</si>
  <si>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</si>
  <si>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</si>
  <si>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</si>
  <si>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</si>
  <si>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</si>
  <si>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</si>
  <si>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</si>
  <si>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</si>
  <si>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</si>
  <si>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</si>
  <si>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</si>
  <si>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</si>
  <si>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</si>
  <si>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</si>
  <si>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</si>
  <si>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</si>
  <si>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</si>
  <si>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</si>
  <si>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</si>
  <si>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</si>
  <si>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</si>
  <si>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</si>
  <si>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</si>
  <si>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</si>
  <si>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</si>
  <si>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</si>
  <si>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</si>
  <si>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</si>
  <si>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</si>
  <si>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</si>
  <si>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</si>
  <si>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</si>
  <si>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</si>
  <si>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</si>
  <si>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</si>
  <si>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</si>
  <si>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</si>
  <si>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</si>
  <si>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</si>
  <si>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</si>
  <si>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</si>
  <si>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</si>
  <si>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</si>
  <si>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</si>
  <si>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</si>
  <si>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</si>
  <si>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</si>
  <si>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</si>
  <si>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</si>
  <si>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</si>
  <si>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</si>
  <si>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</si>
  <si>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</si>
  <si>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</si>
  <si>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</si>
  <si>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</si>
  <si>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</si>
  <si>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</si>
  <si>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</si>
  <si>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</si>
  <si>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</si>
  <si>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</si>
  <si>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</si>
  <si>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</si>
  <si>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</si>
  <si>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</si>
  <si>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</si>
  <si>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</si>
  <si>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</si>
  <si>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</si>
  <si>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</si>
  <si>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</si>
  <si>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</si>
  <si>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</si>
  <si>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</si>
  <si>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</si>
  <si>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</si>
  <si>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</si>
  <si>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</si>
  <si>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</si>
  <si>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</si>
  <si>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</si>
  <si>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</si>
  <si>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</si>
  <si>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</si>
  <si>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</si>
  <si>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</si>
  <si>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</si>
  <si>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</si>
  <si>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</si>
  <si>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</si>
  <si>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</si>
  <si>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</si>
  <si>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</si>
  <si>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</si>
  <si>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</si>
  <si>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</si>
  <si>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</si>
  <si>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</si>
  <si>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</si>
  <si>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</si>
  <si>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</si>
  <si>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</si>
  <si>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</si>
  <si>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</si>
  <si>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</si>
  <si>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</si>
  <si>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</si>
  <si>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</si>
  <si>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</si>
  <si>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</si>
  <si>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</si>
  <si>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</si>
  <si>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</si>
  <si>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</si>
  <si>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</si>
  <si>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</si>
  <si>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</si>
  <si>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</si>
  <si>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</si>
  <si>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</si>
  <si>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</si>
  <si>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</si>
  <si>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</si>
  <si>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</si>
  <si>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</si>
  <si>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</si>
  <si>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</si>
  <si>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</si>
  <si>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</si>
  <si>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</si>
  <si>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</si>
  <si>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</si>
  <si>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</si>
  <si>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</si>
  <si>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</si>
  <si>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</si>
  <si>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</si>
  <si>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</si>
  <si>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</si>
  <si>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</si>
  <si>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</si>
  <si>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</si>
  <si>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</si>
  <si>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</si>
  <si>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</si>
  <si>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</si>
  <si>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</si>
  <si>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</si>
  <si>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</si>
  <si>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</si>
  <si>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</si>
  <si>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</si>
  <si>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</si>
  <si>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</si>
  <si>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</si>
  <si>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</si>
  <si>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</si>
  <si>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</si>
  <si>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</si>
  <si>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</si>
  <si>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</si>
  <si>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</si>
  <si>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</si>
  <si>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</si>
  <si>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</si>
  <si>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</si>
  <si>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</si>
  <si>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</si>
  <si>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</si>
  <si>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</si>
  <si>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</si>
  <si>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</si>
  <si>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</si>
  <si>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</si>
  <si>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</si>
  <si>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</si>
  <si>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</si>
  <si>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</si>
  <si>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</si>
  <si>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</si>
  <si>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</si>
  <si>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</si>
  <si>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</si>
  <si>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</si>
  <si>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</si>
  <si>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</si>
  <si>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</si>
  <si>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</si>
  <si>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</si>
  <si>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</si>
  <si>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</si>
  <si>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</si>
  <si>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</si>
  <si>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</si>
  <si>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</si>
  <si>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</si>
  <si>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</si>
  <si>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</si>
  <si>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</si>
  <si>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</si>
  <si>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</si>
  <si>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</si>
  <si>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</si>
  <si>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</si>
  <si>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</si>
  <si>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</si>
  <si>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</si>
  <si>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</si>
  <si>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</si>
  <si>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</si>
  <si>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</si>
  <si>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</si>
  <si>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</si>
  <si>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</si>
  <si>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</si>
  <si>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</si>
  <si>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</si>
  <si>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</si>
  <si>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</si>
  <si>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</si>
  <si>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</si>
  <si>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</si>
  <si>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</si>
  <si>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</si>
  <si>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</si>
  <si>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</si>
  <si>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</si>
  <si>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</si>
  <si>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</si>
  <si>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</si>
  <si>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</si>
  <si>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</si>
  <si>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</si>
  <si>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</si>
  <si>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</si>
  <si>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</si>
  <si>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</si>
  <si>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</si>
  <si>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</si>
  <si>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</si>
  <si>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</si>
  <si>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</si>
  <si>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</si>
  <si>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</si>
  <si>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</si>
  <si>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</si>
  <si>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</si>
  <si>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</si>
  <si>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</si>
  <si>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</si>
  <si>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</si>
  <si>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</si>
  <si>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</si>
  <si>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</si>
  <si>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</si>
  <si>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</si>
  <si>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</si>
  <si>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</si>
  <si>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</si>
  <si>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</si>
  <si>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</si>
  <si>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</si>
  <si>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</si>
  <si>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</si>
  <si>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</si>
  <si>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</si>
  <si>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</si>
  <si>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</si>
  <si>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</si>
  <si>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</si>
  <si>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</si>
  <si>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</si>
  <si>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</si>
  <si>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</si>
  <si>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</si>
  <si>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</si>
  <si>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</si>
  <si>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</si>
  <si>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</si>
  <si>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</si>
  <si>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</si>
  <si>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</si>
  <si>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</si>
  <si>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</si>
  <si>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</si>
  <si>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</si>
  <si>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</si>
  <si>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</si>
  <si>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</si>
  <si>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</si>
  <si>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</si>
  <si>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</si>
  <si>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</si>
  <si>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</si>
  <si>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</si>
  <si>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</si>
  <si>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</si>
  <si>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</si>
  <si>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</si>
  <si>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</si>
  <si>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</si>
  <si>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</si>
  <si>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</si>
  <si>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</si>
  <si>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r>
      <rPr>
        <b/>
        <sz val="14"/>
        <color theme="1"/>
        <rFont val="Calibri"/>
        <family val="2"/>
        <scheme val="minor"/>
      </rPr>
      <t>Department</t>
    </r>
  </si>
  <si>
    <r>
      <rPr>
        <b/>
        <sz val="14"/>
        <color theme="1"/>
        <rFont val="Calibri"/>
        <family val="2"/>
        <scheme val="minor"/>
      </rPr>
      <t>Avg. Salary</t>
    </r>
  </si>
  <si>
    <t>permanent</t>
  </si>
  <si>
    <t>All Employees with &gt;100k Salary</t>
  </si>
  <si>
    <t>All such female employees</t>
  </si>
  <si>
    <t>(2020)(2021)</t>
  </si>
  <si>
    <t>Lowest,highest and top 5 salary values</t>
  </si>
  <si>
    <t>All emps</t>
  </si>
  <si>
    <t>male</t>
  </si>
  <si>
    <t>Lowest salary</t>
  </si>
  <si>
    <t>Highest salary</t>
  </si>
  <si>
    <t>top 5 salaries</t>
  </si>
  <si>
    <t>List all department and count them</t>
  </si>
  <si>
    <t>count</t>
  </si>
  <si>
    <t>Employee Lookup</t>
  </si>
  <si>
    <t>Employee id</t>
  </si>
  <si>
    <t>First name</t>
  </si>
  <si>
    <t>Last name</t>
  </si>
  <si>
    <t>Last name:</t>
  </si>
  <si>
    <t>scad</t>
  </si>
  <si>
    <t>department</t>
  </si>
  <si>
    <t>salary</t>
  </si>
  <si>
    <t>with xlookup</t>
  </si>
  <si>
    <t>Complex formula:Highest salary person</t>
  </si>
  <si>
    <t>One person:</t>
  </si>
  <si>
    <t>All persons:</t>
  </si>
  <si>
    <t>Complex formula:All employee joined in March</t>
  </si>
  <si>
    <r>
      <rPr>
        <b/>
        <sz val="14"/>
        <color theme="1"/>
        <rFont val="Calibri"/>
        <family val="2"/>
        <scheme val="minor"/>
      </rPr>
      <t>Complex formula:Departmeent report of headcounts,salaries and %diff from overall average</t>
    </r>
  </si>
  <si>
    <t>ALL Departments</t>
  </si>
  <si>
    <t>Avg.Salary</t>
  </si>
  <si>
    <t>%diff from overall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</si>
</sst>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₹&quot;\ #,##0;[Red]&quot;₹&quot;\ \-#,##0"/>
    <numFmt numFmtId="8" formatCode="&quot;₹&quot;\ #,##0.00;[Red]&quot;₹&quot;\ \-#,##0.00"/>
    <numFmt numFmtId="44" formatCode="_ &quot;₹&quot;\ * #,##0.00_ ;_ &quot;₹&quot;\ * \-#,##0.00_ ;_ &quot;₹&quot;\ * &quot;-&quot;??_ ;_ @_ "/>
    <numFmt numFmtId="168" formatCode="&quot;$&quot;#,##0_);[Red]\(&quot;$&quot;#,##0\)"/>
    <numFmt numFmtId="173" formatCode="[$$-C09]#,##0"/>
    <numFmt numFmtId="176" formatCode="_-[$$-409]* #,##0_ ;_-[$$-409]* \-#,##0\ ;_-[$$-409]* &quot;-&quot;??_ ;_-@_ "/>
    <numFmt numFmtId="178" formatCode="[$$-C09]#,##0;\-[$$-C0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3" fillId="0" borderId="0" xfId="0" quotePrefix="1" applyFont="1" applyAlignment="1">
      <alignment horizontal="left"/>
    </xf>
    <xf numFmtId="0" fontId="6" fillId="3" borderId="0" xfId="0" applyFont="1" applyFill="1"/>
    <xf numFmtId="0" fontId="0" fillId="3" borderId="0" xfId="0" applyFill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>
      <alignment horizontal="center"/>
    </xf>
    <xf numFmtId="168" fontId="7" fillId="0" borderId="0" xfId="0" applyNumberFormat="1" applyFont="1" applyFill="1" applyBorder="1" applyAlignment="1" applyProtection="1"/>
    <xf numFmtId="15" fontId="7" fillId="0" borderId="0" xfId="0" applyNumberFormat="1" applyFont="1" applyFill="1" applyBorder="1" applyAlignment="1" applyProtection="1"/>
    <xf numFmtId="2" fontId="7" fillId="0" borderId="0" xfId="0" applyNumberFormat="1" applyFont="1" applyFill="1" applyBorder="1" applyAlignment="1" applyProtection="1">
      <alignment horizontal="center"/>
    </xf>
    <xf numFmtId="0" fontId="2" fillId="0" borderId="0" xfId="0" applyFont="1"/>
    <xf numFmtId="0" fontId="8" fillId="0" borderId="0" xfId="0" applyFont="1"/>
    <xf numFmtId="0" fontId="0" fillId="4" borderId="0" xfId="0" quotePrefix="1" applyFill="1" applyAlignment="1">
      <alignment horizontal="left"/>
    </xf>
    <xf numFmtId="0" fontId="4" fillId="4" borderId="0" xfId="0" applyFont="1" applyFill="1"/>
    <xf numFmtId="173" fontId="0" fillId="0" borderId="0" xfId="0" applyNumberFormat="1"/>
    <xf numFmtId="176" fontId="0" fillId="0" borderId="0" xfId="0" applyNumberFormat="1"/>
    <xf numFmtId="0" fontId="4" fillId="4" borderId="0" xfId="0" quotePrefix="1" applyFont="1" applyFill="1" applyAlignment="1">
      <alignment horizontal="left"/>
    </xf>
    <xf numFmtId="0" fontId="8" fillId="0" borderId="0" xfId="0" quotePrefix="1" applyFont="1" applyAlignment="1">
      <alignment horizontal="left"/>
    </xf>
    <xf numFmtId="15" fontId="0" fillId="0" borderId="0" xfId="0" applyNumberFormat="1"/>
    <xf numFmtId="0" fontId="2" fillId="4" borderId="0" xfId="0" applyFont="1" applyFill="1"/>
    <xf numFmtId="0" fontId="0" fillId="4" borderId="0" xfId="0" applyFill="1"/>
    <xf numFmtId="15" fontId="0" fillId="4" borderId="0" xfId="0" applyNumberFormat="1" applyFill="1"/>
    <xf numFmtId="3" fontId="0" fillId="0" borderId="0" xfId="0" applyNumberFormat="1"/>
    <xf numFmtId="0" fontId="5" fillId="0" borderId="0" xfId="0" quotePrefix="1" applyFont="1" applyAlignment="1">
      <alignment horizontal="left"/>
    </xf>
    <xf numFmtId="0" fontId="0" fillId="0" borderId="1" xfId="0" applyBorder="1"/>
    <xf numFmtId="8" fontId="0" fillId="0" borderId="0" xfId="0" applyNumberFormat="1"/>
    <xf numFmtId="176" fontId="0" fillId="0" borderId="1" xfId="0" applyNumberFormat="1" applyBorder="1"/>
    <xf numFmtId="0" fontId="8" fillId="4" borderId="0" xfId="0" quotePrefix="1" applyFont="1" applyFill="1" applyAlignment="1">
      <alignment horizontal="left"/>
    </xf>
    <xf numFmtId="0" fontId="0" fillId="5" borderId="0" xfId="0" applyFill="1"/>
    <xf numFmtId="176" fontId="0" fillId="4" borderId="0" xfId="1" applyNumberFormat="1" applyFont="1" applyFill="1"/>
    <xf numFmtId="0" fontId="0" fillId="5" borderId="0" xfId="0" applyFill="1" applyAlignment="1">
      <alignment horizontal="center"/>
    </xf>
    <xf numFmtId="6" fontId="0" fillId="0" borderId="1" xfId="0" applyNumberFormat="1" applyBorder="1"/>
    <xf numFmtId="178" fontId="0" fillId="0" borderId="1" xfId="0" applyNumberForma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&quot;$&quot;#,##0_);[Red]\(&quot;$&quot;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FD2C1-21FE-4BC6-BA41-76486B4EE2EF}" name="Table1" displayName="Table1" ref="C3:O263" totalsRowShown="0" headerRowDxfId="0" dataDxfId="1">
  <tableColumns count="13">
    <tableColumn id="1" xr3:uid="{2308DEDE-1273-4B5D-A471-328032D62889}" name="Emp ID" dataDxfId="14"/>
    <tableColumn id="2" xr3:uid="{A448ECDC-F7A1-4D4D-9471-09B160080C1D}" name="First Name" dataDxfId="13"/>
    <tableColumn id="3" xr3:uid="{006DF563-4803-47BA-9192-23296AD78A9D}" name="Last Name" dataDxfId="12"/>
    <tableColumn id="4" xr3:uid="{DC7C7CC7-8C33-4EA3-9DBC-05B3B8E9A5DA}" name="Gender" dataDxfId="11"/>
    <tableColumn id="5" xr3:uid="{0C2E4C16-698C-41F9-8490-50C3ED1956A0}" name="Department" dataDxfId="10"/>
    <tableColumn id="6" xr3:uid="{D4DFF73A-B6AD-4845-83E1-9BF72B6C06EB}" name="Salary" dataDxfId="9"/>
    <tableColumn id="7" xr3:uid="{2913027A-267B-4D7A-B02D-C59D43636E03}" name="Salary Bucket" dataDxfId="8"/>
    <tableColumn id="8" xr3:uid="{E87A1DE6-6AD2-4513-85CB-F7584BE626C6}" name="Start Date" dataDxfId="7"/>
    <tableColumn id="9" xr3:uid="{B1477849-AFE8-420E-B93A-60F5AC8CECE5}" name="FTE" dataDxfId="6"/>
    <tableColumn id="10" xr3:uid="{97E9248E-1CE6-419C-9CEE-592E432E5C44}" name="Employee type" dataDxfId="5"/>
    <tableColumn id="11" xr3:uid="{81EAB9F3-5B25-402F-BA65-22CAA36F69BA}" name="Work location" dataDxfId="4"/>
    <tableColumn id="12" xr3:uid="{52B89508-1980-43D1-99C6-269B05F56801}" name="Tenure" dataDxfId="3"/>
    <tableColumn id="13" xr3:uid="{ED2BE7C6-7DBF-499B-B576-55E5A3D1CE1A}" name="Work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6EFE-2BEA-4AF4-8850-ED28388525AD}">
  <dimension ref="A1:C14"/>
  <sheetViews>
    <sheetView tabSelected="1" topLeftCell="B1" workbookViewId="0">
      <selection activeCell="H9" sqref="H9"/>
    </sheetView>
  </sheetViews>
  <sheetFormatPr defaultRowHeight="14.4" x14ac:dyDescent="0.3"/>
  <cols>
    <col min="1" max="1" width="8.88671875" hidden="1" customWidth="1"/>
    <col min="2" max="2" width="76.5546875" bestFit="1" customWidth="1"/>
    <col min="3" max="3" width="49.77734375" bestFit="1" customWidth="1"/>
    <col min="6" max="6" width="24.77734375" bestFit="1" customWidth="1"/>
  </cols>
  <sheetData>
    <row r="1" spans="2:3" s="7" customFormat="1" ht="25.8" x14ac:dyDescent="0.5">
      <c r="B1" s="6" t="s">
        <v>22</v>
      </c>
    </row>
    <row r="3" spans="2:3" x14ac:dyDescent="0.3">
      <c r="B3" s="3" t="s">
        <v>0</v>
      </c>
      <c r="C3" s="3" t="s">
        <v>11</v>
      </c>
    </row>
    <row r="5" spans="2:3" x14ac:dyDescent="0.3">
      <c r="B5" t="s">
        <v>1</v>
      </c>
      <c r="C5" s="4" t="s">
        <v>12</v>
      </c>
    </row>
    <row r="6" spans="2:3" x14ac:dyDescent="0.3">
      <c r="B6" t="s">
        <v>2</v>
      </c>
      <c r="C6" s="4" t="s">
        <v>13</v>
      </c>
    </row>
    <row r="7" spans="2:3" x14ac:dyDescent="0.3">
      <c r="B7" t="s">
        <v>3</v>
      </c>
      <c r="C7" s="4" t="s">
        <v>14</v>
      </c>
    </row>
    <row r="8" spans="2:3" x14ac:dyDescent="0.3">
      <c r="B8" t="s">
        <v>4</v>
      </c>
      <c r="C8" s="4" t="s">
        <v>15</v>
      </c>
    </row>
    <row r="9" spans="2:3" x14ac:dyDescent="0.3">
      <c r="B9" t="s">
        <v>5</v>
      </c>
      <c r="C9" s="4" t="s">
        <v>16</v>
      </c>
    </row>
    <row r="10" spans="2:3" x14ac:dyDescent="0.3">
      <c r="B10" s="1" t="s">
        <v>6</v>
      </c>
      <c r="C10" s="4" t="s">
        <v>17</v>
      </c>
    </row>
    <row r="11" spans="2:3" x14ac:dyDescent="0.3">
      <c r="B11" t="s">
        <v>7</v>
      </c>
      <c r="C11" s="5" t="s">
        <v>18</v>
      </c>
    </row>
    <row r="12" spans="2:3" x14ac:dyDescent="0.3">
      <c r="B12" s="1" t="s">
        <v>8</v>
      </c>
      <c r="C12" s="5" t="s">
        <v>19</v>
      </c>
    </row>
    <row r="13" spans="2:3" x14ac:dyDescent="0.3">
      <c r="B13" t="s">
        <v>9</v>
      </c>
      <c r="C13" s="4" t="s">
        <v>20</v>
      </c>
    </row>
    <row r="14" spans="2:3" x14ac:dyDescent="0.3">
      <c r="B14" s="2" t="s">
        <v>10</v>
      </c>
      <c r="C14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0753-2F50-4E77-8FA5-F13AD811B436}">
  <dimension ref="C3:O263"/>
  <sheetViews>
    <sheetView topLeftCell="B1" workbookViewId="0">
      <selection activeCell="Q6" sqref="Q6"/>
    </sheetView>
  </sheetViews>
  <sheetFormatPr defaultRowHeight="14.4" x14ac:dyDescent="0.3"/>
  <cols>
    <col min="3" max="3" width="8.88671875" customWidth="1"/>
    <col min="4" max="4" width="12.6640625" bestFit="1" customWidth="1"/>
    <col min="5" max="5" width="13.88671875" bestFit="1" customWidth="1"/>
    <col min="6" max="6" width="12.6640625" bestFit="1" customWidth="1"/>
    <col min="7" max="7" width="23.5546875" bestFit="1" customWidth="1"/>
    <col min="8" max="8" width="9.44140625" bestFit="1" customWidth="1"/>
    <col min="9" max="9" width="14.21875" customWidth="1"/>
    <col min="10" max="10" width="11.21875" customWidth="1"/>
    <col min="11" max="11" width="5.77734375" customWidth="1"/>
    <col min="12" max="12" width="15.44140625" customWidth="1"/>
    <col min="13" max="13" width="21.5546875" bestFit="1" customWidth="1"/>
    <col min="14" max="14" width="8.77734375" customWidth="1"/>
    <col min="15" max="15" width="12" customWidth="1"/>
  </cols>
  <sheetData>
    <row r="3" spans="3:15" x14ac:dyDescent="0.3"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9" t="s">
        <v>28</v>
      </c>
      <c r="I3" s="8" t="s">
        <v>29</v>
      </c>
      <c r="J3" s="8" t="s">
        <v>30</v>
      </c>
      <c r="K3" s="9" t="s">
        <v>31</v>
      </c>
      <c r="L3" s="8" t="s">
        <v>32</v>
      </c>
      <c r="M3" s="8" t="s">
        <v>33</v>
      </c>
      <c r="N3" s="10" t="s">
        <v>34</v>
      </c>
      <c r="O3" s="8" t="s">
        <v>35</v>
      </c>
    </row>
    <row r="4" spans="3:15" x14ac:dyDescent="0.3">
      <c r="C4" s="8" t="s">
        <v>36</v>
      </c>
      <c r="D4" s="8" t="s">
        <v>37</v>
      </c>
      <c r="E4" s="8" t="s">
        <v>38</v>
      </c>
      <c r="F4" s="8" t="s">
        <v>39</v>
      </c>
      <c r="G4" s="8" t="s">
        <v>40</v>
      </c>
      <c r="H4" s="11">
        <v>96135.75</v>
      </c>
      <c r="I4" s="8" t="s">
        <v>41</v>
      </c>
      <c r="J4" s="12">
        <v>44025</v>
      </c>
      <c r="K4" s="8">
        <v>0.3</v>
      </c>
      <c r="L4" s="8" t="s">
        <v>42</v>
      </c>
      <c r="M4" s="8" t="s">
        <v>43</v>
      </c>
      <c r="N4" s="13">
        <v>3.9424657534246599</v>
      </c>
      <c r="O4" s="8" t="s">
        <v>44</v>
      </c>
    </row>
    <row r="5" spans="3:15" x14ac:dyDescent="0.3">
      <c r="C5" s="8" t="s">
        <v>45</v>
      </c>
      <c r="D5" s="8" t="s">
        <v>46</v>
      </c>
      <c r="E5" s="8" t="s">
        <v>47</v>
      </c>
      <c r="F5" s="8" t="s">
        <v>39</v>
      </c>
      <c r="G5" s="8" t="s">
        <v>48</v>
      </c>
      <c r="H5" s="11">
        <v>70649.460000000006</v>
      </c>
      <c r="I5" s="8" t="s">
        <v>41</v>
      </c>
      <c r="J5" s="12">
        <v>43843</v>
      </c>
      <c r="K5" s="8">
        <v>1</v>
      </c>
      <c r="L5" s="8" t="s">
        <v>42</v>
      </c>
      <c r="M5" s="8" t="s">
        <v>49</v>
      </c>
      <c r="N5" s="13">
        <v>4.4410958904109599</v>
      </c>
      <c r="O5" s="8" t="s">
        <v>50</v>
      </c>
    </row>
    <row r="6" spans="3:15" x14ac:dyDescent="0.3">
      <c r="C6" s="8" t="s">
        <v>51</v>
      </c>
      <c r="D6" s="8" t="s">
        <v>52</v>
      </c>
      <c r="E6" s="8" t="s">
        <v>53</v>
      </c>
      <c r="F6" s="8" t="s">
        <v>39</v>
      </c>
      <c r="G6" s="8" t="s">
        <v>48</v>
      </c>
      <c r="H6" s="11">
        <v>80695.740000000005</v>
      </c>
      <c r="I6" s="8" t="s">
        <v>41</v>
      </c>
      <c r="J6" s="12">
        <v>43360</v>
      </c>
      <c r="K6" s="8">
        <v>1</v>
      </c>
      <c r="L6" s="8" t="s">
        <v>42</v>
      </c>
      <c r="M6" s="8" t="s">
        <v>54</v>
      </c>
      <c r="N6" s="13">
        <v>5.7643835616438404</v>
      </c>
      <c r="O6" s="8" t="s">
        <v>50</v>
      </c>
    </row>
    <row r="7" spans="3:15" x14ac:dyDescent="0.3">
      <c r="C7" s="8" t="s">
        <v>51</v>
      </c>
      <c r="D7" s="8" t="s">
        <v>52</v>
      </c>
      <c r="E7" s="8" t="s">
        <v>53</v>
      </c>
      <c r="F7" s="8" t="s">
        <v>39</v>
      </c>
      <c r="G7" s="8" t="s">
        <v>48</v>
      </c>
      <c r="H7" s="11">
        <v>80695.740000000005</v>
      </c>
      <c r="I7" s="8" t="s">
        <v>41</v>
      </c>
      <c r="J7" s="12">
        <v>43360</v>
      </c>
      <c r="K7" s="8">
        <v>1</v>
      </c>
      <c r="L7" s="8" t="s">
        <v>42</v>
      </c>
      <c r="M7" s="8" t="s">
        <v>54</v>
      </c>
      <c r="N7" s="13">
        <v>5.7643835616438404</v>
      </c>
      <c r="O7" s="8" t="s">
        <v>50</v>
      </c>
    </row>
    <row r="8" spans="3:15" x14ac:dyDescent="0.3">
      <c r="C8" s="8" t="s">
        <v>55</v>
      </c>
      <c r="D8" s="8" t="s">
        <v>56</v>
      </c>
      <c r="E8" s="8" t="s">
        <v>57</v>
      </c>
      <c r="F8" s="8" t="s">
        <v>58</v>
      </c>
      <c r="G8" s="8" t="s">
        <v>59</v>
      </c>
      <c r="H8" s="11">
        <v>120000</v>
      </c>
      <c r="I8" s="8" t="s">
        <v>60</v>
      </c>
      <c r="J8" s="12">
        <v>43416</v>
      </c>
      <c r="K8" s="8">
        <v>1</v>
      </c>
      <c r="L8" s="8" t="s">
        <v>42</v>
      </c>
      <c r="M8" s="8" t="s">
        <v>61</v>
      </c>
      <c r="N8" s="13">
        <v>5.61095890410959</v>
      </c>
      <c r="O8" s="8" t="s">
        <v>50</v>
      </c>
    </row>
    <row r="9" spans="3:15" x14ac:dyDescent="0.3">
      <c r="C9" s="8" t="s">
        <v>62</v>
      </c>
      <c r="D9" s="8" t="s">
        <v>63</v>
      </c>
      <c r="E9" s="8" t="s">
        <v>64</v>
      </c>
      <c r="F9" s="8" t="s">
        <v>39</v>
      </c>
      <c r="G9" s="8" t="s">
        <v>65</v>
      </c>
      <c r="H9" s="11">
        <v>67905.8</v>
      </c>
      <c r="I9" s="8" t="s">
        <v>41</v>
      </c>
      <c r="J9" s="12">
        <v>44194</v>
      </c>
      <c r="K9" s="8">
        <v>1</v>
      </c>
      <c r="L9" s="8" t="s">
        <v>42</v>
      </c>
      <c r="M9" s="8" t="s">
        <v>61</v>
      </c>
      <c r="N9" s="13">
        <v>3.4794520547945198</v>
      </c>
      <c r="O9" s="8" t="s">
        <v>50</v>
      </c>
    </row>
    <row r="10" spans="3:15" x14ac:dyDescent="0.3">
      <c r="C10" s="8" t="s">
        <v>66</v>
      </c>
      <c r="D10" s="8" t="s">
        <v>67</v>
      </c>
      <c r="E10" s="8" t="s">
        <v>68</v>
      </c>
      <c r="F10" s="8" t="s">
        <v>39</v>
      </c>
      <c r="G10" s="8" t="s">
        <v>48</v>
      </c>
      <c r="H10" s="11">
        <v>68980.52</v>
      </c>
      <c r="I10" s="8" t="s">
        <v>41</v>
      </c>
      <c r="J10" s="12">
        <v>43494</v>
      </c>
      <c r="K10" s="8">
        <v>0.8</v>
      </c>
      <c r="L10" s="8" t="s">
        <v>42</v>
      </c>
      <c r="M10" s="8" t="s">
        <v>61</v>
      </c>
      <c r="N10" s="13">
        <v>5.3972602739726003</v>
      </c>
      <c r="O10" s="8" t="s">
        <v>44</v>
      </c>
    </row>
    <row r="11" spans="3:15" x14ac:dyDescent="0.3">
      <c r="C11" s="8" t="s">
        <v>69</v>
      </c>
      <c r="D11" s="8" t="s">
        <v>70</v>
      </c>
      <c r="E11" s="8" t="s">
        <v>71</v>
      </c>
      <c r="F11" s="8" t="s">
        <v>39</v>
      </c>
      <c r="G11" s="8" t="s">
        <v>72</v>
      </c>
      <c r="H11" s="11">
        <v>63705.4</v>
      </c>
      <c r="I11" s="8" t="s">
        <v>41</v>
      </c>
      <c r="J11" s="12">
        <v>43682</v>
      </c>
      <c r="K11" s="8">
        <v>1</v>
      </c>
      <c r="L11" s="8" t="s">
        <v>42</v>
      </c>
      <c r="M11" s="8" t="s">
        <v>49</v>
      </c>
      <c r="N11" s="13">
        <v>4.8821917808219197</v>
      </c>
      <c r="O11" s="8" t="s">
        <v>50</v>
      </c>
    </row>
    <row r="12" spans="3:15" x14ac:dyDescent="0.3">
      <c r="C12" s="8" t="s">
        <v>73</v>
      </c>
      <c r="D12" s="8" t="s">
        <v>74</v>
      </c>
      <c r="E12" s="8" t="s">
        <v>75</v>
      </c>
      <c r="F12" s="8" t="s">
        <v>39</v>
      </c>
      <c r="G12" s="8" t="s">
        <v>76</v>
      </c>
      <c r="H12" s="11">
        <v>114177.23</v>
      </c>
      <c r="I12" s="8" t="s">
        <v>60</v>
      </c>
      <c r="J12" s="12">
        <v>43908</v>
      </c>
      <c r="K12" s="8">
        <v>1</v>
      </c>
      <c r="L12" s="8" t="s">
        <v>42</v>
      </c>
      <c r="M12" s="8" t="s">
        <v>43</v>
      </c>
      <c r="N12" s="13">
        <v>4.2630136986301403</v>
      </c>
      <c r="O12" s="8" t="s">
        <v>50</v>
      </c>
    </row>
    <row r="13" spans="3:15" x14ac:dyDescent="0.3">
      <c r="C13" s="8" t="s">
        <v>77</v>
      </c>
      <c r="D13" s="8" t="s">
        <v>78</v>
      </c>
      <c r="E13" s="8" t="s">
        <v>79</v>
      </c>
      <c r="F13" s="8" t="s">
        <v>58</v>
      </c>
      <c r="G13" s="8" t="s">
        <v>72</v>
      </c>
      <c r="H13" s="11">
        <v>29774.76</v>
      </c>
      <c r="I13" s="8" t="s">
        <v>80</v>
      </c>
      <c r="J13" s="12">
        <v>44105</v>
      </c>
      <c r="K13" s="8">
        <v>1</v>
      </c>
      <c r="L13" s="8" t="s">
        <v>42</v>
      </c>
      <c r="M13" s="8" t="s">
        <v>43</v>
      </c>
      <c r="N13" s="13">
        <v>3.72328767123288</v>
      </c>
      <c r="O13" s="8" t="s">
        <v>50</v>
      </c>
    </row>
    <row r="14" spans="3:15" x14ac:dyDescent="0.3">
      <c r="C14" s="8" t="s">
        <v>81</v>
      </c>
      <c r="D14" s="8" t="s">
        <v>82</v>
      </c>
      <c r="E14" s="8" t="s">
        <v>83</v>
      </c>
      <c r="F14" s="8" t="s">
        <v>58</v>
      </c>
      <c r="G14" s="8" t="s">
        <v>76</v>
      </c>
      <c r="H14" s="11">
        <v>52963.65</v>
      </c>
      <c r="I14" s="8" t="s">
        <v>41</v>
      </c>
      <c r="J14" s="12">
        <v>44288</v>
      </c>
      <c r="K14" s="8">
        <v>0.3</v>
      </c>
      <c r="L14" s="8" t="s">
        <v>42</v>
      </c>
      <c r="M14" s="8" t="s">
        <v>54</v>
      </c>
      <c r="N14" s="13">
        <v>3.2219178082191799</v>
      </c>
      <c r="O14" s="8" t="s">
        <v>44</v>
      </c>
    </row>
    <row r="15" spans="3:15" x14ac:dyDescent="0.3">
      <c r="C15" s="8" t="s">
        <v>84</v>
      </c>
      <c r="D15" s="8" t="s">
        <v>85</v>
      </c>
      <c r="E15" s="8" t="s">
        <v>86</v>
      </c>
      <c r="F15" s="8" t="s">
        <v>58</v>
      </c>
      <c r="G15" s="8" t="s">
        <v>87</v>
      </c>
      <c r="H15" s="11">
        <v>50310.09</v>
      </c>
      <c r="I15" s="8" t="s">
        <v>41</v>
      </c>
      <c r="J15" s="12">
        <v>44285</v>
      </c>
      <c r="K15" s="8">
        <v>0.4</v>
      </c>
      <c r="L15" s="8" t="s">
        <v>42</v>
      </c>
      <c r="M15" s="8" t="s">
        <v>49</v>
      </c>
      <c r="N15" s="13">
        <v>3.2301369863013698</v>
      </c>
      <c r="O15" s="8" t="s">
        <v>44</v>
      </c>
    </row>
    <row r="16" spans="3:15" x14ac:dyDescent="0.3">
      <c r="C16" s="8" t="s">
        <v>88</v>
      </c>
      <c r="D16" s="8" t="s">
        <v>89</v>
      </c>
      <c r="E16" s="8" t="s">
        <v>90</v>
      </c>
      <c r="F16" s="8" t="s">
        <v>39</v>
      </c>
      <c r="G16" s="8" t="s">
        <v>91</v>
      </c>
      <c r="H16" s="11">
        <v>84309.95</v>
      </c>
      <c r="I16" s="8" t="s">
        <v>41</v>
      </c>
      <c r="J16" s="12">
        <v>44501</v>
      </c>
      <c r="K16" s="8">
        <v>1</v>
      </c>
      <c r="L16" s="8" t="s">
        <v>42</v>
      </c>
      <c r="M16" s="8" t="s">
        <v>61</v>
      </c>
      <c r="N16" s="13">
        <v>2.63835616438356</v>
      </c>
      <c r="O16" s="8" t="s">
        <v>50</v>
      </c>
    </row>
    <row r="17" spans="3:15" x14ac:dyDescent="0.3">
      <c r="C17" s="8" t="s">
        <v>92</v>
      </c>
      <c r="D17" s="8" t="s">
        <v>93</v>
      </c>
      <c r="E17" s="8" t="s">
        <v>94</v>
      </c>
      <c r="F17" s="8" t="s">
        <v>58</v>
      </c>
      <c r="G17" s="8" t="s">
        <v>76</v>
      </c>
      <c r="H17" s="11">
        <v>35936.31</v>
      </c>
      <c r="I17" s="8" t="s">
        <v>80</v>
      </c>
      <c r="J17" s="12">
        <v>43241</v>
      </c>
      <c r="K17" s="8">
        <v>1</v>
      </c>
      <c r="L17" s="8" t="s">
        <v>42</v>
      </c>
      <c r="M17" s="8" t="s">
        <v>95</v>
      </c>
      <c r="N17" s="13">
        <v>6.0904109589041102</v>
      </c>
      <c r="O17" s="8" t="s">
        <v>50</v>
      </c>
    </row>
    <row r="18" spans="3:15" x14ac:dyDescent="0.3">
      <c r="C18" s="8" t="s">
        <v>96</v>
      </c>
      <c r="D18" s="8" t="s">
        <v>97</v>
      </c>
      <c r="E18" s="8" t="s">
        <v>98</v>
      </c>
      <c r="F18" s="8" t="s">
        <v>58</v>
      </c>
      <c r="G18" s="8" t="s">
        <v>59</v>
      </c>
      <c r="H18" s="11">
        <v>112645.99</v>
      </c>
      <c r="I18" s="8" t="s">
        <v>60</v>
      </c>
      <c r="J18" s="12">
        <v>43759</v>
      </c>
      <c r="K18" s="8">
        <v>0.6</v>
      </c>
      <c r="L18" s="8" t="s">
        <v>42</v>
      </c>
      <c r="M18" s="8" t="s">
        <v>99</v>
      </c>
      <c r="N18" s="13">
        <v>4.6712328767123301</v>
      </c>
      <c r="O18" s="8" t="s">
        <v>44</v>
      </c>
    </row>
    <row r="19" spans="3:15" x14ac:dyDescent="0.3">
      <c r="C19" s="8" t="s">
        <v>100</v>
      </c>
      <c r="D19" s="8" t="s">
        <v>101</v>
      </c>
      <c r="E19" s="8" t="s">
        <v>102</v>
      </c>
      <c r="F19" s="8" t="s">
        <v>58</v>
      </c>
      <c r="G19" s="8" t="s">
        <v>76</v>
      </c>
      <c r="H19" s="11">
        <v>91645.04</v>
      </c>
      <c r="I19" s="8" t="s">
        <v>41</v>
      </c>
      <c r="J19" s="12">
        <v>44223</v>
      </c>
      <c r="K19" s="8">
        <v>1</v>
      </c>
      <c r="L19" s="8" t="s">
        <v>42</v>
      </c>
      <c r="M19" s="8" t="s">
        <v>103</v>
      </c>
      <c r="N19" s="13">
        <v>3.4</v>
      </c>
      <c r="O19" s="8" t="s">
        <v>50</v>
      </c>
    </row>
    <row r="20" spans="3:15" x14ac:dyDescent="0.3">
      <c r="C20" s="8" t="s">
        <v>104</v>
      </c>
      <c r="D20" s="8" t="s">
        <v>105</v>
      </c>
      <c r="E20" s="8" t="s">
        <v>106</v>
      </c>
      <c r="F20" s="8" t="s">
        <v>39</v>
      </c>
      <c r="G20" s="8" t="s">
        <v>59</v>
      </c>
      <c r="H20" s="11">
        <v>97105.19</v>
      </c>
      <c r="I20" s="8" t="s">
        <v>41</v>
      </c>
      <c r="J20" s="12">
        <v>44425</v>
      </c>
      <c r="K20" s="8">
        <v>1</v>
      </c>
      <c r="L20" s="8" t="s">
        <v>42</v>
      </c>
      <c r="M20" s="8" t="s">
        <v>54</v>
      </c>
      <c r="N20" s="13">
        <v>2.8465753424657501</v>
      </c>
      <c r="O20" s="8" t="s">
        <v>50</v>
      </c>
    </row>
    <row r="21" spans="3:15" x14ac:dyDescent="0.3">
      <c r="C21" s="8" t="s">
        <v>107</v>
      </c>
      <c r="D21" s="8" t="s">
        <v>108</v>
      </c>
      <c r="E21" s="8" t="s">
        <v>109</v>
      </c>
      <c r="F21" s="8" t="s">
        <v>58</v>
      </c>
      <c r="G21" s="8" t="s">
        <v>110</v>
      </c>
      <c r="H21" s="11">
        <v>84742.86</v>
      </c>
      <c r="I21" s="8" t="s">
        <v>41</v>
      </c>
      <c r="J21" s="12">
        <v>44098</v>
      </c>
      <c r="K21" s="8">
        <v>1</v>
      </c>
      <c r="L21" s="8" t="s">
        <v>42</v>
      </c>
      <c r="M21" s="8" t="s">
        <v>103</v>
      </c>
      <c r="N21" s="13">
        <v>3.7424657534246601</v>
      </c>
      <c r="O21" s="8" t="s">
        <v>50</v>
      </c>
    </row>
    <row r="22" spans="3:15" x14ac:dyDescent="0.3">
      <c r="C22" s="8" t="s">
        <v>111</v>
      </c>
      <c r="D22" s="8" t="s">
        <v>112</v>
      </c>
      <c r="E22" s="8" t="s">
        <v>113</v>
      </c>
      <c r="F22" s="8" t="s">
        <v>58</v>
      </c>
      <c r="G22" s="8" t="s">
        <v>48</v>
      </c>
      <c r="H22" s="11">
        <v>85918.61</v>
      </c>
      <c r="I22" s="8" t="s">
        <v>41</v>
      </c>
      <c r="J22" s="12">
        <v>43136</v>
      </c>
      <c r="K22" s="8">
        <v>1</v>
      </c>
      <c r="L22" s="8" t="s">
        <v>42</v>
      </c>
      <c r="M22" s="8" t="s">
        <v>54</v>
      </c>
      <c r="N22" s="13">
        <v>6.3780821917808197</v>
      </c>
      <c r="O22" s="8" t="s">
        <v>50</v>
      </c>
    </row>
    <row r="23" spans="3:15" x14ac:dyDescent="0.3">
      <c r="C23" s="8" t="s">
        <v>114</v>
      </c>
      <c r="D23" s="8" t="s">
        <v>115</v>
      </c>
      <c r="E23" s="8" t="s">
        <v>116</v>
      </c>
      <c r="F23" s="8" t="s">
        <v>39</v>
      </c>
      <c r="G23" s="8" t="s">
        <v>117</v>
      </c>
      <c r="H23" s="11">
        <v>72502.61</v>
      </c>
      <c r="I23" s="8" t="s">
        <v>41</v>
      </c>
      <c r="J23" s="12">
        <v>44235</v>
      </c>
      <c r="K23" s="8">
        <v>1</v>
      </c>
      <c r="L23" s="8" t="s">
        <v>42</v>
      </c>
      <c r="M23" s="8" t="s">
        <v>43</v>
      </c>
      <c r="N23" s="13">
        <v>3.3671232876712298</v>
      </c>
      <c r="O23" s="8" t="s">
        <v>50</v>
      </c>
    </row>
    <row r="24" spans="3:15" x14ac:dyDescent="0.3">
      <c r="C24" s="8" t="s">
        <v>118</v>
      </c>
      <c r="D24" s="8" t="s">
        <v>119</v>
      </c>
      <c r="E24" s="8" t="s">
        <v>120</v>
      </c>
      <c r="F24" s="8" t="s">
        <v>58</v>
      </c>
      <c r="G24" s="8" t="s">
        <v>110</v>
      </c>
      <c r="H24" s="11">
        <v>77096.05</v>
      </c>
      <c r="I24" s="8" t="s">
        <v>41</v>
      </c>
      <c r="J24" s="12">
        <v>43217</v>
      </c>
      <c r="K24" s="8">
        <v>1</v>
      </c>
      <c r="L24" s="8" t="s">
        <v>42</v>
      </c>
      <c r="M24" s="8" t="s">
        <v>95</v>
      </c>
      <c r="N24" s="13">
        <v>6.1561643835616398</v>
      </c>
      <c r="O24" s="8" t="s">
        <v>50</v>
      </c>
    </row>
    <row r="25" spans="3:15" x14ac:dyDescent="0.3">
      <c r="C25" s="8" t="s">
        <v>121</v>
      </c>
      <c r="D25" s="8" t="s">
        <v>122</v>
      </c>
      <c r="E25" s="8" t="s">
        <v>123</v>
      </c>
      <c r="F25" s="8" t="s">
        <v>39</v>
      </c>
      <c r="G25" s="8" t="s">
        <v>91</v>
      </c>
      <c r="H25" s="11">
        <v>50449.46</v>
      </c>
      <c r="I25" s="8" t="s">
        <v>41</v>
      </c>
      <c r="J25" s="12">
        <v>43418</v>
      </c>
      <c r="K25" s="8">
        <v>0.8</v>
      </c>
      <c r="L25" s="8" t="s">
        <v>42</v>
      </c>
      <c r="M25" s="8" t="s">
        <v>103</v>
      </c>
      <c r="N25" s="13">
        <v>5.6054794520547899</v>
      </c>
      <c r="O25" s="8" t="s">
        <v>44</v>
      </c>
    </row>
    <row r="26" spans="3:15" x14ac:dyDescent="0.3">
      <c r="C26" s="8" t="s">
        <v>124</v>
      </c>
      <c r="D26" s="8" t="s">
        <v>125</v>
      </c>
      <c r="E26" s="8" t="s">
        <v>126</v>
      </c>
      <c r="F26" s="8" t="s">
        <v>58</v>
      </c>
      <c r="G26" s="8" t="s">
        <v>87</v>
      </c>
      <c r="H26" s="11">
        <v>48525.71</v>
      </c>
      <c r="I26" s="8" t="s">
        <v>80</v>
      </c>
      <c r="J26" s="12">
        <v>43264</v>
      </c>
      <c r="K26" s="8">
        <v>1</v>
      </c>
      <c r="L26" s="8" t="s">
        <v>42</v>
      </c>
      <c r="M26" s="8" t="s">
        <v>49</v>
      </c>
      <c r="N26" s="13">
        <v>6.02739726027397</v>
      </c>
      <c r="O26" s="8" t="s">
        <v>50</v>
      </c>
    </row>
    <row r="27" spans="3:15" x14ac:dyDescent="0.3">
      <c r="C27" s="8" t="s">
        <v>127</v>
      </c>
      <c r="D27" s="8" t="s">
        <v>128</v>
      </c>
      <c r="E27" s="8" t="s">
        <v>129</v>
      </c>
      <c r="F27" s="8" t="s">
        <v>58</v>
      </c>
      <c r="G27" s="8" t="s">
        <v>76</v>
      </c>
      <c r="H27" s="11">
        <v>36547.58</v>
      </c>
      <c r="I27" s="8" t="s">
        <v>80</v>
      </c>
      <c r="J27" s="12">
        <v>43416</v>
      </c>
      <c r="K27" s="8">
        <v>1</v>
      </c>
      <c r="L27" s="8" t="s">
        <v>42</v>
      </c>
      <c r="M27" s="8" t="s">
        <v>61</v>
      </c>
      <c r="N27" s="13">
        <v>5.61095890410959</v>
      </c>
      <c r="O27" s="8" t="s">
        <v>50</v>
      </c>
    </row>
    <row r="28" spans="3:15" x14ac:dyDescent="0.3">
      <c r="C28" s="8" t="s">
        <v>127</v>
      </c>
      <c r="D28" s="8" t="s">
        <v>128</v>
      </c>
      <c r="E28" s="8" t="s">
        <v>129</v>
      </c>
      <c r="F28" s="8" t="s">
        <v>58</v>
      </c>
      <c r="G28" s="8" t="s">
        <v>76</v>
      </c>
      <c r="H28" s="11">
        <v>36547.58</v>
      </c>
      <c r="I28" s="8" t="s">
        <v>80</v>
      </c>
      <c r="J28" s="12">
        <v>43416</v>
      </c>
      <c r="K28" s="8">
        <v>1</v>
      </c>
      <c r="L28" s="8" t="s">
        <v>42</v>
      </c>
      <c r="M28" s="8" t="s">
        <v>61</v>
      </c>
      <c r="N28" s="13">
        <v>5.61095890410959</v>
      </c>
      <c r="O28" s="8" t="s">
        <v>50</v>
      </c>
    </row>
    <row r="29" spans="3:15" x14ac:dyDescent="0.3">
      <c r="C29" s="8" t="s">
        <v>130</v>
      </c>
      <c r="D29" s="8" t="s">
        <v>131</v>
      </c>
      <c r="E29" s="8" t="s">
        <v>132</v>
      </c>
      <c r="F29" s="8" t="s">
        <v>58</v>
      </c>
      <c r="G29" s="8" t="s">
        <v>117</v>
      </c>
      <c r="H29" s="11">
        <v>115191.38</v>
      </c>
      <c r="I29" s="8" t="s">
        <v>60</v>
      </c>
      <c r="J29" s="12">
        <v>44004</v>
      </c>
      <c r="K29" s="8">
        <v>1</v>
      </c>
      <c r="L29" s="8" t="s">
        <v>42</v>
      </c>
      <c r="M29" s="8" t="s">
        <v>49</v>
      </c>
      <c r="N29" s="13">
        <v>4</v>
      </c>
      <c r="O29" s="8" t="s">
        <v>50</v>
      </c>
    </row>
    <row r="30" spans="3:15" x14ac:dyDescent="0.3">
      <c r="C30" s="8" t="s">
        <v>133</v>
      </c>
      <c r="D30" s="8" t="s">
        <v>134</v>
      </c>
      <c r="E30" s="8" t="s">
        <v>135</v>
      </c>
      <c r="F30" s="8" t="s">
        <v>39</v>
      </c>
      <c r="G30" s="8" t="s">
        <v>59</v>
      </c>
      <c r="H30" s="11">
        <v>58861.19</v>
      </c>
      <c r="I30" s="8" t="s">
        <v>41</v>
      </c>
      <c r="J30" s="12">
        <v>43654</v>
      </c>
      <c r="K30" s="8">
        <v>1</v>
      </c>
      <c r="L30" s="8" t="s">
        <v>42</v>
      </c>
      <c r="M30" s="8" t="s">
        <v>54</v>
      </c>
      <c r="N30" s="13">
        <v>4.9589041095890396</v>
      </c>
      <c r="O30" s="8" t="s">
        <v>50</v>
      </c>
    </row>
    <row r="31" spans="3:15" x14ac:dyDescent="0.3">
      <c r="C31" s="8" t="s">
        <v>136</v>
      </c>
      <c r="D31" s="8" t="s">
        <v>137</v>
      </c>
      <c r="E31" s="8" t="s">
        <v>138</v>
      </c>
      <c r="F31" s="8" t="s">
        <v>39</v>
      </c>
      <c r="G31" s="8" t="s">
        <v>139</v>
      </c>
      <c r="H31" s="11">
        <v>75974.990000000005</v>
      </c>
      <c r="I31" s="8" t="s">
        <v>41</v>
      </c>
      <c r="J31" s="12">
        <v>44172</v>
      </c>
      <c r="K31" s="8">
        <v>1</v>
      </c>
      <c r="L31" s="8" t="s">
        <v>42</v>
      </c>
      <c r="M31" s="8" t="s">
        <v>61</v>
      </c>
      <c r="N31" s="13">
        <v>3.5397260273972599</v>
      </c>
      <c r="O31" s="8" t="s">
        <v>50</v>
      </c>
    </row>
    <row r="32" spans="3:15" x14ac:dyDescent="0.3">
      <c r="C32" s="8" t="s">
        <v>140</v>
      </c>
      <c r="D32" s="8" t="s">
        <v>141</v>
      </c>
      <c r="E32" s="8" t="s">
        <v>142</v>
      </c>
      <c r="F32" s="8" t="s">
        <v>58</v>
      </c>
      <c r="G32" s="8" t="s">
        <v>76</v>
      </c>
      <c r="H32" s="11">
        <v>95954.02</v>
      </c>
      <c r="I32" s="8" t="s">
        <v>41</v>
      </c>
      <c r="J32" s="12">
        <v>43567</v>
      </c>
      <c r="K32" s="8">
        <v>0.3</v>
      </c>
      <c r="L32" s="8" t="s">
        <v>42</v>
      </c>
      <c r="M32" s="8" t="s">
        <v>49</v>
      </c>
      <c r="N32" s="13">
        <v>5.1972602739726002</v>
      </c>
      <c r="O32" s="8" t="s">
        <v>44</v>
      </c>
    </row>
    <row r="33" spans="3:15" x14ac:dyDescent="0.3">
      <c r="C33" s="8" t="s">
        <v>143</v>
      </c>
      <c r="D33" s="8" t="s">
        <v>144</v>
      </c>
      <c r="E33" s="8" t="s">
        <v>145</v>
      </c>
      <c r="F33" s="8" t="s">
        <v>39</v>
      </c>
      <c r="G33" s="8" t="s">
        <v>40</v>
      </c>
      <c r="H33" s="11">
        <v>102934.09</v>
      </c>
      <c r="I33" s="8" t="s">
        <v>60</v>
      </c>
      <c r="J33" s="12">
        <v>44315</v>
      </c>
      <c r="K33" s="8">
        <v>1</v>
      </c>
      <c r="L33" s="8" t="s">
        <v>42</v>
      </c>
      <c r="M33" s="8" t="s">
        <v>49</v>
      </c>
      <c r="N33" s="13">
        <v>3.1479452054794499</v>
      </c>
      <c r="O33" s="8" t="s">
        <v>50</v>
      </c>
    </row>
    <row r="34" spans="3:15" x14ac:dyDescent="0.3">
      <c r="C34" s="8" t="s">
        <v>146</v>
      </c>
      <c r="D34" s="8" t="s">
        <v>147</v>
      </c>
      <c r="E34" s="8" t="s">
        <v>148</v>
      </c>
      <c r="F34" s="8" t="s">
        <v>39</v>
      </c>
      <c r="G34" s="8" t="s">
        <v>149</v>
      </c>
      <c r="H34" s="11">
        <v>41934.71</v>
      </c>
      <c r="I34" s="8" t="s">
        <v>80</v>
      </c>
      <c r="J34" s="12">
        <v>43780</v>
      </c>
      <c r="K34" s="8">
        <v>1</v>
      </c>
      <c r="L34" s="8" t="s">
        <v>42</v>
      </c>
      <c r="M34" s="8" t="s">
        <v>61</v>
      </c>
      <c r="N34" s="13">
        <v>4.61369863013699</v>
      </c>
      <c r="O34" s="8" t="s">
        <v>50</v>
      </c>
    </row>
    <row r="35" spans="3:15" x14ac:dyDescent="0.3">
      <c r="C35" s="8" t="s">
        <v>150</v>
      </c>
      <c r="D35" s="8" t="s">
        <v>151</v>
      </c>
      <c r="E35" s="8" t="s">
        <v>152</v>
      </c>
      <c r="F35" s="8" t="s">
        <v>58</v>
      </c>
      <c r="G35" s="8" t="s">
        <v>117</v>
      </c>
      <c r="H35" s="11">
        <v>104335.03999999999</v>
      </c>
      <c r="I35" s="8" t="s">
        <v>60</v>
      </c>
      <c r="J35" s="12">
        <v>43874</v>
      </c>
      <c r="K35" s="8">
        <v>1</v>
      </c>
      <c r="L35" s="8" t="s">
        <v>42</v>
      </c>
      <c r="M35" s="8" t="s">
        <v>54</v>
      </c>
      <c r="N35" s="13">
        <v>4.3561643835616399</v>
      </c>
      <c r="O35" s="8" t="s">
        <v>50</v>
      </c>
    </row>
    <row r="36" spans="3:15" x14ac:dyDescent="0.3">
      <c r="C36" s="8" t="s">
        <v>153</v>
      </c>
      <c r="D36" s="8" t="s">
        <v>154</v>
      </c>
      <c r="E36" s="8" t="s">
        <v>155</v>
      </c>
      <c r="F36" s="8" t="s">
        <v>39</v>
      </c>
      <c r="G36" s="8" t="s">
        <v>110</v>
      </c>
      <c r="H36" s="11">
        <v>81897.789999999994</v>
      </c>
      <c r="I36" s="8" t="s">
        <v>41</v>
      </c>
      <c r="J36" s="12">
        <v>43146</v>
      </c>
      <c r="K36" s="8">
        <v>1</v>
      </c>
      <c r="L36" s="8" t="s">
        <v>42</v>
      </c>
      <c r="M36" s="8" t="s">
        <v>103</v>
      </c>
      <c r="N36" s="13">
        <v>6.3506849315068497</v>
      </c>
      <c r="O36" s="8" t="s">
        <v>50</v>
      </c>
    </row>
    <row r="37" spans="3:15" x14ac:dyDescent="0.3">
      <c r="C37" s="8" t="s">
        <v>156</v>
      </c>
      <c r="D37" s="8" t="s">
        <v>157</v>
      </c>
      <c r="E37" s="8" t="s">
        <v>158</v>
      </c>
      <c r="F37" s="8" t="s">
        <v>39</v>
      </c>
      <c r="G37" s="8" t="s">
        <v>59</v>
      </c>
      <c r="H37" s="11">
        <v>78378.2</v>
      </c>
      <c r="I37" s="8" t="s">
        <v>41</v>
      </c>
      <c r="J37" s="12">
        <v>43465</v>
      </c>
      <c r="K37" s="8">
        <v>0.4</v>
      </c>
      <c r="L37" s="8" t="s">
        <v>42</v>
      </c>
      <c r="M37" s="8" t="s">
        <v>61</v>
      </c>
      <c r="N37" s="13">
        <v>5.4767123287671202</v>
      </c>
      <c r="O37" s="8" t="s">
        <v>44</v>
      </c>
    </row>
    <row r="38" spans="3:15" x14ac:dyDescent="0.3">
      <c r="C38" s="8" t="s">
        <v>159</v>
      </c>
      <c r="D38" s="8" t="s">
        <v>160</v>
      </c>
      <c r="E38" s="8" t="s">
        <v>161</v>
      </c>
      <c r="F38" s="8" t="s">
        <v>39</v>
      </c>
      <c r="G38" s="8" t="s">
        <v>87</v>
      </c>
      <c r="H38" s="11">
        <v>61994.76</v>
      </c>
      <c r="I38" s="8" t="s">
        <v>41</v>
      </c>
      <c r="J38" s="12">
        <v>43794</v>
      </c>
      <c r="K38" s="8">
        <v>0.3</v>
      </c>
      <c r="L38" s="8" t="s">
        <v>42</v>
      </c>
      <c r="M38" s="8" t="s">
        <v>49</v>
      </c>
      <c r="N38" s="13">
        <v>4.5753424657534199</v>
      </c>
      <c r="O38" s="8" t="s">
        <v>44</v>
      </c>
    </row>
    <row r="39" spans="3:15" x14ac:dyDescent="0.3">
      <c r="C39" s="8" t="s">
        <v>162</v>
      </c>
      <c r="D39" s="8" t="s">
        <v>163</v>
      </c>
      <c r="E39" s="8" t="s">
        <v>164</v>
      </c>
      <c r="F39" s="8" t="s">
        <v>58</v>
      </c>
      <c r="G39" s="8" t="s">
        <v>65</v>
      </c>
      <c r="H39" s="11">
        <v>37362.300000000003</v>
      </c>
      <c r="I39" s="8" t="s">
        <v>80</v>
      </c>
      <c r="J39" s="12">
        <v>43642</v>
      </c>
      <c r="K39" s="8">
        <v>1</v>
      </c>
      <c r="L39" s="8" t="s">
        <v>42</v>
      </c>
      <c r="M39" s="8" t="s">
        <v>103</v>
      </c>
      <c r="N39" s="13">
        <v>4.9917808219178097</v>
      </c>
      <c r="O39" s="8" t="s">
        <v>50</v>
      </c>
    </row>
    <row r="40" spans="3:15" x14ac:dyDescent="0.3">
      <c r="C40" s="8" t="s">
        <v>165</v>
      </c>
      <c r="D40" s="8" t="s">
        <v>166</v>
      </c>
      <c r="E40" s="8" t="s">
        <v>167</v>
      </c>
      <c r="F40" s="8" t="s">
        <v>39</v>
      </c>
      <c r="G40" s="8" t="s">
        <v>40</v>
      </c>
      <c r="H40" s="11">
        <v>84745.93</v>
      </c>
      <c r="I40" s="8" t="s">
        <v>41</v>
      </c>
      <c r="J40" s="12">
        <v>43707</v>
      </c>
      <c r="K40" s="8">
        <v>1</v>
      </c>
      <c r="L40" s="8" t="s">
        <v>42</v>
      </c>
      <c r="M40" s="8" t="s">
        <v>43</v>
      </c>
      <c r="N40" s="13">
        <v>4.8136986301369902</v>
      </c>
      <c r="O40" s="8" t="s">
        <v>50</v>
      </c>
    </row>
    <row r="41" spans="3:15" x14ac:dyDescent="0.3">
      <c r="C41" s="8" t="s">
        <v>168</v>
      </c>
      <c r="D41" s="8" t="s">
        <v>169</v>
      </c>
      <c r="E41" s="8" t="s">
        <v>170</v>
      </c>
      <c r="F41" s="8" t="s">
        <v>58</v>
      </c>
      <c r="G41" s="8" t="s">
        <v>149</v>
      </c>
      <c r="H41" s="11">
        <v>32192.15</v>
      </c>
      <c r="I41" s="8" t="s">
        <v>80</v>
      </c>
      <c r="J41" s="12">
        <v>44473</v>
      </c>
      <c r="K41" s="8">
        <v>1</v>
      </c>
      <c r="L41" s="8" t="s">
        <v>42</v>
      </c>
      <c r="M41" s="8" t="s">
        <v>49</v>
      </c>
      <c r="N41" s="13">
        <v>2.7150684931506799</v>
      </c>
      <c r="O41" s="8" t="s">
        <v>50</v>
      </c>
    </row>
    <row r="42" spans="3:15" x14ac:dyDescent="0.3">
      <c r="C42" s="8" t="s">
        <v>171</v>
      </c>
      <c r="D42" s="8" t="s">
        <v>172</v>
      </c>
      <c r="E42" s="8" t="s">
        <v>173</v>
      </c>
      <c r="F42" s="8" t="s">
        <v>58</v>
      </c>
      <c r="G42" s="8" t="s">
        <v>139</v>
      </c>
      <c r="H42" s="11">
        <v>36714.379999999997</v>
      </c>
      <c r="I42" s="8" t="s">
        <v>80</v>
      </c>
      <c r="J42" s="12">
        <v>44175</v>
      </c>
      <c r="K42" s="8">
        <v>1</v>
      </c>
      <c r="L42" s="8" t="s">
        <v>42</v>
      </c>
      <c r="M42" s="8" t="s">
        <v>95</v>
      </c>
      <c r="N42" s="13">
        <v>3.5315068493150701</v>
      </c>
      <c r="O42" s="8" t="s">
        <v>50</v>
      </c>
    </row>
    <row r="43" spans="3:15" x14ac:dyDescent="0.3">
      <c r="C43" s="8" t="s">
        <v>174</v>
      </c>
      <c r="D43" s="8" t="s">
        <v>175</v>
      </c>
      <c r="E43" s="8" t="s">
        <v>176</v>
      </c>
      <c r="F43" s="8" t="s">
        <v>39</v>
      </c>
      <c r="G43" s="8" t="s">
        <v>110</v>
      </c>
      <c r="H43" s="11">
        <v>89690.38</v>
      </c>
      <c r="I43" s="8" t="s">
        <v>41</v>
      </c>
      <c r="J43" s="12">
        <v>43206</v>
      </c>
      <c r="K43" s="8">
        <v>1</v>
      </c>
      <c r="L43" s="8" t="s">
        <v>42</v>
      </c>
      <c r="M43" s="8" t="s">
        <v>43</v>
      </c>
      <c r="N43" s="13">
        <v>6.1863013698630098</v>
      </c>
      <c r="O43" s="8" t="s">
        <v>50</v>
      </c>
    </row>
    <row r="44" spans="3:15" x14ac:dyDescent="0.3">
      <c r="C44" s="8" t="s">
        <v>177</v>
      </c>
      <c r="D44" s="8" t="s">
        <v>178</v>
      </c>
      <c r="E44" s="8" t="s">
        <v>179</v>
      </c>
      <c r="F44" s="8" t="s">
        <v>39</v>
      </c>
      <c r="G44" s="8" t="s">
        <v>149</v>
      </c>
      <c r="H44" s="11">
        <v>39535.49</v>
      </c>
      <c r="I44" s="8" t="s">
        <v>80</v>
      </c>
      <c r="J44" s="12">
        <v>43397</v>
      </c>
      <c r="K44" s="8">
        <v>0.3</v>
      </c>
      <c r="L44" s="8" t="s">
        <v>42</v>
      </c>
      <c r="M44" s="8" t="s">
        <v>61</v>
      </c>
      <c r="N44" s="13">
        <v>5.6630136986301398</v>
      </c>
      <c r="O44" s="8" t="s">
        <v>44</v>
      </c>
    </row>
    <row r="45" spans="3:15" x14ac:dyDescent="0.3">
      <c r="C45" s="8" t="s">
        <v>180</v>
      </c>
      <c r="D45" s="8" t="s">
        <v>181</v>
      </c>
      <c r="E45" s="8" t="s">
        <v>182</v>
      </c>
      <c r="F45" s="8" t="s">
        <v>58</v>
      </c>
      <c r="G45" s="8" t="s">
        <v>149</v>
      </c>
      <c r="H45" s="11">
        <v>62195.47</v>
      </c>
      <c r="I45" s="8" t="s">
        <v>41</v>
      </c>
      <c r="J45" s="12">
        <v>44434</v>
      </c>
      <c r="K45" s="8">
        <v>1</v>
      </c>
      <c r="L45" s="8" t="s">
        <v>42</v>
      </c>
      <c r="M45" s="8" t="s">
        <v>61</v>
      </c>
      <c r="N45" s="13">
        <v>2.82191780821918</v>
      </c>
      <c r="O45" s="8" t="s">
        <v>50</v>
      </c>
    </row>
    <row r="46" spans="3:15" x14ac:dyDescent="0.3">
      <c r="C46" s="8" t="s">
        <v>183</v>
      </c>
      <c r="D46" s="8" t="s">
        <v>184</v>
      </c>
      <c r="E46" s="8" t="s">
        <v>185</v>
      </c>
      <c r="F46" s="8" t="s">
        <v>58</v>
      </c>
      <c r="G46" s="8" t="s">
        <v>87</v>
      </c>
      <c r="H46" s="11">
        <v>72876.91</v>
      </c>
      <c r="I46" s="8" t="s">
        <v>41</v>
      </c>
      <c r="J46" s="12">
        <v>43837</v>
      </c>
      <c r="K46" s="8">
        <v>1</v>
      </c>
      <c r="L46" s="8" t="s">
        <v>42</v>
      </c>
      <c r="M46" s="8" t="s">
        <v>61</v>
      </c>
      <c r="N46" s="13">
        <v>4.4575342465753396</v>
      </c>
      <c r="O46" s="8" t="s">
        <v>50</v>
      </c>
    </row>
    <row r="47" spans="3:15" x14ac:dyDescent="0.3">
      <c r="C47" s="8" t="s">
        <v>186</v>
      </c>
      <c r="D47" s="8" t="s">
        <v>187</v>
      </c>
      <c r="E47" s="8" t="s">
        <v>188</v>
      </c>
      <c r="F47" s="8" t="s">
        <v>58</v>
      </c>
      <c r="G47" s="8" t="s">
        <v>72</v>
      </c>
      <c r="H47" s="11">
        <v>66572.58</v>
      </c>
      <c r="I47" s="8" t="s">
        <v>41</v>
      </c>
      <c r="J47" s="12">
        <v>44193</v>
      </c>
      <c r="K47" s="8">
        <v>1</v>
      </c>
      <c r="L47" s="8" t="s">
        <v>42</v>
      </c>
      <c r="M47" s="8" t="s">
        <v>95</v>
      </c>
      <c r="N47" s="13">
        <v>3.4821917808219198</v>
      </c>
      <c r="O47" s="8" t="s">
        <v>50</v>
      </c>
    </row>
    <row r="48" spans="3:15" x14ac:dyDescent="0.3">
      <c r="C48" s="8" t="s">
        <v>186</v>
      </c>
      <c r="D48" s="8" t="s">
        <v>189</v>
      </c>
      <c r="E48" s="8" t="s">
        <v>190</v>
      </c>
      <c r="F48" s="8" t="s">
        <v>58</v>
      </c>
      <c r="G48" s="8" t="s">
        <v>72</v>
      </c>
      <c r="H48" s="11">
        <v>66572.58</v>
      </c>
      <c r="I48" s="8" t="s">
        <v>41</v>
      </c>
      <c r="J48" s="12">
        <v>44193</v>
      </c>
      <c r="K48" s="8">
        <v>1</v>
      </c>
      <c r="L48" s="8" t="s">
        <v>42</v>
      </c>
      <c r="M48" s="8" t="s">
        <v>95</v>
      </c>
      <c r="N48" s="13">
        <v>3.4821917808219198</v>
      </c>
      <c r="O48" s="8" t="s">
        <v>50</v>
      </c>
    </row>
    <row r="49" spans="3:15" x14ac:dyDescent="0.3">
      <c r="C49" s="8" t="s">
        <v>191</v>
      </c>
      <c r="D49" s="8" t="s">
        <v>192</v>
      </c>
      <c r="E49" s="8" t="s">
        <v>193</v>
      </c>
      <c r="F49" s="8" t="s">
        <v>39</v>
      </c>
      <c r="G49" s="8" t="s">
        <v>87</v>
      </c>
      <c r="H49" s="11">
        <v>35943.620000000003</v>
      </c>
      <c r="I49" s="8" t="s">
        <v>80</v>
      </c>
      <c r="J49" s="12">
        <v>44078</v>
      </c>
      <c r="K49" s="8">
        <v>1</v>
      </c>
      <c r="L49" s="8" t="s">
        <v>42</v>
      </c>
      <c r="M49" s="8" t="s">
        <v>54</v>
      </c>
      <c r="N49" s="13">
        <v>3.7972602739725998</v>
      </c>
      <c r="O49" s="8" t="s">
        <v>50</v>
      </c>
    </row>
    <row r="50" spans="3:15" x14ac:dyDescent="0.3">
      <c r="C50" s="8" t="s">
        <v>194</v>
      </c>
      <c r="D50" s="8" t="s">
        <v>195</v>
      </c>
      <c r="E50" s="8" t="s">
        <v>196</v>
      </c>
      <c r="F50" s="8" t="s">
        <v>58</v>
      </c>
      <c r="G50" s="8" t="s">
        <v>76</v>
      </c>
      <c r="H50" s="11">
        <v>119022.49</v>
      </c>
      <c r="I50" s="8" t="s">
        <v>60</v>
      </c>
      <c r="J50" s="12">
        <v>44431</v>
      </c>
      <c r="K50" s="8">
        <v>1</v>
      </c>
      <c r="L50" s="8" t="s">
        <v>42</v>
      </c>
      <c r="M50" s="8" t="s">
        <v>103</v>
      </c>
      <c r="N50" s="13">
        <v>2.8301369863013699</v>
      </c>
      <c r="O50" s="8" t="s">
        <v>50</v>
      </c>
    </row>
    <row r="51" spans="3:15" x14ac:dyDescent="0.3">
      <c r="C51" s="8" t="s">
        <v>197</v>
      </c>
      <c r="D51" s="8" t="s">
        <v>198</v>
      </c>
      <c r="E51" s="8" t="s">
        <v>199</v>
      </c>
      <c r="F51" s="8" t="s">
        <v>58</v>
      </c>
      <c r="G51" s="8" t="s">
        <v>65</v>
      </c>
      <c r="H51" s="11">
        <v>65699.02</v>
      </c>
      <c r="I51" s="8" t="s">
        <v>41</v>
      </c>
      <c r="J51" s="12">
        <v>43951</v>
      </c>
      <c r="K51" s="8">
        <v>1</v>
      </c>
      <c r="L51" s="8" t="s">
        <v>42</v>
      </c>
      <c r="M51" s="8" t="s">
        <v>54</v>
      </c>
      <c r="N51" s="13">
        <v>4.1452054794520503</v>
      </c>
      <c r="O51" s="8" t="s">
        <v>50</v>
      </c>
    </row>
    <row r="52" spans="3:15" x14ac:dyDescent="0.3">
      <c r="C52" s="8" t="s">
        <v>200</v>
      </c>
      <c r="D52" s="8" t="s">
        <v>201</v>
      </c>
      <c r="E52" s="8" t="s">
        <v>202</v>
      </c>
      <c r="F52" s="8" t="s">
        <v>39</v>
      </c>
      <c r="G52" s="8" t="s">
        <v>149</v>
      </c>
      <c r="H52" s="11">
        <v>47551.89</v>
      </c>
      <c r="I52" s="8" t="s">
        <v>80</v>
      </c>
      <c r="J52" s="12">
        <v>43468</v>
      </c>
      <c r="K52" s="8">
        <v>1</v>
      </c>
      <c r="L52" s="8" t="s">
        <v>42</v>
      </c>
      <c r="M52" s="8" t="s">
        <v>103</v>
      </c>
      <c r="N52" s="13">
        <v>5.4684931506849299</v>
      </c>
      <c r="O52" s="8" t="s">
        <v>50</v>
      </c>
    </row>
    <row r="53" spans="3:15" x14ac:dyDescent="0.3">
      <c r="C53" s="8" t="s">
        <v>203</v>
      </c>
      <c r="D53" s="8" t="s">
        <v>52</v>
      </c>
      <c r="E53" s="8" t="s">
        <v>53</v>
      </c>
      <c r="F53" s="8" t="s">
        <v>39</v>
      </c>
      <c r="G53" s="8" t="s">
        <v>48</v>
      </c>
      <c r="H53" s="11">
        <v>80695.740000000005</v>
      </c>
      <c r="I53" s="8" t="s">
        <v>41</v>
      </c>
      <c r="J53" s="12">
        <v>43787</v>
      </c>
      <c r="K53" s="8">
        <v>0.8</v>
      </c>
      <c r="L53" s="8" t="s">
        <v>42</v>
      </c>
      <c r="M53" s="8" t="s">
        <v>54</v>
      </c>
      <c r="N53" s="13">
        <v>4.5945205479452103</v>
      </c>
      <c r="O53" s="8" t="s">
        <v>44</v>
      </c>
    </row>
    <row r="54" spans="3:15" x14ac:dyDescent="0.3">
      <c r="C54" s="8" t="s">
        <v>204</v>
      </c>
      <c r="D54" s="8" t="s">
        <v>205</v>
      </c>
      <c r="E54" s="8" t="s">
        <v>206</v>
      </c>
      <c r="F54" s="8" t="s">
        <v>39</v>
      </c>
      <c r="G54" s="8" t="s">
        <v>91</v>
      </c>
      <c r="H54" s="11">
        <v>92336.08</v>
      </c>
      <c r="I54" s="8" t="s">
        <v>41</v>
      </c>
      <c r="J54" s="12">
        <v>44431</v>
      </c>
      <c r="K54" s="8">
        <v>1</v>
      </c>
      <c r="L54" s="8" t="s">
        <v>42</v>
      </c>
      <c r="M54" s="8" t="s">
        <v>49</v>
      </c>
      <c r="N54" s="13">
        <v>2.8301369863013699</v>
      </c>
      <c r="O54" s="8" t="s">
        <v>50</v>
      </c>
    </row>
    <row r="55" spans="3:15" x14ac:dyDescent="0.3">
      <c r="C55" s="8" t="s">
        <v>207</v>
      </c>
      <c r="D55" s="8" t="s">
        <v>208</v>
      </c>
      <c r="E55" s="8" t="s">
        <v>209</v>
      </c>
      <c r="F55" s="8" t="s">
        <v>39</v>
      </c>
      <c r="G55" s="8" t="s">
        <v>48</v>
      </c>
      <c r="H55" s="11">
        <v>69192.850000000006</v>
      </c>
      <c r="I55" s="8" t="s">
        <v>41</v>
      </c>
      <c r="J55" s="12">
        <v>44305</v>
      </c>
      <c r="K55" s="8">
        <v>1</v>
      </c>
      <c r="L55" s="8" t="s">
        <v>42</v>
      </c>
      <c r="M55" s="8" t="s">
        <v>54</v>
      </c>
      <c r="N55" s="13">
        <v>3.1753424657534199</v>
      </c>
      <c r="O55" s="8" t="s">
        <v>50</v>
      </c>
    </row>
    <row r="56" spans="3:15" x14ac:dyDescent="0.3">
      <c r="C56" s="8" t="s">
        <v>210</v>
      </c>
      <c r="D56" s="8" t="s">
        <v>211</v>
      </c>
      <c r="E56" s="8" t="s">
        <v>212</v>
      </c>
      <c r="F56" s="8" t="s">
        <v>213</v>
      </c>
      <c r="G56" s="8" t="s">
        <v>139</v>
      </c>
      <c r="H56" s="11">
        <v>104802.63</v>
      </c>
      <c r="I56" s="8" t="s">
        <v>60</v>
      </c>
      <c r="J56" s="12">
        <v>44502</v>
      </c>
      <c r="K56" s="8">
        <v>1</v>
      </c>
      <c r="L56" s="8" t="s">
        <v>42</v>
      </c>
      <c r="M56" s="8" t="s">
        <v>49</v>
      </c>
      <c r="N56" s="13">
        <v>2.63561643835616</v>
      </c>
      <c r="O56" s="8" t="s">
        <v>50</v>
      </c>
    </row>
    <row r="57" spans="3:15" x14ac:dyDescent="0.3">
      <c r="C57" s="8" t="s">
        <v>214</v>
      </c>
      <c r="D57" s="8" t="s">
        <v>215</v>
      </c>
      <c r="E57" s="8" t="s">
        <v>216</v>
      </c>
      <c r="F57" s="8" t="s">
        <v>39</v>
      </c>
      <c r="G57" s="8" t="s">
        <v>48</v>
      </c>
      <c r="H57" s="11">
        <v>98000</v>
      </c>
      <c r="I57" s="8" t="s">
        <v>41</v>
      </c>
      <c r="J57" s="12">
        <v>43710</v>
      </c>
      <c r="K57" s="8">
        <v>0.9</v>
      </c>
      <c r="L57" s="8" t="s">
        <v>42</v>
      </c>
      <c r="M57" s="8" t="s">
        <v>99</v>
      </c>
      <c r="N57" s="13">
        <v>4.8054794520547901</v>
      </c>
      <c r="O57" s="8" t="s">
        <v>44</v>
      </c>
    </row>
    <row r="58" spans="3:15" x14ac:dyDescent="0.3">
      <c r="C58" s="8" t="s">
        <v>217</v>
      </c>
      <c r="D58" s="8" t="s">
        <v>218</v>
      </c>
      <c r="E58" s="8" t="s">
        <v>219</v>
      </c>
      <c r="F58" s="8" t="s">
        <v>39</v>
      </c>
      <c r="G58" s="8" t="s">
        <v>149</v>
      </c>
      <c r="H58" s="11">
        <v>77045.440000000002</v>
      </c>
      <c r="I58" s="8" t="s">
        <v>41</v>
      </c>
      <c r="J58" s="12">
        <v>43636</v>
      </c>
      <c r="K58" s="8">
        <v>1</v>
      </c>
      <c r="L58" s="8" t="s">
        <v>42</v>
      </c>
      <c r="M58" s="8" t="s">
        <v>61</v>
      </c>
      <c r="N58" s="13">
        <v>5.0082191780821903</v>
      </c>
      <c r="O58" s="8" t="s">
        <v>50</v>
      </c>
    </row>
    <row r="59" spans="3:15" x14ac:dyDescent="0.3">
      <c r="C59" s="8" t="s">
        <v>220</v>
      </c>
      <c r="D59" s="8" t="s">
        <v>221</v>
      </c>
      <c r="E59" s="8" t="s">
        <v>222</v>
      </c>
      <c r="F59" s="8" t="s">
        <v>58</v>
      </c>
      <c r="G59" s="8" t="s">
        <v>48</v>
      </c>
      <c r="H59" s="11">
        <v>110042.37</v>
      </c>
      <c r="I59" s="8" t="s">
        <v>60</v>
      </c>
      <c r="J59" s="12">
        <v>43914</v>
      </c>
      <c r="K59" s="8">
        <v>1</v>
      </c>
      <c r="L59" s="8" t="s">
        <v>42</v>
      </c>
      <c r="M59" s="8" t="s">
        <v>54</v>
      </c>
      <c r="N59" s="13">
        <v>4.24657534246575</v>
      </c>
      <c r="O59" s="8" t="s">
        <v>50</v>
      </c>
    </row>
    <row r="60" spans="3:15" x14ac:dyDescent="0.3">
      <c r="C60" s="8" t="s">
        <v>223</v>
      </c>
      <c r="D60" s="8" t="s">
        <v>224</v>
      </c>
      <c r="E60" s="8" t="s">
        <v>225</v>
      </c>
      <c r="F60" s="8" t="s">
        <v>58</v>
      </c>
      <c r="G60" s="8" t="s">
        <v>91</v>
      </c>
      <c r="H60" s="11">
        <v>62281.24</v>
      </c>
      <c r="I60" s="8" t="s">
        <v>41</v>
      </c>
      <c r="J60" s="12">
        <v>43272</v>
      </c>
      <c r="K60" s="8">
        <v>1</v>
      </c>
      <c r="L60" s="8" t="s">
        <v>42</v>
      </c>
      <c r="M60" s="8" t="s">
        <v>61</v>
      </c>
      <c r="N60" s="13">
        <v>6.0054794520547903</v>
      </c>
      <c r="O60" s="8" t="s">
        <v>50</v>
      </c>
    </row>
    <row r="61" spans="3:15" x14ac:dyDescent="0.3">
      <c r="C61" s="8" t="s">
        <v>226</v>
      </c>
      <c r="D61" s="8" t="s">
        <v>227</v>
      </c>
      <c r="E61" s="8" t="s">
        <v>228</v>
      </c>
      <c r="F61" s="8" t="s">
        <v>39</v>
      </c>
      <c r="G61" s="8" t="s">
        <v>40</v>
      </c>
      <c r="H61" s="11">
        <v>86010.54</v>
      </c>
      <c r="I61" s="8" t="s">
        <v>41</v>
      </c>
      <c r="J61" s="12">
        <v>43164</v>
      </c>
      <c r="K61" s="8">
        <v>1</v>
      </c>
      <c r="L61" s="8" t="s">
        <v>42</v>
      </c>
      <c r="M61" s="8" t="s">
        <v>95</v>
      </c>
      <c r="N61" s="13">
        <v>6.3013698630136998</v>
      </c>
      <c r="O61" s="8" t="s">
        <v>50</v>
      </c>
    </row>
    <row r="62" spans="3:15" x14ac:dyDescent="0.3">
      <c r="C62" s="8" t="s">
        <v>229</v>
      </c>
      <c r="D62" s="8" t="s">
        <v>230</v>
      </c>
      <c r="E62" s="8" t="s">
        <v>231</v>
      </c>
      <c r="F62" s="8" t="s">
        <v>58</v>
      </c>
      <c r="G62" s="8" t="s">
        <v>59</v>
      </c>
      <c r="H62" s="11">
        <v>118976.16</v>
      </c>
      <c r="I62" s="8" t="s">
        <v>60</v>
      </c>
      <c r="J62" s="12">
        <v>44120</v>
      </c>
      <c r="K62" s="8">
        <v>1</v>
      </c>
      <c r="L62" s="8" t="s">
        <v>42</v>
      </c>
      <c r="M62" s="8" t="s">
        <v>43</v>
      </c>
      <c r="N62" s="13">
        <v>3.68219178082192</v>
      </c>
      <c r="O62" s="8" t="s">
        <v>50</v>
      </c>
    </row>
    <row r="63" spans="3:15" x14ac:dyDescent="0.3">
      <c r="C63" s="8" t="s">
        <v>232</v>
      </c>
      <c r="D63" s="8" t="s">
        <v>233</v>
      </c>
      <c r="E63" s="8" t="s">
        <v>234</v>
      </c>
      <c r="F63" s="8" t="s">
        <v>39</v>
      </c>
      <c r="G63" s="8" t="s">
        <v>110</v>
      </c>
      <c r="H63" s="11">
        <v>71229.42</v>
      </c>
      <c r="I63" s="8" t="s">
        <v>41</v>
      </c>
      <c r="J63" s="12">
        <v>44166</v>
      </c>
      <c r="K63" s="8">
        <v>1</v>
      </c>
      <c r="L63" s="8" t="s">
        <v>42</v>
      </c>
      <c r="M63" s="8" t="s">
        <v>49</v>
      </c>
      <c r="N63" s="13">
        <v>3.5561643835616401</v>
      </c>
      <c r="O63" s="8" t="s">
        <v>50</v>
      </c>
    </row>
    <row r="64" spans="3:15" x14ac:dyDescent="0.3">
      <c r="C64" s="8" t="s">
        <v>235</v>
      </c>
      <c r="D64" s="8" t="s">
        <v>236</v>
      </c>
      <c r="E64" s="8" t="s">
        <v>237</v>
      </c>
      <c r="F64" s="8" t="s">
        <v>39</v>
      </c>
      <c r="G64" s="8" t="s">
        <v>72</v>
      </c>
      <c r="H64" s="11">
        <v>61213.01</v>
      </c>
      <c r="I64" s="8" t="s">
        <v>41</v>
      </c>
      <c r="J64" s="12">
        <v>44365</v>
      </c>
      <c r="K64" s="8">
        <v>1</v>
      </c>
      <c r="L64" s="8" t="s">
        <v>42</v>
      </c>
      <c r="M64" s="8" t="s">
        <v>95</v>
      </c>
      <c r="N64" s="13">
        <v>3.0109589041095899</v>
      </c>
      <c r="O64" s="8" t="s">
        <v>50</v>
      </c>
    </row>
    <row r="65" spans="3:15" x14ac:dyDescent="0.3">
      <c r="C65" s="8" t="s">
        <v>238</v>
      </c>
      <c r="D65" s="8" t="s">
        <v>239</v>
      </c>
      <c r="E65" s="8" t="s">
        <v>240</v>
      </c>
      <c r="F65" s="8" t="s">
        <v>58</v>
      </c>
      <c r="G65" s="8" t="s">
        <v>65</v>
      </c>
      <c r="H65" s="11">
        <v>40753.54</v>
      </c>
      <c r="I65" s="8" t="s">
        <v>80</v>
      </c>
      <c r="J65" s="12">
        <v>43152</v>
      </c>
      <c r="K65" s="8">
        <v>0.6</v>
      </c>
      <c r="L65" s="8" t="s">
        <v>42</v>
      </c>
      <c r="M65" s="8" t="s">
        <v>43</v>
      </c>
      <c r="N65" s="13">
        <v>6.3342465753424699</v>
      </c>
      <c r="O65" s="8" t="s">
        <v>44</v>
      </c>
    </row>
    <row r="66" spans="3:15" x14ac:dyDescent="0.3">
      <c r="C66" s="8" t="s">
        <v>241</v>
      </c>
      <c r="D66" s="8" t="s">
        <v>147</v>
      </c>
      <c r="E66" s="8" t="s">
        <v>148</v>
      </c>
      <c r="F66" s="8" t="s">
        <v>39</v>
      </c>
      <c r="G66" s="8" t="s">
        <v>149</v>
      </c>
      <c r="H66" s="11">
        <v>41934.71</v>
      </c>
      <c r="I66" s="8" t="s">
        <v>80</v>
      </c>
      <c r="J66" s="12">
        <v>43943</v>
      </c>
      <c r="K66" s="8">
        <v>1</v>
      </c>
      <c r="L66" s="8" t="s">
        <v>42</v>
      </c>
      <c r="M66" s="8" t="s">
        <v>61</v>
      </c>
      <c r="N66" s="13">
        <v>4.1671232876712301</v>
      </c>
      <c r="O66" s="8" t="s">
        <v>50</v>
      </c>
    </row>
    <row r="67" spans="3:15" x14ac:dyDescent="0.3">
      <c r="C67" s="8" t="s">
        <v>242</v>
      </c>
      <c r="D67" s="8" t="s">
        <v>243</v>
      </c>
      <c r="E67" s="8" t="s">
        <v>244</v>
      </c>
      <c r="F67" s="8" t="s">
        <v>39</v>
      </c>
      <c r="G67" s="8" t="s">
        <v>72</v>
      </c>
      <c r="H67" s="11">
        <v>111049.84</v>
      </c>
      <c r="I67" s="8" t="s">
        <v>60</v>
      </c>
      <c r="J67" s="12">
        <v>44393</v>
      </c>
      <c r="K67" s="8">
        <v>1</v>
      </c>
      <c r="L67" s="8" t="s">
        <v>42</v>
      </c>
      <c r="M67" s="8" t="s">
        <v>43</v>
      </c>
      <c r="N67" s="13">
        <v>2.93424657534247</v>
      </c>
      <c r="O67" s="8" t="s">
        <v>50</v>
      </c>
    </row>
    <row r="68" spans="3:15" x14ac:dyDescent="0.3">
      <c r="C68" s="8" t="s">
        <v>245</v>
      </c>
      <c r="D68" s="8" t="s">
        <v>246</v>
      </c>
      <c r="E68" s="8" t="s">
        <v>247</v>
      </c>
      <c r="F68" s="8" t="s">
        <v>58</v>
      </c>
      <c r="G68" s="8" t="s">
        <v>91</v>
      </c>
      <c r="H68" s="11">
        <v>74279.009999999995</v>
      </c>
      <c r="I68" s="8" t="s">
        <v>41</v>
      </c>
      <c r="J68" s="12">
        <v>43466</v>
      </c>
      <c r="K68" s="8">
        <v>1</v>
      </c>
      <c r="L68" s="8" t="s">
        <v>42</v>
      </c>
      <c r="M68" s="8" t="s">
        <v>43</v>
      </c>
      <c r="N68" s="13">
        <v>5.47397260273973</v>
      </c>
      <c r="O68" s="8" t="s">
        <v>50</v>
      </c>
    </row>
    <row r="69" spans="3:15" x14ac:dyDescent="0.3">
      <c r="C69" s="8" t="s">
        <v>248</v>
      </c>
      <c r="D69" s="8" t="s">
        <v>249</v>
      </c>
      <c r="E69" s="8" t="s">
        <v>250</v>
      </c>
      <c r="F69" s="8" t="s">
        <v>58</v>
      </c>
      <c r="G69" s="8" t="s">
        <v>139</v>
      </c>
      <c r="H69" s="11">
        <v>54137.05</v>
      </c>
      <c r="I69" s="8" t="s">
        <v>41</v>
      </c>
      <c r="J69" s="12">
        <v>43763</v>
      </c>
      <c r="K69" s="8">
        <v>1</v>
      </c>
      <c r="L69" s="8" t="s">
        <v>42</v>
      </c>
      <c r="M69" s="8" t="s">
        <v>61</v>
      </c>
      <c r="N69" s="13">
        <v>4.6602739726027398</v>
      </c>
      <c r="O69" s="8" t="s">
        <v>50</v>
      </c>
    </row>
    <row r="70" spans="3:15" x14ac:dyDescent="0.3">
      <c r="C70" s="8" t="s">
        <v>251</v>
      </c>
      <c r="D70" s="8" t="s">
        <v>252</v>
      </c>
      <c r="E70" s="8" t="s">
        <v>253</v>
      </c>
      <c r="F70" s="8" t="s">
        <v>39</v>
      </c>
      <c r="G70" s="8" t="s">
        <v>110</v>
      </c>
      <c r="H70" s="11">
        <v>89690.38</v>
      </c>
      <c r="I70" s="8" t="s">
        <v>41</v>
      </c>
      <c r="J70" s="12">
        <v>43213</v>
      </c>
      <c r="K70" s="8">
        <v>1</v>
      </c>
      <c r="L70" s="8" t="s">
        <v>42</v>
      </c>
      <c r="M70" s="8" t="s">
        <v>49</v>
      </c>
      <c r="N70" s="13">
        <v>6.1671232876712301</v>
      </c>
      <c r="O70" s="8" t="s">
        <v>50</v>
      </c>
    </row>
    <row r="71" spans="3:15" x14ac:dyDescent="0.3">
      <c r="C71" s="8" t="s">
        <v>254</v>
      </c>
      <c r="D71" s="8" t="s">
        <v>255</v>
      </c>
      <c r="E71" s="8" t="s">
        <v>256</v>
      </c>
      <c r="F71" s="8" t="s">
        <v>39</v>
      </c>
      <c r="G71" s="8" t="s">
        <v>117</v>
      </c>
      <c r="H71" s="11">
        <v>38438.239999999998</v>
      </c>
      <c r="I71" s="8" t="s">
        <v>80</v>
      </c>
      <c r="J71" s="12">
        <v>43962</v>
      </c>
      <c r="K71" s="8">
        <v>1</v>
      </c>
      <c r="L71" s="8" t="s">
        <v>42</v>
      </c>
      <c r="M71" s="8" t="s">
        <v>95</v>
      </c>
      <c r="N71" s="13">
        <v>4.1150684931506802</v>
      </c>
      <c r="O71" s="8" t="s">
        <v>50</v>
      </c>
    </row>
    <row r="72" spans="3:15" x14ac:dyDescent="0.3">
      <c r="C72" s="8" t="s">
        <v>254</v>
      </c>
      <c r="D72" s="8" t="s">
        <v>257</v>
      </c>
      <c r="E72" s="8" t="s">
        <v>258</v>
      </c>
      <c r="F72" s="8" t="s">
        <v>39</v>
      </c>
      <c r="G72" s="8" t="s">
        <v>117</v>
      </c>
      <c r="H72" s="11">
        <v>38438.239999999998</v>
      </c>
      <c r="I72" s="8" t="s">
        <v>80</v>
      </c>
      <c r="J72" s="12">
        <v>43962</v>
      </c>
      <c r="K72" s="8">
        <v>1</v>
      </c>
      <c r="L72" s="8" t="s">
        <v>42</v>
      </c>
      <c r="M72" s="8" t="s">
        <v>95</v>
      </c>
      <c r="N72" s="13">
        <v>4.1150684931506802</v>
      </c>
      <c r="O72" s="8" t="s">
        <v>50</v>
      </c>
    </row>
    <row r="73" spans="3:15" x14ac:dyDescent="0.3">
      <c r="C73" s="8" t="s">
        <v>259</v>
      </c>
      <c r="D73" s="8" t="s">
        <v>260</v>
      </c>
      <c r="E73" s="8" t="s">
        <v>261</v>
      </c>
      <c r="F73" s="8" t="s">
        <v>39</v>
      </c>
      <c r="G73" s="8" t="s">
        <v>91</v>
      </c>
      <c r="H73" s="11">
        <v>44447.26</v>
      </c>
      <c r="I73" s="8" t="s">
        <v>80</v>
      </c>
      <c r="J73" s="12">
        <v>43846</v>
      </c>
      <c r="K73" s="8">
        <v>0.4</v>
      </c>
      <c r="L73" s="8" t="s">
        <v>42</v>
      </c>
      <c r="M73" s="8" t="s">
        <v>99</v>
      </c>
      <c r="N73" s="13">
        <v>4.4328767123287696</v>
      </c>
      <c r="O73" s="8" t="s">
        <v>44</v>
      </c>
    </row>
    <row r="74" spans="3:15" x14ac:dyDescent="0.3">
      <c r="C74" s="8" t="s">
        <v>262</v>
      </c>
      <c r="D74" s="8" t="s">
        <v>263</v>
      </c>
      <c r="E74" s="8" t="s">
        <v>264</v>
      </c>
      <c r="F74" s="8" t="s">
        <v>58</v>
      </c>
      <c r="G74" s="8" t="s">
        <v>117</v>
      </c>
      <c r="H74" s="11">
        <v>74924.649999999994</v>
      </c>
      <c r="I74" s="8" t="s">
        <v>41</v>
      </c>
      <c r="J74" s="12">
        <v>44239</v>
      </c>
      <c r="K74" s="8">
        <v>1</v>
      </c>
      <c r="L74" s="8" t="s">
        <v>42</v>
      </c>
      <c r="M74" s="8" t="s">
        <v>49</v>
      </c>
      <c r="N74" s="13">
        <v>3.3561643835616399</v>
      </c>
      <c r="O74" s="8" t="s">
        <v>50</v>
      </c>
    </row>
    <row r="75" spans="3:15" x14ac:dyDescent="0.3">
      <c r="C75" s="8" t="s">
        <v>265</v>
      </c>
      <c r="D75" s="8" t="s">
        <v>266</v>
      </c>
      <c r="E75" s="8" t="s">
        <v>267</v>
      </c>
      <c r="F75" s="8" t="s">
        <v>58</v>
      </c>
      <c r="G75" s="8" t="s">
        <v>87</v>
      </c>
      <c r="H75" s="11">
        <v>86556.96</v>
      </c>
      <c r="I75" s="8" t="s">
        <v>41</v>
      </c>
      <c r="J75" s="12">
        <v>44104</v>
      </c>
      <c r="K75" s="8">
        <v>1</v>
      </c>
      <c r="L75" s="8" t="s">
        <v>42</v>
      </c>
      <c r="M75" s="8" t="s">
        <v>49</v>
      </c>
      <c r="N75" s="13">
        <v>3.7260273972602702</v>
      </c>
      <c r="O75" s="8" t="s">
        <v>50</v>
      </c>
    </row>
    <row r="76" spans="3:15" x14ac:dyDescent="0.3">
      <c r="C76" s="8" t="s">
        <v>268</v>
      </c>
      <c r="D76" s="8" t="s">
        <v>269</v>
      </c>
      <c r="E76" s="8" t="s">
        <v>270</v>
      </c>
      <c r="F76" s="8" t="s">
        <v>39</v>
      </c>
      <c r="G76" s="8" t="s">
        <v>65</v>
      </c>
      <c r="H76" s="11">
        <v>68008.55</v>
      </c>
      <c r="I76" s="8" t="s">
        <v>41</v>
      </c>
      <c r="J76" s="12">
        <v>44062</v>
      </c>
      <c r="K76" s="8">
        <v>1</v>
      </c>
      <c r="L76" s="8" t="s">
        <v>42</v>
      </c>
      <c r="M76" s="8" t="s">
        <v>103</v>
      </c>
      <c r="N76" s="13">
        <v>3.8410958904109598</v>
      </c>
      <c r="O76" s="8" t="s">
        <v>50</v>
      </c>
    </row>
    <row r="77" spans="3:15" x14ac:dyDescent="0.3">
      <c r="C77" s="8" t="s">
        <v>271</v>
      </c>
      <c r="D77" s="8" t="s">
        <v>272</v>
      </c>
      <c r="E77" s="8" t="s">
        <v>273</v>
      </c>
      <c r="F77" s="8" t="s">
        <v>58</v>
      </c>
      <c r="G77" s="8" t="s">
        <v>72</v>
      </c>
      <c r="H77" s="11">
        <v>90697.67</v>
      </c>
      <c r="I77" s="8" t="s">
        <v>41</v>
      </c>
      <c r="J77" s="12">
        <v>44221</v>
      </c>
      <c r="K77" s="8">
        <v>0.8</v>
      </c>
      <c r="L77" s="8" t="s">
        <v>42</v>
      </c>
      <c r="M77" s="8" t="s">
        <v>99</v>
      </c>
      <c r="N77" s="13">
        <v>3.4054794520547902</v>
      </c>
      <c r="O77" s="8" t="s">
        <v>44</v>
      </c>
    </row>
    <row r="78" spans="3:15" x14ac:dyDescent="0.3">
      <c r="C78" s="8" t="s">
        <v>274</v>
      </c>
      <c r="D78" s="8" t="s">
        <v>275</v>
      </c>
      <c r="E78" s="8" t="s">
        <v>276</v>
      </c>
      <c r="F78" s="8" t="s">
        <v>39</v>
      </c>
      <c r="G78" s="8" t="s">
        <v>59</v>
      </c>
      <c r="H78" s="11">
        <v>44403.77</v>
      </c>
      <c r="I78" s="8" t="s">
        <v>80</v>
      </c>
      <c r="J78" s="12">
        <v>43416</v>
      </c>
      <c r="K78" s="8">
        <v>1</v>
      </c>
      <c r="L78" s="8" t="s">
        <v>42</v>
      </c>
      <c r="M78" s="8" t="s">
        <v>49</v>
      </c>
      <c r="N78" s="13">
        <v>5.61095890410959</v>
      </c>
      <c r="O78" s="8" t="s">
        <v>50</v>
      </c>
    </row>
    <row r="79" spans="3:15" x14ac:dyDescent="0.3">
      <c r="C79" s="8" t="s">
        <v>277</v>
      </c>
      <c r="D79" s="8" t="s">
        <v>278</v>
      </c>
      <c r="E79" s="8" t="s">
        <v>279</v>
      </c>
      <c r="F79" s="8" t="s">
        <v>58</v>
      </c>
      <c r="G79" s="8" t="s">
        <v>76</v>
      </c>
      <c r="H79" s="11">
        <v>49915.14</v>
      </c>
      <c r="I79" s="8" t="s">
        <v>80</v>
      </c>
      <c r="J79" s="12">
        <v>43550</v>
      </c>
      <c r="K79" s="8">
        <v>1</v>
      </c>
      <c r="L79" s="8" t="s">
        <v>42</v>
      </c>
      <c r="M79" s="8" t="s">
        <v>61</v>
      </c>
      <c r="N79" s="13">
        <v>5.2438356164383597</v>
      </c>
      <c r="O79" s="8" t="s">
        <v>50</v>
      </c>
    </row>
    <row r="80" spans="3:15" x14ac:dyDescent="0.3">
      <c r="C80" s="8" t="s">
        <v>280</v>
      </c>
      <c r="D80" s="8" t="s">
        <v>281</v>
      </c>
      <c r="E80" s="8" t="s">
        <v>282</v>
      </c>
      <c r="F80" s="8" t="s">
        <v>58</v>
      </c>
      <c r="G80" s="8" t="s">
        <v>72</v>
      </c>
      <c r="H80" s="11">
        <v>113616.23</v>
      </c>
      <c r="I80" s="8" t="s">
        <v>60</v>
      </c>
      <c r="J80" s="12">
        <v>43255</v>
      </c>
      <c r="K80" s="8">
        <v>1</v>
      </c>
      <c r="L80" s="8" t="s">
        <v>42</v>
      </c>
      <c r="M80" s="8" t="s">
        <v>61</v>
      </c>
      <c r="N80" s="13">
        <v>6.0520547945205498</v>
      </c>
      <c r="O80" s="8" t="s">
        <v>50</v>
      </c>
    </row>
    <row r="81" spans="3:15" x14ac:dyDescent="0.3">
      <c r="C81" s="8" t="s">
        <v>283</v>
      </c>
      <c r="D81" s="8" t="s">
        <v>284</v>
      </c>
      <c r="E81" s="8" t="s">
        <v>285</v>
      </c>
      <c r="F81" s="8" t="s">
        <v>58</v>
      </c>
      <c r="G81" s="8" t="s">
        <v>149</v>
      </c>
      <c r="H81" s="11">
        <v>68860.399999999994</v>
      </c>
      <c r="I81" s="8" t="s">
        <v>41</v>
      </c>
      <c r="J81" s="12">
        <v>43508</v>
      </c>
      <c r="K81" s="8">
        <v>0.4</v>
      </c>
      <c r="L81" s="8" t="s">
        <v>42</v>
      </c>
      <c r="M81" s="8" t="s">
        <v>54</v>
      </c>
      <c r="N81" s="13">
        <v>5.35890410958904</v>
      </c>
      <c r="O81" s="8" t="s">
        <v>44</v>
      </c>
    </row>
    <row r="82" spans="3:15" x14ac:dyDescent="0.3">
      <c r="C82" s="8" t="s">
        <v>286</v>
      </c>
      <c r="D82" s="8" t="s">
        <v>287</v>
      </c>
      <c r="E82" s="8" t="s">
        <v>288</v>
      </c>
      <c r="F82" s="8" t="s">
        <v>58</v>
      </c>
      <c r="G82" s="8" t="s">
        <v>48</v>
      </c>
      <c r="H82" s="11">
        <v>71371.37</v>
      </c>
      <c r="I82" s="8" t="s">
        <v>41</v>
      </c>
      <c r="J82" s="12">
        <v>43392</v>
      </c>
      <c r="K82" s="8">
        <v>1</v>
      </c>
      <c r="L82" s="8" t="s">
        <v>42</v>
      </c>
      <c r="M82" s="8" t="s">
        <v>49</v>
      </c>
      <c r="N82" s="13">
        <v>5.6767123287671204</v>
      </c>
      <c r="O82" s="8" t="s">
        <v>50</v>
      </c>
    </row>
    <row r="83" spans="3:15" x14ac:dyDescent="0.3">
      <c r="C83" s="8" t="s">
        <v>289</v>
      </c>
      <c r="D83" s="8" t="s">
        <v>290</v>
      </c>
      <c r="E83" s="8" t="s">
        <v>291</v>
      </c>
      <c r="F83" s="8" t="s">
        <v>39</v>
      </c>
      <c r="G83" s="8" t="s">
        <v>110</v>
      </c>
      <c r="H83" s="11">
        <v>32269.91</v>
      </c>
      <c r="I83" s="8" t="s">
        <v>80</v>
      </c>
      <c r="J83" s="12">
        <v>43346</v>
      </c>
      <c r="K83" s="8">
        <v>1</v>
      </c>
      <c r="L83" s="8" t="s">
        <v>42</v>
      </c>
      <c r="M83" s="8" t="s">
        <v>61</v>
      </c>
      <c r="N83" s="13">
        <v>5.8027397260273998</v>
      </c>
      <c r="O83" s="8" t="s">
        <v>50</v>
      </c>
    </row>
    <row r="84" spans="3:15" x14ac:dyDescent="0.3">
      <c r="C84" s="8" t="s">
        <v>292</v>
      </c>
      <c r="D84" s="8" t="s">
        <v>293</v>
      </c>
      <c r="E84" s="8" t="s">
        <v>294</v>
      </c>
      <c r="F84" s="8" t="s">
        <v>58</v>
      </c>
      <c r="G84" s="8" t="s">
        <v>117</v>
      </c>
      <c r="H84" s="11">
        <v>31241.24</v>
      </c>
      <c r="I84" s="8" t="s">
        <v>80</v>
      </c>
      <c r="J84" s="12">
        <v>43725</v>
      </c>
      <c r="K84" s="8">
        <v>1</v>
      </c>
      <c r="L84" s="8" t="s">
        <v>42</v>
      </c>
      <c r="M84" s="8" t="s">
        <v>61</v>
      </c>
      <c r="N84" s="13">
        <v>4.7643835616438404</v>
      </c>
      <c r="O84" s="8" t="s">
        <v>50</v>
      </c>
    </row>
    <row r="85" spans="3:15" x14ac:dyDescent="0.3">
      <c r="C85" s="8" t="s">
        <v>295</v>
      </c>
      <c r="D85" s="8" t="s">
        <v>296</v>
      </c>
      <c r="E85" s="8" t="s">
        <v>297</v>
      </c>
      <c r="F85" s="8" t="s">
        <v>39</v>
      </c>
      <c r="G85" s="8" t="s">
        <v>65</v>
      </c>
      <c r="H85" s="11">
        <v>66017.179999999993</v>
      </c>
      <c r="I85" s="8" t="s">
        <v>41</v>
      </c>
      <c r="J85" s="12">
        <v>43643</v>
      </c>
      <c r="K85" s="8">
        <v>0.9</v>
      </c>
      <c r="L85" s="8" t="s">
        <v>42</v>
      </c>
      <c r="M85" s="8" t="s">
        <v>61</v>
      </c>
      <c r="N85" s="13">
        <v>4.9890410958904097</v>
      </c>
      <c r="O85" s="8" t="s">
        <v>44</v>
      </c>
    </row>
    <row r="86" spans="3:15" x14ac:dyDescent="0.3">
      <c r="C86" s="8" t="s">
        <v>298</v>
      </c>
      <c r="D86" s="8" t="s">
        <v>299</v>
      </c>
      <c r="E86" s="8" t="s">
        <v>300</v>
      </c>
      <c r="F86" s="8" t="s">
        <v>58</v>
      </c>
      <c r="G86" s="8" t="s">
        <v>117</v>
      </c>
      <c r="H86" s="11">
        <v>40445.29</v>
      </c>
      <c r="I86" s="8" t="s">
        <v>80</v>
      </c>
      <c r="J86" s="12">
        <v>44393</v>
      </c>
      <c r="K86" s="8">
        <v>1</v>
      </c>
      <c r="L86" s="8" t="s">
        <v>42</v>
      </c>
      <c r="M86" s="8" t="s">
        <v>95</v>
      </c>
      <c r="N86" s="13">
        <v>2.93424657534247</v>
      </c>
      <c r="O86" s="8" t="s">
        <v>50</v>
      </c>
    </row>
    <row r="87" spans="3:15" x14ac:dyDescent="0.3">
      <c r="C87" s="8" t="s">
        <v>298</v>
      </c>
      <c r="D87" s="8" t="s">
        <v>301</v>
      </c>
      <c r="E87" s="8" t="s">
        <v>302</v>
      </c>
      <c r="F87" s="8" t="s">
        <v>58</v>
      </c>
      <c r="G87" s="8" t="s">
        <v>117</v>
      </c>
      <c r="H87" s="11">
        <v>40445.29</v>
      </c>
      <c r="I87" s="8" t="s">
        <v>80</v>
      </c>
      <c r="J87" s="12">
        <v>44393</v>
      </c>
      <c r="K87" s="8">
        <v>1</v>
      </c>
      <c r="L87" s="8" t="s">
        <v>42</v>
      </c>
      <c r="M87" s="8" t="s">
        <v>95</v>
      </c>
      <c r="N87" s="13">
        <v>2.93424657534247</v>
      </c>
      <c r="O87" s="8" t="s">
        <v>50</v>
      </c>
    </row>
    <row r="88" spans="3:15" x14ac:dyDescent="0.3">
      <c r="C88" s="8" t="s">
        <v>303</v>
      </c>
      <c r="D88" s="8" t="s">
        <v>304</v>
      </c>
      <c r="E88" s="8" t="s">
        <v>305</v>
      </c>
      <c r="F88" s="8" t="s">
        <v>58</v>
      </c>
      <c r="G88" s="8" t="s">
        <v>87</v>
      </c>
      <c r="H88" s="11">
        <v>103494.94</v>
      </c>
      <c r="I88" s="8" t="s">
        <v>60</v>
      </c>
      <c r="J88" s="12">
        <v>43256</v>
      </c>
      <c r="K88" s="8">
        <v>1</v>
      </c>
      <c r="L88" s="8" t="s">
        <v>42</v>
      </c>
      <c r="M88" s="8" t="s">
        <v>61</v>
      </c>
      <c r="N88" s="13">
        <v>6.0493150684931498</v>
      </c>
      <c r="O88" s="8" t="s">
        <v>50</v>
      </c>
    </row>
    <row r="89" spans="3:15" x14ac:dyDescent="0.3">
      <c r="C89" s="8" t="s">
        <v>303</v>
      </c>
      <c r="D89" s="8" t="s">
        <v>304</v>
      </c>
      <c r="E89" s="8" t="s">
        <v>305</v>
      </c>
      <c r="F89" s="8" t="s">
        <v>58</v>
      </c>
      <c r="G89" s="8" t="s">
        <v>87</v>
      </c>
      <c r="H89" s="11">
        <v>103494.94</v>
      </c>
      <c r="I89" s="8" t="s">
        <v>60</v>
      </c>
      <c r="J89" s="12">
        <v>43256</v>
      </c>
      <c r="K89" s="8">
        <v>1</v>
      </c>
      <c r="L89" s="8" t="s">
        <v>42</v>
      </c>
      <c r="M89" s="8" t="s">
        <v>61</v>
      </c>
      <c r="N89" s="13">
        <v>6.0493150684931498</v>
      </c>
      <c r="O89" s="8" t="s">
        <v>50</v>
      </c>
    </row>
    <row r="90" spans="3:15" x14ac:dyDescent="0.3">
      <c r="C90" s="8" t="s">
        <v>306</v>
      </c>
      <c r="D90" s="8" t="s">
        <v>307</v>
      </c>
      <c r="E90" s="8" t="s">
        <v>308</v>
      </c>
      <c r="F90" s="8" t="s">
        <v>39</v>
      </c>
      <c r="G90" s="8" t="s">
        <v>59</v>
      </c>
      <c r="H90" s="11">
        <v>118442.54</v>
      </c>
      <c r="I90" s="8" t="s">
        <v>60</v>
      </c>
      <c r="J90" s="12">
        <v>44193</v>
      </c>
      <c r="K90" s="8">
        <v>1</v>
      </c>
      <c r="L90" s="8" t="s">
        <v>42</v>
      </c>
      <c r="M90" s="8" t="s">
        <v>103</v>
      </c>
      <c r="N90" s="13">
        <v>3.4821917808219198</v>
      </c>
      <c r="O90" s="8" t="s">
        <v>50</v>
      </c>
    </row>
    <row r="91" spans="3:15" x14ac:dyDescent="0.3">
      <c r="C91" s="8" t="s">
        <v>309</v>
      </c>
      <c r="D91" s="8" t="s">
        <v>310</v>
      </c>
      <c r="E91" s="8" t="s">
        <v>311</v>
      </c>
      <c r="F91" s="8" t="s">
        <v>39</v>
      </c>
      <c r="G91" s="8" t="s">
        <v>76</v>
      </c>
      <c r="H91" s="11">
        <v>44845.33</v>
      </c>
      <c r="I91" s="8" t="s">
        <v>80</v>
      </c>
      <c r="J91" s="12">
        <v>43277</v>
      </c>
      <c r="K91" s="8">
        <v>1</v>
      </c>
      <c r="L91" s="8" t="s">
        <v>42</v>
      </c>
      <c r="M91" s="8" t="s">
        <v>99</v>
      </c>
      <c r="N91" s="13">
        <v>5.9917808219178097</v>
      </c>
      <c r="O91" s="8" t="s">
        <v>50</v>
      </c>
    </row>
    <row r="92" spans="3:15" x14ac:dyDescent="0.3">
      <c r="C92" s="8" t="s">
        <v>312</v>
      </c>
      <c r="D92" s="8" t="s">
        <v>313</v>
      </c>
      <c r="E92" s="8" t="s">
        <v>314</v>
      </c>
      <c r="F92" s="8" t="s">
        <v>58</v>
      </c>
      <c r="G92" s="8" t="s">
        <v>91</v>
      </c>
      <c r="H92" s="11">
        <v>85455.53</v>
      </c>
      <c r="I92" s="8" t="s">
        <v>41</v>
      </c>
      <c r="J92" s="12">
        <v>43839</v>
      </c>
      <c r="K92" s="8">
        <v>1</v>
      </c>
      <c r="L92" s="8" t="s">
        <v>42</v>
      </c>
      <c r="M92" s="8" t="s">
        <v>43</v>
      </c>
      <c r="N92" s="13">
        <v>4.4520547945205502</v>
      </c>
      <c r="O92" s="8" t="s">
        <v>50</v>
      </c>
    </row>
    <row r="93" spans="3:15" x14ac:dyDescent="0.3">
      <c r="C93" s="8" t="s">
        <v>315</v>
      </c>
      <c r="D93" s="8" t="s">
        <v>316</v>
      </c>
      <c r="E93" s="8" t="s">
        <v>317</v>
      </c>
      <c r="F93" s="8" t="s">
        <v>58</v>
      </c>
      <c r="G93" s="8" t="s">
        <v>87</v>
      </c>
      <c r="H93" s="11">
        <v>69862.38</v>
      </c>
      <c r="I93" s="8" t="s">
        <v>41</v>
      </c>
      <c r="J93" s="12">
        <v>43458</v>
      </c>
      <c r="K93" s="8">
        <v>1</v>
      </c>
      <c r="L93" s="8" t="s">
        <v>42</v>
      </c>
      <c r="M93" s="8" t="s">
        <v>43</v>
      </c>
      <c r="N93" s="13">
        <v>5.4958904109589</v>
      </c>
      <c r="O93" s="8" t="s">
        <v>50</v>
      </c>
    </row>
    <row r="94" spans="3:15" x14ac:dyDescent="0.3">
      <c r="C94" s="8" t="s">
        <v>318</v>
      </c>
      <c r="D94" s="8" t="s">
        <v>319</v>
      </c>
      <c r="E94" s="8" t="s">
        <v>320</v>
      </c>
      <c r="F94" s="8" t="s">
        <v>58</v>
      </c>
      <c r="G94" s="8" t="s">
        <v>76</v>
      </c>
      <c r="H94" s="11">
        <v>52270.22</v>
      </c>
      <c r="I94" s="8" t="s">
        <v>41</v>
      </c>
      <c r="J94" s="12">
        <v>43521</v>
      </c>
      <c r="K94" s="8">
        <v>0.3</v>
      </c>
      <c r="L94" s="8" t="s">
        <v>42</v>
      </c>
      <c r="M94" s="8" t="s">
        <v>95</v>
      </c>
      <c r="N94" s="13">
        <v>5.3232876712328796</v>
      </c>
      <c r="O94" s="8" t="s">
        <v>44</v>
      </c>
    </row>
    <row r="95" spans="3:15" x14ac:dyDescent="0.3">
      <c r="C95" s="8" t="s">
        <v>321</v>
      </c>
      <c r="D95" s="8" t="s">
        <v>322</v>
      </c>
      <c r="E95" s="8" t="s">
        <v>323</v>
      </c>
      <c r="F95" s="8" t="s">
        <v>39</v>
      </c>
      <c r="G95" s="8" t="s">
        <v>40</v>
      </c>
      <c r="H95" s="11">
        <v>99965.97</v>
      </c>
      <c r="I95" s="8" t="s">
        <v>41</v>
      </c>
      <c r="J95" s="12">
        <v>43133</v>
      </c>
      <c r="K95" s="8">
        <v>1</v>
      </c>
      <c r="L95" s="8" t="s">
        <v>42</v>
      </c>
      <c r="M95" s="8" t="s">
        <v>61</v>
      </c>
      <c r="N95" s="13">
        <v>6.38630136986301</v>
      </c>
      <c r="O95" s="8" t="s">
        <v>50</v>
      </c>
    </row>
    <row r="96" spans="3:15" x14ac:dyDescent="0.3">
      <c r="C96" s="8" t="s">
        <v>324</v>
      </c>
      <c r="D96" s="8" t="s">
        <v>325</v>
      </c>
      <c r="E96" s="8" t="s">
        <v>326</v>
      </c>
      <c r="F96" s="8" t="s">
        <v>58</v>
      </c>
      <c r="G96" s="8" t="s">
        <v>59</v>
      </c>
      <c r="H96" s="11">
        <v>50855.53</v>
      </c>
      <c r="I96" s="8" t="s">
        <v>41</v>
      </c>
      <c r="J96" s="12">
        <v>44221</v>
      </c>
      <c r="K96" s="8">
        <v>1</v>
      </c>
      <c r="L96" s="8" t="s">
        <v>42</v>
      </c>
      <c r="M96" s="8" t="s">
        <v>43</v>
      </c>
      <c r="N96" s="13">
        <v>3.4054794520547902</v>
      </c>
      <c r="O96" s="8" t="s">
        <v>50</v>
      </c>
    </row>
    <row r="97" spans="3:15" x14ac:dyDescent="0.3">
      <c r="C97" s="8" t="s">
        <v>327</v>
      </c>
      <c r="D97" s="8" t="s">
        <v>328</v>
      </c>
      <c r="E97" s="8" t="s">
        <v>329</v>
      </c>
      <c r="F97" s="8" t="s">
        <v>58</v>
      </c>
      <c r="G97" s="8" t="s">
        <v>48</v>
      </c>
      <c r="H97" s="11">
        <v>90884.32</v>
      </c>
      <c r="I97" s="8" t="s">
        <v>41</v>
      </c>
      <c r="J97" s="12">
        <v>43826</v>
      </c>
      <c r="K97" s="8">
        <v>1</v>
      </c>
      <c r="L97" s="8" t="s">
        <v>42</v>
      </c>
      <c r="M97" s="8" t="s">
        <v>54</v>
      </c>
      <c r="N97" s="13">
        <v>4.4876712328767097</v>
      </c>
      <c r="O97" s="8" t="s">
        <v>50</v>
      </c>
    </row>
    <row r="98" spans="3:15" x14ac:dyDescent="0.3">
      <c r="C98" s="8" t="s">
        <v>327</v>
      </c>
      <c r="D98" s="8" t="s">
        <v>328</v>
      </c>
      <c r="E98" s="8" t="s">
        <v>329</v>
      </c>
      <c r="F98" s="8" t="s">
        <v>58</v>
      </c>
      <c r="G98" s="8" t="s">
        <v>48</v>
      </c>
      <c r="H98" s="11">
        <v>90884.32</v>
      </c>
      <c r="I98" s="8" t="s">
        <v>41</v>
      </c>
      <c r="J98" s="12">
        <v>43826</v>
      </c>
      <c r="K98" s="8">
        <v>1</v>
      </c>
      <c r="L98" s="8" t="s">
        <v>42</v>
      </c>
      <c r="M98" s="8" t="s">
        <v>54</v>
      </c>
      <c r="N98" s="13">
        <v>4.4876712328767097</v>
      </c>
      <c r="O98" s="8" t="s">
        <v>50</v>
      </c>
    </row>
    <row r="99" spans="3:15" x14ac:dyDescent="0.3">
      <c r="C99" s="8" t="s">
        <v>330</v>
      </c>
      <c r="D99" s="8" t="s">
        <v>331</v>
      </c>
      <c r="E99" s="8" t="s">
        <v>332</v>
      </c>
      <c r="F99" s="8" t="s">
        <v>39</v>
      </c>
      <c r="G99" s="8" t="s">
        <v>40</v>
      </c>
      <c r="H99" s="11">
        <v>56253.81</v>
      </c>
      <c r="I99" s="8" t="s">
        <v>41</v>
      </c>
      <c r="J99" s="12">
        <v>44421</v>
      </c>
      <c r="K99" s="8">
        <v>1</v>
      </c>
      <c r="L99" s="8" t="s">
        <v>42</v>
      </c>
      <c r="M99" s="8" t="s">
        <v>103</v>
      </c>
      <c r="N99" s="13">
        <v>2.8575342465753399</v>
      </c>
      <c r="O99" s="8" t="s">
        <v>50</v>
      </c>
    </row>
    <row r="100" spans="3:15" x14ac:dyDescent="0.3">
      <c r="C100" s="8" t="s">
        <v>333</v>
      </c>
      <c r="D100" s="8" t="s">
        <v>334</v>
      </c>
      <c r="E100" s="8" t="s">
        <v>335</v>
      </c>
      <c r="F100" s="8" t="s">
        <v>39</v>
      </c>
      <c r="G100" s="8" t="s">
        <v>117</v>
      </c>
      <c r="H100" s="11">
        <v>51798.25</v>
      </c>
      <c r="I100" s="8" t="s">
        <v>41</v>
      </c>
      <c r="J100" s="12">
        <v>43665</v>
      </c>
      <c r="K100" s="8">
        <v>1</v>
      </c>
      <c r="L100" s="8" t="s">
        <v>42</v>
      </c>
      <c r="M100" s="8" t="s">
        <v>49</v>
      </c>
      <c r="N100" s="13">
        <v>4.9287671232876704</v>
      </c>
      <c r="O100" s="8" t="s">
        <v>50</v>
      </c>
    </row>
    <row r="101" spans="3:15" x14ac:dyDescent="0.3">
      <c r="C101" s="8" t="s">
        <v>336</v>
      </c>
      <c r="D101" s="8" t="s">
        <v>337</v>
      </c>
      <c r="E101" s="8" t="s">
        <v>338</v>
      </c>
      <c r="F101" s="8" t="s">
        <v>39</v>
      </c>
      <c r="G101" s="8" t="s">
        <v>59</v>
      </c>
      <c r="H101" s="11">
        <v>114772.32</v>
      </c>
      <c r="I101" s="8" t="s">
        <v>60</v>
      </c>
      <c r="J101" s="12">
        <v>44251</v>
      </c>
      <c r="K101" s="8">
        <v>1</v>
      </c>
      <c r="L101" s="8" t="s">
        <v>42</v>
      </c>
      <c r="M101" s="8" t="s">
        <v>54</v>
      </c>
      <c r="N101" s="13">
        <v>3.32328767123288</v>
      </c>
      <c r="O101" s="8" t="s">
        <v>50</v>
      </c>
    </row>
    <row r="102" spans="3:15" x14ac:dyDescent="0.3">
      <c r="C102" s="8" t="s">
        <v>339</v>
      </c>
      <c r="D102" s="8" t="s">
        <v>340</v>
      </c>
      <c r="E102" s="8" t="s">
        <v>341</v>
      </c>
      <c r="F102" s="8" t="s">
        <v>58</v>
      </c>
      <c r="G102" s="8" t="s">
        <v>65</v>
      </c>
      <c r="H102" s="11">
        <v>89605.13</v>
      </c>
      <c r="I102" s="8" t="s">
        <v>41</v>
      </c>
      <c r="J102" s="12">
        <v>43258</v>
      </c>
      <c r="K102" s="8">
        <v>1</v>
      </c>
      <c r="L102" s="8" t="s">
        <v>42</v>
      </c>
      <c r="M102" s="8" t="s">
        <v>99</v>
      </c>
      <c r="N102" s="13">
        <v>6.0438356164383604</v>
      </c>
      <c r="O102" s="8" t="s">
        <v>50</v>
      </c>
    </row>
    <row r="103" spans="3:15" x14ac:dyDescent="0.3">
      <c r="C103" s="8" t="s">
        <v>342</v>
      </c>
      <c r="D103" s="8" t="s">
        <v>343</v>
      </c>
      <c r="E103" s="8" t="s">
        <v>344</v>
      </c>
      <c r="F103" s="8" t="s">
        <v>39</v>
      </c>
      <c r="G103" s="8" t="s">
        <v>59</v>
      </c>
      <c r="H103" s="11">
        <v>88425.08</v>
      </c>
      <c r="I103" s="8" t="s">
        <v>41</v>
      </c>
      <c r="J103" s="12">
        <v>43662</v>
      </c>
      <c r="K103" s="8">
        <v>1</v>
      </c>
      <c r="L103" s="8" t="s">
        <v>42</v>
      </c>
      <c r="M103" s="8" t="s">
        <v>49</v>
      </c>
      <c r="N103" s="13">
        <v>4.9369863013698598</v>
      </c>
      <c r="O103" s="8" t="s">
        <v>50</v>
      </c>
    </row>
    <row r="104" spans="3:15" x14ac:dyDescent="0.3">
      <c r="C104" s="8" t="s">
        <v>345</v>
      </c>
      <c r="D104" s="8" t="s">
        <v>346</v>
      </c>
      <c r="E104" s="8" t="s">
        <v>347</v>
      </c>
      <c r="F104" s="8" t="s">
        <v>39</v>
      </c>
      <c r="G104" s="8" t="s">
        <v>65</v>
      </c>
      <c r="H104" s="11">
        <v>104903.79</v>
      </c>
      <c r="I104" s="8" t="s">
        <v>60</v>
      </c>
      <c r="J104" s="12">
        <v>43649</v>
      </c>
      <c r="K104" s="8">
        <v>1</v>
      </c>
      <c r="L104" s="8" t="s">
        <v>42</v>
      </c>
      <c r="M104" s="8" t="s">
        <v>95</v>
      </c>
      <c r="N104" s="13">
        <v>4.97260273972603</v>
      </c>
      <c r="O104" s="8" t="s">
        <v>50</v>
      </c>
    </row>
    <row r="105" spans="3:15" x14ac:dyDescent="0.3">
      <c r="C105" s="8" t="s">
        <v>348</v>
      </c>
      <c r="D105" s="8" t="s">
        <v>349</v>
      </c>
      <c r="E105" s="8" t="s">
        <v>350</v>
      </c>
      <c r="F105" s="8" t="s">
        <v>39</v>
      </c>
      <c r="G105" s="8" t="s">
        <v>110</v>
      </c>
      <c r="H105" s="11">
        <v>69057.320000000007</v>
      </c>
      <c r="I105" s="8" t="s">
        <v>41</v>
      </c>
      <c r="J105" s="12">
        <v>43390</v>
      </c>
      <c r="K105" s="8">
        <v>1</v>
      </c>
      <c r="L105" s="8" t="s">
        <v>42</v>
      </c>
      <c r="M105" s="8" t="s">
        <v>43</v>
      </c>
      <c r="N105" s="13">
        <v>5.6821917808219196</v>
      </c>
      <c r="O105" s="8" t="s">
        <v>50</v>
      </c>
    </row>
    <row r="106" spans="3:15" x14ac:dyDescent="0.3">
      <c r="C106" s="8" t="s">
        <v>348</v>
      </c>
      <c r="D106" s="8" t="s">
        <v>349</v>
      </c>
      <c r="E106" s="8" t="s">
        <v>350</v>
      </c>
      <c r="F106" s="8" t="s">
        <v>39</v>
      </c>
      <c r="G106" s="8" t="s">
        <v>110</v>
      </c>
      <c r="H106" s="11">
        <v>69057.320000000007</v>
      </c>
      <c r="I106" s="8" t="s">
        <v>41</v>
      </c>
      <c r="J106" s="12">
        <v>43390</v>
      </c>
      <c r="K106" s="8">
        <v>1</v>
      </c>
      <c r="L106" s="8" t="s">
        <v>42</v>
      </c>
      <c r="M106" s="8" t="s">
        <v>43</v>
      </c>
      <c r="N106" s="13">
        <v>5.6821917808219196</v>
      </c>
      <c r="O106" s="8" t="s">
        <v>50</v>
      </c>
    </row>
    <row r="107" spans="3:15" x14ac:dyDescent="0.3">
      <c r="C107" s="8" t="s">
        <v>351</v>
      </c>
      <c r="D107" s="8" t="s">
        <v>352</v>
      </c>
      <c r="E107" s="8" t="s">
        <v>353</v>
      </c>
      <c r="F107" s="8" t="s">
        <v>58</v>
      </c>
      <c r="G107" s="8" t="s">
        <v>117</v>
      </c>
      <c r="H107" s="11">
        <v>77743.149999999994</v>
      </c>
      <c r="I107" s="8" t="s">
        <v>41</v>
      </c>
      <c r="J107" s="12">
        <v>43920</v>
      </c>
      <c r="K107" s="8">
        <v>1</v>
      </c>
      <c r="L107" s="8" t="s">
        <v>42</v>
      </c>
      <c r="M107" s="8" t="s">
        <v>95</v>
      </c>
      <c r="N107" s="13">
        <v>4.2301369863013702</v>
      </c>
      <c r="O107" s="8" t="s">
        <v>50</v>
      </c>
    </row>
    <row r="108" spans="3:15" x14ac:dyDescent="0.3">
      <c r="C108" s="8" t="s">
        <v>354</v>
      </c>
      <c r="D108" s="8" t="s">
        <v>355</v>
      </c>
      <c r="E108" s="8" t="s">
        <v>356</v>
      </c>
      <c r="F108" s="8" t="s">
        <v>58</v>
      </c>
      <c r="G108" s="8" t="s">
        <v>59</v>
      </c>
      <c r="H108" s="11">
        <v>108872.77</v>
      </c>
      <c r="I108" s="8" t="s">
        <v>60</v>
      </c>
      <c r="J108" s="12">
        <v>43521</v>
      </c>
      <c r="K108" s="8">
        <v>1</v>
      </c>
      <c r="L108" s="8" t="s">
        <v>42</v>
      </c>
      <c r="M108" s="8" t="s">
        <v>61</v>
      </c>
      <c r="N108" s="13">
        <v>5.3232876712328796</v>
      </c>
      <c r="O108" s="8" t="s">
        <v>50</v>
      </c>
    </row>
    <row r="109" spans="3:15" x14ac:dyDescent="0.3">
      <c r="C109" s="8" t="s">
        <v>357</v>
      </c>
      <c r="D109" s="8" t="s">
        <v>358</v>
      </c>
      <c r="E109" s="8" t="s">
        <v>359</v>
      </c>
      <c r="F109" s="8" t="s">
        <v>39</v>
      </c>
      <c r="G109" s="8" t="s">
        <v>76</v>
      </c>
      <c r="H109" s="11">
        <v>68887.839999999997</v>
      </c>
      <c r="I109" s="8" t="s">
        <v>41</v>
      </c>
      <c r="J109" s="12">
        <v>43297</v>
      </c>
      <c r="K109" s="8">
        <v>1</v>
      </c>
      <c r="L109" s="8" t="s">
        <v>42</v>
      </c>
      <c r="M109" s="8" t="s">
        <v>61</v>
      </c>
      <c r="N109" s="13">
        <v>5.9369863013698598</v>
      </c>
      <c r="O109" s="8" t="s">
        <v>50</v>
      </c>
    </row>
    <row r="110" spans="3:15" x14ac:dyDescent="0.3">
      <c r="C110" s="8" t="s">
        <v>360</v>
      </c>
      <c r="D110" s="8" t="s">
        <v>361</v>
      </c>
      <c r="E110" s="8" t="s">
        <v>362</v>
      </c>
      <c r="F110" s="8" t="s">
        <v>39</v>
      </c>
      <c r="G110" s="8" t="s">
        <v>117</v>
      </c>
      <c r="H110" s="11">
        <v>66865.490000000005</v>
      </c>
      <c r="I110" s="8" t="s">
        <v>41</v>
      </c>
      <c r="J110" s="12">
        <v>43514</v>
      </c>
      <c r="K110" s="8">
        <v>1</v>
      </c>
      <c r="L110" s="8" t="s">
        <v>42</v>
      </c>
      <c r="M110" s="8" t="s">
        <v>99</v>
      </c>
      <c r="N110" s="13">
        <v>5.3424657534246602</v>
      </c>
      <c r="O110" s="8" t="s">
        <v>50</v>
      </c>
    </row>
    <row r="111" spans="3:15" x14ac:dyDescent="0.3">
      <c r="C111" s="8" t="s">
        <v>360</v>
      </c>
      <c r="D111" s="8" t="s">
        <v>361</v>
      </c>
      <c r="E111" s="8" t="s">
        <v>362</v>
      </c>
      <c r="F111" s="8" t="s">
        <v>39</v>
      </c>
      <c r="G111" s="8" t="s">
        <v>117</v>
      </c>
      <c r="H111" s="11">
        <v>66865.490000000005</v>
      </c>
      <c r="I111" s="8" t="s">
        <v>41</v>
      </c>
      <c r="J111" s="12">
        <v>43514</v>
      </c>
      <c r="K111" s="8">
        <v>1</v>
      </c>
      <c r="L111" s="8" t="s">
        <v>42</v>
      </c>
      <c r="M111" s="8" t="s">
        <v>99</v>
      </c>
      <c r="N111" s="13">
        <v>5.3424657534246602</v>
      </c>
      <c r="O111" s="8" t="s">
        <v>50</v>
      </c>
    </row>
    <row r="112" spans="3:15" x14ac:dyDescent="0.3">
      <c r="C112" s="8" t="s">
        <v>363</v>
      </c>
      <c r="D112" s="8" t="s">
        <v>364</v>
      </c>
      <c r="E112" s="8" t="s">
        <v>365</v>
      </c>
      <c r="F112" s="8" t="s">
        <v>39</v>
      </c>
      <c r="G112" s="8" t="s">
        <v>87</v>
      </c>
      <c r="H112" s="11">
        <v>100731.95</v>
      </c>
      <c r="I112" s="8" t="s">
        <v>60</v>
      </c>
      <c r="J112" s="12">
        <v>43936</v>
      </c>
      <c r="K112" s="8">
        <v>1</v>
      </c>
      <c r="L112" s="8" t="s">
        <v>42</v>
      </c>
      <c r="M112" s="8" t="s">
        <v>103</v>
      </c>
      <c r="N112" s="13">
        <v>4.1863013698630098</v>
      </c>
      <c r="O112" s="8" t="s">
        <v>50</v>
      </c>
    </row>
    <row r="113" spans="3:15" x14ac:dyDescent="0.3">
      <c r="C113" s="8" t="s">
        <v>366</v>
      </c>
      <c r="D113" s="8" t="s">
        <v>367</v>
      </c>
      <c r="E113" s="8" t="s">
        <v>368</v>
      </c>
      <c r="F113" s="8" t="s">
        <v>213</v>
      </c>
      <c r="G113" s="8" t="s">
        <v>76</v>
      </c>
      <c r="H113" s="11">
        <v>107107.6</v>
      </c>
      <c r="I113" s="8" t="s">
        <v>60</v>
      </c>
      <c r="J113" s="12">
        <v>43325</v>
      </c>
      <c r="K113" s="8">
        <v>0.9</v>
      </c>
      <c r="L113" s="8" t="s">
        <v>42</v>
      </c>
      <c r="M113" s="8" t="s">
        <v>95</v>
      </c>
      <c r="N113" s="13">
        <v>5.86027397260274</v>
      </c>
      <c r="O113" s="8" t="s">
        <v>44</v>
      </c>
    </row>
    <row r="114" spans="3:15" x14ac:dyDescent="0.3">
      <c r="C114" s="8" t="s">
        <v>369</v>
      </c>
      <c r="D114" s="8" t="s">
        <v>370</v>
      </c>
      <c r="E114" s="8" t="s">
        <v>371</v>
      </c>
      <c r="F114" s="8" t="s">
        <v>39</v>
      </c>
      <c r="G114" s="8" t="s">
        <v>149</v>
      </c>
      <c r="H114" s="11">
        <v>102129.37</v>
      </c>
      <c r="I114" s="8" t="s">
        <v>60</v>
      </c>
      <c r="J114" s="12">
        <v>44396</v>
      </c>
      <c r="K114" s="8">
        <v>1</v>
      </c>
      <c r="L114" s="8" t="s">
        <v>42</v>
      </c>
      <c r="M114" s="8" t="s">
        <v>54</v>
      </c>
      <c r="N114" s="13">
        <v>2.9260273972602699</v>
      </c>
      <c r="O114" s="8" t="s">
        <v>50</v>
      </c>
    </row>
    <row r="115" spans="3:15" x14ac:dyDescent="0.3">
      <c r="C115" s="8" t="s">
        <v>372</v>
      </c>
      <c r="D115" s="8" t="s">
        <v>373</v>
      </c>
      <c r="E115" s="8" t="s">
        <v>374</v>
      </c>
      <c r="F115" s="8" t="s">
        <v>39</v>
      </c>
      <c r="G115" s="8" t="s">
        <v>72</v>
      </c>
      <c r="H115" s="11">
        <v>75733.740000000005</v>
      </c>
      <c r="I115" s="8" t="s">
        <v>41</v>
      </c>
      <c r="J115" s="12">
        <v>44382</v>
      </c>
      <c r="K115" s="8">
        <v>1</v>
      </c>
      <c r="L115" s="8" t="s">
        <v>42</v>
      </c>
      <c r="M115" s="8" t="s">
        <v>49</v>
      </c>
      <c r="N115" s="13">
        <v>2.9643835616438401</v>
      </c>
      <c r="O115" s="8" t="s">
        <v>50</v>
      </c>
    </row>
    <row r="116" spans="3:15" x14ac:dyDescent="0.3">
      <c r="C116" s="8" t="s">
        <v>375</v>
      </c>
      <c r="D116" s="8" t="s">
        <v>376</v>
      </c>
      <c r="E116" s="8" t="s">
        <v>377</v>
      </c>
      <c r="F116" s="8" t="s">
        <v>39</v>
      </c>
      <c r="G116" s="8" t="s">
        <v>149</v>
      </c>
      <c r="H116" s="11">
        <v>78020.39</v>
      </c>
      <c r="I116" s="8" t="s">
        <v>41</v>
      </c>
      <c r="J116" s="12">
        <v>43899</v>
      </c>
      <c r="K116" s="8">
        <v>1</v>
      </c>
      <c r="L116" s="8" t="s">
        <v>42</v>
      </c>
      <c r="M116" s="8" t="s">
        <v>61</v>
      </c>
      <c r="N116" s="13">
        <v>4.2876712328767104</v>
      </c>
      <c r="O116" s="8" t="s">
        <v>50</v>
      </c>
    </row>
    <row r="117" spans="3:15" x14ac:dyDescent="0.3">
      <c r="C117" s="8" t="s">
        <v>378</v>
      </c>
      <c r="D117" s="8" t="s">
        <v>379</v>
      </c>
      <c r="E117" s="8" t="s">
        <v>380</v>
      </c>
      <c r="F117" s="8" t="s">
        <v>39</v>
      </c>
      <c r="G117" s="8" t="s">
        <v>40</v>
      </c>
      <c r="H117" s="11">
        <v>95677.9</v>
      </c>
      <c r="I117" s="8" t="s">
        <v>41</v>
      </c>
      <c r="J117" s="12">
        <v>44396</v>
      </c>
      <c r="K117" s="8">
        <v>0.3</v>
      </c>
      <c r="L117" s="8" t="s">
        <v>42</v>
      </c>
      <c r="M117" s="8" t="s">
        <v>95</v>
      </c>
      <c r="N117" s="13">
        <v>2.9260273972602699</v>
      </c>
      <c r="O117" s="8" t="s">
        <v>44</v>
      </c>
    </row>
    <row r="118" spans="3:15" x14ac:dyDescent="0.3">
      <c r="C118" s="8" t="s">
        <v>381</v>
      </c>
      <c r="D118" s="8" t="s">
        <v>382</v>
      </c>
      <c r="E118" s="8" t="s">
        <v>383</v>
      </c>
      <c r="F118" s="8" t="s">
        <v>58</v>
      </c>
      <c r="G118" s="8" t="s">
        <v>59</v>
      </c>
      <c r="H118" s="11">
        <v>109143.17</v>
      </c>
      <c r="I118" s="8" t="s">
        <v>60</v>
      </c>
      <c r="J118" s="12">
        <v>43945</v>
      </c>
      <c r="K118" s="8">
        <v>1</v>
      </c>
      <c r="L118" s="8" t="s">
        <v>42</v>
      </c>
      <c r="M118" s="8" t="s">
        <v>43</v>
      </c>
      <c r="N118" s="13">
        <v>4.1616438356164398</v>
      </c>
      <c r="O118" s="8" t="s">
        <v>50</v>
      </c>
    </row>
    <row r="119" spans="3:15" x14ac:dyDescent="0.3">
      <c r="C119" s="8" t="s">
        <v>384</v>
      </c>
      <c r="D119" s="8" t="s">
        <v>385</v>
      </c>
      <c r="E119" s="8" t="s">
        <v>386</v>
      </c>
      <c r="F119" s="8" t="s">
        <v>39</v>
      </c>
      <c r="G119" s="8" t="s">
        <v>110</v>
      </c>
      <c r="H119" s="11">
        <v>28305.08</v>
      </c>
      <c r="I119" s="8" t="s">
        <v>80</v>
      </c>
      <c r="J119" s="12">
        <v>43754</v>
      </c>
      <c r="K119" s="8">
        <v>1</v>
      </c>
      <c r="L119" s="8" t="s">
        <v>42</v>
      </c>
      <c r="M119" s="8" t="s">
        <v>61</v>
      </c>
      <c r="N119" s="13">
        <v>4.6849315068493196</v>
      </c>
      <c r="O119" s="8" t="s">
        <v>50</v>
      </c>
    </row>
    <row r="120" spans="3:15" x14ac:dyDescent="0.3">
      <c r="C120" s="8" t="s">
        <v>387</v>
      </c>
      <c r="D120" s="8" t="s">
        <v>388</v>
      </c>
      <c r="E120" s="8" t="s">
        <v>389</v>
      </c>
      <c r="F120" s="8" t="s">
        <v>58</v>
      </c>
      <c r="G120" s="8" t="s">
        <v>65</v>
      </c>
      <c r="H120" s="11">
        <v>76932.600000000006</v>
      </c>
      <c r="I120" s="8" t="s">
        <v>41</v>
      </c>
      <c r="J120" s="12">
        <v>43493</v>
      </c>
      <c r="K120" s="8">
        <v>1</v>
      </c>
      <c r="L120" s="8" t="s">
        <v>42</v>
      </c>
      <c r="M120" s="8" t="s">
        <v>49</v>
      </c>
      <c r="N120" s="13">
        <v>5.4</v>
      </c>
      <c r="O120" s="8" t="s">
        <v>50</v>
      </c>
    </row>
    <row r="121" spans="3:15" x14ac:dyDescent="0.3">
      <c r="C121" s="8" t="s">
        <v>390</v>
      </c>
      <c r="D121" s="8" t="s">
        <v>391</v>
      </c>
      <c r="E121" s="8" t="s">
        <v>392</v>
      </c>
      <c r="F121" s="8" t="s">
        <v>58</v>
      </c>
      <c r="G121" s="8" t="s">
        <v>110</v>
      </c>
      <c r="H121" s="11">
        <v>69913.39</v>
      </c>
      <c r="I121" s="8" t="s">
        <v>41</v>
      </c>
      <c r="J121" s="12">
        <v>43584</v>
      </c>
      <c r="K121" s="8">
        <v>1</v>
      </c>
      <c r="L121" s="8" t="s">
        <v>42</v>
      </c>
      <c r="M121" s="8" t="s">
        <v>61</v>
      </c>
      <c r="N121" s="13">
        <v>5.1506849315068504</v>
      </c>
      <c r="O121" s="8" t="s">
        <v>50</v>
      </c>
    </row>
    <row r="122" spans="3:15" x14ac:dyDescent="0.3">
      <c r="C122" s="8" t="s">
        <v>393</v>
      </c>
      <c r="D122" s="8" t="s">
        <v>394</v>
      </c>
      <c r="E122" s="8" t="s">
        <v>395</v>
      </c>
      <c r="F122" s="8" t="s">
        <v>58</v>
      </c>
      <c r="G122" s="8" t="s">
        <v>117</v>
      </c>
      <c r="H122" s="11">
        <v>111229.47</v>
      </c>
      <c r="I122" s="8" t="s">
        <v>60</v>
      </c>
      <c r="J122" s="12">
        <v>43402</v>
      </c>
      <c r="K122" s="8">
        <v>1</v>
      </c>
      <c r="L122" s="8" t="s">
        <v>42</v>
      </c>
      <c r="M122" s="8" t="s">
        <v>61</v>
      </c>
      <c r="N122" s="13">
        <v>5.6493150684931503</v>
      </c>
      <c r="O122" s="8" t="s">
        <v>50</v>
      </c>
    </row>
    <row r="123" spans="3:15" x14ac:dyDescent="0.3">
      <c r="C123" s="8" t="s">
        <v>396</v>
      </c>
      <c r="D123" s="8" t="s">
        <v>397</v>
      </c>
      <c r="E123" s="8" t="s">
        <v>398</v>
      </c>
      <c r="F123" s="8" t="s">
        <v>39</v>
      </c>
      <c r="G123" s="8" t="s">
        <v>110</v>
      </c>
      <c r="H123" s="11">
        <v>120000</v>
      </c>
      <c r="I123" s="8" t="s">
        <v>60</v>
      </c>
      <c r="J123" s="12">
        <v>43902</v>
      </c>
      <c r="K123" s="8">
        <v>0.9</v>
      </c>
      <c r="L123" s="8" t="s">
        <v>42</v>
      </c>
      <c r="M123" s="8" t="s">
        <v>61</v>
      </c>
      <c r="N123" s="13">
        <v>4.2794520547945201</v>
      </c>
      <c r="O123" s="8" t="s">
        <v>44</v>
      </c>
    </row>
    <row r="124" spans="3:15" x14ac:dyDescent="0.3">
      <c r="C124" s="8" t="s">
        <v>399</v>
      </c>
      <c r="D124" s="8" t="s">
        <v>400</v>
      </c>
      <c r="E124" s="8" t="s">
        <v>401</v>
      </c>
      <c r="F124" s="8" t="s">
        <v>39</v>
      </c>
      <c r="G124" s="8" t="s">
        <v>87</v>
      </c>
      <c r="H124" s="11">
        <v>85264.38</v>
      </c>
      <c r="I124" s="8" t="s">
        <v>41</v>
      </c>
      <c r="J124" s="12">
        <v>43220</v>
      </c>
      <c r="K124" s="8">
        <v>1</v>
      </c>
      <c r="L124" s="8" t="s">
        <v>42</v>
      </c>
      <c r="M124" s="8" t="s">
        <v>95</v>
      </c>
      <c r="N124" s="13">
        <v>6.1479452054794503</v>
      </c>
      <c r="O124" s="8" t="s">
        <v>50</v>
      </c>
    </row>
    <row r="125" spans="3:15" x14ac:dyDescent="0.3">
      <c r="C125" s="8" t="s">
        <v>402</v>
      </c>
      <c r="D125" s="8" t="s">
        <v>403</v>
      </c>
      <c r="E125" s="8" t="s">
        <v>404</v>
      </c>
      <c r="F125" s="8" t="s">
        <v>58</v>
      </c>
      <c r="G125" s="8" t="s">
        <v>110</v>
      </c>
      <c r="H125" s="11">
        <v>100424.23</v>
      </c>
      <c r="I125" s="8" t="s">
        <v>60</v>
      </c>
      <c r="J125" s="12">
        <v>43801</v>
      </c>
      <c r="K125" s="8">
        <v>1</v>
      </c>
      <c r="L125" s="8" t="s">
        <v>42</v>
      </c>
      <c r="M125" s="8" t="s">
        <v>103</v>
      </c>
      <c r="N125" s="13">
        <v>4.5561643835616401</v>
      </c>
      <c r="O125" s="8" t="s">
        <v>50</v>
      </c>
    </row>
    <row r="126" spans="3:15" x14ac:dyDescent="0.3">
      <c r="C126" s="8" t="s">
        <v>405</v>
      </c>
      <c r="D126" s="8" t="s">
        <v>406</v>
      </c>
      <c r="E126" s="8" t="s">
        <v>407</v>
      </c>
      <c r="F126" s="8" t="s">
        <v>39</v>
      </c>
      <c r="G126" s="8" t="s">
        <v>139</v>
      </c>
      <c r="H126" s="11">
        <v>71924.850000000006</v>
      </c>
      <c r="I126" s="8" t="s">
        <v>41</v>
      </c>
      <c r="J126" s="12">
        <v>43822</v>
      </c>
      <c r="K126" s="8">
        <v>1</v>
      </c>
      <c r="L126" s="8" t="s">
        <v>42</v>
      </c>
      <c r="M126" s="8" t="s">
        <v>95</v>
      </c>
      <c r="N126" s="13">
        <v>4.4986301369863</v>
      </c>
      <c r="O126" s="8" t="s">
        <v>50</v>
      </c>
    </row>
    <row r="127" spans="3:15" x14ac:dyDescent="0.3">
      <c r="C127" s="8" t="s">
        <v>408</v>
      </c>
      <c r="D127" s="8" t="s">
        <v>409</v>
      </c>
      <c r="E127" s="8" t="s">
        <v>410</v>
      </c>
      <c r="F127" s="8" t="s">
        <v>39</v>
      </c>
      <c r="G127" s="8" t="s">
        <v>48</v>
      </c>
      <c r="H127" s="11">
        <v>61688.77</v>
      </c>
      <c r="I127" s="8" t="s">
        <v>41</v>
      </c>
      <c r="J127" s="12">
        <v>43346</v>
      </c>
      <c r="K127" s="8">
        <v>0.9</v>
      </c>
      <c r="L127" s="8" t="s">
        <v>42</v>
      </c>
      <c r="M127" s="8" t="s">
        <v>95</v>
      </c>
      <c r="N127" s="13">
        <v>5.8027397260273998</v>
      </c>
      <c r="O127" s="8" t="s">
        <v>44</v>
      </c>
    </row>
    <row r="128" spans="3:15" x14ac:dyDescent="0.3">
      <c r="C128" s="8" t="s">
        <v>411</v>
      </c>
      <c r="D128" s="8" t="s">
        <v>412</v>
      </c>
      <c r="E128" s="8" t="s">
        <v>413</v>
      </c>
      <c r="F128" s="8" t="s">
        <v>39</v>
      </c>
      <c r="G128" s="8" t="s">
        <v>117</v>
      </c>
      <c r="H128" s="11">
        <v>75475.929999999993</v>
      </c>
      <c r="I128" s="8" t="s">
        <v>41</v>
      </c>
      <c r="J128" s="12">
        <v>43794</v>
      </c>
      <c r="K128" s="8">
        <v>1</v>
      </c>
      <c r="L128" s="8" t="s">
        <v>42</v>
      </c>
      <c r="M128" s="8" t="s">
        <v>61</v>
      </c>
      <c r="N128" s="13">
        <v>4.5753424657534199</v>
      </c>
      <c r="O128" s="8" t="s">
        <v>50</v>
      </c>
    </row>
    <row r="129" spans="3:15" x14ac:dyDescent="0.3">
      <c r="C129" s="8" t="s">
        <v>414</v>
      </c>
      <c r="D129" s="8" t="s">
        <v>415</v>
      </c>
      <c r="E129" s="8" t="s">
        <v>416</v>
      </c>
      <c r="F129" s="8" t="s">
        <v>39</v>
      </c>
      <c r="G129" s="8" t="s">
        <v>40</v>
      </c>
      <c r="H129" s="11">
        <v>37902.35</v>
      </c>
      <c r="I129" s="8" t="s">
        <v>80</v>
      </c>
      <c r="J129" s="12">
        <v>43823</v>
      </c>
      <c r="K129" s="8">
        <v>1</v>
      </c>
      <c r="L129" s="8" t="s">
        <v>42</v>
      </c>
      <c r="M129" s="8" t="s">
        <v>95</v>
      </c>
      <c r="N129" s="13">
        <v>4.4958904109589</v>
      </c>
      <c r="O129" s="8" t="s">
        <v>50</v>
      </c>
    </row>
    <row r="130" spans="3:15" x14ac:dyDescent="0.3">
      <c r="C130" s="8" t="s">
        <v>414</v>
      </c>
      <c r="D130" s="8" t="s">
        <v>417</v>
      </c>
      <c r="E130" s="8" t="s">
        <v>418</v>
      </c>
      <c r="F130" s="8" t="s">
        <v>39</v>
      </c>
      <c r="G130" s="8" t="s">
        <v>40</v>
      </c>
      <c r="H130" s="11">
        <v>37902.35</v>
      </c>
      <c r="I130" s="8" t="s">
        <v>80</v>
      </c>
      <c r="J130" s="12">
        <v>43823</v>
      </c>
      <c r="K130" s="8">
        <v>1</v>
      </c>
      <c r="L130" s="8" t="s">
        <v>42</v>
      </c>
      <c r="M130" s="8" t="s">
        <v>95</v>
      </c>
      <c r="N130" s="13">
        <v>4.4958904109589</v>
      </c>
      <c r="O130" s="8" t="s">
        <v>50</v>
      </c>
    </row>
    <row r="131" spans="3:15" x14ac:dyDescent="0.3">
      <c r="C131" s="8" t="s">
        <v>419</v>
      </c>
      <c r="D131" s="8" t="s">
        <v>420</v>
      </c>
      <c r="E131" s="8" t="s">
        <v>421</v>
      </c>
      <c r="F131" s="8" t="s">
        <v>39</v>
      </c>
      <c r="G131" s="8" t="s">
        <v>139</v>
      </c>
      <c r="H131" s="11">
        <v>63555.73</v>
      </c>
      <c r="I131" s="8" t="s">
        <v>41</v>
      </c>
      <c r="J131" s="12">
        <v>44159</v>
      </c>
      <c r="K131" s="8">
        <v>1</v>
      </c>
      <c r="L131" s="8" t="s">
        <v>42</v>
      </c>
      <c r="M131" s="8" t="s">
        <v>95</v>
      </c>
      <c r="N131" s="13">
        <v>3.5753424657534199</v>
      </c>
      <c r="O131" s="8" t="s">
        <v>50</v>
      </c>
    </row>
    <row r="132" spans="3:15" x14ac:dyDescent="0.3">
      <c r="C132" s="8" t="s">
        <v>422</v>
      </c>
      <c r="D132" s="8" t="s">
        <v>423</v>
      </c>
      <c r="E132" s="8" t="s">
        <v>424</v>
      </c>
      <c r="F132" s="8" t="s">
        <v>39</v>
      </c>
      <c r="G132" s="8" t="s">
        <v>117</v>
      </c>
      <c r="H132" s="11">
        <v>68197.899999999994</v>
      </c>
      <c r="I132" s="8" t="s">
        <v>41</v>
      </c>
      <c r="J132" s="12">
        <v>44119</v>
      </c>
      <c r="K132" s="8">
        <v>1</v>
      </c>
      <c r="L132" s="8" t="s">
        <v>42</v>
      </c>
      <c r="M132" s="8" t="s">
        <v>103</v>
      </c>
      <c r="N132" s="13">
        <v>3.6849315068493098</v>
      </c>
      <c r="O132" s="8" t="s">
        <v>50</v>
      </c>
    </row>
    <row r="133" spans="3:15" x14ac:dyDescent="0.3">
      <c r="C133" s="8" t="s">
        <v>425</v>
      </c>
      <c r="D133" s="8" t="s">
        <v>426</v>
      </c>
      <c r="E133" s="8" t="s">
        <v>427</v>
      </c>
      <c r="F133" s="8" t="s">
        <v>39</v>
      </c>
      <c r="G133" s="8" t="s">
        <v>59</v>
      </c>
      <c r="H133" s="11">
        <v>94815.28</v>
      </c>
      <c r="I133" s="8" t="s">
        <v>41</v>
      </c>
      <c r="J133" s="12">
        <v>43440</v>
      </c>
      <c r="K133" s="8">
        <v>1</v>
      </c>
      <c r="L133" s="8" t="s">
        <v>42</v>
      </c>
      <c r="M133" s="8" t="s">
        <v>99</v>
      </c>
      <c r="N133" s="13">
        <v>5.5452054794520604</v>
      </c>
      <c r="O133" s="8" t="s">
        <v>50</v>
      </c>
    </row>
    <row r="134" spans="3:15" x14ac:dyDescent="0.3">
      <c r="C134" s="8" t="s">
        <v>428</v>
      </c>
      <c r="D134" s="8" t="s">
        <v>429</v>
      </c>
      <c r="E134" s="8" t="s">
        <v>430</v>
      </c>
      <c r="F134" s="8" t="s">
        <v>58</v>
      </c>
      <c r="G134" s="8" t="s">
        <v>91</v>
      </c>
      <c r="H134" s="11">
        <v>52748.63</v>
      </c>
      <c r="I134" s="8" t="s">
        <v>41</v>
      </c>
      <c r="J134" s="12">
        <v>43857</v>
      </c>
      <c r="K134" s="8">
        <v>1</v>
      </c>
      <c r="L134" s="8" t="s">
        <v>42</v>
      </c>
      <c r="M134" s="8" t="s">
        <v>95</v>
      </c>
      <c r="N134" s="13">
        <v>4.4027397260274004</v>
      </c>
      <c r="O134" s="8" t="s">
        <v>50</v>
      </c>
    </row>
    <row r="135" spans="3:15" x14ac:dyDescent="0.3">
      <c r="C135" s="8" t="s">
        <v>431</v>
      </c>
      <c r="D135" s="8" t="s">
        <v>432</v>
      </c>
      <c r="E135" s="8" t="s">
        <v>433</v>
      </c>
      <c r="F135" s="8" t="s">
        <v>39</v>
      </c>
      <c r="G135" s="8" t="s">
        <v>110</v>
      </c>
      <c r="H135" s="11">
        <v>109163.39</v>
      </c>
      <c r="I135" s="8" t="s">
        <v>60</v>
      </c>
      <c r="J135" s="12">
        <v>44019</v>
      </c>
      <c r="K135" s="8">
        <v>0.8</v>
      </c>
      <c r="L135" s="8" t="s">
        <v>42</v>
      </c>
      <c r="M135" s="8" t="s">
        <v>99</v>
      </c>
      <c r="N135" s="13">
        <v>3.95890410958904</v>
      </c>
      <c r="O135" s="8" t="s">
        <v>44</v>
      </c>
    </row>
    <row r="136" spans="3:15" x14ac:dyDescent="0.3">
      <c r="C136" s="8" t="s">
        <v>434</v>
      </c>
      <c r="D136" s="8" t="s">
        <v>435</v>
      </c>
      <c r="E136" s="8" t="s">
        <v>436</v>
      </c>
      <c r="F136" s="8" t="s">
        <v>39</v>
      </c>
      <c r="G136" s="8" t="s">
        <v>139</v>
      </c>
      <c r="H136" s="11">
        <v>88034.67</v>
      </c>
      <c r="I136" s="8" t="s">
        <v>41</v>
      </c>
      <c r="J136" s="12">
        <v>43669</v>
      </c>
      <c r="K136" s="8">
        <v>1</v>
      </c>
      <c r="L136" s="8" t="s">
        <v>42</v>
      </c>
      <c r="M136" s="8" t="s">
        <v>61</v>
      </c>
      <c r="N136" s="13">
        <v>4.9178082191780801</v>
      </c>
      <c r="O136" s="8" t="s">
        <v>50</v>
      </c>
    </row>
    <row r="137" spans="3:15" x14ac:dyDescent="0.3">
      <c r="C137" s="8" t="s">
        <v>437</v>
      </c>
      <c r="D137" s="8" t="s">
        <v>438</v>
      </c>
      <c r="E137" s="8" t="s">
        <v>439</v>
      </c>
      <c r="F137" s="8" t="s">
        <v>39</v>
      </c>
      <c r="G137" s="8" t="s">
        <v>110</v>
      </c>
      <c r="H137" s="11">
        <v>42161.77</v>
      </c>
      <c r="I137" s="8" t="s">
        <v>80</v>
      </c>
      <c r="J137" s="12">
        <v>43494</v>
      </c>
      <c r="K137" s="8">
        <v>1</v>
      </c>
      <c r="L137" s="8" t="s">
        <v>42</v>
      </c>
      <c r="M137" s="8" t="s">
        <v>103</v>
      </c>
      <c r="N137" s="13">
        <v>5.3972602739726003</v>
      </c>
      <c r="O137" s="8" t="s">
        <v>50</v>
      </c>
    </row>
    <row r="138" spans="3:15" x14ac:dyDescent="0.3">
      <c r="C138" s="8" t="s">
        <v>440</v>
      </c>
      <c r="D138" s="8" t="s">
        <v>441</v>
      </c>
      <c r="E138" s="8" t="s">
        <v>442</v>
      </c>
      <c r="F138" s="8" t="s">
        <v>58</v>
      </c>
      <c r="G138" s="8" t="s">
        <v>139</v>
      </c>
      <c r="H138" s="11">
        <v>59258.19</v>
      </c>
      <c r="I138" s="8" t="s">
        <v>41</v>
      </c>
      <c r="J138" s="12">
        <v>43452</v>
      </c>
      <c r="K138" s="8">
        <v>0.8</v>
      </c>
      <c r="L138" s="8" t="s">
        <v>42</v>
      </c>
      <c r="M138" s="8" t="s">
        <v>99</v>
      </c>
      <c r="N138" s="13">
        <v>5.5123287671232903</v>
      </c>
      <c r="O138" s="8" t="s">
        <v>44</v>
      </c>
    </row>
    <row r="139" spans="3:15" x14ac:dyDescent="0.3">
      <c r="C139" s="8" t="s">
        <v>440</v>
      </c>
      <c r="D139" s="8" t="s">
        <v>441</v>
      </c>
      <c r="E139" s="8" t="s">
        <v>442</v>
      </c>
      <c r="F139" s="8" t="s">
        <v>58</v>
      </c>
      <c r="G139" s="8" t="s">
        <v>139</v>
      </c>
      <c r="H139" s="11">
        <v>59258.19</v>
      </c>
      <c r="I139" s="8" t="s">
        <v>41</v>
      </c>
      <c r="J139" s="12">
        <v>43452</v>
      </c>
      <c r="K139" s="8">
        <v>0.8</v>
      </c>
      <c r="L139" s="8" t="s">
        <v>42</v>
      </c>
      <c r="M139" s="8" t="s">
        <v>99</v>
      </c>
      <c r="N139" s="13">
        <v>5.5123287671232903</v>
      </c>
      <c r="O139" s="8" t="s">
        <v>44</v>
      </c>
    </row>
    <row r="140" spans="3:15" x14ac:dyDescent="0.3">
      <c r="C140" s="8" t="s">
        <v>443</v>
      </c>
      <c r="D140" s="8" t="s">
        <v>444</v>
      </c>
      <c r="E140" s="8" t="s">
        <v>445</v>
      </c>
      <c r="F140" s="8" t="s">
        <v>39</v>
      </c>
      <c r="G140" s="8" t="s">
        <v>40</v>
      </c>
      <c r="H140" s="11">
        <v>71570.990000000005</v>
      </c>
      <c r="I140" s="8" t="s">
        <v>41</v>
      </c>
      <c r="J140" s="12">
        <v>44249</v>
      </c>
      <c r="K140" s="8">
        <v>0.5</v>
      </c>
      <c r="L140" s="8" t="s">
        <v>42</v>
      </c>
      <c r="M140" s="8" t="s">
        <v>49</v>
      </c>
      <c r="N140" s="13">
        <v>3.3287671232876699</v>
      </c>
      <c r="O140" s="8" t="s">
        <v>44</v>
      </c>
    </row>
    <row r="141" spans="3:15" x14ac:dyDescent="0.3">
      <c r="C141" s="8" t="s">
        <v>446</v>
      </c>
      <c r="D141" s="8" t="s">
        <v>447</v>
      </c>
      <c r="E141" s="8" t="s">
        <v>448</v>
      </c>
      <c r="F141" s="8" t="s">
        <v>58</v>
      </c>
      <c r="G141" s="8" t="s">
        <v>76</v>
      </c>
      <c r="H141" s="11">
        <v>67633.850000000006</v>
      </c>
      <c r="I141" s="8" t="s">
        <v>41</v>
      </c>
      <c r="J141" s="12">
        <v>43340</v>
      </c>
      <c r="K141" s="8">
        <v>1</v>
      </c>
      <c r="L141" s="8" t="s">
        <v>42</v>
      </c>
      <c r="M141" s="8" t="s">
        <v>54</v>
      </c>
      <c r="N141" s="13">
        <v>5.8191780821917796</v>
      </c>
      <c r="O141" s="8" t="s">
        <v>50</v>
      </c>
    </row>
    <row r="142" spans="3:15" x14ac:dyDescent="0.3">
      <c r="C142" s="8" t="s">
        <v>449</v>
      </c>
      <c r="D142" s="8" t="s">
        <v>450</v>
      </c>
      <c r="E142" s="8" t="s">
        <v>451</v>
      </c>
      <c r="F142" s="8" t="s">
        <v>58</v>
      </c>
      <c r="G142" s="8" t="s">
        <v>72</v>
      </c>
      <c r="H142" s="11">
        <v>89838.77</v>
      </c>
      <c r="I142" s="8" t="s">
        <v>41</v>
      </c>
      <c r="J142" s="12">
        <v>43602</v>
      </c>
      <c r="K142" s="8">
        <v>1</v>
      </c>
      <c r="L142" s="8" t="s">
        <v>42</v>
      </c>
      <c r="M142" s="8" t="s">
        <v>61</v>
      </c>
      <c r="N142" s="13">
        <v>5.1013698630136997</v>
      </c>
      <c r="O142" s="8" t="s">
        <v>50</v>
      </c>
    </row>
    <row r="143" spans="3:15" x14ac:dyDescent="0.3">
      <c r="C143" s="8" t="s">
        <v>452</v>
      </c>
      <c r="D143" s="8" t="s">
        <v>453</v>
      </c>
      <c r="E143" s="8" t="s">
        <v>454</v>
      </c>
      <c r="F143" s="8" t="s">
        <v>58</v>
      </c>
      <c r="G143" s="8" t="s">
        <v>72</v>
      </c>
      <c r="H143" s="11">
        <v>28481.16</v>
      </c>
      <c r="I143" s="8" t="s">
        <v>80</v>
      </c>
      <c r="J143" s="12">
        <v>43916</v>
      </c>
      <c r="K143" s="8">
        <v>1</v>
      </c>
      <c r="L143" s="8" t="s">
        <v>42</v>
      </c>
      <c r="M143" s="8" t="s">
        <v>49</v>
      </c>
      <c r="N143" s="13">
        <v>4.2410958904109597</v>
      </c>
      <c r="O143" s="8" t="s">
        <v>50</v>
      </c>
    </row>
    <row r="144" spans="3:15" x14ac:dyDescent="0.3">
      <c r="C144" s="8" t="s">
        <v>452</v>
      </c>
      <c r="D144" s="8" t="s">
        <v>455</v>
      </c>
      <c r="E144" s="8" t="s">
        <v>456</v>
      </c>
      <c r="F144" s="8" t="s">
        <v>58</v>
      </c>
      <c r="G144" s="8" t="s">
        <v>72</v>
      </c>
      <c r="H144" s="11">
        <v>28481.16</v>
      </c>
      <c r="I144" s="8" t="s">
        <v>80</v>
      </c>
      <c r="J144" s="12">
        <v>43916</v>
      </c>
      <c r="K144" s="8">
        <v>1</v>
      </c>
      <c r="L144" s="8" t="s">
        <v>42</v>
      </c>
      <c r="M144" s="8" t="s">
        <v>49</v>
      </c>
      <c r="N144" s="13">
        <v>4.2410958904109597</v>
      </c>
      <c r="O144" s="8" t="s">
        <v>50</v>
      </c>
    </row>
    <row r="145" spans="3:15" x14ac:dyDescent="0.3">
      <c r="C145" s="8" t="s">
        <v>457</v>
      </c>
      <c r="D145" s="8" t="s">
        <v>458</v>
      </c>
      <c r="E145" s="8" t="s">
        <v>459</v>
      </c>
      <c r="F145" s="8" t="s">
        <v>39</v>
      </c>
      <c r="G145" s="8" t="s">
        <v>59</v>
      </c>
      <c r="H145" s="11">
        <v>114425.19</v>
      </c>
      <c r="I145" s="8" t="s">
        <v>60</v>
      </c>
      <c r="J145" s="12">
        <v>43857</v>
      </c>
      <c r="K145" s="8">
        <v>1</v>
      </c>
      <c r="L145" s="8" t="s">
        <v>42</v>
      </c>
      <c r="M145" s="8" t="s">
        <v>43</v>
      </c>
      <c r="N145" s="13">
        <v>4.4027397260274004</v>
      </c>
      <c r="O145" s="8" t="s">
        <v>50</v>
      </c>
    </row>
    <row r="146" spans="3:15" x14ac:dyDescent="0.3">
      <c r="C146" s="8" t="s">
        <v>460</v>
      </c>
      <c r="D146" s="8" t="s">
        <v>461</v>
      </c>
      <c r="E146" s="8" t="s">
        <v>462</v>
      </c>
      <c r="F146" s="8" t="s">
        <v>58</v>
      </c>
      <c r="G146" s="8" t="s">
        <v>72</v>
      </c>
      <c r="H146" s="11">
        <v>99460.78</v>
      </c>
      <c r="I146" s="8" t="s">
        <v>41</v>
      </c>
      <c r="J146" s="12">
        <v>43956</v>
      </c>
      <c r="K146" s="8">
        <v>1</v>
      </c>
      <c r="L146" s="8" t="s">
        <v>42</v>
      </c>
      <c r="M146" s="8" t="s">
        <v>61</v>
      </c>
      <c r="N146" s="13">
        <v>4.1315068493150697</v>
      </c>
      <c r="O146" s="8" t="s">
        <v>50</v>
      </c>
    </row>
    <row r="147" spans="3:15" x14ac:dyDescent="0.3">
      <c r="C147" s="8" t="s">
        <v>463</v>
      </c>
      <c r="D147" s="8" t="s">
        <v>464</v>
      </c>
      <c r="E147" s="8" t="s">
        <v>465</v>
      </c>
      <c r="F147" s="8" t="s">
        <v>58</v>
      </c>
      <c r="G147" s="8" t="s">
        <v>139</v>
      </c>
      <c r="H147" s="11">
        <v>30077.45</v>
      </c>
      <c r="I147" s="8" t="s">
        <v>80</v>
      </c>
      <c r="J147" s="12">
        <v>43474</v>
      </c>
      <c r="K147" s="8">
        <v>1</v>
      </c>
      <c r="L147" s="8" t="s">
        <v>42</v>
      </c>
      <c r="M147" s="8" t="s">
        <v>43</v>
      </c>
      <c r="N147" s="13">
        <v>5.4520547945205502</v>
      </c>
      <c r="O147" s="8" t="s">
        <v>50</v>
      </c>
    </row>
    <row r="148" spans="3:15" x14ac:dyDescent="0.3">
      <c r="C148" s="8" t="s">
        <v>466</v>
      </c>
      <c r="D148" s="8" t="s">
        <v>467</v>
      </c>
      <c r="E148" s="8" t="s">
        <v>468</v>
      </c>
      <c r="F148" s="8" t="s">
        <v>58</v>
      </c>
      <c r="G148" s="8" t="s">
        <v>117</v>
      </c>
      <c r="H148" s="11">
        <v>80360.41</v>
      </c>
      <c r="I148" s="8" t="s">
        <v>41</v>
      </c>
      <c r="J148" s="12">
        <v>44167</v>
      </c>
      <c r="K148" s="8">
        <v>1</v>
      </c>
      <c r="L148" s="8" t="s">
        <v>42</v>
      </c>
      <c r="M148" s="8" t="s">
        <v>61</v>
      </c>
      <c r="N148" s="13">
        <v>3.5534246575342499</v>
      </c>
      <c r="O148" s="8" t="s">
        <v>50</v>
      </c>
    </row>
    <row r="149" spans="3:15" x14ac:dyDescent="0.3">
      <c r="C149" s="8" t="s">
        <v>469</v>
      </c>
      <c r="D149" s="8" t="s">
        <v>470</v>
      </c>
      <c r="E149" s="8" t="s">
        <v>471</v>
      </c>
      <c r="F149" s="8" t="s">
        <v>39</v>
      </c>
      <c r="G149" s="8" t="s">
        <v>117</v>
      </c>
      <c r="H149" s="11">
        <v>68795.48</v>
      </c>
      <c r="I149" s="8" t="s">
        <v>41</v>
      </c>
      <c r="J149" s="12">
        <v>44277</v>
      </c>
      <c r="K149" s="8">
        <v>0.2</v>
      </c>
      <c r="L149" s="8" t="s">
        <v>42</v>
      </c>
      <c r="M149" s="8" t="s">
        <v>61</v>
      </c>
      <c r="N149" s="13">
        <v>3.25205479452055</v>
      </c>
      <c r="O149" s="8" t="s">
        <v>44</v>
      </c>
    </row>
    <row r="150" spans="3:15" x14ac:dyDescent="0.3">
      <c r="C150" s="8" t="s">
        <v>469</v>
      </c>
      <c r="D150" s="8" t="s">
        <v>470</v>
      </c>
      <c r="E150" s="8" t="s">
        <v>471</v>
      </c>
      <c r="F150" s="8" t="s">
        <v>39</v>
      </c>
      <c r="G150" s="8" t="s">
        <v>117</v>
      </c>
      <c r="H150" s="11">
        <v>68795.48</v>
      </c>
      <c r="I150" s="8" t="s">
        <v>41</v>
      </c>
      <c r="J150" s="12">
        <v>44277</v>
      </c>
      <c r="K150" s="8">
        <v>0.2</v>
      </c>
      <c r="L150" s="8" t="s">
        <v>42</v>
      </c>
      <c r="M150" s="8" t="s">
        <v>61</v>
      </c>
      <c r="N150" s="13">
        <v>3.25205479452055</v>
      </c>
      <c r="O150" s="8" t="s">
        <v>44</v>
      </c>
    </row>
    <row r="151" spans="3:15" x14ac:dyDescent="0.3">
      <c r="C151" s="8" t="s">
        <v>472</v>
      </c>
      <c r="D151" s="8" t="s">
        <v>473</v>
      </c>
      <c r="E151" s="8" t="s">
        <v>474</v>
      </c>
      <c r="F151" s="8" t="s">
        <v>58</v>
      </c>
      <c r="G151" s="8" t="s">
        <v>48</v>
      </c>
      <c r="H151" s="11">
        <v>88511.17</v>
      </c>
      <c r="I151" s="8" t="s">
        <v>41</v>
      </c>
      <c r="J151" s="12">
        <v>43950</v>
      </c>
      <c r="K151" s="8">
        <v>1</v>
      </c>
      <c r="L151" s="8" t="s">
        <v>42</v>
      </c>
      <c r="M151" s="8" t="s">
        <v>54</v>
      </c>
      <c r="N151" s="13">
        <v>4.1479452054794503</v>
      </c>
      <c r="O151" s="8" t="s">
        <v>50</v>
      </c>
    </row>
    <row r="152" spans="3:15" x14ac:dyDescent="0.3">
      <c r="C152" s="8" t="s">
        <v>475</v>
      </c>
      <c r="D152" s="8" t="s">
        <v>476</v>
      </c>
      <c r="E152" s="8" t="s">
        <v>477</v>
      </c>
      <c r="F152" s="8" t="s">
        <v>58</v>
      </c>
      <c r="G152" s="8" t="s">
        <v>76</v>
      </c>
      <c r="H152" s="11">
        <v>57925.91</v>
      </c>
      <c r="I152" s="8" t="s">
        <v>41</v>
      </c>
      <c r="J152" s="12">
        <v>43572</v>
      </c>
      <c r="K152" s="8">
        <v>0.5</v>
      </c>
      <c r="L152" s="8" t="s">
        <v>42</v>
      </c>
      <c r="M152" s="8" t="s">
        <v>43</v>
      </c>
      <c r="N152" s="13">
        <v>5.1835616438356196</v>
      </c>
      <c r="O152" s="8" t="s">
        <v>44</v>
      </c>
    </row>
    <row r="153" spans="3:15" x14ac:dyDescent="0.3">
      <c r="C153" s="8" t="s">
        <v>478</v>
      </c>
      <c r="D153" s="8" t="s">
        <v>479</v>
      </c>
      <c r="E153" s="8" t="s">
        <v>480</v>
      </c>
      <c r="F153" s="8" t="s">
        <v>58</v>
      </c>
      <c r="G153" s="8" t="s">
        <v>48</v>
      </c>
      <c r="H153" s="11">
        <v>80169.42</v>
      </c>
      <c r="I153" s="8" t="s">
        <v>41</v>
      </c>
      <c r="J153" s="12">
        <v>44053</v>
      </c>
      <c r="K153" s="8">
        <v>1</v>
      </c>
      <c r="L153" s="8" t="s">
        <v>42</v>
      </c>
      <c r="M153" s="8" t="s">
        <v>103</v>
      </c>
      <c r="N153" s="13">
        <v>3.8657534246575298</v>
      </c>
      <c r="O153" s="8" t="s">
        <v>50</v>
      </c>
    </row>
    <row r="154" spans="3:15" x14ac:dyDescent="0.3">
      <c r="C154" s="8" t="s">
        <v>478</v>
      </c>
      <c r="D154" s="8" t="s">
        <v>479</v>
      </c>
      <c r="E154" s="8" t="s">
        <v>480</v>
      </c>
      <c r="F154" s="8" t="s">
        <v>58</v>
      </c>
      <c r="G154" s="8" t="s">
        <v>48</v>
      </c>
      <c r="H154" s="11">
        <v>80169.42</v>
      </c>
      <c r="I154" s="8" t="s">
        <v>41</v>
      </c>
      <c r="J154" s="12">
        <v>44053</v>
      </c>
      <c r="K154" s="8">
        <v>1</v>
      </c>
      <c r="L154" s="8" t="s">
        <v>42</v>
      </c>
      <c r="M154" s="8" t="s">
        <v>103</v>
      </c>
      <c r="N154" s="13">
        <v>3.8657534246575298</v>
      </c>
      <c r="O154" s="8" t="s">
        <v>50</v>
      </c>
    </row>
    <row r="155" spans="3:15" x14ac:dyDescent="0.3">
      <c r="C155" s="8" t="s">
        <v>481</v>
      </c>
      <c r="D155" s="8" t="s">
        <v>482</v>
      </c>
      <c r="E155" s="8" t="s">
        <v>483</v>
      </c>
      <c r="F155" s="8" t="s">
        <v>58</v>
      </c>
      <c r="G155" s="8" t="s">
        <v>110</v>
      </c>
      <c r="H155" s="11">
        <v>88689.09</v>
      </c>
      <c r="I155" s="8" t="s">
        <v>41</v>
      </c>
      <c r="J155" s="12">
        <v>43740</v>
      </c>
      <c r="K155" s="8">
        <v>1</v>
      </c>
      <c r="L155" s="8" t="s">
        <v>42</v>
      </c>
      <c r="M155" s="8" t="s">
        <v>99</v>
      </c>
      <c r="N155" s="13">
        <v>4.72328767123288</v>
      </c>
      <c r="O155" s="8" t="s">
        <v>50</v>
      </c>
    </row>
    <row r="156" spans="3:15" x14ac:dyDescent="0.3">
      <c r="C156" s="8" t="s">
        <v>484</v>
      </c>
      <c r="D156" s="8" t="s">
        <v>328</v>
      </c>
      <c r="E156" s="8" t="s">
        <v>329</v>
      </c>
      <c r="F156" s="8" t="s">
        <v>58</v>
      </c>
      <c r="G156" s="8" t="s">
        <v>48</v>
      </c>
      <c r="H156" s="11">
        <v>90884.32</v>
      </c>
      <c r="I156" s="8" t="s">
        <v>41</v>
      </c>
      <c r="J156" s="12">
        <v>44039</v>
      </c>
      <c r="K156" s="8">
        <v>0.5</v>
      </c>
      <c r="L156" s="8" t="s">
        <v>42</v>
      </c>
      <c r="M156" s="8" t="s">
        <v>54</v>
      </c>
      <c r="N156" s="13">
        <v>3.9041095890410999</v>
      </c>
      <c r="O156" s="8" t="s">
        <v>44</v>
      </c>
    </row>
    <row r="157" spans="3:15" x14ac:dyDescent="0.3">
      <c r="C157" s="8" t="s">
        <v>485</v>
      </c>
      <c r="D157" s="8" t="s">
        <v>486</v>
      </c>
      <c r="E157" s="8" t="s">
        <v>487</v>
      </c>
      <c r="F157" s="8" t="s">
        <v>58</v>
      </c>
      <c r="G157" s="8" t="s">
        <v>91</v>
      </c>
      <c r="H157" s="11">
        <v>69709.509999999995</v>
      </c>
      <c r="I157" s="8" t="s">
        <v>41</v>
      </c>
      <c r="J157" s="12">
        <v>43472</v>
      </c>
      <c r="K157" s="8">
        <v>1</v>
      </c>
      <c r="L157" s="8" t="s">
        <v>42</v>
      </c>
      <c r="M157" s="8" t="s">
        <v>49</v>
      </c>
      <c r="N157" s="13">
        <v>5.4575342465753396</v>
      </c>
      <c r="O157" s="8" t="s">
        <v>50</v>
      </c>
    </row>
    <row r="158" spans="3:15" x14ac:dyDescent="0.3">
      <c r="C158" s="8" t="s">
        <v>488</v>
      </c>
      <c r="D158" s="8" t="s">
        <v>489</v>
      </c>
      <c r="E158" s="8" t="s">
        <v>490</v>
      </c>
      <c r="F158" s="8" t="s">
        <v>213</v>
      </c>
      <c r="G158" s="8" t="s">
        <v>76</v>
      </c>
      <c r="H158" s="11">
        <v>98012.63</v>
      </c>
      <c r="I158" s="8" t="s">
        <v>41</v>
      </c>
      <c r="J158" s="12">
        <v>43780</v>
      </c>
      <c r="K158" s="8">
        <v>1</v>
      </c>
      <c r="L158" s="8" t="s">
        <v>42</v>
      </c>
      <c r="M158" s="8" t="s">
        <v>61</v>
      </c>
      <c r="N158" s="13">
        <v>4.61369863013699</v>
      </c>
      <c r="O158" s="8" t="s">
        <v>50</v>
      </c>
    </row>
    <row r="159" spans="3:15" x14ac:dyDescent="0.3">
      <c r="C159" s="8" t="s">
        <v>491</v>
      </c>
      <c r="D159" s="8" t="s">
        <v>492</v>
      </c>
      <c r="E159" s="8" t="s">
        <v>493</v>
      </c>
      <c r="F159" s="8" t="s">
        <v>58</v>
      </c>
      <c r="G159" s="8" t="s">
        <v>87</v>
      </c>
      <c r="H159" s="11">
        <v>28329.77</v>
      </c>
      <c r="I159" s="8" t="s">
        <v>80</v>
      </c>
      <c r="J159" s="12">
        <v>43402</v>
      </c>
      <c r="K159" s="8">
        <v>1</v>
      </c>
      <c r="L159" s="8" t="s">
        <v>42</v>
      </c>
      <c r="M159" s="8" t="s">
        <v>99</v>
      </c>
      <c r="N159" s="13">
        <v>5.6493150684931503</v>
      </c>
      <c r="O159" s="8" t="s">
        <v>50</v>
      </c>
    </row>
    <row r="160" spans="3:15" x14ac:dyDescent="0.3">
      <c r="C160" s="8" t="s">
        <v>494</v>
      </c>
      <c r="D160" s="8" t="s">
        <v>495</v>
      </c>
      <c r="E160" s="8" t="s">
        <v>496</v>
      </c>
      <c r="F160" s="8" t="s">
        <v>213</v>
      </c>
      <c r="G160" s="8" t="s">
        <v>87</v>
      </c>
      <c r="H160" s="11">
        <v>67957.899999999994</v>
      </c>
      <c r="I160" s="8" t="s">
        <v>41</v>
      </c>
      <c r="J160" s="12">
        <v>43430</v>
      </c>
      <c r="K160" s="8">
        <v>1</v>
      </c>
      <c r="L160" s="8" t="s">
        <v>42</v>
      </c>
      <c r="M160" s="8" t="s">
        <v>95</v>
      </c>
      <c r="N160" s="13">
        <v>5.5726027397260296</v>
      </c>
      <c r="O160" s="8" t="s">
        <v>50</v>
      </c>
    </row>
    <row r="161" spans="3:15" x14ac:dyDescent="0.3">
      <c r="C161" s="8" t="s">
        <v>497</v>
      </c>
      <c r="D161" s="8" t="s">
        <v>498</v>
      </c>
      <c r="E161" s="8" t="s">
        <v>499</v>
      </c>
      <c r="F161" s="8" t="s">
        <v>39</v>
      </c>
      <c r="G161" s="8" t="s">
        <v>76</v>
      </c>
      <c r="H161" s="11">
        <v>69163.39</v>
      </c>
      <c r="I161" s="8" t="s">
        <v>41</v>
      </c>
      <c r="J161" s="12">
        <v>43397</v>
      </c>
      <c r="K161" s="8">
        <v>1</v>
      </c>
      <c r="L161" s="8" t="s">
        <v>42</v>
      </c>
      <c r="M161" s="8" t="s">
        <v>61</v>
      </c>
      <c r="N161" s="13">
        <v>5.6630136986301398</v>
      </c>
      <c r="O161" s="8" t="s">
        <v>50</v>
      </c>
    </row>
    <row r="162" spans="3:15" x14ac:dyDescent="0.3">
      <c r="C162" s="8" t="s">
        <v>497</v>
      </c>
      <c r="D162" s="8" t="s">
        <v>498</v>
      </c>
      <c r="E162" s="8" t="s">
        <v>499</v>
      </c>
      <c r="F162" s="8" t="s">
        <v>39</v>
      </c>
      <c r="G162" s="8" t="s">
        <v>76</v>
      </c>
      <c r="H162" s="11">
        <v>69163.39</v>
      </c>
      <c r="I162" s="8" t="s">
        <v>41</v>
      </c>
      <c r="J162" s="12">
        <v>43397</v>
      </c>
      <c r="K162" s="8">
        <v>1</v>
      </c>
      <c r="L162" s="8" t="s">
        <v>42</v>
      </c>
      <c r="M162" s="8" t="s">
        <v>61</v>
      </c>
      <c r="N162" s="13">
        <v>5.6630136986301398</v>
      </c>
      <c r="O162" s="8" t="s">
        <v>50</v>
      </c>
    </row>
    <row r="163" spans="3:15" x14ac:dyDescent="0.3">
      <c r="C163" s="8" t="s">
        <v>500</v>
      </c>
      <c r="D163" s="8" t="s">
        <v>501</v>
      </c>
      <c r="E163" s="8" t="s">
        <v>502</v>
      </c>
      <c r="F163" s="8" t="s">
        <v>58</v>
      </c>
      <c r="G163" s="8" t="s">
        <v>149</v>
      </c>
      <c r="H163" s="11">
        <v>96753.78</v>
      </c>
      <c r="I163" s="8" t="s">
        <v>41</v>
      </c>
      <c r="J163" s="12">
        <v>44494</v>
      </c>
      <c r="K163" s="8">
        <v>1</v>
      </c>
      <c r="L163" s="8" t="s">
        <v>42</v>
      </c>
      <c r="M163" s="8" t="s">
        <v>103</v>
      </c>
      <c r="N163" s="13">
        <v>2.6575342465753402</v>
      </c>
      <c r="O163" s="8" t="s">
        <v>50</v>
      </c>
    </row>
    <row r="164" spans="3:15" x14ac:dyDescent="0.3">
      <c r="C164" s="8" t="s">
        <v>500</v>
      </c>
      <c r="D164" s="8" t="s">
        <v>501</v>
      </c>
      <c r="E164" s="8" t="s">
        <v>502</v>
      </c>
      <c r="F164" s="8" t="s">
        <v>58</v>
      </c>
      <c r="G164" s="8" t="s">
        <v>149</v>
      </c>
      <c r="H164" s="11">
        <v>96753.78</v>
      </c>
      <c r="I164" s="8" t="s">
        <v>41</v>
      </c>
      <c r="J164" s="12">
        <v>44494</v>
      </c>
      <c r="K164" s="8">
        <v>1</v>
      </c>
      <c r="L164" s="8" t="s">
        <v>42</v>
      </c>
      <c r="M164" s="8" t="s">
        <v>103</v>
      </c>
      <c r="N164" s="13">
        <v>2.6575342465753402</v>
      </c>
      <c r="O164" s="8" t="s">
        <v>50</v>
      </c>
    </row>
    <row r="165" spans="3:15" x14ac:dyDescent="0.3">
      <c r="C165" s="8" t="s">
        <v>503</v>
      </c>
      <c r="D165" s="8" t="s">
        <v>504</v>
      </c>
      <c r="E165" s="8" t="s">
        <v>505</v>
      </c>
      <c r="F165" s="8" t="s">
        <v>39</v>
      </c>
      <c r="G165" s="8" t="s">
        <v>139</v>
      </c>
      <c r="H165" s="11">
        <v>28974.03</v>
      </c>
      <c r="I165" s="8" t="s">
        <v>80</v>
      </c>
      <c r="J165" s="12">
        <v>43733</v>
      </c>
      <c r="K165" s="8">
        <v>1</v>
      </c>
      <c r="L165" s="8" t="s">
        <v>42</v>
      </c>
      <c r="M165" s="8" t="s">
        <v>103</v>
      </c>
      <c r="N165" s="13">
        <v>4.7424657534246597</v>
      </c>
      <c r="O165" s="8" t="s">
        <v>50</v>
      </c>
    </row>
    <row r="166" spans="3:15" x14ac:dyDescent="0.3">
      <c r="C166" s="8" t="s">
        <v>506</v>
      </c>
      <c r="D166" s="8" t="s">
        <v>507</v>
      </c>
      <c r="E166" s="8" t="s">
        <v>508</v>
      </c>
      <c r="F166" s="8" t="s">
        <v>39</v>
      </c>
      <c r="G166" s="8" t="s">
        <v>40</v>
      </c>
      <c r="H166" s="11">
        <v>57002.02</v>
      </c>
      <c r="I166" s="8" t="s">
        <v>41</v>
      </c>
      <c r="J166" s="12">
        <v>43192</v>
      </c>
      <c r="K166" s="8">
        <v>0.7</v>
      </c>
      <c r="L166" s="8" t="s">
        <v>42</v>
      </c>
      <c r="M166" s="8" t="s">
        <v>49</v>
      </c>
      <c r="N166" s="13">
        <v>6.22465753424658</v>
      </c>
      <c r="O166" s="8" t="s">
        <v>44</v>
      </c>
    </row>
    <row r="167" spans="3:15" x14ac:dyDescent="0.3">
      <c r="C167" s="8" t="s">
        <v>509</v>
      </c>
      <c r="D167" s="8" t="s">
        <v>510</v>
      </c>
      <c r="E167" s="8" t="s">
        <v>511</v>
      </c>
      <c r="F167" s="8" t="s">
        <v>39</v>
      </c>
      <c r="G167" s="8" t="s">
        <v>48</v>
      </c>
      <c r="H167" s="11">
        <v>33031.26</v>
      </c>
      <c r="I167" s="8" t="s">
        <v>80</v>
      </c>
      <c r="J167" s="12">
        <v>43468</v>
      </c>
      <c r="K167" s="8">
        <v>0.4</v>
      </c>
      <c r="L167" s="8" t="s">
        <v>42</v>
      </c>
      <c r="M167" s="8" t="s">
        <v>49</v>
      </c>
      <c r="N167" s="13">
        <v>5.4684931506849299</v>
      </c>
      <c r="O167" s="8" t="s">
        <v>44</v>
      </c>
    </row>
    <row r="168" spans="3:15" x14ac:dyDescent="0.3">
      <c r="C168" s="8" t="s">
        <v>512</v>
      </c>
      <c r="D168" s="8" t="s">
        <v>513</v>
      </c>
      <c r="E168" s="8" t="s">
        <v>514</v>
      </c>
      <c r="F168" s="8" t="s">
        <v>39</v>
      </c>
      <c r="G168" s="8" t="s">
        <v>149</v>
      </c>
      <c r="H168" s="11">
        <v>84762.76</v>
      </c>
      <c r="I168" s="8" t="s">
        <v>41</v>
      </c>
      <c r="J168" s="12">
        <v>43332</v>
      </c>
      <c r="K168" s="8">
        <v>1</v>
      </c>
      <c r="L168" s="8" t="s">
        <v>42</v>
      </c>
      <c r="M168" s="8" t="s">
        <v>49</v>
      </c>
      <c r="N168" s="13">
        <v>5.8410958904109602</v>
      </c>
      <c r="O168" s="8" t="s">
        <v>50</v>
      </c>
    </row>
    <row r="169" spans="3:15" x14ac:dyDescent="0.3">
      <c r="C169" s="8" t="s">
        <v>515</v>
      </c>
      <c r="D169" s="8" t="s">
        <v>516</v>
      </c>
      <c r="E169" s="8" t="s">
        <v>517</v>
      </c>
      <c r="F169" s="8" t="s">
        <v>58</v>
      </c>
      <c r="G169" s="8" t="s">
        <v>59</v>
      </c>
      <c r="H169" s="11">
        <v>92943.89</v>
      </c>
      <c r="I169" s="8" t="s">
        <v>41</v>
      </c>
      <c r="J169" s="12">
        <v>44510</v>
      </c>
      <c r="K169" s="8">
        <v>1</v>
      </c>
      <c r="L169" s="8" t="s">
        <v>42</v>
      </c>
      <c r="M169" s="8" t="s">
        <v>49</v>
      </c>
      <c r="N169" s="13">
        <v>2.61369863013699</v>
      </c>
      <c r="O169" s="8" t="s">
        <v>50</v>
      </c>
    </row>
    <row r="170" spans="3:15" x14ac:dyDescent="0.3">
      <c r="C170" s="8" t="s">
        <v>518</v>
      </c>
      <c r="D170" s="8" t="s">
        <v>519</v>
      </c>
      <c r="E170" s="8" t="s">
        <v>520</v>
      </c>
      <c r="F170" s="8" t="s">
        <v>39</v>
      </c>
      <c r="G170" s="8" t="s">
        <v>91</v>
      </c>
      <c r="H170" s="11">
        <v>39700.82</v>
      </c>
      <c r="I170" s="8" t="s">
        <v>80</v>
      </c>
      <c r="J170" s="12">
        <v>44203</v>
      </c>
      <c r="K170" s="8">
        <v>0.8</v>
      </c>
      <c r="L170" s="8" t="s">
        <v>42</v>
      </c>
      <c r="M170" s="8" t="s">
        <v>95</v>
      </c>
      <c r="N170" s="13">
        <v>3.4547945205479502</v>
      </c>
      <c r="O170" s="8" t="s">
        <v>44</v>
      </c>
    </row>
    <row r="171" spans="3:15" x14ac:dyDescent="0.3">
      <c r="C171" s="8" t="s">
        <v>518</v>
      </c>
      <c r="D171" s="8" t="s">
        <v>94</v>
      </c>
      <c r="E171" s="8" t="s">
        <v>521</v>
      </c>
      <c r="F171" s="8" t="s">
        <v>39</v>
      </c>
      <c r="G171" s="8" t="s">
        <v>91</v>
      </c>
      <c r="H171" s="11">
        <v>39700.82</v>
      </c>
      <c r="I171" s="8" t="s">
        <v>80</v>
      </c>
      <c r="J171" s="12">
        <v>44203</v>
      </c>
      <c r="K171" s="8">
        <v>0.8</v>
      </c>
      <c r="L171" s="8" t="s">
        <v>42</v>
      </c>
      <c r="M171" s="8" t="s">
        <v>95</v>
      </c>
      <c r="N171" s="13">
        <v>3.4547945205479502</v>
      </c>
      <c r="O171" s="8" t="s">
        <v>44</v>
      </c>
    </row>
    <row r="172" spans="3:15" x14ac:dyDescent="0.3">
      <c r="C172" s="8" t="s">
        <v>522</v>
      </c>
      <c r="D172" s="8" t="s">
        <v>523</v>
      </c>
      <c r="E172" s="8" t="s">
        <v>524</v>
      </c>
      <c r="F172" s="8" t="s">
        <v>58</v>
      </c>
      <c r="G172" s="8" t="s">
        <v>48</v>
      </c>
      <c r="H172" s="11">
        <v>39784.239999999998</v>
      </c>
      <c r="I172" s="8" t="s">
        <v>80</v>
      </c>
      <c r="J172" s="12">
        <v>43465</v>
      </c>
      <c r="K172" s="8">
        <v>1</v>
      </c>
      <c r="L172" s="8" t="s">
        <v>525</v>
      </c>
      <c r="M172" s="8" t="s">
        <v>95</v>
      </c>
      <c r="N172" s="13">
        <v>5.4767123287671202</v>
      </c>
      <c r="O172" s="8" t="s">
        <v>50</v>
      </c>
    </row>
    <row r="173" spans="3:15" x14ac:dyDescent="0.3">
      <c r="C173" s="8" t="s">
        <v>526</v>
      </c>
      <c r="D173" s="8" t="s">
        <v>527</v>
      </c>
      <c r="E173" s="8" t="s">
        <v>528</v>
      </c>
      <c r="F173" s="8" t="s">
        <v>58</v>
      </c>
      <c r="G173" s="8" t="s">
        <v>65</v>
      </c>
      <c r="H173" s="11">
        <v>31816.57</v>
      </c>
      <c r="I173" s="8" t="s">
        <v>80</v>
      </c>
      <c r="J173" s="12">
        <v>43497</v>
      </c>
      <c r="K173" s="8">
        <v>0.3</v>
      </c>
      <c r="L173" s="8" t="s">
        <v>525</v>
      </c>
      <c r="M173" s="8" t="s">
        <v>61</v>
      </c>
      <c r="N173" s="13">
        <v>5.38904109589041</v>
      </c>
      <c r="O173" s="8" t="s">
        <v>44</v>
      </c>
    </row>
    <row r="174" spans="3:15" x14ac:dyDescent="0.3">
      <c r="C174" s="8" t="s">
        <v>529</v>
      </c>
      <c r="D174" s="8" t="s">
        <v>530</v>
      </c>
      <c r="E174" s="8" t="s">
        <v>531</v>
      </c>
      <c r="F174" s="8" t="s">
        <v>39</v>
      </c>
      <c r="G174" s="8" t="s">
        <v>117</v>
      </c>
      <c r="H174" s="11">
        <v>67818.14</v>
      </c>
      <c r="I174" s="8" t="s">
        <v>41</v>
      </c>
      <c r="J174" s="12">
        <v>43406</v>
      </c>
      <c r="K174" s="8">
        <v>0.6</v>
      </c>
      <c r="L174" s="8" t="s">
        <v>525</v>
      </c>
      <c r="M174" s="8" t="s">
        <v>61</v>
      </c>
      <c r="N174" s="13">
        <v>5.63835616438356</v>
      </c>
      <c r="O174" s="8" t="s">
        <v>44</v>
      </c>
    </row>
    <row r="175" spans="3:15" x14ac:dyDescent="0.3">
      <c r="C175" s="8" t="s">
        <v>529</v>
      </c>
      <c r="D175" s="8" t="s">
        <v>530</v>
      </c>
      <c r="E175" s="8" t="s">
        <v>531</v>
      </c>
      <c r="F175" s="8" t="s">
        <v>39</v>
      </c>
      <c r="G175" s="8" t="s">
        <v>117</v>
      </c>
      <c r="H175" s="11">
        <v>67818.14</v>
      </c>
      <c r="I175" s="8" t="s">
        <v>41</v>
      </c>
      <c r="J175" s="12">
        <v>43406</v>
      </c>
      <c r="K175" s="8">
        <v>0.6</v>
      </c>
      <c r="L175" s="8" t="s">
        <v>525</v>
      </c>
      <c r="M175" s="8" t="s">
        <v>61</v>
      </c>
      <c r="N175" s="13">
        <v>5.63835616438356</v>
      </c>
      <c r="O175" s="8" t="s">
        <v>44</v>
      </c>
    </row>
    <row r="176" spans="3:15" x14ac:dyDescent="0.3">
      <c r="C176" s="8" t="s">
        <v>532</v>
      </c>
      <c r="D176" s="8" t="s">
        <v>533</v>
      </c>
      <c r="E176" s="8" t="s">
        <v>534</v>
      </c>
      <c r="F176" s="8" t="s">
        <v>58</v>
      </c>
      <c r="G176" s="8" t="s">
        <v>40</v>
      </c>
      <c r="H176" s="11">
        <v>79567.69</v>
      </c>
      <c r="I176" s="8" t="s">
        <v>41</v>
      </c>
      <c r="J176" s="12">
        <v>43272</v>
      </c>
      <c r="K176" s="8">
        <v>1</v>
      </c>
      <c r="L176" s="8" t="s">
        <v>525</v>
      </c>
      <c r="M176" s="8" t="s">
        <v>95</v>
      </c>
      <c r="N176" s="13">
        <v>6.0054794520547903</v>
      </c>
      <c r="O176" s="8" t="s">
        <v>50</v>
      </c>
    </row>
    <row r="177" spans="3:15" x14ac:dyDescent="0.3">
      <c r="C177" s="8" t="s">
        <v>535</v>
      </c>
      <c r="D177" s="8" t="s">
        <v>184</v>
      </c>
      <c r="E177" s="8" t="s">
        <v>185</v>
      </c>
      <c r="F177" s="8" t="s">
        <v>58</v>
      </c>
      <c r="G177" s="8" t="s">
        <v>87</v>
      </c>
      <c r="H177" s="11">
        <v>72876.91</v>
      </c>
      <c r="I177" s="8" t="s">
        <v>41</v>
      </c>
      <c r="J177" s="12">
        <v>43612</v>
      </c>
      <c r="K177" s="8">
        <v>0.4</v>
      </c>
      <c r="L177" s="8" t="s">
        <v>525</v>
      </c>
      <c r="M177" s="8" t="s">
        <v>103</v>
      </c>
      <c r="N177" s="13">
        <v>5.0739726027397296</v>
      </c>
      <c r="O177" s="8" t="s">
        <v>44</v>
      </c>
    </row>
    <row r="178" spans="3:15" x14ac:dyDescent="0.3">
      <c r="C178" s="8" t="s">
        <v>536</v>
      </c>
      <c r="D178" s="8" t="s">
        <v>537</v>
      </c>
      <c r="E178" s="8" t="s">
        <v>538</v>
      </c>
      <c r="F178" s="8" t="s">
        <v>58</v>
      </c>
      <c r="G178" s="8" t="s">
        <v>91</v>
      </c>
      <c r="H178" s="11">
        <v>78705.929999999993</v>
      </c>
      <c r="I178" s="8" t="s">
        <v>41</v>
      </c>
      <c r="J178" s="12">
        <v>43409</v>
      </c>
      <c r="K178" s="8">
        <v>1</v>
      </c>
      <c r="L178" s="8" t="s">
        <v>525</v>
      </c>
      <c r="M178" s="8" t="s">
        <v>99</v>
      </c>
      <c r="N178" s="13">
        <v>5.6301369863013697</v>
      </c>
      <c r="O178" s="8" t="s">
        <v>50</v>
      </c>
    </row>
    <row r="179" spans="3:15" x14ac:dyDescent="0.3">
      <c r="C179" s="8" t="s">
        <v>539</v>
      </c>
      <c r="D179" s="8" t="s">
        <v>540</v>
      </c>
      <c r="E179" s="8" t="s">
        <v>541</v>
      </c>
      <c r="F179" s="8" t="s">
        <v>58</v>
      </c>
      <c r="G179" s="8" t="s">
        <v>59</v>
      </c>
      <c r="H179" s="11">
        <v>43329.22</v>
      </c>
      <c r="I179" s="8" t="s">
        <v>80</v>
      </c>
      <c r="J179" s="12">
        <v>43809</v>
      </c>
      <c r="K179" s="8">
        <v>0.5</v>
      </c>
      <c r="L179" s="8" t="s">
        <v>525</v>
      </c>
      <c r="M179" s="8" t="s">
        <v>61</v>
      </c>
      <c r="N179" s="13">
        <v>4.5342465753424701</v>
      </c>
      <c r="O179" s="8" t="s">
        <v>44</v>
      </c>
    </row>
    <row r="180" spans="3:15" x14ac:dyDescent="0.3">
      <c r="C180" s="8" t="s">
        <v>542</v>
      </c>
      <c r="D180" s="8" t="s">
        <v>543</v>
      </c>
      <c r="E180" s="8" t="s">
        <v>544</v>
      </c>
      <c r="F180" s="8" t="s">
        <v>39</v>
      </c>
      <c r="G180" s="8" t="s">
        <v>91</v>
      </c>
      <c r="H180" s="11">
        <v>99683.67</v>
      </c>
      <c r="I180" s="8" t="s">
        <v>41</v>
      </c>
      <c r="J180" s="12">
        <v>43500</v>
      </c>
      <c r="K180" s="8">
        <v>1</v>
      </c>
      <c r="L180" s="8" t="s">
        <v>525</v>
      </c>
      <c r="M180" s="8" t="s">
        <v>99</v>
      </c>
      <c r="N180" s="13">
        <v>5.3808219178082197</v>
      </c>
      <c r="O180" s="8" t="s">
        <v>50</v>
      </c>
    </row>
    <row r="181" spans="3:15" x14ac:dyDescent="0.3">
      <c r="C181" s="8" t="s">
        <v>542</v>
      </c>
      <c r="D181" s="8" t="s">
        <v>543</v>
      </c>
      <c r="E181" s="8" t="s">
        <v>544</v>
      </c>
      <c r="F181" s="8" t="s">
        <v>39</v>
      </c>
      <c r="G181" s="8" t="s">
        <v>91</v>
      </c>
      <c r="H181" s="11">
        <v>99683.67</v>
      </c>
      <c r="I181" s="8" t="s">
        <v>41</v>
      </c>
      <c r="J181" s="12">
        <v>43500</v>
      </c>
      <c r="K181" s="8">
        <v>1</v>
      </c>
      <c r="L181" s="8" t="s">
        <v>525</v>
      </c>
      <c r="M181" s="8" t="s">
        <v>99</v>
      </c>
      <c r="N181" s="13">
        <v>5.3808219178082197</v>
      </c>
      <c r="O181" s="8" t="s">
        <v>50</v>
      </c>
    </row>
    <row r="182" spans="3:15" x14ac:dyDescent="0.3">
      <c r="C182" s="8" t="s">
        <v>545</v>
      </c>
      <c r="D182" s="8" t="s">
        <v>546</v>
      </c>
      <c r="E182" s="8" t="s">
        <v>547</v>
      </c>
      <c r="F182" s="8" t="s">
        <v>58</v>
      </c>
      <c r="G182" s="8" t="s">
        <v>117</v>
      </c>
      <c r="H182" s="11">
        <v>106775.14</v>
      </c>
      <c r="I182" s="8" t="s">
        <v>60</v>
      </c>
      <c r="J182" s="12">
        <v>43563</v>
      </c>
      <c r="K182" s="8">
        <v>1</v>
      </c>
      <c r="L182" s="8" t="s">
        <v>525</v>
      </c>
      <c r="M182" s="8" t="s">
        <v>49</v>
      </c>
      <c r="N182" s="13">
        <v>5.2082191780821896</v>
      </c>
      <c r="O182" s="8" t="s">
        <v>50</v>
      </c>
    </row>
    <row r="183" spans="3:15" x14ac:dyDescent="0.3">
      <c r="C183" s="8" t="s">
        <v>545</v>
      </c>
      <c r="D183" s="8" t="s">
        <v>548</v>
      </c>
      <c r="E183" s="8" t="s">
        <v>549</v>
      </c>
      <c r="F183" s="8" t="s">
        <v>58</v>
      </c>
      <c r="G183" s="8" t="s">
        <v>117</v>
      </c>
      <c r="H183" s="11">
        <v>106775.14</v>
      </c>
      <c r="I183" s="8" t="s">
        <v>60</v>
      </c>
      <c r="J183" s="12">
        <v>43563</v>
      </c>
      <c r="K183" s="8">
        <v>1</v>
      </c>
      <c r="L183" s="8" t="s">
        <v>525</v>
      </c>
      <c r="M183" s="8" t="s">
        <v>49</v>
      </c>
      <c r="N183" s="13">
        <v>5.2082191780821896</v>
      </c>
      <c r="O183" s="8" t="s">
        <v>50</v>
      </c>
    </row>
    <row r="184" spans="3:15" x14ac:dyDescent="0.3">
      <c r="C184" s="8" t="s">
        <v>550</v>
      </c>
      <c r="D184" s="8" t="s">
        <v>551</v>
      </c>
      <c r="E184" s="8" t="s">
        <v>552</v>
      </c>
      <c r="F184" s="8" t="s">
        <v>39</v>
      </c>
      <c r="G184" s="8" t="s">
        <v>87</v>
      </c>
      <c r="H184" s="11">
        <v>73488.679999999993</v>
      </c>
      <c r="I184" s="8" t="s">
        <v>41</v>
      </c>
      <c r="J184" s="12">
        <v>43570</v>
      </c>
      <c r="K184" s="8">
        <v>1</v>
      </c>
      <c r="L184" s="8" t="s">
        <v>525</v>
      </c>
      <c r="M184" s="8" t="s">
        <v>99</v>
      </c>
      <c r="N184" s="13">
        <v>5.1890410958904098</v>
      </c>
      <c r="O184" s="8" t="s">
        <v>50</v>
      </c>
    </row>
    <row r="185" spans="3:15" x14ac:dyDescent="0.3">
      <c r="C185" s="8" t="s">
        <v>553</v>
      </c>
      <c r="D185" s="8" t="s">
        <v>554</v>
      </c>
      <c r="E185" s="8" t="s">
        <v>555</v>
      </c>
      <c r="F185" s="8" t="s">
        <v>58</v>
      </c>
      <c r="G185" s="8" t="s">
        <v>72</v>
      </c>
      <c r="H185" s="11">
        <v>72843.23</v>
      </c>
      <c r="I185" s="8" t="s">
        <v>41</v>
      </c>
      <c r="J185" s="12">
        <v>43280</v>
      </c>
      <c r="K185" s="8">
        <v>1</v>
      </c>
      <c r="L185" s="8" t="s">
        <v>525</v>
      </c>
      <c r="M185" s="8" t="s">
        <v>43</v>
      </c>
      <c r="N185" s="13">
        <v>5.9835616438356203</v>
      </c>
      <c r="O185" s="8" t="s">
        <v>50</v>
      </c>
    </row>
    <row r="186" spans="3:15" x14ac:dyDescent="0.3">
      <c r="C186" s="8" t="s">
        <v>556</v>
      </c>
      <c r="D186" s="8" t="s">
        <v>557</v>
      </c>
      <c r="E186" s="8" t="s">
        <v>558</v>
      </c>
      <c r="F186" s="8" t="s">
        <v>39</v>
      </c>
      <c r="G186" s="8" t="s">
        <v>117</v>
      </c>
      <c r="H186" s="11">
        <v>91929.69</v>
      </c>
      <c r="I186" s="8" t="s">
        <v>41</v>
      </c>
      <c r="J186" s="12">
        <v>44085</v>
      </c>
      <c r="K186" s="8">
        <v>1</v>
      </c>
      <c r="L186" s="8" t="s">
        <v>525</v>
      </c>
      <c r="M186" s="8" t="s">
        <v>61</v>
      </c>
      <c r="N186" s="13">
        <v>3.7780821917808201</v>
      </c>
      <c r="O186" s="8" t="s">
        <v>50</v>
      </c>
    </row>
    <row r="187" spans="3:15" x14ac:dyDescent="0.3">
      <c r="C187" s="8" t="s">
        <v>559</v>
      </c>
      <c r="D187" s="8" t="s">
        <v>560</v>
      </c>
      <c r="E187" s="8" t="s">
        <v>561</v>
      </c>
      <c r="F187" s="8" t="s">
        <v>39</v>
      </c>
      <c r="G187" s="8" t="s">
        <v>87</v>
      </c>
      <c r="H187" s="11">
        <v>92704.48</v>
      </c>
      <c r="I187" s="8" t="s">
        <v>41</v>
      </c>
      <c r="J187" s="12">
        <v>43430</v>
      </c>
      <c r="K187" s="8">
        <v>1</v>
      </c>
      <c r="L187" s="8" t="s">
        <v>525</v>
      </c>
      <c r="M187" s="8" t="s">
        <v>54</v>
      </c>
      <c r="N187" s="13">
        <v>5.5726027397260296</v>
      </c>
      <c r="O187" s="8" t="s">
        <v>50</v>
      </c>
    </row>
    <row r="188" spans="3:15" x14ac:dyDescent="0.3">
      <c r="C188" s="8" t="s">
        <v>562</v>
      </c>
      <c r="D188" s="8" t="s">
        <v>563</v>
      </c>
      <c r="E188" s="8" t="s">
        <v>564</v>
      </c>
      <c r="F188" s="8" t="s">
        <v>39</v>
      </c>
      <c r="G188" s="8" t="s">
        <v>139</v>
      </c>
      <c r="H188" s="11">
        <v>100371.31</v>
      </c>
      <c r="I188" s="8" t="s">
        <v>60</v>
      </c>
      <c r="J188" s="12">
        <v>44067</v>
      </c>
      <c r="K188" s="8">
        <v>0.8</v>
      </c>
      <c r="L188" s="8" t="s">
        <v>525</v>
      </c>
      <c r="M188" s="8" t="s">
        <v>103</v>
      </c>
      <c r="N188" s="13">
        <v>3.8273972602739699</v>
      </c>
      <c r="O188" s="8" t="s">
        <v>44</v>
      </c>
    </row>
    <row r="189" spans="3:15" x14ac:dyDescent="0.3">
      <c r="C189" s="8" t="s">
        <v>565</v>
      </c>
      <c r="D189" s="8" t="s">
        <v>566</v>
      </c>
      <c r="E189" s="8" t="s">
        <v>567</v>
      </c>
      <c r="F189" s="8" t="s">
        <v>39</v>
      </c>
      <c r="G189" s="8" t="s">
        <v>40</v>
      </c>
      <c r="H189" s="11">
        <v>93964.3</v>
      </c>
      <c r="I189" s="8" t="s">
        <v>41</v>
      </c>
      <c r="J189" s="12">
        <v>44454</v>
      </c>
      <c r="K189" s="8">
        <v>0.4</v>
      </c>
      <c r="L189" s="8" t="s">
        <v>525</v>
      </c>
      <c r="M189" s="8" t="s">
        <v>49</v>
      </c>
      <c r="N189" s="13">
        <v>2.7671232876712302</v>
      </c>
      <c r="O189" s="8" t="s">
        <v>44</v>
      </c>
    </row>
    <row r="190" spans="3:15" x14ac:dyDescent="0.3">
      <c r="C190" s="8" t="s">
        <v>568</v>
      </c>
      <c r="D190" s="8" t="s">
        <v>557</v>
      </c>
      <c r="E190" s="8" t="s">
        <v>569</v>
      </c>
      <c r="F190" s="8" t="s">
        <v>213</v>
      </c>
      <c r="G190" s="8" t="s">
        <v>87</v>
      </c>
      <c r="H190" s="11">
        <v>99448.78</v>
      </c>
      <c r="I190" s="8" t="s">
        <v>41</v>
      </c>
      <c r="J190" s="12">
        <v>43473</v>
      </c>
      <c r="K190" s="8">
        <v>1</v>
      </c>
      <c r="L190" s="8" t="s">
        <v>525</v>
      </c>
      <c r="M190" s="8" t="s">
        <v>43</v>
      </c>
      <c r="N190" s="13">
        <v>5.4547945205479396</v>
      </c>
      <c r="O190" s="8" t="s">
        <v>50</v>
      </c>
    </row>
    <row r="191" spans="3:15" x14ac:dyDescent="0.3">
      <c r="C191" s="8" t="s">
        <v>568</v>
      </c>
      <c r="D191" s="8" t="s">
        <v>557</v>
      </c>
      <c r="E191" s="8" t="s">
        <v>569</v>
      </c>
      <c r="F191" s="8" t="s">
        <v>213</v>
      </c>
      <c r="G191" s="8" t="s">
        <v>87</v>
      </c>
      <c r="H191" s="11">
        <v>99448.78</v>
      </c>
      <c r="I191" s="8" t="s">
        <v>41</v>
      </c>
      <c r="J191" s="12">
        <v>43473</v>
      </c>
      <c r="K191" s="8">
        <v>1</v>
      </c>
      <c r="L191" s="8" t="s">
        <v>525</v>
      </c>
      <c r="M191" s="8" t="s">
        <v>43</v>
      </c>
      <c r="N191" s="13">
        <v>5.4547945205479396</v>
      </c>
      <c r="O191" s="8" t="s">
        <v>50</v>
      </c>
    </row>
    <row r="192" spans="3:15" x14ac:dyDescent="0.3">
      <c r="C192" s="8" t="s">
        <v>570</v>
      </c>
      <c r="D192" s="8" t="s">
        <v>571</v>
      </c>
      <c r="E192" s="8" t="s">
        <v>572</v>
      </c>
      <c r="F192" s="8" t="s">
        <v>58</v>
      </c>
      <c r="G192" s="8" t="s">
        <v>48</v>
      </c>
      <c r="H192" s="11">
        <v>69764.100000000006</v>
      </c>
      <c r="I192" s="8" t="s">
        <v>41</v>
      </c>
      <c r="J192" s="12">
        <v>44195</v>
      </c>
      <c r="K192" s="8">
        <v>1</v>
      </c>
      <c r="L192" s="8" t="s">
        <v>525</v>
      </c>
      <c r="M192" s="8" t="s">
        <v>99</v>
      </c>
      <c r="N192" s="13">
        <v>3.4767123287671202</v>
      </c>
      <c r="O192" s="8" t="s">
        <v>50</v>
      </c>
    </row>
    <row r="193" spans="3:15" x14ac:dyDescent="0.3">
      <c r="C193" s="8" t="s">
        <v>573</v>
      </c>
      <c r="D193" s="8" t="s">
        <v>574</v>
      </c>
      <c r="E193" s="8" t="s">
        <v>575</v>
      </c>
      <c r="F193" s="8" t="s">
        <v>39</v>
      </c>
      <c r="G193" s="8" t="s">
        <v>139</v>
      </c>
      <c r="H193" s="11">
        <v>104038.9</v>
      </c>
      <c r="I193" s="8" t="s">
        <v>60</v>
      </c>
      <c r="J193" s="12">
        <v>43815</v>
      </c>
      <c r="K193" s="8">
        <v>1</v>
      </c>
      <c r="L193" s="8" t="s">
        <v>525</v>
      </c>
      <c r="M193" s="8" t="s">
        <v>61</v>
      </c>
      <c r="N193" s="13">
        <v>4.5178082191780797</v>
      </c>
      <c r="O193" s="8" t="s">
        <v>50</v>
      </c>
    </row>
    <row r="194" spans="3:15" x14ac:dyDescent="0.3">
      <c r="C194" s="8" t="s">
        <v>576</v>
      </c>
      <c r="D194" s="8" t="s">
        <v>577</v>
      </c>
      <c r="E194" s="8" t="s">
        <v>578</v>
      </c>
      <c r="F194" s="8" t="s">
        <v>39</v>
      </c>
      <c r="G194" s="8" t="s">
        <v>72</v>
      </c>
      <c r="H194" s="11">
        <v>31089.22</v>
      </c>
      <c r="I194" s="8" t="s">
        <v>80</v>
      </c>
      <c r="J194" s="12">
        <v>43776</v>
      </c>
      <c r="K194" s="8">
        <v>1</v>
      </c>
      <c r="L194" s="8" t="s">
        <v>525</v>
      </c>
      <c r="M194" s="8" t="s">
        <v>95</v>
      </c>
      <c r="N194" s="13">
        <v>4.6246575342465697</v>
      </c>
      <c r="O194" s="8" t="s">
        <v>50</v>
      </c>
    </row>
    <row r="195" spans="3:15" x14ac:dyDescent="0.3">
      <c r="C195" s="8" t="s">
        <v>579</v>
      </c>
      <c r="D195" s="8" t="s">
        <v>580</v>
      </c>
      <c r="E195" s="8" t="s">
        <v>581</v>
      </c>
      <c r="F195" s="8" t="s">
        <v>58</v>
      </c>
      <c r="G195" s="8" t="s">
        <v>59</v>
      </c>
      <c r="H195" s="11">
        <v>53184.02</v>
      </c>
      <c r="I195" s="8" t="s">
        <v>41</v>
      </c>
      <c r="J195" s="12">
        <v>43180</v>
      </c>
      <c r="K195" s="8">
        <v>1</v>
      </c>
      <c r="L195" s="8" t="s">
        <v>525</v>
      </c>
      <c r="M195" s="8" t="s">
        <v>61</v>
      </c>
      <c r="N195" s="13">
        <v>6.2575342465753403</v>
      </c>
      <c r="O195" s="8" t="s">
        <v>50</v>
      </c>
    </row>
    <row r="196" spans="3:15" x14ac:dyDescent="0.3">
      <c r="C196" s="8" t="s">
        <v>582</v>
      </c>
      <c r="D196" s="8" t="s">
        <v>583</v>
      </c>
      <c r="E196" s="8" t="s">
        <v>584</v>
      </c>
      <c r="F196" s="8" t="s">
        <v>39</v>
      </c>
      <c r="G196" s="8" t="s">
        <v>117</v>
      </c>
      <c r="H196" s="11">
        <v>49625.64</v>
      </c>
      <c r="I196" s="8" t="s">
        <v>80</v>
      </c>
      <c r="J196" s="12">
        <v>44384</v>
      </c>
      <c r="K196" s="8">
        <v>0.5</v>
      </c>
      <c r="L196" s="8" t="s">
        <v>525</v>
      </c>
      <c r="M196" s="8" t="s">
        <v>61</v>
      </c>
      <c r="N196" s="13">
        <v>2.95890410958904</v>
      </c>
      <c r="O196" s="8" t="s">
        <v>44</v>
      </c>
    </row>
    <row r="197" spans="3:15" x14ac:dyDescent="0.3">
      <c r="C197" s="8" t="s">
        <v>585</v>
      </c>
      <c r="D197" s="8" t="s">
        <v>586</v>
      </c>
      <c r="E197" s="8" t="s">
        <v>587</v>
      </c>
      <c r="F197" s="8" t="s">
        <v>58</v>
      </c>
      <c r="G197" s="8" t="s">
        <v>110</v>
      </c>
      <c r="H197" s="11">
        <v>47646.95</v>
      </c>
      <c r="I197" s="8" t="s">
        <v>80</v>
      </c>
      <c r="J197" s="12">
        <v>43791</v>
      </c>
      <c r="K197" s="8">
        <v>0.3</v>
      </c>
      <c r="L197" s="8" t="s">
        <v>525</v>
      </c>
      <c r="M197" s="8" t="s">
        <v>95</v>
      </c>
      <c r="N197" s="13">
        <v>4.5835616438356199</v>
      </c>
      <c r="O197" s="8" t="s">
        <v>44</v>
      </c>
    </row>
    <row r="198" spans="3:15" x14ac:dyDescent="0.3">
      <c r="C198" s="8" t="s">
        <v>588</v>
      </c>
      <c r="D198" s="8" t="s">
        <v>112</v>
      </c>
      <c r="E198" s="8" t="s">
        <v>589</v>
      </c>
      <c r="F198" s="8" t="s">
        <v>58</v>
      </c>
      <c r="G198" s="8" t="s">
        <v>117</v>
      </c>
      <c r="H198" s="11">
        <v>89960.6</v>
      </c>
      <c r="I198" s="8" t="s">
        <v>41</v>
      </c>
      <c r="J198" s="12">
        <v>43515</v>
      </c>
      <c r="K198" s="8">
        <v>1</v>
      </c>
      <c r="L198" s="8" t="s">
        <v>525</v>
      </c>
      <c r="M198" s="8" t="s">
        <v>103</v>
      </c>
      <c r="N198" s="13">
        <v>5.3397260273972602</v>
      </c>
      <c r="O198" s="8" t="s">
        <v>50</v>
      </c>
    </row>
    <row r="199" spans="3:15" x14ac:dyDescent="0.3">
      <c r="C199" s="8" t="s">
        <v>590</v>
      </c>
      <c r="D199" s="8" t="s">
        <v>591</v>
      </c>
      <c r="E199" s="8" t="s">
        <v>592</v>
      </c>
      <c r="F199" s="8" t="s">
        <v>58</v>
      </c>
      <c r="G199" s="8" t="s">
        <v>149</v>
      </c>
      <c r="H199" s="11">
        <v>91314.75</v>
      </c>
      <c r="I199" s="8" t="s">
        <v>41</v>
      </c>
      <c r="J199" s="12">
        <v>43931</v>
      </c>
      <c r="K199" s="8">
        <v>1</v>
      </c>
      <c r="L199" s="8" t="s">
        <v>525</v>
      </c>
      <c r="M199" s="8" t="s">
        <v>99</v>
      </c>
      <c r="N199" s="13">
        <v>4.2</v>
      </c>
      <c r="O199" s="8" t="s">
        <v>50</v>
      </c>
    </row>
    <row r="200" spans="3:15" x14ac:dyDescent="0.3">
      <c r="C200" s="8" t="s">
        <v>593</v>
      </c>
      <c r="D200" s="8" t="s">
        <v>594</v>
      </c>
      <c r="E200" s="8" t="s">
        <v>595</v>
      </c>
      <c r="F200" s="8" t="s">
        <v>39</v>
      </c>
      <c r="G200" s="8" t="s">
        <v>110</v>
      </c>
      <c r="H200" s="11">
        <v>42314.39</v>
      </c>
      <c r="I200" s="8" t="s">
        <v>80</v>
      </c>
      <c r="J200" s="12">
        <v>44487</v>
      </c>
      <c r="K200" s="8">
        <v>1</v>
      </c>
      <c r="L200" s="8" t="s">
        <v>525</v>
      </c>
      <c r="M200" s="8" t="s">
        <v>61</v>
      </c>
      <c r="N200" s="13">
        <v>2.67671232876712</v>
      </c>
      <c r="O200" s="8" t="s">
        <v>50</v>
      </c>
    </row>
    <row r="201" spans="3:15" x14ac:dyDescent="0.3">
      <c r="C201" s="8" t="s">
        <v>596</v>
      </c>
      <c r="D201" s="8" t="s">
        <v>597</v>
      </c>
      <c r="E201" s="8" t="s">
        <v>598</v>
      </c>
      <c r="F201" s="8" t="s">
        <v>39</v>
      </c>
      <c r="G201" s="8" t="s">
        <v>149</v>
      </c>
      <c r="H201" s="11">
        <v>84598.88</v>
      </c>
      <c r="I201" s="8" t="s">
        <v>41</v>
      </c>
      <c r="J201" s="12">
        <v>44116</v>
      </c>
      <c r="K201" s="8">
        <v>1</v>
      </c>
      <c r="L201" s="8" t="s">
        <v>525</v>
      </c>
      <c r="M201" s="8" t="s">
        <v>99</v>
      </c>
      <c r="N201" s="13">
        <v>3.6931506849315099</v>
      </c>
      <c r="O201" s="8" t="s">
        <v>50</v>
      </c>
    </row>
    <row r="202" spans="3:15" x14ac:dyDescent="0.3">
      <c r="C202" s="8" t="s">
        <v>596</v>
      </c>
      <c r="D202" s="8" t="s">
        <v>597</v>
      </c>
      <c r="E202" s="8" t="s">
        <v>598</v>
      </c>
      <c r="F202" s="8" t="s">
        <v>39</v>
      </c>
      <c r="G202" s="8" t="s">
        <v>149</v>
      </c>
      <c r="H202" s="11">
        <v>84598.88</v>
      </c>
      <c r="I202" s="8" t="s">
        <v>41</v>
      </c>
      <c r="J202" s="12">
        <v>44116</v>
      </c>
      <c r="K202" s="8">
        <v>1</v>
      </c>
      <c r="L202" s="8" t="s">
        <v>525</v>
      </c>
      <c r="M202" s="8" t="s">
        <v>99</v>
      </c>
      <c r="N202" s="13">
        <v>3.6931506849315099</v>
      </c>
      <c r="O202" s="8" t="s">
        <v>50</v>
      </c>
    </row>
    <row r="203" spans="3:15" x14ac:dyDescent="0.3">
      <c r="C203" s="8" t="s">
        <v>599</v>
      </c>
      <c r="D203" s="8" t="s">
        <v>600</v>
      </c>
      <c r="E203" s="8" t="s">
        <v>601</v>
      </c>
      <c r="F203" s="8" t="s">
        <v>58</v>
      </c>
      <c r="G203" s="8" t="s">
        <v>59</v>
      </c>
      <c r="H203" s="11">
        <v>78443.78</v>
      </c>
      <c r="I203" s="8" t="s">
        <v>41</v>
      </c>
      <c r="J203" s="12">
        <v>43599</v>
      </c>
      <c r="K203" s="8">
        <v>1</v>
      </c>
      <c r="L203" s="8" t="s">
        <v>525</v>
      </c>
      <c r="M203" s="8" t="s">
        <v>49</v>
      </c>
      <c r="N203" s="13">
        <v>5.10958904109589</v>
      </c>
      <c r="O203" s="8" t="s">
        <v>50</v>
      </c>
    </row>
    <row r="204" spans="3:15" x14ac:dyDescent="0.3">
      <c r="C204" s="8" t="s">
        <v>602</v>
      </c>
      <c r="D204" s="8" t="s">
        <v>603</v>
      </c>
      <c r="E204" s="8" t="s">
        <v>604</v>
      </c>
      <c r="F204" s="8" t="s">
        <v>39</v>
      </c>
      <c r="G204" s="8" t="s">
        <v>91</v>
      </c>
      <c r="H204" s="11">
        <v>46751.7</v>
      </c>
      <c r="I204" s="8" t="s">
        <v>80</v>
      </c>
      <c r="J204" s="12">
        <v>43843</v>
      </c>
      <c r="K204" s="8">
        <v>1</v>
      </c>
      <c r="L204" s="8" t="s">
        <v>525</v>
      </c>
      <c r="M204" s="8" t="s">
        <v>49</v>
      </c>
      <c r="N204" s="13">
        <v>4.4410958904109599</v>
      </c>
      <c r="O204" s="8" t="s">
        <v>50</v>
      </c>
    </row>
    <row r="205" spans="3:15" x14ac:dyDescent="0.3">
      <c r="C205" s="8" t="s">
        <v>605</v>
      </c>
      <c r="D205" s="8" t="s">
        <v>606</v>
      </c>
      <c r="E205" s="8" t="s">
        <v>607</v>
      </c>
      <c r="F205" s="8" t="s">
        <v>58</v>
      </c>
      <c r="G205" s="8" t="s">
        <v>76</v>
      </c>
      <c r="H205" s="11">
        <v>57419.35</v>
      </c>
      <c r="I205" s="8" t="s">
        <v>41</v>
      </c>
      <c r="J205" s="12">
        <v>43305</v>
      </c>
      <c r="K205" s="8">
        <v>1</v>
      </c>
      <c r="L205" s="8" t="s">
        <v>525</v>
      </c>
      <c r="M205" s="8" t="s">
        <v>103</v>
      </c>
      <c r="N205" s="13">
        <v>5.9150684931506801</v>
      </c>
      <c r="O205" s="8" t="s">
        <v>50</v>
      </c>
    </row>
    <row r="206" spans="3:15" x14ac:dyDescent="0.3">
      <c r="C206" s="8" t="s">
        <v>608</v>
      </c>
      <c r="D206" s="8" t="s">
        <v>609</v>
      </c>
      <c r="E206" s="8" t="s">
        <v>610</v>
      </c>
      <c r="F206" s="8" t="s">
        <v>58</v>
      </c>
      <c r="G206" s="8" t="s">
        <v>139</v>
      </c>
      <c r="H206" s="11">
        <v>95017.1</v>
      </c>
      <c r="I206" s="8" t="s">
        <v>41</v>
      </c>
      <c r="J206" s="12">
        <v>43283</v>
      </c>
      <c r="K206" s="8">
        <v>1</v>
      </c>
      <c r="L206" s="8" t="s">
        <v>525</v>
      </c>
      <c r="M206" s="8" t="s">
        <v>99</v>
      </c>
      <c r="N206" s="13">
        <v>5.9753424657534202</v>
      </c>
      <c r="O206" s="8" t="s">
        <v>50</v>
      </c>
    </row>
    <row r="207" spans="3:15" x14ac:dyDescent="0.3">
      <c r="C207" s="8" t="s">
        <v>611</v>
      </c>
      <c r="D207" s="8" t="s">
        <v>612</v>
      </c>
      <c r="E207" s="8" t="s">
        <v>613</v>
      </c>
      <c r="F207" s="8" t="s">
        <v>58</v>
      </c>
      <c r="G207" s="8" t="s">
        <v>65</v>
      </c>
      <c r="H207" s="11">
        <v>53535.62</v>
      </c>
      <c r="I207" s="8" t="s">
        <v>41</v>
      </c>
      <c r="J207" s="12">
        <v>44110</v>
      </c>
      <c r="K207" s="8">
        <v>0.5</v>
      </c>
      <c r="L207" s="8" t="s">
        <v>525</v>
      </c>
      <c r="M207" s="8" t="s">
        <v>99</v>
      </c>
      <c r="N207" s="13">
        <v>3.70958904109589</v>
      </c>
      <c r="O207" s="8" t="s">
        <v>44</v>
      </c>
    </row>
    <row r="208" spans="3:15" x14ac:dyDescent="0.3">
      <c r="C208" s="8" t="s">
        <v>614</v>
      </c>
      <c r="D208" s="8" t="s">
        <v>615</v>
      </c>
      <c r="E208" s="8" t="s">
        <v>616</v>
      </c>
      <c r="F208" s="8" t="s">
        <v>39</v>
      </c>
      <c r="G208" s="8" t="s">
        <v>72</v>
      </c>
      <c r="H208" s="11">
        <v>31042.51</v>
      </c>
      <c r="I208" s="8" t="s">
        <v>80</v>
      </c>
      <c r="J208" s="12">
        <v>44473</v>
      </c>
      <c r="K208" s="8">
        <v>0.3</v>
      </c>
      <c r="L208" s="8" t="s">
        <v>525</v>
      </c>
      <c r="M208" s="8" t="s">
        <v>61</v>
      </c>
      <c r="N208" s="13">
        <v>2.7150684931506799</v>
      </c>
      <c r="O208" s="8" t="s">
        <v>44</v>
      </c>
    </row>
    <row r="209" spans="3:15" x14ac:dyDescent="0.3">
      <c r="C209" s="8" t="s">
        <v>617</v>
      </c>
      <c r="D209" s="8" t="s">
        <v>618</v>
      </c>
      <c r="E209" s="8" t="s">
        <v>619</v>
      </c>
      <c r="F209" s="8" t="s">
        <v>39</v>
      </c>
      <c r="G209" s="8" t="s">
        <v>48</v>
      </c>
      <c r="H209" s="11">
        <v>86233.83</v>
      </c>
      <c r="I209" s="8" t="s">
        <v>41</v>
      </c>
      <c r="J209" s="12">
        <v>43706</v>
      </c>
      <c r="K209" s="8">
        <v>1</v>
      </c>
      <c r="L209" s="8" t="s">
        <v>525</v>
      </c>
      <c r="M209" s="8" t="s">
        <v>95</v>
      </c>
      <c r="N209" s="13">
        <v>4.8164383561643804</v>
      </c>
      <c r="O209" s="8" t="s">
        <v>50</v>
      </c>
    </row>
    <row r="210" spans="3:15" x14ac:dyDescent="0.3">
      <c r="C210" s="8" t="s">
        <v>620</v>
      </c>
      <c r="D210" s="8" t="s">
        <v>621</v>
      </c>
      <c r="E210" s="8" t="s">
        <v>622</v>
      </c>
      <c r="F210" s="8" t="s">
        <v>39</v>
      </c>
      <c r="G210" s="8" t="s">
        <v>48</v>
      </c>
      <c r="H210" s="11">
        <v>86558.58</v>
      </c>
      <c r="I210" s="8" t="s">
        <v>41</v>
      </c>
      <c r="J210" s="12">
        <v>43887</v>
      </c>
      <c r="K210" s="8">
        <v>1</v>
      </c>
      <c r="L210" s="8" t="s">
        <v>525</v>
      </c>
      <c r="M210" s="8" t="s">
        <v>61</v>
      </c>
      <c r="N210" s="13">
        <v>4.3205479452054796</v>
      </c>
      <c r="O210" s="8" t="s">
        <v>50</v>
      </c>
    </row>
    <row r="211" spans="3:15" x14ac:dyDescent="0.3">
      <c r="C211" s="8" t="s">
        <v>623</v>
      </c>
      <c r="D211" s="8" t="s">
        <v>624</v>
      </c>
      <c r="E211" s="8" t="s">
        <v>625</v>
      </c>
      <c r="F211" s="8" t="s">
        <v>39</v>
      </c>
      <c r="G211" s="8" t="s">
        <v>76</v>
      </c>
      <c r="H211" s="11">
        <v>76303.820000000007</v>
      </c>
      <c r="I211" s="8" t="s">
        <v>41</v>
      </c>
      <c r="J211" s="12">
        <v>43458</v>
      </c>
      <c r="K211" s="8">
        <v>1</v>
      </c>
      <c r="L211" s="8" t="s">
        <v>525</v>
      </c>
      <c r="M211" s="8" t="s">
        <v>49</v>
      </c>
      <c r="N211" s="13">
        <v>5.4958904109589</v>
      </c>
      <c r="O211" s="8" t="s">
        <v>50</v>
      </c>
    </row>
    <row r="212" spans="3:15" x14ac:dyDescent="0.3">
      <c r="C212" s="8" t="s">
        <v>623</v>
      </c>
      <c r="D212" s="8" t="s">
        <v>626</v>
      </c>
      <c r="E212" s="8" t="s">
        <v>627</v>
      </c>
      <c r="F212" s="8" t="s">
        <v>39</v>
      </c>
      <c r="G212" s="8" t="s">
        <v>76</v>
      </c>
      <c r="H212" s="11">
        <v>76303.820000000007</v>
      </c>
      <c r="I212" s="8" t="s">
        <v>41</v>
      </c>
      <c r="J212" s="12">
        <v>43458</v>
      </c>
      <c r="K212" s="8">
        <v>1</v>
      </c>
      <c r="L212" s="8" t="s">
        <v>525</v>
      </c>
      <c r="M212" s="8" t="s">
        <v>49</v>
      </c>
      <c r="N212" s="13">
        <v>5.4958904109589</v>
      </c>
      <c r="O212" s="8" t="s">
        <v>50</v>
      </c>
    </row>
    <row r="213" spans="3:15" x14ac:dyDescent="0.3">
      <c r="C213" s="8" t="s">
        <v>628</v>
      </c>
      <c r="D213" s="8" t="s">
        <v>629</v>
      </c>
      <c r="E213" s="8" t="s">
        <v>630</v>
      </c>
      <c r="F213" s="8" t="s">
        <v>39</v>
      </c>
      <c r="G213" s="8" t="s">
        <v>40</v>
      </c>
      <c r="H213" s="11">
        <v>101187.36</v>
      </c>
      <c r="I213" s="8" t="s">
        <v>60</v>
      </c>
      <c r="J213" s="12">
        <v>43258</v>
      </c>
      <c r="K213" s="8">
        <v>1</v>
      </c>
      <c r="L213" s="8" t="s">
        <v>525</v>
      </c>
      <c r="M213" s="8" t="s">
        <v>54</v>
      </c>
      <c r="N213" s="13">
        <v>6.0438356164383604</v>
      </c>
      <c r="O213" s="8" t="s">
        <v>50</v>
      </c>
    </row>
    <row r="214" spans="3:15" x14ac:dyDescent="0.3">
      <c r="C214" s="8" t="s">
        <v>631</v>
      </c>
      <c r="D214" s="8" t="s">
        <v>632</v>
      </c>
      <c r="E214" s="8" t="s">
        <v>633</v>
      </c>
      <c r="F214" s="8" t="s">
        <v>58</v>
      </c>
      <c r="G214" s="8" t="s">
        <v>59</v>
      </c>
      <c r="H214" s="11">
        <v>61624.77</v>
      </c>
      <c r="I214" s="8" t="s">
        <v>41</v>
      </c>
      <c r="J214" s="12">
        <v>43430</v>
      </c>
      <c r="K214" s="8">
        <v>0.3</v>
      </c>
      <c r="L214" s="8" t="s">
        <v>525</v>
      </c>
      <c r="M214" s="8" t="s">
        <v>49</v>
      </c>
      <c r="N214" s="13">
        <v>5.5726027397260296</v>
      </c>
      <c r="O214" s="8" t="s">
        <v>44</v>
      </c>
    </row>
    <row r="215" spans="3:15" x14ac:dyDescent="0.3">
      <c r="C215" s="8" t="s">
        <v>634</v>
      </c>
      <c r="D215" s="8" t="s">
        <v>635</v>
      </c>
      <c r="E215" s="8" t="s">
        <v>636</v>
      </c>
      <c r="F215" s="8" t="s">
        <v>39</v>
      </c>
      <c r="G215" s="8" t="s">
        <v>110</v>
      </c>
      <c r="H215" s="11">
        <v>31172.77</v>
      </c>
      <c r="I215" s="8" t="s">
        <v>80</v>
      </c>
      <c r="J215" s="12">
        <v>43665</v>
      </c>
      <c r="K215" s="8">
        <v>1</v>
      </c>
      <c r="L215" s="8" t="s">
        <v>525</v>
      </c>
      <c r="M215" s="8" t="s">
        <v>61</v>
      </c>
      <c r="N215" s="13">
        <v>4.9287671232876704</v>
      </c>
      <c r="O215" s="8" t="s">
        <v>50</v>
      </c>
    </row>
    <row r="216" spans="3:15" x14ac:dyDescent="0.3">
      <c r="C216" s="8" t="s">
        <v>637</v>
      </c>
      <c r="D216" s="8" t="s">
        <v>638</v>
      </c>
      <c r="E216" s="8" t="s">
        <v>639</v>
      </c>
      <c r="F216" s="8" t="s">
        <v>58</v>
      </c>
      <c r="G216" s="8" t="s">
        <v>76</v>
      </c>
      <c r="H216" s="11">
        <v>102515.81</v>
      </c>
      <c r="I216" s="8" t="s">
        <v>60</v>
      </c>
      <c r="J216" s="12">
        <v>43902</v>
      </c>
      <c r="K216" s="8">
        <v>1</v>
      </c>
      <c r="L216" s="8" t="s">
        <v>525</v>
      </c>
      <c r="M216" s="8" t="s">
        <v>95</v>
      </c>
      <c r="N216" s="13">
        <v>4.2794520547945201</v>
      </c>
      <c r="O216" s="8" t="s">
        <v>50</v>
      </c>
    </row>
    <row r="217" spans="3:15" x14ac:dyDescent="0.3">
      <c r="C217" s="8" t="s">
        <v>640</v>
      </c>
      <c r="D217" s="8" t="s">
        <v>641</v>
      </c>
      <c r="E217" s="8" t="s">
        <v>642</v>
      </c>
      <c r="F217" s="8" t="s">
        <v>39</v>
      </c>
      <c r="G217" s="8" t="s">
        <v>40</v>
      </c>
      <c r="H217" s="11">
        <v>93128.34</v>
      </c>
      <c r="I217" s="8" t="s">
        <v>41</v>
      </c>
      <c r="J217" s="12">
        <v>43164</v>
      </c>
      <c r="K217" s="8">
        <v>1</v>
      </c>
      <c r="L217" s="8" t="s">
        <v>525</v>
      </c>
      <c r="M217" s="8" t="s">
        <v>99</v>
      </c>
      <c r="N217" s="13">
        <v>6.3013698630136998</v>
      </c>
      <c r="O217" s="8" t="s">
        <v>50</v>
      </c>
    </row>
    <row r="218" spans="3:15" x14ac:dyDescent="0.3">
      <c r="C218" s="8" t="s">
        <v>643</v>
      </c>
      <c r="D218" s="8" t="s">
        <v>644</v>
      </c>
      <c r="E218" s="8" t="s">
        <v>645</v>
      </c>
      <c r="F218" s="8" t="s">
        <v>58</v>
      </c>
      <c r="G218" s="8" t="s">
        <v>40</v>
      </c>
      <c r="H218" s="11">
        <v>112778.28</v>
      </c>
      <c r="I218" s="8" t="s">
        <v>60</v>
      </c>
      <c r="J218" s="12">
        <v>43250</v>
      </c>
      <c r="K218" s="8">
        <v>1</v>
      </c>
      <c r="L218" s="8" t="s">
        <v>525</v>
      </c>
      <c r="M218" s="8" t="s">
        <v>61</v>
      </c>
      <c r="N218" s="13">
        <v>6.0657534246575304</v>
      </c>
      <c r="O218" s="8" t="s">
        <v>50</v>
      </c>
    </row>
    <row r="219" spans="3:15" x14ac:dyDescent="0.3">
      <c r="C219" s="8" t="s">
        <v>643</v>
      </c>
      <c r="D219" s="8" t="s">
        <v>644</v>
      </c>
      <c r="E219" s="8" t="s">
        <v>645</v>
      </c>
      <c r="F219" s="8" t="s">
        <v>58</v>
      </c>
      <c r="G219" s="8" t="s">
        <v>40</v>
      </c>
      <c r="H219" s="11">
        <v>112778.28</v>
      </c>
      <c r="I219" s="8" t="s">
        <v>60</v>
      </c>
      <c r="J219" s="12">
        <v>43250</v>
      </c>
      <c r="K219" s="8">
        <v>1</v>
      </c>
      <c r="L219" s="8" t="s">
        <v>525</v>
      </c>
      <c r="M219" s="8" t="s">
        <v>61</v>
      </c>
      <c r="N219" s="13">
        <v>6.0657534246575304</v>
      </c>
      <c r="O219" s="8" t="s">
        <v>50</v>
      </c>
    </row>
    <row r="220" spans="3:15" x14ac:dyDescent="0.3">
      <c r="C220" s="8" t="s">
        <v>646</v>
      </c>
      <c r="D220" s="8" t="s">
        <v>647</v>
      </c>
      <c r="E220" s="8" t="s">
        <v>648</v>
      </c>
      <c r="F220" s="8" t="s">
        <v>58</v>
      </c>
      <c r="G220" s="8" t="s">
        <v>87</v>
      </c>
      <c r="H220" s="11">
        <v>65569.36</v>
      </c>
      <c r="I220" s="8" t="s">
        <v>41</v>
      </c>
      <c r="J220" s="12">
        <v>43293</v>
      </c>
      <c r="K220" s="8">
        <v>1</v>
      </c>
      <c r="L220" s="8" t="s">
        <v>525</v>
      </c>
      <c r="M220" s="8" t="s">
        <v>103</v>
      </c>
      <c r="N220" s="13">
        <v>5.9479452054794502</v>
      </c>
      <c r="O220" s="8" t="s">
        <v>50</v>
      </c>
    </row>
    <row r="221" spans="3:15" x14ac:dyDescent="0.3">
      <c r="C221" s="8" t="s">
        <v>649</v>
      </c>
      <c r="D221" s="8" t="s">
        <v>650</v>
      </c>
      <c r="E221" s="8" t="s">
        <v>651</v>
      </c>
      <c r="F221" s="8" t="s">
        <v>39</v>
      </c>
      <c r="G221" s="8" t="s">
        <v>59</v>
      </c>
      <c r="H221" s="11">
        <v>51165.37</v>
      </c>
      <c r="I221" s="8" t="s">
        <v>41</v>
      </c>
      <c r="J221" s="12">
        <v>44237</v>
      </c>
      <c r="K221" s="8">
        <v>1</v>
      </c>
      <c r="L221" s="8" t="s">
        <v>525</v>
      </c>
      <c r="M221" s="8" t="s">
        <v>49</v>
      </c>
      <c r="N221" s="13">
        <v>3.36164383561644</v>
      </c>
      <c r="O221" s="8" t="s">
        <v>50</v>
      </c>
    </row>
    <row r="222" spans="3:15" x14ac:dyDescent="0.3">
      <c r="C222" s="8" t="s">
        <v>652</v>
      </c>
      <c r="D222" s="8" t="s">
        <v>653</v>
      </c>
      <c r="E222" s="8" t="s">
        <v>654</v>
      </c>
      <c r="F222" s="8" t="s">
        <v>39</v>
      </c>
      <c r="G222" s="8" t="s">
        <v>91</v>
      </c>
      <c r="H222" s="11">
        <v>59434.18</v>
      </c>
      <c r="I222" s="8" t="s">
        <v>41</v>
      </c>
      <c r="J222" s="12">
        <v>43931</v>
      </c>
      <c r="K222" s="8">
        <v>1</v>
      </c>
      <c r="L222" s="8" t="s">
        <v>655</v>
      </c>
      <c r="M222" s="8" t="s">
        <v>99</v>
      </c>
      <c r="N222" s="13">
        <v>4.2</v>
      </c>
      <c r="O222" s="8" t="s">
        <v>50</v>
      </c>
    </row>
    <row r="223" spans="3:15" x14ac:dyDescent="0.3">
      <c r="C223" s="8" t="s">
        <v>656</v>
      </c>
      <c r="D223" s="8" t="s">
        <v>657</v>
      </c>
      <c r="E223" s="8" t="s">
        <v>658</v>
      </c>
      <c r="F223" s="8" t="s">
        <v>58</v>
      </c>
      <c r="G223" s="8" t="s">
        <v>40</v>
      </c>
      <c r="H223" s="11">
        <v>53949.26</v>
      </c>
      <c r="I223" s="8" t="s">
        <v>41</v>
      </c>
      <c r="J223" s="12">
        <v>43808</v>
      </c>
      <c r="K223" s="8">
        <v>1</v>
      </c>
      <c r="L223" s="8" t="s">
        <v>655</v>
      </c>
      <c r="M223" s="8" t="s">
        <v>54</v>
      </c>
      <c r="N223" s="13">
        <v>4.5369863013698604</v>
      </c>
      <c r="O223" s="8" t="s">
        <v>50</v>
      </c>
    </row>
    <row r="224" spans="3:15" x14ac:dyDescent="0.3">
      <c r="C224" s="8" t="s">
        <v>656</v>
      </c>
      <c r="D224" s="8" t="s">
        <v>657</v>
      </c>
      <c r="E224" s="8" t="s">
        <v>658</v>
      </c>
      <c r="F224" s="8" t="s">
        <v>58</v>
      </c>
      <c r="G224" s="8" t="s">
        <v>40</v>
      </c>
      <c r="H224" s="11">
        <v>53949.26</v>
      </c>
      <c r="I224" s="8" t="s">
        <v>41</v>
      </c>
      <c r="J224" s="12">
        <v>43808</v>
      </c>
      <c r="K224" s="8">
        <v>1</v>
      </c>
      <c r="L224" s="8" t="s">
        <v>655</v>
      </c>
      <c r="M224" s="8" t="s">
        <v>54</v>
      </c>
      <c r="N224" s="13">
        <v>4.5369863013698604</v>
      </c>
      <c r="O224" s="8" t="s">
        <v>50</v>
      </c>
    </row>
    <row r="225" spans="3:15" x14ac:dyDescent="0.3">
      <c r="C225" s="8" t="s">
        <v>659</v>
      </c>
      <c r="D225" s="8" t="s">
        <v>660</v>
      </c>
      <c r="E225" s="8" t="s">
        <v>661</v>
      </c>
      <c r="F225" s="8" t="s">
        <v>39</v>
      </c>
      <c r="G225" s="8" t="s">
        <v>91</v>
      </c>
      <c r="H225" s="11">
        <v>96555.53</v>
      </c>
      <c r="I225" s="8" t="s">
        <v>41</v>
      </c>
      <c r="J225" s="12">
        <v>43489</v>
      </c>
      <c r="K225" s="8">
        <v>0.2</v>
      </c>
      <c r="L225" s="8" t="s">
        <v>655</v>
      </c>
      <c r="M225" s="8" t="s">
        <v>49</v>
      </c>
      <c r="N225" s="13">
        <v>5.4109589041095898</v>
      </c>
      <c r="O225" s="8" t="s">
        <v>44</v>
      </c>
    </row>
    <row r="226" spans="3:15" x14ac:dyDescent="0.3">
      <c r="C226" s="8" t="s">
        <v>662</v>
      </c>
      <c r="D226" s="8" t="s">
        <v>663</v>
      </c>
      <c r="E226" s="8" t="s">
        <v>664</v>
      </c>
      <c r="F226" s="8" t="s">
        <v>39</v>
      </c>
      <c r="G226" s="8" t="s">
        <v>76</v>
      </c>
      <c r="H226" s="11">
        <v>71823.56</v>
      </c>
      <c r="I226" s="8" t="s">
        <v>41</v>
      </c>
      <c r="J226" s="12">
        <v>43374</v>
      </c>
      <c r="K226" s="8">
        <v>0.3</v>
      </c>
      <c r="L226" s="8" t="s">
        <v>655</v>
      </c>
      <c r="M226" s="8" t="s">
        <v>61</v>
      </c>
      <c r="N226" s="13">
        <v>5.7260273972602702</v>
      </c>
      <c r="O226" s="8" t="s">
        <v>44</v>
      </c>
    </row>
    <row r="227" spans="3:15" x14ac:dyDescent="0.3">
      <c r="C227" s="8" t="s">
        <v>662</v>
      </c>
      <c r="D227" s="8" t="s">
        <v>663</v>
      </c>
      <c r="E227" s="8" t="s">
        <v>664</v>
      </c>
      <c r="F227" s="8" t="s">
        <v>39</v>
      </c>
      <c r="G227" s="8" t="s">
        <v>76</v>
      </c>
      <c r="H227" s="11">
        <v>71823.56</v>
      </c>
      <c r="I227" s="8" t="s">
        <v>41</v>
      </c>
      <c r="J227" s="12">
        <v>43374</v>
      </c>
      <c r="K227" s="8">
        <v>0.3</v>
      </c>
      <c r="L227" s="8" t="s">
        <v>655</v>
      </c>
      <c r="M227" s="8" t="s">
        <v>61</v>
      </c>
      <c r="N227" s="13">
        <v>5.7260273972602702</v>
      </c>
      <c r="O227" s="8" t="s">
        <v>44</v>
      </c>
    </row>
    <row r="228" spans="3:15" x14ac:dyDescent="0.3">
      <c r="C228" s="8" t="s">
        <v>665</v>
      </c>
      <c r="D228" s="8" t="s">
        <v>666</v>
      </c>
      <c r="E228" s="8" t="s">
        <v>667</v>
      </c>
      <c r="F228" s="8" t="s">
        <v>58</v>
      </c>
      <c r="G228" s="8" t="s">
        <v>139</v>
      </c>
      <c r="H228" s="11">
        <v>61214.26</v>
      </c>
      <c r="I228" s="8" t="s">
        <v>41</v>
      </c>
      <c r="J228" s="12">
        <v>43171</v>
      </c>
      <c r="K228" s="8">
        <v>1</v>
      </c>
      <c r="L228" s="8" t="s">
        <v>655</v>
      </c>
      <c r="M228" s="8" t="s">
        <v>103</v>
      </c>
      <c r="N228" s="13">
        <v>6.2821917808219201</v>
      </c>
      <c r="O228" s="8" t="s">
        <v>50</v>
      </c>
    </row>
    <row r="229" spans="3:15" x14ac:dyDescent="0.3">
      <c r="C229" s="8" t="s">
        <v>668</v>
      </c>
      <c r="D229" s="8" t="s">
        <v>669</v>
      </c>
      <c r="E229" s="8" t="s">
        <v>670</v>
      </c>
      <c r="F229" s="8" t="s">
        <v>58</v>
      </c>
      <c r="G229" s="8" t="s">
        <v>59</v>
      </c>
      <c r="H229" s="11">
        <v>114465.93</v>
      </c>
      <c r="I229" s="8" t="s">
        <v>60</v>
      </c>
      <c r="J229" s="12">
        <v>43291</v>
      </c>
      <c r="K229" s="8">
        <v>1</v>
      </c>
      <c r="L229" s="8" t="s">
        <v>655</v>
      </c>
      <c r="M229" s="8" t="s">
        <v>43</v>
      </c>
      <c r="N229" s="13">
        <v>5.9534246575342502</v>
      </c>
      <c r="O229" s="8" t="s">
        <v>50</v>
      </c>
    </row>
    <row r="230" spans="3:15" x14ac:dyDescent="0.3">
      <c r="C230" s="8" t="s">
        <v>671</v>
      </c>
      <c r="D230" s="8" t="s">
        <v>672</v>
      </c>
      <c r="E230" s="8" t="s">
        <v>673</v>
      </c>
      <c r="F230" s="8" t="s">
        <v>39</v>
      </c>
      <c r="G230" s="8" t="s">
        <v>72</v>
      </c>
      <c r="H230" s="11">
        <v>32496.880000000001</v>
      </c>
      <c r="I230" s="8" t="s">
        <v>80</v>
      </c>
      <c r="J230" s="12">
        <v>43234</v>
      </c>
      <c r="K230" s="8">
        <v>1</v>
      </c>
      <c r="L230" s="8" t="s">
        <v>655</v>
      </c>
      <c r="M230" s="8" t="s">
        <v>61</v>
      </c>
      <c r="N230" s="13">
        <v>6.10958904109589</v>
      </c>
      <c r="O230" s="8" t="s">
        <v>50</v>
      </c>
    </row>
    <row r="231" spans="3:15" x14ac:dyDescent="0.3">
      <c r="C231" s="8" t="s">
        <v>674</v>
      </c>
      <c r="D231" s="8" t="s">
        <v>675</v>
      </c>
      <c r="E231" s="8" t="s">
        <v>676</v>
      </c>
      <c r="F231" s="8" t="s">
        <v>58</v>
      </c>
      <c r="G231" s="8" t="s">
        <v>59</v>
      </c>
      <c r="H231" s="11">
        <v>39969.72</v>
      </c>
      <c r="I231" s="8" t="s">
        <v>80</v>
      </c>
      <c r="J231" s="12">
        <v>43444</v>
      </c>
      <c r="K231" s="8">
        <v>1</v>
      </c>
      <c r="L231" s="8" t="s">
        <v>655</v>
      </c>
      <c r="M231" s="8" t="s">
        <v>54</v>
      </c>
      <c r="N231" s="13">
        <v>5.5342465753424701</v>
      </c>
      <c r="O231" s="8" t="s">
        <v>50</v>
      </c>
    </row>
    <row r="232" spans="3:15" x14ac:dyDescent="0.3">
      <c r="C232" s="8" t="s">
        <v>677</v>
      </c>
      <c r="D232" s="8" t="s">
        <v>678</v>
      </c>
      <c r="E232" s="8" t="s">
        <v>679</v>
      </c>
      <c r="F232" s="8" t="s">
        <v>58</v>
      </c>
      <c r="G232" s="8" t="s">
        <v>72</v>
      </c>
      <c r="H232" s="11">
        <v>28481.16</v>
      </c>
      <c r="I232" s="8" t="s">
        <v>80</v>
      </c>
      <c r="J232" s="12">
        <v>44228</v>
      </c>
      <c r="K232" s="8">
        <v>1</v>
      </c>
      <c r="L232" s="8" t="s">
        <v>655</v>
      </c>
      <c r="M232" s="8" t="s">
        <v>95</v>
      </c>
      <c r="N232" s="13">
        <v>3.38630136986301</v>
      </c>
      <c r="O232" s="8" t="s">
        <v>50</v>
      </c>
    </row>
    <row r="233" spans="3:15" x14ac:dyDescent="0.3">
      <c r="C233" s="8" t="s">
        <v>680</v>
      </c>
      <c r="D233" s="8" t="s">
        <v>681</v>
      </c>
      <c r="E233" s="8" t="s">
        <v>682</v>
      </c>
      <c r="F233" s="8" t="s">
        <v>58</v>
      </c>
      <c r="G233" s="8" t="s">
        <v>40</v>
      </c>
      <c r="H233" s="11">
        <v>114691.03</v>
      </c>
      <c r="I233" s="8" t="s">
        <v>60</v>
      </c>
      <c r="J233" s="12">
        <v>44039</v>
      </c>
      <c r="K233" s="8">
        <v>1</v>
      </c>
      <c r="L233" s="8" t="s">
        <v>655</v>
      </c>
      <c r="M233" s="8" t="s">
        <v>43</v>
      </c>
      <c r="N233" s="13">
        <v>3.9041095890410999</v>
      </c>
      <c r="O233" s="8" t="s">
        <v>50</v>
      </c>
    </row>
    <row r="234" spans="3:15" x14ac:dyDescent="0.3">
      <c r="C234" s="8" t="s">
        <v>683</v>
      </c>
      <c r="D234" s="8" t="s">
        <v>684</v>
      </c>
      <c r="E234" s="8" t="s">
        <v>685</v>
      </c>
      <c r="F234" s="8" t="s">
        <v>58</v>
      </c>
      <c r="G234" s="8" t="s">
        <v>59</v>
      </c>
      <c r="H234" s="11">
        <v>82239.53</v>
      </c>
      <c r="I234" s="8" t="s">
        <v>41</v>
      </c>
      <c r="J234" s="12">
        <v>43846</v>
      </c>
      <c r="K234" s="8">
        <v>1</v>
      </c>
      <c r="L234" s="8" t="s">
        <v>655</v>
      </c>
      <c r="M234" s="8" t="s">
        <v>54</v>
      </c>
      <c r="N234" s="13">
        <v>4.4328767123287696</v>
      </c>
      <c r="O234" s="8" t="s">
        <v>50</v>
      </c>
    </row>
    <row r="235" spans="3:15" x14ac:dyDescent="0.3">
      <c r="C235" s="8" t="s">
        <v>686</v>
      </c>
      <c r="D235" s="8" t="s">
        <v>687</v>
      </c>
      <c r="E235" s="8" t="s">
        <v>688</v>
      </c>
      <c r="F235" s="8" t="s">
        <v>58</v>
      </c>
      <c r="G235" s="8" t="s">
        <v>149</v>
      </c>
      <c r="H235" s="11">
        <v>83191.95</v>
      </c>
      <c r="I235" s="8" t="s">
        <v>41</v>
      </c>
      <c r="J235" s="12">
        <v>43700</v>
      </c>
      <c r="K235" s="8">
        <v>0.6</v>
      </c>
      <c r="L235" s="8" t="s">
        <v>655</v>
      </c>
      <c r="M235" s="8" t="s">
        <v>61</v>
      </c>
      <c r="N235" s="13">
        <v>4.8328767123287699</v>
      </c>
      <c r="O235" s="8" t="s">
        <v>44</v>
      </c>
    </row>
    <row r="236" spans="3:15" x14ac:dyDescent="0.3">
      <c r="C236" s="8" t="s">
        <v>689</v>
      </c>
      <c r="D236" s="8" t="s">
        <v>690</v>
      </c>
      <c r="E236" s="8" t="s">
        <v>691</v>
      </c>
      <c r="F236" s="8" t="s">
        <v>58</v>
      </c>
      <c r="G236" s="8" t="s">
        <v>72</v>
      </c>
      <c r="H236" s="11">
        <v>113747.56</v>
      </c>
      <c r="I236" s="8" t="s">
        <v>60</v>
      </c>
      <c r="J236" s="12">
        <v>44270</v>
      </c>
      <c r="K236" s="8">
        <v>0.7</v>
      </c>
      <c r="L236" s="8" t="s">
        <v>655</v>
      </c>
      <c r="M236" s="8" t="s">
        <v>54</v>
      </c>
      <c r="N236" s="13">
        <v>3.2712328767123302</v>
      </c>
      <c r="O236" s="8" t="s">
        <v>44</v>
      </c>
    </row>
    <row r="237" spans="3:15" x14ac:dyDescent="0.3">
      <c r="C237" s="8" t="s">
        <v>689</v>
      </c>
      <c r="D237" s="8" t="s">
        <v>690</v>
      </c>
      <c r="E237" s="8" t="s">
        <v>691</v>
      </c>
      <c r="F237" s="8" t="s">
        <v>58</v>
      </c>
      <c r="G237" s="8" t="s">
        <v>72</v>
      </c>
      <c r="H237" s="11">
        <v>113747.56</v>
      </c>
      <c r="I237" s="8" t="s">
        <v>60</v>
      </c>
      <c r="J237" s="12">
        <v>44270</v>
      </c>
      <c r="K237" s="8">
        <v>0.7</v>
      </c>
      <c r="L237" s="8" t="s">
        <v>655</v>
      </c>
      <c r="M237" s="8" t="s">
        <v>54</v>
      </c>
      <c r="N237" s="13">
        <v>3.2712328767123302</v>
      </c>
      <c r="O237" s="8" t="s">
        <v>44</v>
      </c>
    </row>
    <row r="238" spans="3:15" x14ac:dyDescent="0.3">
      <c r="C238" s="8" t="s">
        <v>692</v>
      </c>
      <c r="D238" s="8" t="s">
        <v>693</v>
      </c>
      <c r="E238" s="8" t="s">
        <v>694</v>
      </c>
      <c r="F238" s="8" t="s">
        <v>58</v>
      </c>
      <c r="G238" s="8" t="s">
        <v>139</v>
      </c>
      <c r="H238" s="11">
        <v>37062.1</v>
      </c>
      <c r="I238" s="8" t="s">
        <v>80</v>
      </c>
      <c r="J238" s="12">
        <v>44357</v>
      </c>
      <c r="K238" s="8">
        <v>1</v>
      </c>
      <c r="L238" s="8" t="s">
        <v>655</v>
      </c>
      <c r="M238" s="8" t="s">
        <v>95</v>
      </c>
      <c r="N238" s="13">
        <v>3.0328767123287701</v>
      </c>
      <c r="O238" s="8" t="s">
        <v>50</v>
      </c>
    </row>
    <row r="239" spans="3:15" x14ac:dyDescent="0.3">
      <c r="C239" s="8" t="s">
        <v>695</v>
      </c>
      <c r="D239" s="8" t="s">
        <v>696</v>
      </c>
      <c r="E239" s="8" t="s">
        <v>697</v>
      </c>
      <c r="F239" s="8" t="s">
        <v>58</v>
      </c>
      <c r="G239" s="8" t="s">
        <v>48</v>
      </c>
      <c r="H239" s="11">
        <v>73360.38</v>
      </c>
      <c r="I239" s="8" t="s">
        <v>41</v>
      </c>
      <c r="J239" s="12">
        <v>43972</v>
      </c>
      <c r="K239" s="8">
        <v>1</v>
      </c>
      <c r="L239" s="8" t="s">
        <v>655</v>
      </c>
      <c r="M239" s="8" t="s">
        <v>61</v>
      </c>
      <c r="N239" s="13">
        <v>4.0876712328767102</v>
      </c>
      <c r="O239" s="8" t="s">
        <v>50</v>
      </c>
    </row>
    <row r="240" spans="3:15" x14ac:dyDescent="0.3">
      <c r="C240" s="8" t="s">
        <v>695</v>
      </c>
      <c r="D240" s="8" t="s">
        <v>696</v>
      </c>
      <c r="E240" s="8" t="s">
        <v>697</v>
      </c>
      <c r="F240" s="8" t="s">
        <v>58</v>
      </c>
      <c r="G240" s="8" t="s">
        <v>48</v>
      </c>
      <c r="H240" s="11">
        <v>73360.38</v>
      </c>
      <c r="I240" s="8" t="s">
        <v>41</v>
      </c>
      <c r="J240" s="12">
        <v>43972</v>
      </c>
      <c r="K240" s="8">
        <v>1</v>
      </c>
      <c r="L240" s="8" t="s">
        <v>655</v>
      </c>
      <c r="M240" s="8" t="s">
        <v>61</v>
      </c>
      <c r="N240" s="13">
        <v>4.0876712328767102</v>
      </c>
      <c r="O240" s="8" t="s">
        <v>50</v>
      </c>
    </row>
    <row r="241" spans="3:15" x14ac:dyDescent="0.3">
      <c r="C241" s="8" t="s">
        <v>698</v>
      </c>
      <c r="D241" s="8" t="s">
        <v>699</v>
      </c>
      <c r="E241" s="8" t="s">
        <v>700</v>
      </c>
      <c r="F241" s="8" t="s">
        <v>58</v>
      </c>
      <c r="G241" s="8" t="s">
        <v>59</v>
      </c>
      <c r="H241" s="11">
        <v>36536.26</v>
      </c>
      <c r="I241" s="8" t="s">
        <v>80</v>
      </c>
      <c r="J241" s="12">
        <v>44358</v>
      </c>
      <c r="K241" s="8">
        <v>1</v>
      </c>
      <c r="L241" s="8" t="s">
        <v>655</v>
      </c>
      <c r="M241" s="8" t="s">
        <v>49</v>
      </c>
      <c r="N241" s="13">
        <v>3.0301369863013701</v>
      </c>
      <c r="O241" s="8" t="s">
        <v>50</v>
      </c>
    </row>
    <row r="242" spans="3:15" x14ac:dyDescent="0.3">
      <c r="C242" s="8" t="s">
        <v>701</v>
      </c>
      <c r="D242" s="8" t="s">
        <v>702</v>
      </c>
      <c r="E242" s="8" t="s">
        <v>703</v>
      </c>
      <c r="F242" s="8" t="s">
        <v>39</v>
      </c>
      <c r="G242" s="8" t="s">
        <v>117</v>
      </c>
      <c r="H242" s="11">
        <v>89829.33</v>
      </c>
      <c r="I242" s="8" t="s">
        <v>41</v>
      </c>
      <c r="J242" s="12">
        <v>43794</v>
      </c>
      <c r="K242" s="8">
        <v>1</v>
      </c>
      <c r="L242" s="8" t="s">
        <v>655</v>
      </c>
      <c r="M242" s="8" t="s">
        <v>95</v>
      </c>
      <c r="N242" s="13">
        <v>4.5753424657534199</v>
      </c>
      <c r="O242" s="8" t="s">
        <v>50</v>
      </c>
    </row>
    <row r="243" spans="3:15" x14ac:dyDescent="0.3">
      <c r="C243" s="8" t="s">
        <v>704</v>
      </c>
      <c r="D243" s="8" t="s">
        <v>705</v>
      </c>
      <c r="E243" s="8" t="s">
        <v>706</v>
      </c>
      <c r="F243" s="8" t="s">
        <v>213</v>
      </c>
      <c r="G243" s="8" t="s">
        <v>72</v>
      </c>
      <c r="H243" s="11">
        <v>63447.07</v>
      </c>
      <c r="I243" s="8" t="s">
        <v>41</v>
      </c>
      <c r="J243" s="12">
        <v>44148</v>
      </c>
      <c r="K243" s="8">
        <v>1</v>
      </c>
      <c r="L243" s="8" t="s">
        <v>655</v>
      </c>
      <c r="M243" s="8" t="s">
        <v>43</v>
      </c>
      <c r="N243" s="13">
        <v>3.6054794520547899</v>
      </c>
      <c r="O243" s="8" t="s">
        <v>50</v>
      </c>
    </row>
    <row r="244" spans="3:15" x14ac:dyDescent="0.3">
      <c r="C244" s="8" t="s">
        <v>707</v>
      </c>
      <c r="D244" s="8" t="s">
        <v>708</v>
      </c>
      <c r="E244" s="8" t="s">
        <v>709</v>
      </c>
      <c r="F244" s="8" t="s">
        <v>58</v>
      </c>
      <c r="G244" s="8" t="s">
        <v>149</v>
      </c>
      <c r="H244" s="11">
        <v>80772.92</v>
      </c>
      <c r="I244" s="8" t="s">
        <v>41</v>
      </c>
      <c r="J244" s="12">
        <v>44137</v>
      </c>
      <c r="K244" s="8">
        <v>1</v>
      </c>
      <c r="L244" s="8" t="s">
        <v>655</v>
      </c>
      <c r="M244" s="8" t="s">
        <v>61</v>
      </c>
      <c r="N244" s="13">
        <v>3.63561643835616</v>
      </c>
      <c r="O244" s="8" t="s">
        <v>50</v>
      </c>
    </row>
    <row r="245" spans="3:15" x14ac:dyDescent="0.3">
      <c r="C245" s="8" t="s">
        <v>710</v>
      </c>
      <c r="D245" s="8" t="s">
        <v>711</v>
      </c>
      <c r="E245" s="8" t="s">
        <v>712</v>
      </c>
      <c r="F245" s="8" t="s">
        <v>58</v>
      </c>
      <c r="G245" s="8" t="s">
        <v>76</v>
      </c>
      <c r="H245" s="11">
        <v>52246.29</v>
      </c>
      <c r="I245" s="8" t="s">
        <v>41</v>
      </c>
      <c r="J245" s="12">
        <v>43573</v>
      </c>
      <c r="K245" s="8">
        <v>1</v>
      </c>
      <c r="L245" s="8" t="s">
        <v>655</v>
      </c>
      <c r="M245" s="8" t="s">
        <v>43</v>
      </c>
      <c r="N245" s="13">
        <v>5.1808219178082204</v>
      </c>
      <c r="O245" s="8" t="s">
        <v>50</v>
      </c>
    </row>
    <row r="246" spans="3:15" x14ac:dyDescent="0.3">
      <c r="C246" s="8" t="s">
        <v>713</v>
      </c>
      <c r="D246" s="8" t="s">
        <v>714</v>
      </c>
      <c r="E246" s="8" t="s">
        <v>715</v>
      </c>
      <c r="F246" s="8" t="s">
        <v>39</v>
      </c>
      <c r="G246" s="8" t="s">
        <v>139</v>
      </c>
      <c r="H246" s="11">
        <v>58935.92</v>
      </c>
      <c r="I246" s="8" t="s">
        <v>41</v>
      </c>
      <c r="J246" s="12">
        <v>43717</v>
      </c>
      <c r="K246" s="8">
        <v>1</v>
      </c>
      <c r="L246" s="8" t="s">
        <v>655</v>
      </c>
      <c r="M246" s="8" t="s">
        <v>49</v>
      </c>
      <c r="N246" s="13">
        <v>4.7863013698630104</v>
      </c>
      <c r="O246" s="8" t="s">
        <v>50</v>
      </c>
    </row>
    <row r="247" spans="3:15" x14ac:dyDescent="0.3">
      <c r="C247" s="8" t="s">
        <v>716</v>
      </c>
      <c r="D247" s="8" t="s">
        <v>717</v>
      </c>
      <c r="E247" s="8" t="s">
        <v>718</v>
      </c>
      <c r="F247" s="8" t="s">
        <v>58</v>
      </c>
      <c r="G247" s="8" t="s">
        <v>87</v>
      </c>
      <c r="H247" s="11">
        <v>83396.5</v>
      </c>
      <c r="I247" s="8" t="s">
        <v>41</v>
      </c>
      <c r="J247" s="12">
        <v>44285</v>
      </c>
      <c r="K247" s="8">
        <v>1</v>
      </c>
      <c r="L247" s="8" t="s">
        <v>655</v>
      </c>
      <c r="M247" s="8" t="s">
        <v>103</v>
      </c>
      <c r="N247" s="13">
        <v>3.2301369863013698</v>
      </c>
      <c r="O247" s="8" t="s">
        <v>50</v>
      </c>
    </row>
    <row r="248" spans="3:15" x14ac:dyDescent="0.3">
      <c r="C248" s="8" t="s">
        <v>719</v>
      </c>
      <c r="D248" s="8" t="s">
        <v>720</v>
      </c>
      <c r="E248" s="8" t="s">
        <v>721</v>
      </c>
      <c r="F248" s="8" t="s">
        <v>58</v>
      </c>
      <c r="G248" s="8" t="s">
        <v>110</v>
      </c>
      <c r="H248" s="11">
        <v>111815.49</v>
      </c>
      <c r="I248" s="8" t="s">
        <v>60</v>
      </c>
      <c r="J248" s="12">
        <v>43895</v>
      </c>
      <c r="K248" s="8">
        <v>0.7</v>
      </c>
      <c r="L248" s="8" t="s">
        <v>655</v>
      </c>
      <c r="M248" s="8" t="s">
        <v>61</v>
      </c>
      <c r="N248" s="13">
        <v>4.2986301369862998</v>
      </c>
      <c r="O248" s="8" t="s">
        <v>44</v>
      </c>
    </row>
    <row r="249" spans="3:15" x14ac:dyDescent="0.3">
      <c r="C249" s="8" t="s">
        <v>719</v>
      </c>
      <c r="D249" s="8" t="s">
        <v>720</v>
      </c>
      <c r="E249" s="8" t="s">
        <v>721</v>
      </c>
      <c r="F249" s="8" t="s">
        <v>58</v>
      </c>
      <c r="G249" s="8" t="s">
        <v>110</v>
      </c>
      <c r="H249" s="11">
        <v>111815.49</v>
      </c>
      <c r="I249" s="8" t="s">
        <v>60</v>
      </c>
      <c r="J249" s="12">
        <v>43895</v>
      </c>
      <c r="K249" s="8">
        <v>0.7</v>
      </c>
      <c r="L249" s="8" t="s">
        <v>655</v>
      </c>
      <c r="M249" s="8" t="s">
        <v>61</v>
      </c>
      <c r="N249" s="13">
        <v>4.2986301369862998</v>
      </c>
      <c r="O249" s="8" t="s">
        <v>44</v>
      </c>
    </row>
    <row r="250" spans="3:15" x14ac:dyDescent="0.3">
      <c r="C250" s="8" t="s">
        <v>722</v>
      </c>
      <c r="D250" s="8" t="s">
        <v>723</v>
      </c>
      <c r="E250" s="8" t="s">
        <v>724</v>
      </c>
      <c r="F250" s="8" t="s">
        <v>39</v>
      </c>
      <c r="G250" s="8" t="s">
        <v>40</v>
      </c>
      <c r="H250" s="11">
        <v>116767.63</v>
      </c>
      <c r="I250" s="8" t="s">
        <v>60</v>
      </c>
      <c r="J250" s="12">
        <v>43949</v>
      </c>
      <c r="K250" s="8">
        <v>0.4</v>
      </c>
      <c r="L250" s="8" t="s">
        <v>655</v>
      </c>
      <c r="M250" s="8" t="s">
        <v>95</v>
      </c>
      <c r="N250" s="13">
        <v>4.1506849315068504</v>
      </c>
      <c r="O250" s="8" t="s">
        <v>44</v>
      </c>
    </row>
    <row r="251" spans="3:15" x14ac:dyDescent="0.3">
      <c r="C251" s="8" t="s">
        <v>722</v>
      </c>
      <c r="D251" s="8" t="s">
        <v>725</v>
      </c>
      <c r="E251" s="8" t="s">
        <v>726</v>
      </c>
      <c r="F251" s="8" t="s">
        <v>39</v>
      </c>
      <c r="G251" s="8" t="s">
        <v>40</v>
      </c>
      <c r="H251" s="11">
        <v>116767.63</v>
      </c>
      <c r="I251" s="8" t="s">
        <v>60</v>
      </c>
      <c r="J251" s="12">
        <v>43949</v>
      </c>
      <c r="K251" s="8">
        <v>0.4</v>
      </c>
      <c r="L251" s="8" t="s">
        <v>655</v>
      </c>
      <c r="M251" s="8" t="s">
        <v>95</v>
      </c>
      <c r="N251" s="13">
        <v>4.1506849315068504</v>
      </c>
      <c r="O251" s="8" t="s">
        <v>44</v>
      </c>
    </row>
    <row r="252" spans="3:15" x14ac:dyDescent="0.3">
      <c r="C252" s="8" t="s">
        <v>727</v>
      </c>
      <c r="D252" s="8" t="s">
        <v>728</v>
      </c>
      <c r="E252" s="8" t="s">
        <v>729</v>
      </c>
      <c r="F252" s="8" t="s">
        <v>213</v>
      </c>
      <c r="G252" s="8" t="s">
        <v>40</v>
      </c>
      <c r="H252" s="11">
        <v>78840.23</v>
      </c>
      <c r="I252" s="8" t="s">
        <v>41</v>
      </c>
      <c r="J252" s="12">
        <v>43633</v>
      </c>
      <c r="K252" s="8">
        <v>1</v>
      </c>
      <c r="L252" s="8" t="s">
        <v>655</v>
      </c>
      <c r="M252" s="8" t="s">
        <v>61</v>
      </c>
      <c r="N252" s="13">
        <v>5.0164383561643797</v>
      </c>
      <c r="O252" s="8" t="s">
        <v>50</v>
      </c>
    </row>
    <row r="253" spans="3:15" x14ac:dyDescent="0.3">
      <c r="C253" s="8" t="s">
        <v>730</v>
      </c>
      <c r="D253" s="8" t="s">
        <v>731</v>
      </c>
      <c r="E253" s="8" t="s">
        <v>732</v>
      </c>
      <c r="F253" s="8" t="s">
        <v>58</v>
      </c>
      <c r="G253" s="8" t="s">
        <v>76</v>
      </c>
      <c r="H253" s="11">
        <v>38825.18</v>
      </c>
      <c r="I253" s="8" t="s">
        <v>80</v>
      </c>
      <c r="J253" s="12">
        <v>43696</v>
      </c>
      <c r="K253" s="8">
        <v>1</v>
      </c>
      <c r="L253" s="8" t="s">
        <v>655</v>
      </c>
      <c r="M253" s="8" t="s">
        <v>61</v>
      </c>
      <c r="N253" s="13">
        <v>4.8438356164383602</v>
      </c>
      <c r="O253" s="8" t="s">
        <v>50</v>
      </c>
    </row>
    <row r="254" spans="3:15" x14ac:dyDescent="0.3">
      <c r="C254" s="8" t="s">
        <v>733</v>
      </c>
      <c r="D254" s="8" t="s">
        <v>734</v>
      </c>
      <c r="E254" s="8" t="s">
        <v>735</v>
      </c>
      <c r="F254" s="8" t="s">
        <v>58</v>
      </c>
      <c r="G254" s="8" t="s">
        <v>48</v>
      </c>
      <c r="H254" s="11">
        <v>106400.02</v>
      </c>
      <c r="I254" s="8" t="s">
        <v>60</v>
      </c>
      <c r="J254" s="12">
        <v>44021</v>
      </c>
      <c r="K254" s="8">
        <v>1</v>
      </c>
      <c r="L254" s="8" t="s">
        <v>655</v>
      </c>
      <c r="M254" s="8" t="s">
        <v>95</v>
      </c>
      <c r="N254" s="13">
        <v>3.9534246575342502</v>
      </c>
      <c r="O254" s="8" t="s">
        <v>50</v>
      </c>
    </row>
    <row r="255" spans="3:15" x14ac:dyDescent="0.3">
      <c r="C255" s="8" t="s">
        <v>733</v>
      </c>
      <c r="D255" s="8" t="s">
        <v>736</v>
      </c>
      <c r="E255" s="8" t="s">
        <v>737</v>
      </c>
      <c r="F255" s="8" t="s">
        <v>58</v>
      </c>
      <c r="G255" s="8" t="s">
        <v>48</v>
      </c>
      <c r="H255" s="11">
        <v>106400.02</v>
      </c>
      <c r="I255" s="8" t="s">
        <v>60</v>
      </c>
      <c r="J255" s="12">
        <v>44021</v>
      </c>
      <c r="K255" s="8">
        <v>1</v>
      </c>
      <c r="L255" s="8" t="s">
        <v>655</v>
      </c>
      <c r="M255" s="8" t="s">
        <v>95</v>
      </c>
      <c r="N255" s="13">
        <v>3.9534246575342502</v>
      </c>
      <c r="O255" s="8" t="s">
        <v>50</v>
      </c>
    </row>
    <row r="256" spans="3:15" x14ac:dyDescent="0.3">
      <c r="C256" s="8" t="s">
        <v>738</v>
      </c>
      <c r="D256" s="8" t="s">
        <v>739</v>
      </c>
      <c r="E256" s="8" t="s">
        <v>740</v>
      </c>
      <c r="F256" s="8" t="s">
        <v>58</v>
      </c>
      <c r="G256" s="8" t="s">
        <v>91</v>
      </c>
      <c r="H256" s="11">
        <v>28160.79</v>
      </c>
      <c r="I256" s="8" t="s">
        <v>80</v>
      </c>
      <c r="J256" s="12">
        <v>43129</v>
      </c>
      <c r="K256" s="8">
        <v>1</v>
      </c>
      <c r="L256" s="8" t="s">
        <v>655</v>
      </c>
      <c r="M256" s="8" t="s">
        <v>61</v>
      </c>
      <c r="N256" s="13">
        <v>6.3972602739726003</v>
      </c>
      <c r="O256" s="8" t="s">
        <v>50</v>
      </c>
    </row>
    <row r="257" spans="3:15" x14ac:dyDescent="0.3">
      <c r="C257" s="8" t="s">
        <v>741</v>
      </c>
      <c r="D257" s="8" t="s">
        <v>742</v>
      </c>
      <c r="E257" s="8" t="s">
        <v>743</v>
      </c>
      <c r="F257" s="8" t="s">
        <v>39</v>
      </c>
      <c r="G257" s="8" t="s">
        <v>40</v>
      </c>
      <c r="H257" s="11">
        <v>58744.17</v>
      </c>
      <c r="I257" s="8" t="s">
        <v>41</v>
      </c>
      <c r="J257" s="12">
        <v>43171</v>
      </c>
      <c r="K257" s="8">
        <v>1</v>
      </c>
      <c r="L257" s="8" t="s">
        <v>655</v>
      </c>
      <c r="M257" s="8" t="s">
        <v>54</v>
      </c>
      <c r="N257" s="13">
        <v>6.2821917808219201</v>
      </c>
      <c r="O257" s="8" t="s">
        <v>50</v>
      </c>
    </row>
    <row r="258" spans="3:15" x14ac:dyDescent="0.3">
      <c r="C258" s="8" t="s">
        <v>744</v>
      </c>
      <c r="D258" s="8" t="s">
        <v>745</v>
      </c>
      <c r="E258" s="8" t="s">
        <v>746</v>
      </c>
      <c r="F258" s="8" t="s">
        <v>39</v>
      </c>
      <c r="G258" s="8" t="s">
        <v>65</v>
      </c>
      <c r="H258" s="11">
        <v>70755.5</v>
      </c>
      <c r="I258" s="8" t="s">
        <v>41</v>
      </c>
      <c r="J258" s="12">
        <v>44090</v>
      </c>
      <c r="K258" s="8">
        <v>0.8</v>
      </c>
      <c r="L258" s="8" t="s">
        <v>655</v>
      </c>
      <c r="M258" s="8" t="s">
        <v>49</v>
      </c>
      <c r="N258" s="13">
        <v>3.7643835616438399</v>
      </c>
      <c r="O258" s="8" t="s">
        <v>44</v>
      </c>
    </row>
    <row r="259" spans="3:15" x14ac:dyDescent="0.3">
      <c r="C259" s="8" t="s">
        <v>747</v>
      </c>
      <c r="D259" s="8" t="s">
        <v>748</v>
      </c>
      <c r="E259" s="8" t="s">
        <v>749</v>
      </c>
      <c r="F259" s="8" t="s">
        <v>39</v>
      </c>
      <c r="G259" s="8" t="s">
        <v>117</v>
      </c>
      <c r="H259" s="11">
        <v>106665.67</v>
      </c>
      <c r="I259" s="8" t="s">
        <v>60</v>
      </c>
      <c r="J259" s="12">
        <v>43311</v>
      </c>
      <c r="K259" s="8">
        <v>1</v>
      </c>
      <c r="L259" s="8" t="s">
        <v>655</v>
      </c>
      <c r="M259" s="8" t="s">
        <v>54</v>
      </c>
      <c r="N259" s="13">
        <v>5.8986301369863003</v>
      </c>
      <c r="O259" s="8" t="s">
        <v>50</v>
      </c>
    </row>
    <row r="260" spans="3:15" x14ac:dyDescent="0.3">
      <c r="C260" s="8" t="s">
        <v>750</v>
      </c>
      <c r="D260" s="8" t="s">
        <v>751</v>
      </c>
      <c r="E260" s="8" t="s">
        <v>752</v>
      </c>
      <c r="F260" s="8" t="s">
        <v>58</v>
      </c>
      <c r="G260" s="8" t="s">
        <v>87</v>
      </c>
      <c r="H260" s="11">
        <v>76320.44</v>
      </c>
      <c r="I260" s="8" t="s">
        <v>41</v>
      </c>
      <c r="J260" s="12">
        <v>44383</v>
      </c>
      <c r="K260" s="8">
        <v>0.8</v>
      </c>
      <c r="L260" s="8" t="s">
        <v>655</v>
      </c>
      <c r="M260" s="8" t="s">
        <v>61</v>
      </c>
      <c r="N260" s="13">
        <v>2.9616438356164401</v>
      </c>
      <c r="O260" s="8" t="s">
        <v>44</v>
      </c>
    </row>
    <row r="261" spans="3:15" x14ac:dyDescent="0.3">
      <c r="C261" s="8" t="s">
        <v>753</v>
      </c>
      <c r="D261" s="8" t="s">
        <v>754</v>
      </c>
      <c r="E261" s="8" t="s">
        <v>755</v>
      </c>
      <c r="F261" s="8" t="s">
        <v>39</v>
      </c>
      <c r="G261" s="8" t="s">
        <v>117</v>
      </c>
      <c r="H261" s="11">
        <v>110906.35</v>
      </c>
      <c r="I261" s="8" t="s">
        <v>60</v>
      </c>
      <c r="J261" s="12">
        <v>43434</v>
      </c>
      <c r="K261" s="8">
        <v>1</v>
      </c>
      <c r="L261" s="8" t="s">
        <v>655</v>
      </c>
      <c r="M261" s="8" t="s">
        <v>43</v>
      </c>
      <c r="N261" s="13">
        <v>5.5616438356164402</v>
      </c>
      <c r="O261" s="8" t="s">
        <v>50</v>
      </c>
    </row>
    <row r="262" spans="3:15" x14ac:dyDescent="0.3">
      <c r="C262" s="8" t="s">
        <v>756</v>
      </c>
      <c r="D262" s="8" t="s">
        <v>757</v>
      </c>
      <c r="E262" s="8" t="s">
        <v>758</v>
      </c>
      <c r="F262" s="8" t="s">
        <v>39</v>
      </c>
      <c r="G262" s="8" t="s">
        <v>87</v>
      </c>
      <c r="H262" s="11">
        <v>29808.07</v>
      </c>
      <c r="I262" s="8" t="s">
        <v>80</v>
      </c>
      <c r="J262" s="12">
        <v>43291</v>
      </c>
      <c r="K262" s="8">
        <v>0.3</v>
      </c>
      <c r="L262" s="8" t="s">
        <v>655</v>
      </c>
      <c r="M262" s="8" t="s">
        <v>49</v>
      </c>
      <c r="N262" s="13">
        <v>5.9534246575342502</v>
      </c>
      <c r="O262" s="8" t="s">
        <v>44</v>
      </c>
    </row>
    <row r="263" spans="3:15" x14ac:dyDescent="0.3">
      <c r="C263" s="8" t="s">
        <v>759</v>
      </c>
      <c r="D263" s="8" t="s">
        <v>760</v>
      </c>
      <c r="E263" s="8" t="s">
        <v>761</v>
      </c>
      <c r="F263" s="8" t="s">
        <v>58</v>
      </c>
      <c r="G263" s="8" t="s">
        <v>59</v>
      </c>
      <c r="H263" s="11">
        <v>47362.62</v>
      </c>
      <c r="I263" s="8" t="s">
        <v>80</v>
      </c>
      <c r="J263" s="12">
        <v>43973</v>
      </c>
      <c r="K263" s="8">
        <v>1</v>
      </c>
      <c r="L263" s="8" t="s">
        <v>655</v>
      </c>
      <c r="M263" s="8" t="s">
        <v>61</v>
      </c>
      <c r="N263" s="13">
        <v>4.0849315068493199</v>
      </c>
      <c r="O263" s="8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2842-E60A-4845-AEE2-0C3968E8967C}">
  <dimension ref="C3:G15"/>
  <sheetViews>
    <sheetView showFormulas="1" topLeftCell="C1" workbookViewId="0">
      <selection activeCell="I5" sqref="I5"/>
    </sheetView>
  </sheetViews>
  <sheetFormatPr defaultRowHeight="14.4" x14ac:dyDescent="0.3"/>
  <cols>
    <col min="3" max="3" width="23.5546875" bestFit="1" customWidth="1"/>
    <col min="4" max="4" width="12.5546875" bestFit="1" customWidth="1"/>
    <col min="5" max="5" width="13.44140625" bestFit="1" customWidth="1"/>
    <col min="6" max="6" width="12.6640625" bestFit="1" customWidth="1"/>
    <col min="7" max="7" width="31.6640625" bestFit="1" customWidth="1"/>
  </cols>
  <sheetData>
    <row r="3" spans="3:7" ht="18" x14ac:dyDescent="0.35">
      <c r="C3" s="16" t="s">
        <v>764</v>
      </c>
      <c r="D3" s="17" t="s">
        <v>762</v>
      </c>
      <c r="E3" s="17" t="s">
        <v>763</v>
      </c>
      <c r="F3" s="16" t="s">
        <v>765</v>
      </c>
      <c r="G3" s="20" t="s">
        <v>766</v>
      </c>
    </row>
    <row r="4" spans="3:7" x14ac:dyDescent="0.3">
      <c r="C4" t="s">
        <v>40</v>
      </c>
      <c r="D4">
        <f>COUNTIFS(Table1[Department],C4)</f>
        <v>24</v>
      </c>
      <c r="E4" s="18">
        <f>SUMIFS(Table1[Salary],Table1[Department],C4)</f>
        <v>2013215.1600000001</v>
      </c>
      <c r="F4" s="19" cm="1">
        <f t="array" ref="F4:F15">AVERAGEIFS(Table1[Salary],Table1[Department],C4:C15)</f>
        <v>83883.965000000011</v>
      </c>
      <c r="G4">
        <f>COUNTIFS(Table1[Department],C4,Table1[Employee type],"permanent")</f>
        <v>11</v>
      </c>
    </row>
    <row r="5" spans="3:7" x14ac:dyDescent="0.3">
      <c r="C5" t="s">
        <v>48</v>
      </c>
      <c r="D5">
        <f>COUNTIFS(Table1[Department],C5)</f>
        <v>26</v>
      </c>
      <c r="E5" s="18">
        <f>SUMIFS(Table1[Salary],Table1[Department],C5)</f>
        <v>2074326.9500000002</v>
      </c>
      <c r="F5" s="19">
        <v>79781.805769230778</v>
      </c>
      <c r="G5">
        <f>COUNTIFS(Table1[Department],C5,Table1[Employee type],"permanent")</f>
        <v>18</v>
      </c>
    </row>
    <row r="6" spans="3:7" x14ac:dyDescent="0.3">
      <c r="C6" t="s">
        <v>59</v>
      </c>
      <c r="D6">
        <f>COUNTIFS(Table1[Department],C6)</f>
        <v>26</v>
      </c>
      <c r="E6" s="18">
        <f>SUMIFS(Table1[Salary],Table1[Department],C6)</f>
        <v>2131387.4899999998</v>
      </c>
      <c r="F6" s="19">
        <v>81976.441923076913</v>
      </c>
      <c r="G6">
        <f>COUNTIFS(Table1[Department],C6,Table1[Employee type],"permanent")</f>
        <v>16</v>
      </c>
    </row>
    <row r="7" spans="3:7" x14ac:dyDescent="0.3">
      <c r="C7" t="s">
        <v>65</v>
      </c>
      <c r="D7">
        <f>COUNTIFS(Table1[Department],C7)</f>
        <v>12</v>
      </c>
      <c r="E7" s="18">
        <f>SUMIFS(Table1[Salary],Table1[Department],C7)</f>
        <v>773295.6</v>
      </c>
      <c r="F7" s="19">
        <v>64441.299999999996</v>
      </c>
      <c r="G7">
        <f>COUNTIFS(Table1[Department],C7,Table1[Employee type],"permanent")</f>
        <v>9</v>
      </c>
    </row>
    <row r="8" spans="3:7" x14ac:dyDescent="0.3">
      <c r="C8" t="s">
        <v>72</v>
      </c>
      <c r="D8">
        <f>COUNTIFS(Table1[Department],C8)</f>
        <v>21</v>
      </c>
      <c r="E8" s="18">
        <f>SUMIFS(Table1[Salary],Table1[Department],C8)</f>
        <v>1412092.87</v>
      </c>
      <c r="F8" s="19">
        <v>67242.51761904762</v>
      </c>
      <c r="G8">
        <f>COUNTIFS(Table1[Department],C8,Table1[Employee type],"permanent")</f>
        <v>13</v>
      </c>
    </row>
    <row r="9" spans="3:7" x14ac:dyDescent="0.3">
      <c r="C9" t="s">
        <v>76</v>
      </c>
      <c r="D9">
        <f>COUNTIFS(Table1[Department],C9)</f>
        <v>26</v>
      </c>
      <c r="E9" s="18">
        <f>SUMIFS(Table1[Salary],Table1[Department],C9)</f>
        <v>1814980.59</v>
      </c>
      <c r="F9" s="19">
        <v>69806.945769230777</v>
      </c>
      <c r="G9">
        <f>COUNTIFS(Table1[Department],C9,Table1[Employee type],"permanent")</f>
        <v>18</v>
      </c>
    </row>
    <row r="10" spans="3:7" x14ac:dyDescent="0.3">
      <c r="C10" t="s">
        <v>87</v>
      </c>
      <c r="D10">
        <f>COUNTIFS(Table1[Department],C10)</f>
        <v>22</v>
      </c>
      <c r="E10" s="18">
        <f>SUMIFS(Table1[Salary],Table1[Department],C10)</f>
        <v>1608406.3100000003</v>
      </c>
      <c r="F10" s="19">
        <v>73109.377727272746</v>
      </c>
      <c r="G10">
        <f>COUNTIFS(Table1[Department],C10,Table1[Employee type],"permanent")</f>
        <v>13</v>
      </c>
    </row>
    <row r="11" spans="3:7" x14ac:dyDescent="0.3">
      <c r="C11" t="s">
        <v>91</v>
      </c>
      <c r="D11">
        <f>COUNTIFS(Table1[Department],C11)</f>
        <v>18</v>
      </c>
      <c r="E11" s="18">
        <f>SUMIFS(Table1[Salary],Table1[Department],C11)</f>
        <v>1204393.78</v>
      </c>
      <c r="F11" s="19">
        <v>66910.765555555554</v>
      </c>
      <c r="G11">
        <f>COUNTIFS(Table1[Department],C11,Table1[Employee type],"permanent")</f>
        <v>11</v>
      </c>
    </row>
    <row r="12" spans="3:7" x14ac:dyDescent="0.3">
      <c r="C12" t="s">
        <v>110</v>
      </c>
      <c r="D12">
        <f>COUNTIFS(Table1[Department],C12)</f>
        <v>21</v>
      </c>
      <c r="E12" s="18">
        <f>SUMIFS(Table1[Salary],Table1[Department],C12)</f>
        <v>1568153.47</v>
      </c>
      <c r="F12" s="19">
        <v>74673.974761904756</v>
      </c>
      <c r="G12">
        <f>COUNTIFS(Table1[Department],C12,Table1[Employee type],"permanent")</f>
        <v>16</v>
      </c>
    </row>
    <row r="13" spans="3:7" x14ac:dyDescent="0.3">
      <c r="C13" t="s">
        <v>117</v>
      </c>
      <c r="D13">
        <f>COUNTIFS(Table1[Department],C13)</f>
        <v>29</v>
      </c>
      <c r="E13" s="18">
        <f>SUMIFS(Table1[Salary],Table1[Department],C13)</f>
        <v>2180192.8699999992</v>
      </c>
      <c r="F13" s="19">
        <v>75179.064482758593</v>
      </c>
      <c r="G13">
        <f>COUNTIFS(Table1[Department],C13,Table1[Employee type],"permanent")</f>
        <v>19</v>
      </c>
    </row>
    <row r="14" spans="3:7" x14ac:dyDescent="0.3">
      <c r="C14" t="s">
        <v>139</v>
      </c>
      <c r="D14">
        <f>COUNTIFS(Table1[Department],C14)</f>
        <v>17</v>
      </c>
      <c r="E14" s="18">
        <f>SUMIFS(Table1[Salary],Table1[Department],C14)</f>
        <v>1129351.75</v>
      </c>
      <c r="F14" s="19">
        <v>66432.455882352937</v>
      </c>
      <c r="G14">
        <f>COUNTIFS(Table1[Department],C14,Table1[Employee type],"permanent")</f>
        <v>11</v>
      </c>
    </row>
    <row r="15" spans="3:7" x14ac:dyDescent="0.3">
      <c r="C15" t="s">
        <v>149</v>
      </c>
      <c r="D15">
        <f>COUNTIFS(Table1[Department],C15)</f>
        <v>18</v>
      </c>
      <c r="E15" s="18">
        <f>SUMIFS(Table1[Salary],Table1[Department],C15)</f>
        <v>1294147.72</v>
      </c>
      <c r="F15" s="19">
        <v>71897.095555555556</v>
      </c>
      <c r="G15">
        <f>COUNTIFS(Table1[Department],C15,Table1[Employee type],"permanent")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15CE-D8DA-4D93-A953-A01D280BEA81}">
  <sheetPr filterMode="1"/>
  <dimension ref="B2:AR264"/>
  <sheetViews>
    <sheetView workbookViewId="0">
      <selection activeCell="AL3" sqref="AL3"/>
    </sheetView>
  </sheetViews>
  <sheetFormatPr defaultRowHeight="14.4" x14ac:dyDescent="0.3"/>
  <cols>
    <col min="9" max="9" width="9.88671875" bestFit="1" customWidth="1"/>
    <col min="12" max="12" width="21.5546875" bestFit="1" customWidth="1"/>
    <col min="14" max="14" width="10.109375" bestFit="1" customWidth="1"/>
    <col min="17" max="17" width="26.109375" bestFit="1" customWidth="1"/>
    <col min="18" max="18" width="9.77734375" bestFit="1" customWidth="1"/>
    <col min="19" max="19" width="10.44140625" bestFit="1" customWidth="1"/>
    <col min="20" max="20" width="7" bestFit="1" customWidth="1"/>
    <col min="21" max="21" width="18.77734375" bestFit="1" customWidth="1"/>
    <col min="22" max="22" width="10" bestFit="1" customWidth="1"/>
    <col min="23" max="23" width="11.88671875" bestFit="1" customWidth="1"/>
    <col min="24" max="24" width="9.88671875" style="22" bestFit="1" customWidth="1"/>
    <col min="25" max="25" width="4" bestFit="1" customWidth="1"/>
    <col min="26" max="26" width="13.109375" bestFit="1" customWidth="1"/>
    <col min="27" max="27" width="21.5546875" bestFit="1" customWidth="1"/>
    <col min="28" max="28" width="12" bestFit="1" customWidth="1"/>
    <col min="29" max="29" width="9.77734375" bestFit="1" customWidth="1"/>
    <col min="32" max="32" width="26.109375" bestFit="1" customWidth="1"/>
    <col min="33" max="33" width="10.33203125" bestFit="1" customWidth="1"/>
    <col min="39" max="39" width="9.88671875" bestFit="1" customWidth="1"/>
  </cols>
  <sheetData>
    <row r="2" spans="2:44" ht="15.6" x14ac:dyDescent="0.3">
      <c r="B2" s="21" t="s">
        <v>767</v>
      </c>
      <c r="P2" s="15"/>
      <c r="Q2" s="15" t="s">
        <v>768</v>
      </c>
    </row>
    <row r="3" spans="2:44" ht="15.6" x14ac:dyDescent="0.3">
      <c r="AF3" s="15" t="s">
        <v>768</v>
      </c>
      <c r="AG3" s="26" t="s">
        <v>769</v>
      </c>
    </row>
    <row r="4" spans="2:44" x14ac:dyDescent="0.3">
      <c r="B4" s="23" t="str" cm="1">
        <f t="array" ref="B4:N4">Table1[#Headers]</f>
        <v>Emp ID</v>
      </c>
      <c r="C4" s="23" t="str">
        <v>First Name</v>
      </c>
      <c r="D4" s="23" t="str">
        <v>Last Name</v>
      </c>
      <c r="E4" s="23" t="str">
        <v>Gender</v>
      </c>
      <c r="F4" s="23" t="str">
        <v>Department</v>
      </c>
      <c r="G4" s="23" t="str">
        <v>Salary</v>
      </c>
      <c r="H4" s="23" t="str">
        <v>Salary Bucket</v>
      </c>
      <c r="I4" s="23" t="str">
        <v>Start Date</v>
      </c>
      <c r="J4" s="23" t="str">
        <v>FTE</v>
      </c>
      <c r="K4" s="23" t="str">
        <v>Employee type</v>
      </c>
      <c r="L4" s="23" t="str">
        <v>Work location</v>
      </c>
      <c r="M4" s="23" t="str">
        <v>Tenure</v>
      </c>
      <c r="N4" s="23" t="str">
        <v>Work Type</v>
      </c>
      <c r="Q4" s="24" t="str" cm="1">
        <f t="array" ref="Q4:AC4">Table1[#Headers]</f>
        <v>Emp ID</v>
      </c>
      <c r="R4" s="24" t="str">
        <v>First Name</v>
      </c>
      <c r="S4" s="24" t="str">
        <v>Last Name</v>
      </c>
      <c r="T4" s="24" t="str">
        <v>Gender</v>
      </c>
      <c r="U4" s="24" t="str">
        <v>Department</v>
      </c>
      <c r="V4" s="24" t="str">
        <v>Salary</v>
      </c>
      <c r="W4" s="24" t="str">
        <v>Salary Bucket</v>
      </c>
      <c r="X4" s="25" t="str">
        <v>Start Date</v>
      </c>
      <c r="Y4" s="24" t="str">
        <v>FTE</v>
      </c>
      <c r="Z4" s="24" t="str">
        <v>Employee type</v>
      </c>
      <c r="AA4" s="24" t="str">
        <v>Work location</v>
      </c>
      <c r="AB4" s="24" t="str">
        <v>Tenure</v>
      </c>
      <c r="AC4" s="24" t="str">
        <v>Work Type</v>
      </c>
      <c r="AF4" s="24" t="str" cm="1">
        <f t="array" ref="AF4:AR4">Table1[#Headers]</f>
        <v>Emp ID</v>
      </c>
      <c r="AG4" s="24" t="str">
        <v>First Name</v>
      </c>
      <c r="AH4" s="24" t="str">
        <v>Last Name</v>
      </c>
      <c r="AI4" s="24" t="str">
        <v>Gender</v>
      </c>
      <c r="AJ4" s="24" t="str">
        <v>Department</v>
      </c>
      <c r="AK4" s="24" t="str">
        <v>Salary</v>
      </c>
      <c r="AL4" s="24" t="str">
        <v>Salary Bucket</v>
      </c>
      <c r="AM4" s="24" t="str">
        <v>Start Date</v>
      </c>
      <c r="AN4" s="24" t="str">
        <v>FTE</v>
      </c>
      <c r="AO4" s="24" t="str">
        <v>Employee type</v>
      </c>
      <c r="AP4" s="24" t="str">
        <v>Work location</v>
      </c>
      <c r="AQ4" s="24" t="str">
        <v>Tenure</v>
      </c>
      <c r="AR4" s="24" t="str">
        <v>Work Type</v>
      </c>
    </row>
    <row r="5" spans="2:44" x14ac:dyDescent="0.3">
      <c r="B5" t="str" cm="1">
        <f t="array" ref="B5:N51">_xlfn._xlws.FILTER(Table1[],Table1[Salary]&gt;100000)</f>
        <v>PR00147</v>
      </c>
      <c r="C5" t="str">
        <v>Minerva</v>
      </c>
      <c r="D5" t="str">
        <v>Ricardot</v>
      </c>
      <c r="E5" t="str">
        <v>Male</v>
      </c>
      <c r="F5" t="str">
        <v>Engineering</v>
      </c>
      <c r="G5">
        <v>120000</v>
      </c>
      <c r="H5" t="str">
        <v>Above 100k</v>
      </c>
      <c r="I5" s="22">
        <v>43416</v>
      </c>
      <c r="J5">
        <v>1</v>
      </c>
      <c r="K5" t="str">
        <v>Permanent</v>
      </c>
      <c r="L5" t="str">
        <v>Remote</v>
      </c>
      <c r="M5">
        <v>5.61095890410959</v>
      </c>
      <c r="N5" t="str">
        <v>Full time</v>
      </c>
      <c r="Q5" t="str" cm="1">
        <f t="array" ref="Q5:AC129">_xlfn._xlws.FILTER(Table1[],(Table1[Salary]&gt;T2)*(Table1[Gender]="female"))</f>
        <v>PR00007</v>
      </c>
      <c r="R5" t="str">
        <v>Torrance</v>
      </c>
      <c r="S5" t="str">
        <v>Collier</v>
      </c>
      <c r="T5" t="str">
        <v>Female</v>
      </c>
      <c r="U5" t="str">
        <v>Training</v>
      </c>
      <c r="V5">
        <v>96135.75</v>
      </c>
      <c r="W5" t="str">
        <v>50k to 100k</v>
      </c>
      <c r="X5" s="22">
        <v>44025</v>
      </c>
      <c r="Y5">
        <v>0.3</v>
      </c>
      <c r="Z5" t="str">
        <v>Permanent</v>
      </c>
      <c r="AA5" t="str">
        <v>Wellington, New Zealand</v>
      </c>
      <c r="AB5">
        <v>3.9424657534246599</v>
      </c>
      <c r="AC5" t="str">
        <v>Part time</v>
      </c>
      <c r="AF5" t="str" cm="1">
        <f t="array" ref="AF5:AR264">_xlfn._xlws.FILTER(Table1[],Table1[Salary]&gt;AI2,Table1[Gender]="female")</f>
        <v>PR00007</v>
      </c>
      <c r="AG5" t="str">
        <v>Torrance</v>
      </c>
      <c r="AH5" t="str">
        <v>Collier</v>
      </c>
      <c r="AI5" t="str">
        <v>Female</v>
      </c>
      <c r="AJ5" t="str">
        <v>Training</v>
      </c>
      <c r="AK5">
        <v>96135.75</v>
      </c>
      <c r="AL5" t="str">
        <v>50k to 100k</v>
      </c>
      <c r="AM5" s="22">
        <v>44025</v>
      </c>
      <c r="AN5">
        <v>0.3</v>
      </c>
      <c r="AO5" t="str">
        <v>Permanent</v>
      </c>
      <c r="AP5" t="str">
        <v>Wellington, New Zealand</v>
      </c>
      <c r="AQ5">
        <v>3.9424657534246599</v>
      </c>
      <c r="AR5" t="str">
        <v>Part time</v>
      </c>
    </row>
    <row r="6" spans="2:44" x14ac:dyDescent="0.3">
      <c r="B6" t="str">
        <v>PR00746</v>
      </c>
      <c r="C6" t="str">
        <v>Hogan</v>
      </c>
      <c r="D6" t="str">
        <v>Iles</v>
      </c>
      <c r="E6" t="str">
        <v>Female</v>
      </c>
      <c r="F6" t="str">
        <v>Accounting</v>
      </c>
      <c r="G6">
        <v>114177.23</v>
      </c>
      <c r="H6" t="str">
        <v>Above 100k</v>
      </c>
      <c r="I6" s="22">
        <v>43908</v>
      </c>
      <c r="J6">
        <v>1</v>
      </c>
      <c r="K6" t="str">
        <v>Permanent</v>
      </c>
      <c r="L6" t="str">
        <v>Wellington, New Zealand</v>
      </c>
      <c r="M6">
        <v>4.2630136986301403</v>
      </c>
      <c r="N6" t="str">
        <v>Full time</v>
      </c>
      <c r="Q6" t="str">
        <v>PR00095</v>
      </c>
      <c r="R6" t="str">
        <v>Devrat</v>
      </c>
      <c r="S6" t="str">
        <v>Damarsingh</v>
      </c>
      <c r="T6" t="str">
        <v>Female</v>
      </c>
      <c r="U6" t="str">
        <v>Business Development</v>
      </c>
      <c r="V6">
        <v>70649.460000000006</v>
      </c>
      <c r="W6" t="str">
        <v>50k to 100k</v>
      </c>
      <c r="X6" s="22">
        <v>43843</v>
      </c>
      <c r="Y6">
        <v>1</v>
      </c>
      <c r="Z6" t="str">
        <v>Permanent</v>
      </c>
      <c r="AA6" t="str">
        <v>Hyderabad, India</v>
      </c>
      <c r="AB6">
        <v>4.4410958904109599</v>
      </c>
      <c r="AC6" t="str">
        <v>Full time</v>
      </c>
      <c r="AF6" t="str">
        <v>PR00095</v>
      </c>
      <c r="AG6" t="str">
        <v>Devrat</v>
      </c>
      <c r="AH6" t="str">
        <v>Damarsingh</v>
      </c>
      <c r="AI6" t="str">
        <v>Female</v>
      </c>
      <c r="AJ6" t="str">
        <v>Business Development</v>
      </c>
      <c r="AK6">
        <v>70649.460000000006</v>
      </c>
      <c r="AL6" t="str">
        <v>50k to 100k</v>
      </c>
      <c r="AM6" s="22">
        <v>43843</v>
      </c>
      <c r="AN6">
        <v>1</v>
      </c>
      <c r="AO6" t="str">
        <v>Permanent</v>
      </c>
      <c r="AP6" t="str">
        <v>Hyderabad, India</v>
      </c>
      <c r="AQ6">
        <v>4.4410958904109599</v>
      </c>
      <c r="AR6" t="str">
        <v>Full time</v>
      </c>
    </row>
    <row r="7" spans="2:44" hidden="1" x14ac:dyDescent="0.3">
      <c r="B7" t="str">
        <v>PR01159</v>
      </c>
      <c r="C7" t="str">
        <v>Mollie</v>
      </c>
      <c r="D7" t="str">
        <v>Hanway</v>
      </c>
      <c r="E7" t="str">
        <v>Male</v>
      </c>
      <c r="F7" t="str">
        <v>Engineering</v>
      </c>
      <c r="G7">
        <v>112645.99</v>
      </c>
      <c r="H7" t="str">
        <v>Above 100k</v>
      </c>
      <c r="I7" s="22">
        <v>43759</v>
      </c>
      <c r="J7">
        <v>0.6</v>
      </c>
      <c r="K7" t="str">
        <v>Permanent</v>
      </c>
      <c r="L7" t="str">
        <v>Seattle, USA</v>
      </c>
      <c r="M7">
        <v>4.6712328767123301</v>
      </c>
      <c r="N7" t="str">
        <v>Part time</v>
      </c>
      <c r="Q7" t="str">
        <v>PR00113</v>
      </c>
      <c r="R7" t="str">
        <v>Van</v>
      </c>
      <c r="S7" t="str">
        <v>Tuxwell</v>
      </c>
      <c r="T7" t="str">
        <v>Female</v>
      </c>
      <c r="U7" t="str">
        <v>Business Development</v>
      </c>
      <c r="V7">
        <v>80695.740000000005</v>
      </c>
      <c r="W7" t="str">
        <v>50k to 100k</v>
      </c>
      <c r="X7" s="22">
        <v>43360</v>
      </c>
      <c r="Y7">
        <v>1</v>
      </c>
      <c r="Z7" t="str">
        <v>Permanent</v>
      </c>
      <c r="AA7" t="str">
        <v>Columbus, USA</v>
      </c>
      <c r="AB7">
        <v>5.7643835616438404</v>
      </c>
      <c r="AC7" t="str">
        <v>Full time</v>
      </c>
      <c r="AF7" t="str">
        <v>PR00113</v>
      </c>
      <c r="AG7" t="str">
        <v>Van</v>
      </c>
      <c r="AH7" t="str">
        <v>Tuxwell</v>
      </c>
      <c r="AI7" t="str">
        <v>Female</v>
      </c>
      <c r="AJ7" t="str">
        <v>Business Development</v>
      </c>
      <c r="AK7">
        <v>80695.740000000005</v>
      </c>
      <c r="AL7" t="str">
        <v>50k to 100k</v>
      </c>
      <c r="AM7" s="22">
        <v>43360</v>
      </c>
      <c r="AN7">
        <v>1</v>
      </c>
      <c r="AO7" t="str">
        <v>Permanent</v>
      </c>
      <c r="AP7" t="str">
        <v>Columbus, USA</v>
      </c>
      <c r="AQ7">
        <v>5.7643835616438404</v>
      </c>
      <c r="AR7" t="str">
        <v>Full time</v>
      </c>
    </row>
    <row r="8" spans="2:44" hidden="1" x14ac:dyDescent="0.3">
      <c r="B8" t="str">
        <v>PR02010</v>
      </c>
      <c r="C8" t="str">
        <v>Prerana</v>
      </c>
      <c r="D8" t="str">
        <v>Nishita</v>
      </c>
      <c r="E8" t="str">
        <v>Male</v>
      </c>
      <c r="F8" t="str">
        <v>Product Management</v>
      </c>
      <c r="G8">
        <v>115191.38</v>
      </c>
      <c r="H8" t="str">
        <v>Above 100k</v>
      </c>
      <c r="I8" s="22">
        <v>44004</v>
      </c>
      <c r="J8">
        <v>1</v>
      </c>
      <c r="K8" t="str">
        <v>Permanent</v>
      </c>
      <c r="L8" t="str">
        <v>Hyderabad, India</v>
      </c>
      <c r="M8">
        <v>4</v>
      </c>
      <c r="N8" t="str">
        <v>Full time</v>
      </c>
      <c r="Q8" t="str">
        <v>PR00113</v>
      </c>
      <c r="R8" t="str">
        <v>Van</v>
      </c>
      <c r="S8" t="str">
        <v>Tuxwell</v>
      </c>
      <c r="T8" t="str">
        <v>Female</v>
      </c>
      <c r="U8" t="str">
        <v>Business Development</v>
      </c>
      <c r="V8">
        <v>80695.740000000005</v>
      </c>
      <c r="W8" t="str">
        <v>50k to 100k</v>
      </c>
      <c r="X8" s="22">
        <v>43360</v>
      </c>
      <c r="Y8">
        <v>1</v>
      </c>
      <c r="Z8" t="str">
        <v>Permanent</v>
      </c>
      <c r="AA8" t="str">
        <v>Columbus, USA</v>
      </c>
      <c r="AB8">
        <v>5.7643835616438404</v>
      </c>
      <c r="AC8" t="str">
        <v>Full time</v>
      </c>
      <c r="AF8" t="str">
        <v>PR00113</v>
      </c>
      <c r="AG8" t="str">
        <v>Van</v>
      </c>
      <c r="AH8" t="str">
        <v>Tuxwell</v>
      </c>
      <c r="AI8" t="str">
        <v>Female</v>
      </c>
      <c r="AJ8" t="str">
        <v>Business Development</v>
      </c>
      <c r="AK8">
        <v>80695.740000000005</v>
      </c>
      <c r="AL8" t="str">
        <v>50k to 100k</v>
      </c>
      <c r="AM8" s="22">
        <v>43360</v>
      </c>
      <c r="AN8">
        <v>1</v>
      </c>
      <c r="AO8" t="str">
        <v>Permanent</v>
      </c>
      <c r="AP8" t="str">
        <v>Columbus, USA</v>
      </c>
      <c r="AQ8">
        <v>5.7643835616438404</v>
      </c>
      <c r="AR8" t="str">
        <v>Full time</v>
      </c>
    </row>
    <row r="9" spans="2:44" hidden="1" x14ac:dyDescent="0.3">
      <c r="B9" t="str">
        <v>PR02208</v>
      </c>
      <c r="C9" t="str">
        <v>Gowri</v>
      </c>
      <c r="D9" t="str">
        <v>Sankar</v>
      </c>
      <c r="E9" t="str">
        <v>Female</v>
      </c>
      <c r="F9" t="str">
        <v>Training</v>
      </c>
      <c r="G9">
        <v>102934.09</v>
      </c>
      <c r="H9" t="str">
        <v>Above 100k</v>
      </c>
      <c r="I9" s="22">
        <v>44315</v>
      </c>
      <c r="J9">
        <v>1</v>
      </c>
      <c r="K9" t="str">
        <v>Permanent</v>
      </c>
      <c r="L9" t="str">
        <v>Hyderabad, India</v>
      </c>
      <c r="M9">
        <v>3.1479452054794499</v>
      </c>
      <c r="N9" t="str">
        <v>Full time</v>
      </c>
      <c r="Q9" t="str">
        <v>PR00246</v>
      </c>
      <c r="R9" t="str">
        <v>Husein</v>
      </c>
      <c r="S9" t="str">
        <v>Augar</v>
      </c>
      <c r="T9" t="str">
        <v>Female</v>
      </c>
      <c r="U9" t="str">
        <v>Marketing</v>
      </c>
      <c r="V9">
        <v>67905.8</v>
      </c>
      <c r="W9" t="str">
        <v>50k to 100k</v>
      </c>
      <c r="X9" s="22">
        <v>44194</v>
      </c>
      <c r="Y9">
        <v>1</v>
      </c>
      <c r="Z9" t="str">
        <v>Permanent</v>
      </c>
      <c r="AA9" t="str">
        <v>Remote</v>
      </c>
      <c r="AB9">
        <v>3.4794520547945198</v>
      </c>
      <c r="AC9" t="str">
        <v>Full time</v>
      </c>
      <c r="AF9" t="str">
        <v>PR00147</v>
      </c>
      <c r="AG9" t="str">
        <v>Minerva</v>
      </c>
      <c r="AH9" t="str">
        <v>Ricardot</v>
      </c>
      <c r="AI9" t="str">
        <v>Male</v>
      </c>
      <c r="AJ9" t="str">
        <v>Engineering</v>
      </c>
      <c r="AK9">
        <v>120000</v>
      </c>
      <c r="AL9" t="str">
        <v>Above 100k</v>
      </c>
      <c r="AM9" s="22">
        <v>43416</v>
      </c>
      <c r="AN9">
        <v>1</v>
      </c>
      <c r="AO9" t="str">
        <v>Permanent</v>
      </c>
      <c r="AP9" t="str">
        <v>Remote</v>
      </c>
      <c r="AQ9">
        <v>5.61095890410959</v>
      </c>
      <c r="AR9" t="str">
        <v>Full time</v>
      </c>
    </row>
    <row r="10" spans="2:44" x14ac:dyDescent="0.3">
      <c r="B10" t="str">
        <v>PR02288</v>
      </c>
      <c r="C10" t="str">
        <v>Althea</v>
      </c>
      <c r="D10" t="str">
        <v>Bronger</v>
      </c>
      <c r="E10" t="str">
        <v>Male</v>
      </c>
      <c r="F10" t="str">
        <v>Product Management</v>
      </c>
      <c r="G10">
        <v>104335.03999999999</v>
      </c>
      <c r="H10" t="str">
        <v>Above 100k</v>
      </c>
      <c r="I10" s="22">
        <v>43874</v>
      </c>
      <c r="J10">
        <v>1</v>
      </c>
      <c r="K10" t="str">
        <v>Permanent</v>
      </c>
      <c r="L10" t="str">
        <v>Columbus, USA</v>
      </c>
      <c r="M10">
        <v>4.3561643835616399</v>
      </c>
      <c r="N10" t="str">
        <v>Full time</v>
      </c>
      <c r="Q10" t="str">
        <v>PR00419</v>
      </c>
      <c r="R10" t="str">
        <v>Billi</v>
      </c>
      <c r="S10" t="str">
        <v>Fellgate</v>
      </c>
      <c r="T10" t="str">
        <v>Female</v>
      </c>
      <c r="U10" t="str">
        <v>Business Development</v>
      </c>
      <c r="V10">
        <v>68980.52</v>
      </c>
      <c r="W10" t="str">
        <v>50k to 100k</v>
      </c>
      <c r="X10" s="22">
        <v>43494</v>
      </c>
      <c r="Y10">
        <v>0.8</v>
      </c>
      <c r="Z10" t="str">
        <v>Permanent</v>
      </c>
      <c r="AA10" t="str">
        <v>Remote</v>
      </c>
      <c r="AB10">
        <v>5.3972602739726003</v>
      </c>
      <c r="AC10" t="str">
        <v>Part time</v>
      </c>
      <c r="AF10" t="str">
        <v>PR00246</v>
      </c>
      <c r="AG10" t="str">
        <v>Husein</v>
      </c>
      <c r="AH10" t="str">
        <v>Augar</v>
      </c>
      <c r="AI10" t="str">
        <v>Female</v>
      </c>
      <c r="AJ10" t="str">
        <v>Marketing</v>
      </c>
      <c r="AK10">
        <v>67905.8</v>
      </c>
      <c r="AL10" t="str">
        <v>50k to 100k</v>
      </c>
      <c r="AM10" s="22">
        <v>44194</v>
      </c>
      <c r="AN10">
        <v>1</v>
      </c>
      <c r="AO10" t="str">
        <v>Permanent</v>
      </c>
      <c r="AP10" t="str">
        <v>Remote</v>
      </c>
      <c r="AQ10">
        <v>3.4794520547945198</v>
      </c>
      <c r="AR10" t="str">
        <v>Full time</v>
      </c>
    </row>
    <row r="11" spans="2:44" hidden="1" x14ac:dyDescent="0.3">
      <c r="B11" t="str">
        <v>PR03886</v>
      </c>
      <c r="C11" t="str">
        <v>Edd</v>
      </c>
      <c r="D11" t="str">
        <v>MacKnockiter</v>
      </c>
      <c r="E11" t="str">
        <v>Male</v>
      </c>
      <c r="F11" t="str">
        <v>Accounting</v>
      </c>
      <c r="G11">
        <v>119022.49</v>
      </c>
      <c r="H11" t="str">
        <v>Above 100k</v>
      </c>
      <c r="I11" s="22">
        <v>44431</v>
      </c>
      <c r="J11">
        <v>1</v>
      </c>
      <c r="K11" t="str">
        <v>Permanent</v>
      </c>
      <c r="L11" t="str">
        <v>Auckland, New Zealand</v>
      </c>
      <c r="M11">
        <v>2.8301369863013699</v>
      </c>
      <c r="N11" t="str">
        <v>Full time</v>
      </c>
      <c r="Q11" t="str">
        <v>PR00576</v>
      </c>
      <c r="R11" t="str">
        <v>Lalitchandra</v>
      </c>
      <c r="S11" t="str">
        <v>Vadali</v>
      </c>
      <c r="T11" t="str">
        <v>Female</v>
      </c>
      <c r="U11" t="str">
        <v>Legal</v>
      </c>
      <c r="V11">
        <v>63705.4</v>
      </c>
      <c r="W11" t="str">
        <v>50k to 100k</v>
      </c>
      <c r="X11" s="22">
        <v>43682</v>
      </c>
      <c r="Y11">
        <v>1</v>
      </c>
      <c r="Z11" t="str">
        <v>Permanent</v>
      </c>
      <c r="AA11" t="str">
        <v>Hyderabad, India</v>
      </c>
      <c r="AB11">
        <v>4.8821917808219197</v>
      </c>
      <c r="AC11" t="str">
        <v>Full time</v>
      </c>
      <c r="AF11" t="str">
        <v>PR00419</v>
      </c>
      <c r="AG11" t="str">
        <v>Billi</v>
      </c>
      <c r="AH11" t="str">
        <v>Fellgate</v>
      </c>
      <c r="AI11" t="str">
        <v>Female</v>
      </c>
      <c r="AJ11" t="str">
        <v>Business Development</v>
      </c>
      <c r="AK11">
        <v>68980.52</v>
      </c>
      <c r="AL11" t="str">
        <v>50k to 100k</v>
      </c>
      <c r="AM11" s="22">
        <v>43494</v>
      </c>
      <c r="AN11">
        <v>0.8</v>
      </c>
      <c r="AO11" t="str">
        <v>Permanent</v>
      </c>
      <c r="AP11" t="str">
        <v>Remote</v>
      </c>
      <c r="AQ11">
        <v>5.3972602739726003</v>
      </c>
      <c r="AR11" t="str">
        <v>Part time</v>
      </c>
    </row>
    <row r="12" spans="2:44" hidden="1" x14ac:dyDescent="0.3">
      <c r="B12" t="str">
        <v>PR04601</v>
      </c>
      <c r="C12" t="str">
        <v>Yedukondalu</v>
      </c>
      <c r="D12" t="str">
        <v>Panditula</v>
      </c>
      <c r="E12" t="str">
        <v>Need to check</v>
      </c>
      <c r="F12" t="str">
        <v>Support</v>
      </c>
      <c r="G12">
        <v>104802.63</v>
      </c>
      <c r="H12" t="str">
        <v>Above 100k</v>
      </c>
      <c r="I12" s="22">
        <v>44502</v>
      </c>
      <c r="J12">
        <v>1</v>
      </c>
      <c r="K12" t="str">
        <v>Permanent</v>
      </c>
      <c r="L12" t="str">
        <v>Hyderabad, India</v>
      </c>
      <c r="M12">
        <v>2.63561643835616</v>
      </c>
      <c r="N12" t="str">
        <v>Full time</v>
      </c>
      <c r="Q12" t="str">
        <v>PR00746</v>
      </c>
      <c r="R12" t="str">
        <v>Hogan</v>
      </c>
      <c r="S12" t="str">
        <v>Iles</v>
      </c>
      <c r="T12" t="str">
        <v>Female</v>
      </c>
      <c r="U12" t="str">
        <v>Accounting</v>
      </c>
      <c r="V12">
        <v>114177.23</v>
      </c>
      <c r="W12" t="str">
        <v>Above 100k</v>
      </c>
      <c r="X12" s="22">
        <v>43908</v>
      </c>
      <c r="Y12">
        <v>1</v>
      </c>
      <c r="Z12" t="str">
        <v>Permanent</v>
      </c>
      <c r="AA12" t="str">
        <v>Wellington, New Zealand</v>
      </c>
      <c r="AB12">
        <v>4.2630136986301403</v>
      </c>
      <c r="AC12" t="str">
        <v>Full time</v>
      </c>
      <c r="AF12" t="str">
        <v>PR00576</v>
      </c>
      <c r="AG12" t="str">
        <v>Lalitchandra</v>
      </c>
      <c r="AH12" t="str">
        <v>Vadali</v>
      </c>
      <c r="AI12" t="str">
        <v>Female</v>
      </c>
      <c r="AJ12" t="str">
        <v>Legal</v>
      </c>
      <c r="AK12">
        <v>63705.4</v>
      </c>
      <c r="AL12" t="str">
        <v>50k to 100k</v>
      </c>
      <c r="AM12" s="22">
        <v>43682</v>
      </c>
      <c r="AN12">
        <v>1</v>
      </c>
      <c r="AO12" t="str">
        <v>Permanent</v>
      </c>
      <c r="AP12" t="str">
        <v>Hyderabad, India</v>
      </c>
      <c r="AQ12">
        <v>4.8821917808219197</v>
      </c>
      <c r="AR12" t="str">
        <v>Full time</v>
      </c>
    </row>
    <row r="13" spans="2:44" x14ac:dyDescent="0.3">
      <c r="B13" t="str">
        <v>SQ00022</v>
      </c>
      <c r="C13" t="str">
        <v>Carlin</v>
      </c>
      <c r="D13" t="str">
        <v>Demke</v>
      </c>
      <c r="E13" t="str">
        <v>Male</v>
      </c>
      <c r="F13" t="str">
        <v>Business Development</v>
      </c>
      <c r="G13">
        <v>110042.37</v>
      </c>
      <c r="H13" t="str">
        <v>Above 100k</v>
      </c>
      <c r="I13" s="22">
        <v>43914</v>
      </c>
      <c r="J13">
        <v>1</v>
      </c>
      <c r="K13" t="str">
        <v>Permanent</v>
      </c>
      <c r="L13" t="str">
        <v>Columbus, USA</v>
      </c>
      <c r="M13">
        <v>4.24657534246575</v>
      </c>
      <c r="N13" t="str">
        <v>Full time</v>
      </c>
      <c r="Q13" t="str">
        <v>PR00916</v>
      </c>
      <c r="R13" t="str">
        <v>Inger</v>
      </c>
      <c r="S13" t="str">
        <v>Chapelhow</v>
      </c>
      <c r="T13" t="str">
        <v>Female</v>
      </c>
      <c r="U13" t="str">
        <v>Research and Development</v>
      </c>
      <c r="V13">
        <v>84309.95</v>
      </c>
      <c r="W13" t="str">
        <v>50k to 100k</v>
      </c>
      <c r="X13" s="22">
        <v>44501</v>
      </c>
      <c r="Y13">
        <v>1</v>
      </c>
      <c r="Z13" t="str">
        <v>Permanent</v>
      </c>
      <c r="AA13" t="str">
        <v>Remote</v>
      </c>
      <c r="AB13">
        <v>2.63835616438356</v>
      </c>
      <c r="AC13" t="str">
        <v>Full time</v>
      </c>
      <c r="AF13" t="str">
        <v>PR00746</v>
      </c>
      <c r="AG13" t="str">
        <v>Hogan</v>
      </c>
      <c r="AH13" t="str">
        <v>Iles</v>
      </c>
      <c r="AI13" t="str">
        <v>Female</v>
      </c>
      <c r="AJ13" t="str">
        <v>Accounting</v>
      </c>
      <c r="AK13">
        <v>114177.23</v>
      </c>
      <c r="AL13" t="str">
        <v>Above 100k</v>
      </c>
      <c r="AM13" s="22">
        <v>43908</v>
      </c>
      <c r="AN13">
        <v>1</v>
      </c>
      <c r="AO13" t="str">
        <v>Permanent</v>
      </c>
      <c r="AP13" t="str">
        <v>Wellington, New Zealand</v>
      </c>
      <c r="AQ13">
        <v>4.2630136986301403</v>
      </c>
      <c r="AR13" t="str">
        <v>Full time</v>
      </c>
    </row>
    <row r="14" spans="2:44" x14ac:dyDescent="0.3">
      <c r="B14" t="str">
        <v>SQ00144</v>
      </c>
      <c r="C14" t="str">
        <v>Collen</v>
      </c>
      <c r="D14" t="str">
        <v>Dunbleton</v>
      </c>
      <c r="E14" t="str">
        <v>Male</v>
      </c>
      <c r="F14" t="str">
        <v>Engineering</v>
      </c>
      <c r="G14">
        <v>118976.16</v>
      </c>
      <c r="H14" t="str">
        <v>Above 100k</v>
      </c>
      <c r="I14" s="22">
        <v>44120</v>
      </c>
      <c r="J14">
        <v>1</v>
      </c>
      <c r="K14" t="str">
        <v>Permanent</v>
      </c>
      <c r="L14" t="str">
        <v>Wellington, New Zealand</v>
      </c>
      <c r="M14">
        <v>3.68219178082192</v>
      </c>
      <c r="N14" t="str">
        <v>Full time</v>
      </c>
      <c r="Q14" t="str">
        <v>PR01269</v>
      </c>
      <c r="R14" t="str">
        <v>Eleonore</v>
      </c>
      <c r="S14" t="str">
        <v>Airdrie</v>
      </c>
      <c r="T14" t="str">
        <v>Female</v>
      </c>
      <c r="U14" t="str">
        <v>Engineering</v>
      </c>
      <c r="V14">
        <v>97105.19</v>
      </c>
      <c r="W14" t="str">
        <v>50k to 100k</v>
      </c>
      <c r="X14" s="22">
        <v>44425</v>
      </c>
      <c r="Y14">
        <v>1</v>
      </c>
      <c r="Z14" t="str">
        <v>Permanent</v>
      </c>
      <c r="AA14" t="str">
        <v>Columbus, USA</v>
      </c>
      <c r="AB14">
        <v>2.8465753424657501</v>
      </c>
      <c r="AC14" t="str">
        <v>Full time</v>
      </c>
      <c r="AF14" t="str">
        <v>PR00770</v>
      </c>
      <c r="AG14" t="str">
        <v>Beryl</v>
      </c>
      <c r="AH14" t="str">
        <v>Burnsyde</v>
      </c>
      <c r="AI14" t="str">
        <v>Male</v>
      </c>
      <c r="AJ14" t="str">
        <v>Legal</v>
      </c>
      <c r="AK14">
        <v>29774.76</v>
      </c>
      <c r="AL14" t="str">
        <v>Under 50k</v>
      </c>
      <c r="AM14" s="22">
        <v>44105</v>
      </c>
      <c r="AN14">
        <v>1</v>
      </c>
      <c r="AO14" t="str">
        <v>Permanent</v>
      </c>
      <c r="AP14" t="str">
        <v>Wellington, New Zealand</v>
      </c>
      <c r="AQ14">
        <v>3.72328767123288</v>
      </c>
      <c r="AR14" t="str">
        <v>Full time</v>
      </c>
    </row>
    <row r="15" spans="2:44" x14ac:dyDescent="0.3">
      <c r="B15" t="str">
        <v>SQ00498</v>
      </c>
      <c r="C15" t="str">
        <v>Amery</v>
      </c>
      <c r="D15" t="str">
        <v>Ofer</v>
      </c>
      <c r="E15" t="str">
        <v>Female</v>
      </c>
      <c r="F15" t="str">
        <v>Legal</v>
      </c>
      <c r="G15">
        <v>111049.84</v>
      </c>
      <c r="H15" t="str">
        <v>Above 100k</v>
      </c>
      <c r="I15" s="22">
        <v>44393</v>
      </c>
      <c r="J15">
        <v>1</v>
      </c>
      <c r="K15" t="str">
        <v>Permanent</v>
      </c>
      <c r="L15" t="str">
        <v>Wellington, New Zealand</v>
      </c>
      <c r="M15">
        <v>2.93424657534247</v>
      </c>
      <c r="N15" t="str">
        <v>Full time</v>
      </c>
      <c r="Q15" t="str">
        <v>PR01383</v>
      </c>
      <c r="R15" t="str">
        <v>Addi</v>
      </c>
      <c r="S15" t="str">
        <v>Studdeard</v>
      </c>
      <c r="T15" t="str">
        <v>Female</v>
      </c>
      <c r="U15" t="str">
        <v>Product Management</v>
      </c>
      <c r="V15">
        <v>72502.61</v>
      </c>
      <c r="W15" t="str">
        <v>50k to 100k</v>
      </c>
      <c r="X15" s="22">
        <v>44235</v>
      </c>
      <c r="Y15">
        <v>1</v>
      </c>
      <c r="Z15" t="str">
        <v>Permanent</v>
      </c>
      <c r="AA15" t="str">
        <v>Wellington, New Zealand</v>
      </c>
      <c r="AB15">
        <v>3.3671232876712298</v>
      </c>
      <c r="AC15" t="str">
        <v>Full time</v>
      </c>
      <c r="AF15" t="str">
        <v>PR00882</v>
      </c>
      <c r="AG15" t="str">
        <v>Jill</v>
      </c>
      <c r="AH15" t="str">
        <v>Shipsey</v>
      </c>
      <c r="AI15" t="str">
        <v>Male</v>
      </c>
      <c r="AJ15" t="str">
        <v>Accounting</v>
      </c>
      <c r="AK15">
        <v>52963.65</v>
      </c>
      <c r="AL15" t="str">
        <v>50k to 100k</v>
      </c>
      <c r="AM15" s="22">
        <v>44288</v>
      </c>
      <c r="AN15">
        <v>0.3</v>
      </c>
      <c r="AO15" t="str">
        <v>Permanent</v>
      </c>
      <c r="AP15" t="str">
        <v>Columbus, USA</v>
      </c>
      <c r="AQ15">
        <v>3.2219178082191799</v>
      </c>
      <c r="AR15" t="str">
        <v>Part time</v>
      </c>
    </row>
    <row r="16" spans="2:44" x14ac:dyDescent="0.3">
      <c r="B16" t="str">
        <v>SQ01620</v>
      </c>
      <c r="C16" t="str">
        <v>Westbrook</v>
      </c>
      <c r="D16" t="str">
        <v>Brandino</v>
      </c>
      <c r="E16" t="str">
        <v>Male</v>
      </c>
      <c r="F16" t="str">
        <v>Legal</v>
      </c>
      <c r="G16">
        <v>113616.23</v>
      </c>
      <c r="H16" t="str">
        <v>Above 100k</v>
      </c>
      <c r="I16" s="22">
        <v>43255</v>
      </c>
      <c r="J16">
        <v>1</v>
      </c>
      <c r="K16" t="str">
        <v>Permanent</v>
      </c>
      <c r="L16" t="str">
        <v>Remote</v>
      </c>
      <c r="M16">
        <v>6.0520547945205498</v>
      </c>
      <c r="N16" t="str">
        <v>Full time</v>
      </c>
      <c r="Q16" t="str">
        <v>PR01662</v>
      </c>
      <c r="R16" t="str">
        <v>Genevra</v>
      </c>
      <c r="S16" t="str">
        <v>Friday</v>
      </c>
      <c r="T16" t="str">
        <v>Female</v>
      </c>
      <c r="U16" t="str">
        <v>Research and Development</v>
      </c>
      <c r="V16">
        <v>50449.46</v>
      </c>
      <c r="W16" t="str">
        <v>50k to 100k</v>
      </c>
      <c r="X16" s="22">
        <v>43418</v>
      </c>
      <c r="Y16">
        <v>0.8</v>
      </c>
      <c r="Z16" t="str">
        <v>Permanent</v>
      </c>
      <c r="AA16" t="str">
        <v>Auckland, New Zealand</v>
      </c>
      <c r="AB16">
        <v>5.6054794520547899</v>
      </c>
      <c r="AC16" t="str">
        <v>Part time</v>
      </c>
      <c r="AF16" t="str">
        <v>PR00893</v>
      </c>
      <c r="AG16" t="str">
        <v>Vasavi</v>
      </c>
      <c r="AH16" t="str">
        <v>Veeravasarapu</v>
      </c>
      <c r="AI16" t="str">
        <v>Male</v>
      </c>
      <c r="AJ16" t="str">
        <v>Human Resources</v>
      </c>
      <c r="AK16">
        <v>50310.09</v>
      </c>
      <c r="AL16" t="str">
        <v>50k to 100k</v>
      </c>
      <c r="AM16" s="22">
        <v>44285</v>
      </c>
      <c r="AN16">
        <v>0.4</v>
      </c>
      <c r="AO16" t="str">
        <v>Permanent</v>
      </c>
      <c r="AP16" t="str">
        <v>Hyderabad, India</v>
      </c>
      <c r="AQ16">
        <v>3.2301369863013698</v>
      </c>
      <c r="AR16" t="str">
        <v>Part time</v>
      </c>
    </row>
    <row r="17" spans="2:44" x14ac:dyDescent="0.3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 s="22">
        <v>43256</v>
      </c>
      <c r="J17">
        <v>1</v>
      </c>
      <c r="K17" t="str">
        <v>Permanent</v>
      </c>
      <c r="L17" t="str">
        <v>Remote</v>
      </c>
      <c r="M17">
        <v>6.0493150684931498</v>
      </c>
      <c r="N17" t="str">
        <v>Full time</v>
      </c>
      <c r="Q17" t="str">
        <v>PR02016</v>
      </c>
      <c r="R17" t="str">
        <v>Iris</v>
      </c>
      <c r="S17" t="str">
        <v>Wagg</v>
      </c>
      <c r="T17" t="str">
        <v>Female</v>
      </c>
      <c r="U17" t="str">
        <v>Engineering</v>
      </c>
      <c r="V17">
        <v>58861.19</v>
      </c>
      <c r="W17" t="str">
        <v>50k to 100k</v>
      </c>
      <c r="X17" s="22">
        <v>43654</v>
      </c>
      <c r="Y17">
        <v>1</v>
      </c>
      <c r="Z17" t="str">
        <v>Permanent</v>
      </c>
      <c r="AA17" t="str">
        <v>Columbus, USA</v>
      </c>
      <c r="AB17">
        <v>4.9589041095890396</v>
      </c>
      <c r="AC17" t="str">
        <v>Full time</v>
      </c>
      <c r="AF17" t="str">
        <v>PR00916</v>
      </c>
      <c r="AG17" t="str">
        <v>Inger</v>
      </c>
      <c r="AH17" t="str">
        <v>Chapelhow</v>
      </c>
      <c r="AI17" t="str">
        <v>Female</v>
      </c>
      <c r="AJ17" t="str">
        <v>Research and Development</v>
      </c>
      <c r="AK17">
        <v>84309.95</v>
      </c>
      <c r="AL17" t="str">
        <v>50k to 100k</v>
      </c>
      <c r="AM17" s="22">
        <v>44501</v>
      </c>
      <c r="AN17">
        <v>1</v>
      </c>
      <c r="AO17" t="str">
        <v>Permanent</v>
      </c>
      <c r="AP17" t="str">
        <v>Remote</v>
      </c>
      <c r="AQ17">
        <v>2.63835616438356</v>
      </c>
      <c r="AR17" t="str">
        <v>Full time</v>
      </c>
    </row>
    <row r="18" spans="2:44" hidden="1" x14ac:dyDescent="0.3">
      <c r="B18" t="str">
        <v>SQ02035</v>
      </c>
      <c r="C18" t="str">
        <v>Anni</v>
      </c>
      <c r="D18" t="str">
        <v>Izzard</v>
      </c>
      <c r="E18" t="str">
        <v>Male</v>
      </c>
      <c r="F18" t="str">
        <v>Human Resources</v>
      </c>
      <c r="G18">
        <v>103494.94</v>
      </c>
      <c r="H18" t="str">
        <v>Above 100k</v>
      </c>
      <c r="I18" s="22">
        <v>43256</v>
      </c>
      <c r="J18">
        <v>1</v>
      </c>
      <c r="K18" t="str">
        <v>Permanent</v>
      </c>
      <c r="L18" t="str">
        <v>Remote</v>
      </c>
      <c r="M18">
        <v>6.0493150684931498</v>
      </c>
      <c r="N18" t="str">
        <v>Full time</v>
      </c>
      <c r="Q18" t="str">
        <v>PR02113</v>
      </c>
      <c r="R18" t="str">
        <v>Beverie</v>
      </c>
      <c r="S18" t="str">
        <v>Moffet</v>
      </c>
      <c r="T18" t="str">
        <v>Female</v>
      </c>
      <c r="U18" t="str">
        <v>Support</v>
      </c>
      <c r="V18">
        <v>75974.990000000005</v>
      </c>
      <c r="W18" t="str">
        <v>50k to 100k</v>
      </c>
      <c r="X18" s="22">
        <v>44172</v>
      </c>
      <c r="Y18">
        <v>1</v>
      </c>
      <c r="Z18" t="str">
        <v>Permanent</v>
      </c>
      <c r="AA18" t="str">
        <v>Remote</v>
      </c>
      <c r="AB18">
        <v>3.5397260273972599</v>
      </c>
      <c r="AC18" t="str">
        <v>Full time</v>
      </c>
      <c r="AF18" t="str">
        <v>PR01055</v>
      </c>
      <c r="AG18" t="str">
        <v>Devasree</v>
      </c>
      <c r="AH18" t="str">
        <v>Fullara</v>
      </c>
      <c r="AI18" t="str">
        <v>Male</v>
      </c>
      <c r="AJ18" t="str">
        <v>Accounting</v>
      </c>
      <c r="AK18">
        <v>35936.31</v>
      </c>
      <c r="AL18" t="str">
        <v>Under 50k</v>
      </c>
      <c r="AM18" s="22">
        <v>43241</v>
      </c>
      <c r="AN18">
        <v>1</v>
      </c>
      <c r="AO18" t="str">
        <v>Permanent</v>
      </c>
      <c r="AP18" t="str">
        <v>Chennai, India</v>
      </c>
      <c r="AQ18">
        <v>6.0904109589041102</v>
      </c>
      <c r="AR18" t="str">
        <v>Full time</v>
      </c>
    </row>
    <row r="19" spans="2:44" hidden="1" x14ac:dyDescent="0.3">
      <c r="B19" t="str">
        <v>SQ02174</v>
      </c>
      <c r="C19" t="str">
        <v>Sidoney</v>
      </c>
      <c r="D19" t="str">
        <v>Yitzhok</v>
      </c>
      <c r="E19" t="str">
        <v>Female</v>
      </c>
      <c r="F19" t="str">
        <v>Engineering</v>
      </c>
      <c r="G19">
        <v>118442.54</v>
      </c>
      <c r="H19" t="str">
        <v>Above 100k</v>
      </c>
      <c r="I19" s="22">
        <v>44193</v>
      </c>
      <c r="J19">
        <v>1</v>
      </c>
      <c r="K19" t="str">
        <v>Permanent</v>
      </c>
      <c r="L19" t="str">
        <v>Auckland, New Zealand</v>
      </c>
      <c r="M19">
        <v>3.4821917808219198</v>
      </c>
      <c r="N19" t="str">
        <v>Full time</v>
      </c>
      <c r="Q19" t="str">
        <v>PR02208</v>
      </c>
      <c r="R19" t="str">
        <v>Gowri</v>
      </c>
      <c r="S19" t="str">
        <v>Sankar</v>
      </c>
      <c r="T19" t="str">
        <v>Female</v>
      </c>
      <c r="U19" t="str">
        <v>Training</v>
      </c>
      <c r="V19">
        <v>102934.09</v>
      </c>
      <c r="W19" t="str">
        <v>Above 100k</v>
      </c>
      <c r="X19" s="22">
        <v>44315</v>
      </c>
      <c r="Y19">
        <v>1</v>
      </c>
      <c r="Z19" t="str">
        <v>Permanent</v>
      </c>
      <c r="AA19" t="str">
        <v>Hyderabad, India</v>
      </c>
      <c r="AB19">
        <v>3.1479452054794499</v>
      </c>
      <c r="AC19" t="str">
        <v>Full time</v>
      </c>
      <c r="AF19" t="str">
        <v>PR01159</v>
      </c>
      <c r="AG19" t="str">
        <v>Mollie</v>
      </c>
      <c r="AH19" t="str">
        <v>Hanway</v>
      </c>
      <c r="AI19" t="str">
        <v>Male</v>
      </c>
      <c r="AJ19" t="str">
        <v>Engineering</v>
      </c>
      <c r="AK19">
        <v>112645.99</v>
      </c>
      <c r="AL19" t="str">
        <v>Above 100k</v>
      </c>
      <c r="AM19" s="22">
        <v>43759</v>
      </c>
      <c r="AN19">
        <v>0.6</v>
      </c>
      <c r="AO19" t="str">
        <v>Permanent</v>
      </c>
      <c r="AP19" t="str">
        <v>Seattle, USA</v>
      </c>
      <c r="AQ19">
        <v>4.6712328767123301</v>
      </c>
      <c r="AR19" t="str">
        <v>Part time</v>
      </c>
    </row>
    <row r="20" spans="2:44" x14ac:dyDescent="0.3">
      <c r="B20" t="str">
        <v>SQ02624</v>
      </c>
      <c r="C20" t="str">
        <v>Gwenneth</v>
      </c>
      <c r="D20" t="str">
        <v>Fealey</v>
      </c>
      <c r="E20" t="str">
        <v>Female</v>
      </c>
      <c r="F20" t="str">
        <v>Engineering</v>
      </c>
      <c r="G20">
        <v>114772.32</v>
      </c>
      <c r="H20" t="str">
        <v>Above 100k</v>
      </c>
      <c r="I20" s="22">
        <v>44251</v>
      </c>
      <c r="J20">
        <v>1</v>
      </c>
      <c r="K20" t="str">
        <v>Permanent</v>
      </c>
      <c r="L20" t="str">
        <v>Columbus, USA</v>
      </c>
      <c r="M20">
        <v>3.32328767123288</v>
      </c>
      <c r="N20" t="str">
        <v>Full time</v>
      </c>
      <c r="Q20" t="str">
        <v>PR02275</v>
      </c>
      <c r="R20" t="str">
        <v>Louise</v>
      </c>
      <c r="S20" t="str">
        <v>Lamming</v>
      </c>
      <c r="T20" t="str">
        <v>Female</v>
      </c>
      <c r="U20" t="str">
        <v>Sales</v>
      </c>
      <c r="V20">
        <v>41934.71</v>
      </c>
      <c r="W20" t="str">
        <v>Under 50k</v>
      </c>
      <c r="X20" s="22">
        <v>43780</v>
      </c>
      <c r="Y20">
        <v>1</v>
      </c>
      <c r="Z20" t="str">
        <v>Permanent</v>
      </c>
      <c r="AA20" t="str">
        <v>Remote</v>
      </c>
      <c r="AB20">
        <v>4.61369863013699</v>
      </c>
      <c r="AC20" t="str">
        <v>Full time</v>
      </c>
      <c r="AF20" t="str">
        <v>PR01211</v>
      </c>
      <c r="AG20" t="str">
        <v>Enoch</v>
      </c>
      <c r="AH20" t="str">
        <v>Dowrey</v>
      </c>
      <c r="AI20" t="str">
        <v>Male</v>
      </c>
      <c r="AJ20" t="str">
        <v>Accounting</v>
      </c>
      <c r="AK20">
        <v>91645.04</v>
      </c>
      <c r="AL20" t="str">
        <v>50k to 100k</v>
      </c>
      <c r="AM20" s="22">
        <v>44223</v>
      </c>
      <c r="AN20">
        <v>1</v>
      </c>
      <c r="AO20" t="str">
        <v>Permanent</v>
      </c>
      <c r="AP20" t="str">
        <v>Auckland, New Zealand</v>
      </c>
      <c r="AQ20">
        <v>3.4</v>
      </c>
      <c r="AR20" t="str">
        <v>Full time</v>
      </c>
    </row>
    <row r="21" spans="2:44" x14ac:dyDescent="0.3">
      <c r="B21" t="str">
        <v>SQ02703</v>
      </c>
      <c r="C21" t="str">
        <v>Deepit</v>
      </c>
      <c r="D21" t="str">
        <v>Ranjana</v>
      </c>
      <c r="E21" t="str">
        <v>Female</v>
      </c>
      <c r="F21" t="str">
        <v>Marketing</v>
      </c>
      <c r="G21">
        <v>104903.79</v>
      </c>
      <c r="H21" t="str">
        <v>Above 100k</v>
      </c>
      <c r="I21" s="22">
        <v>43649</v>
      </c>
      <c r="J21">
        <v>1</v>
      </c>
      <c r="K21" t="str">
        <v>Permanent</v>
      </c>
      <c r="L21" t="str">
        <v>Chennai, India</v>
      </c>
      <c r="M21">
        <v>4.97260273972603</v>
      </c>
      <c r="N21" t="str">
        <v>Full time</v>
      </c>
      <c r="Q21" t="str">
        <v>PR02321</v>
      </c>
      <c r="R21" t="str">
        <v>Evanne</v>
      </c>
      <c r="S21" t="str">
        <v>Sheryn</v>
      </c>
      <c r="T21" t="str">
        <v>Female</v>
      </c>
      <c r="U21" t="str">
        <v>Services</v>
      </c>
      <c r="V21">
        <v>81897.789999999994</v>
      </c>
      <c r="W21" t="str">
        <v>50k to 100k</v>
      </c>
      <c r="X21" s="22">
        <v>43146</v>
      </c>
      <c r="Y21">
        <v>1</v>
      </c>
      <c r="Z21" t="str">
        <v>Permanent</v>
      </c>
      <c r="AA21" t="str">
        <v>Auckland, New Zealand</v>
      </c>
      <c r="AB21">
        <v>6.3506849315068497</v>
      </c>
      <c r="AC21" t="str">
        <v>Full time</v>
      </c>
      <c r="AF21" t="str">
        <v>PR01269</v>
      </c>
      <c r="AG21" t="str">
        <v>Eleonore</v>
      </c>
      <c r="AH21" t="str">
        <v>Airdrie</v>
      </c>
      <c r="AI21" t="str">
        <v>Female</v>
      </c>
      <c r="AJ21" t="str">
        <v>Engineering</v>
      </c>
      <c r="AK21">
        <v>97105.19</v>
      </c>
      <c r="AL21" t="str">
        <v>50k to 100k</v>
      </c>
      <c r="AM21" s="22">
        <v>44425</v>
      </c>
      <c r="AN21">
        <v>1</v>
      </c>
      <c r="AO21" t="str">
        <v>Permanent</v>
      </c>
      <c r="AP21" t="str">
        <v>Columbus, USA</v>
      </c>
      <c r="AQ21">
        <v>2.8465753424657501</v>
      </c>
      <c r="AR21" t="str">
        <v>Full time</v>
      </c>
    </row>
    <row r="22" spans="2:44" x14ac:dyDescent="0.3">
      <c r="B22" t="str">
        <v>SQ03116</v>
      </c>
      <c r="C22" t="str">
        <v>Syd</v>
      </c>
      <c r="D22" t="str">
        <v>Fearn</v>
      </c>
      <c r="E22" t="str">
        <v>Male</v>
      </c>
      <c r="F22" t="str">
        <v>Engineering</v>
      </c>
      <c r="G22">
        <v>108872.77</v>
      </c>
      <c r="H22" t="str">
        <v>Above 100k</v>
      </c>
      <c r="I22" s="22">
        <v>43521</v>
      </c>
      <c r="J22">
        <v>1</v>
      </c>
      <c r="K22" t="str">
        <v>Permanent</v>
      </c>
      <c r="L22" t="str">
        <v>Remote</v>
      </c>
      <c r="M22">
        <v>5.3232876712328796</v>
      </c>
      <c r="N22" t="str">
        <v>Full time</v>
      </c>
      <c r="Q22" t="str">
        <v>PR02436</v>
      </c>
      <c r="R22" t="str">
        <v>Marmaduke</v>
      </c>
      <c r="S22" t="str">
        <v>Worssam</v>
      </c>
      <c r="T22" t="str">
        <v>Female</v>
      </c>
      <c r="U22" t="str">
        <v>Engineering</v>
      </c>
      <c r="V22">
        <v>78378.2</v>
      </c>
      <c r="W22" t="str">
        <v>50k to 100k</v>
      </c>
      <c r="X22" s="22">
        <v>43465</v>
      </c>
      <c r="Y22">
        <v>0.4</v>
      </c>
      <c r="Z22" t="str">
        <v>Permanent</v>
      </c>
      <c r="AA22" t="str">
        <v>Remote</v>
      </c>
      <c r="AB22">
        <v>5.4767123287671202</v>
      </c>
      <c r="AC22" t="str">
        <v>Part time</v>
      </c>
      <c r="AF22" t="str">
        <v>PR01306</v>
      </c>
      <c r="AG22" t="str">
        <v>Patti</v>
      </c>
      <c r="AH22" t="str">
        <v>Dradey</v>
      </c>
      <c r="AI22" t="str">
        <v>Male</v>
      </c>
      <c r="AJ22" t="str">
        <v>Services</v>
      </c>
      <c r="AK22">
        <v>84742.86</v>
      </c>
      <c r="AL22" t="str">
        <v>50k to 100k</v>
      </c>
      <c r="AM22" s="22">
        <v>44098</v>
      </c>
      <c r="AN22">
        <v>1</v>
      </c>
      <c r="AO22" t="str">
        <v>Permanent</v>
      </c>
      <c r="AP22" t="str">
        <v>Auckland, New Zealand</v>
      </c>
      <c r="AQ22">
        <v>3.7424657534246601</v>
      </c>
      <c r="AR22" t="str">
        <v>Full time</v>
      </c>
    </row>
    <row r="23" spans="2:44" hidden="1" x14ac:dyDescent="0.3">
      <c r="B23" t="str">
        <v>SQ03387</v>
      </c>
      <c r="C23" t="str">
        <v>Robinia</v>
      </c>
      <c r="D23" t="str">
        <v>Scholling</v>
      </c>
      <c r="E23" t="str">
        <v>Female</v>
      </c>
      <c r="F23" t="str">
        <v>Human Resources</v>
      </c>
      <c r="G23">
        <v>100731.95</v>
      </c>
      <c r="H23" t="str">
        <v>Above 100k</v>
      </c>
      <c r="I23" s="22">
        <v>43936</v>
      </c>
      <c r="J23">
        <v>1</v>
      </c>
      <c r="K23" t="str">
        <v>Permanent</v>
      </c>
      <c r="L23" t="str">
        <v>Auckland, New Zealand</v>
      </c>
      <c r="M23">
        <v>4.1863013698630098</v>
      </c>
      <c r="N23" t="str">
        <v>Full time</v>
      </c>
      <c r="Q23" t="str">
        <v>PR02603</v>
      </c>
      <c r="R23" t="str">
        <v>Dinanath</v>
      </c>
      <c r="S23" t="str">
        <v>Simhambhatla</v>
      </c>
      <c r="T23" t="str">
        <v>Female</v>
      </c>
      <c r="U23" t="str">
        <v>Human Resources</v>
      </c>
      <c r="V23">
        <v>61994.76</v>
      </c>
      <c r="W23" t="str">
        <v>50k to 100k</v>
      </c>
      <c r="X23" s="22">
        <v>43794</v>
      </c>
      <c r="Y23">
        <v>0.3</v>
      </c>
      <c r="Z23" t="str">
        <v>Permanent</v>
      </c>
      <c r="AA23" t="str">
        <v>Hyderabad, India</v>
      </c>
      <c r="AB23">
        <v>4.5753424657534199</v>
      </c>
      <c r="AC23" t="str">
        <v>Part time</v>
      </c>
      <c r="AF23" t="str">
        <v>PR01346</v>
      </c>
      <c r="AG23" t="str">
        <v>Adolph</v>
      </c>
      <c r="AH23" t="str">
        <v>McNalley</v>
      </c>
      <c r="AI23" t="str">
        <v>Male</v>
      </c>
      <c r="AJ23" t="str">
        <v>Business Development</v>
      </c>
      <c r="AK23">
        <v>85918.61</v>
      </c>
      <c r="AL23" t="str">
        <v>50k to 100k</v>
      </c>
      <c r="AM23" s="22">
        <v>43136</v>
      </c>
      <c r="AN23">
        <v>1</v>
      </c>
      <c r="AO23" t="str">
        <v>Permanent</v>
      </c>
      <c r="AP23" t="str">
        <v>Columbus, USA</v>
      </c>
      <c r="AQ23">
        <v>6.3780821917808197</v>
      </c>
      <c r="AR23" t="str">
        <v>Full time</v>
      </c>
    </row>
    <row r="24" spans="2:44" x14ac:dyDescent="0.3">
      <c r="B24" t="str">
        <v>SQ03476</v>
      </c>
      <c r="C24" t="str">
        <v>Ramalingam</v>
      </c>
      <c r="D24" t="str">
        <v>Kothapeta</v>
      </c>
      <c r="E24" t="str">
        <v>Need to check</v>
      </c>
      <c r="F24" t="str">
        <v>Accounting</v>
      </c>
      <c r="G24">
        <v>107107.6</v>
      </c>
      <c r="H24" t="str">
        <v>Above 100k</v>
      </c>
      <c r="I24" s="22">
        <v>43325</v>
      </c>
      <c r="J24">
        <v>0.9</v>
      </c>
      <c r="K24" t="str">
        <v>Permanent</v>
      </c>
      <c r="L24" t="str">
        <v>Chennai, India</v>
      </c>
      <c r="M24">
        <v>5.86027397260274</v>
      </c>
      <c r="N24" t="str">
        <v>Part time</v>
      </c>
      <c r="Q24" t="str">
        <v>PR02957</v>
      </c>
      <c r="R24" t="str">
        <v>Vaughn</v>
      </c>
      <c r="S24" t="str">
        <v>Carvill</v>
      </c>
      <c r="T24" t="str">
        <v>Female</v>
      </c>
      <c r="U24" t="str">
        <v>Training</v>
      </c>
      <c r="V24">
        <v>84745.93</v>
      </c>
      <c r="W24" t="str">
        <v>50k to 100k</v>
      </c>
      <c r="X24" s="22">
        <v>43707</v>
      </c>
      <c r="Y24">
        <v>1</v>
      </c>
      <c r="Z24" t="str">
        <v>Permanent</v>
      </c>
      <c r="AA24" t="str">
        <v>Wellington, New Zealand</v>
      </c>
      <c r="AB24">
        <v>4.8136986301369902</v>
      </c>
      <c r="AC24" t="str">
        <v>Full time</v>
      </c>
      <c r="AF24" t="str">
        <v>PR01383</v>
      </c>
      <c r="AG24" t="str">
        <v>Addi</v>
      </c>
      <c r="AH24" t="str">
        <v>Studdeard</v>
      </c>
      <c r="AI24" t="str">
        <v>Female</v>
      </c>
      <c r="AJ24" t="str">
        <v>Product Management</v>
      </c>
      <c r="AK24">
        <v>72502.61</v>
      </c>
      <c r="AL24" t="str">
        <v>50k to 100k</v>
      </c>
      <c r="AM24" s="22">
        <v>44235</v>
      </c>
      <c r="AN24">
        <v>1</v>
      </c>
      <c r="AO24" t="str">
        <v>Permanent</v>
      </c>
      <c r="AP24" t="str">
        <v>Wellington, New Zealand</v>
      </c>
      <c r="AQ24">
        <v>3.3671232876712298</v>
      </c>
      <c r="AR24" t="str">
        <v>Full time</v>
      </c>
    </row>
    <row r="25" spans="2:44" hidden="1" x14ac:dyDescent="0.3">
      <c r="B25" t="str">
        <v>SQ03491</v>
      </c>
      <c r="C25" t="str">
        <v>Freda</v>
      </c>
      <c r="D25" t="str">
        <v>Legan</v>
      </c>
      <c r="E25" t="str">
        <v>Female</v>
      </c>
      <c r="F25" t="str">
        <v>Sales</v>
      </c>
      <c r="G25">
        <v>102129.37</v>
      </c>
      <c r="H25" t="str">
        <v>Above 100k</v>
      </c>
      <c r="I25" s="22">
        <v>44396</v>
      </c>
      <c r="J25">
        <v>1</v>
      </c>
      <c r="K25" t="str">
        <v>Permanent</v>
      </c>
      <c r="L25" t="str">
        <v>Columbus, USA</v>
      </c>
      <c r="M25">
        <v>2.9260273972602699</v>
      </c>
      <c r="N25" t="str">
        <v>Full time</v>
      </c>
      <c r="Q25" t="str">
        <v>PR03158</v>
      </c>
      <c r="R25" t="str">
        <v>Danica</v>
      </c>
      <c r="S25" t="str">
        <v>Nayshe</v>
      </c>
      <c r="T25" t="str">
        <v>Female</v>
      </c>
      <c r="U25" t="str">
        <v>Services</v>
      </c>
      <c r="V25">
        <v>89690.38</v>
      </c>
      <c r="W25" t="str">
        <v>50k to 100k</v>
      </c>
      <c r="X25" s="22">
        <v>43206</v>
      </c>
      <c r="Y25">
        <v>1</v>
      </c>
      <c r="Z25" t="str">
        <v>Permanent</v>
      </c>
      <c r="AA25" t="str">
        <v>Wellington, New Zealand</v>
      </c>
      <c r="AB25">
        <v>6.1863013698630098</v>
      </c>
      <c r="AC25" t="str">
        <v>Full time</v>
      </c>
      <c r="AF25" t="str">
        <v>PR01476</v>
      </c>
      <c r="AG25" t="str">
        <v>Jaishree</v>
      </c>
      <c r="AH25" t="str">
        <v>Atasi</v>
      </c>
      <c r="AI25" t="str">
        <v>Male</v>
      </c>
      <c r="AJ25" t="str">
        <v>Services</v>
      </c>
      <c r="AK25">
        <v>77096.05</v>
      </c>
      <c r="AL25" t="str">
        <v>50k to 100k</v>
      </c>
      <c r="AM25" s="22">
        <v>43217</v>
      </c>
      <c r="AN25">
        <v>1</v>
      </c>
      <c r="AO25" t="str">
        <v>Permanent</v>
      </c>
      <c r="AP25" t="str">
        <v>Chennai, India</v>
      </c>
      <c r="AQ25">
        <v>6.1561643835616398</v>
      </c>
      <c r="AR25" t="str">
        <v>Full time</v>
      </c>
    </row>
    <row r="26" spans="2:44" hidden="1" x14ac:dyDescent="0.3">
      <c r="B26" t="str">
        <v>SQ03733</v>
      </c>
      <c r="C26" t="str">
        <v>Revkah</v>
      </c>
      <c r="D26" t="str">
        <v>Antonacci</v>
      </c>
      <c r="E26" t="str">
        <v>Male</v>
      </c>
      <c r="F26" t="str">
        <v>Engineering</v>
      </c>
      <c r="G26">
        <v>109143.17</v>
      </c>
      <c r="H26" t="str">
        <v>Above 100k</v>
      </c>
      <c r="I26" s="22">
        <v>43945</v>
      </c>
      <c r="J26">
        <v>1</v>
      </c>
      <c r="K26" t="str">
        <v>Permanent</v>
      </c>
      <c r="L26" t="str">
        <v>Wellington, New Zealand</v>
      </c>
      <c r="M26">
        <v>4.1616438356164398</v>
      </c>
      <c r="N26" t="str">
        <v>Full time</v>
      </c>
      <c r="Q26" t="str">
        <v>PR03271</v>
      </c>
      <c r="R26" t="str">
        <v>Stan</v>
      </c>
      <c r="S26" t="str">
        <v>Tolliday</v>
      </c>
      <c r="T26" t="str">
        <v>Female</v>
      </c>
      <c r="U26" t="str">
        <v>Sales</v>
      </c>
      <c r="V26">
        <v>39535.49</v>
      </c>
      <c r="W26" t="str">
        <v>Under 50k</v>
      </c>
      <c r="X26" s="22">
        <v>43397</v>
      </c>
      <c r="Y26">
        <v>0.3</v>
      </c>
      <c r="Z26" t="str">
        <v>Permanent</v>
      </c>
      <c r="AA26" t="str">
        <v>Remote</v>
      </c>
      <c r="AB26">
        <v>5.6630136986301398</v>
      </c>
      <c r="AC26" t="str">
        <v>Part time</v>
      </c>
      <c r="AF26" t="str">
        <v>PR01662</v>
      </c>
      <c r="AG26" t="str">
        <v>Genevra</v>
      </c>
      <c r="AH26" t="str">
        <v>Friday</v>
      </c>
      <c r="AI26" t="str">
        <v>Female</v>
      </c>
      <c r="AJ26" t="str">
        <v>Research and Development</v>
      </c>
      <c r="AK26">
        <v>50449.46</v>
      </c>
      <c r="AL26" t="str">
        <v>50k to 100k</v>
      </c>
      <c r="AM26" s="22">
        <v>43418</v>
      </c>
      <c r="AN26">
        <v>0.8</v>
      </c>
      <c r="AO26" t="str">
        <v>Permanent</v>
      </c>
      <c r="AP26" t="str">
        <v>Auckland, New Zealand</v>
      </c>
      <c r="AQ26">
        <v>5.6054794520547899</v>
      </c>
      <c r="AR26" t="str">
        <v>Part time</v>
      </c>
    </row>
    <row r="27" spans="2:44" hidden="1" x14ac:dyDescent="0.3">
      <c r="B27" t="str">
        <v>SQ04603</v>
      </c>
      <c r="C27" t="str">
        <v>Natalee</v>
      </c>
      <c r="D27" t="str">
        <v>Craiker</v>
      </c>
      <c r="E27" t="str">
        <v>Male</v>
      </c>
      <c r="F27" t="str">
        <v>Product Management</v>
      </c>
      <c r="G27">
        <v>111229.47</v>
      </c>
      <c r="H27" t="str">
        <v>Above 100k</v>
      </c>
      <c r="I27" s="22">
        <v>43402</v>
      </c>
      <c r="J27">
        <v>1</v>
      </c>
      <c r="K27" t="str">
        <v>Permanent</v>
      </c>
      <c r="L27" t="str">
        <v>Remote</v>
      </c>
      <c r="M27">
        <v>5.6493150684931503</v>
      </c>
      <c r="N27" t="str">
        <v>Full time</v>
      </c>
      <c r="Q27" t="str">
        <v>PR03844</v>
      </c>
      <c r="R27" t="str">
        <v>Brose</v>
      </c>
      <c r="S27" t="str">
        <v>MacCorkell</v>
      </c>
      <c r="T27" t="str">
        <v>Female</v>
      </c>
      <c r="U27" t="str">
        <v>Human Resources</v>
      </c>
      <c r="V27">
        <v>35943.620000000003</v>
      </c>
      <c r="W27" t="str">
        <v>Under 50k</v>
      </c>
      <c r="X27" s="22">
        <v>44078</v>
      </c>
      <c r="Y27">
        <v>1</v>
      </c>
      <c r="Z27" t="str">
        <v>Permanent</v>
      </c>
      <c r="AA27" t="str">
        <v>Columbus, USA</v>
      </c>
      <c r="AB27">
        <v>3.7972602739725998</v>
      </c>
      <c r="AC27" t="str">
        <v>Full time</v>
      </c>
      <c r="AF27" t="str">
        <v>PR01943</v>
      </c>
      <c r="AG27" t="str">
        <v>Rameshwari</v>
      </c>
      <c r="AH27" t="str">
        <v>Chikodi</v>
      </c>
      <c r="AI27" t="str">
        <v>Male</v>
      </c>
      <c r="AJ27" t="str">
        <v>Human Resources</v>
      </c>
      <c r="AK27">
        <v>48525.71</v>
      </c>
      <c r="AL27" t="str">
        <v>Under 50k</v>
      </c>
      <c r="AM27" s="22">
        <v>43264</v>
      </c>
      <c r="AN27">
        <v>1</v>
      </c>
      <c r="AO27" t="str">
        <v>Permanent</v>
      </c>
      <c r="AP27" t="str">
        <v>Hyderabad, India</v>
      </c>
      <c r="AQ27">
        <v>6.02739726027397</v>
      </c>
      <c r="AR27" t="str">
        <v>Full time</v>
      </c>
    </row>
    <row r="28" spans="2:44" hidden="1" x14ac:dyDescent="0.3">
      <c r="B28" t="str">
        <v>SQ04612</v>
      </c>
      <c r="C28" t="str">
        <v>Mick</v>
      </c>
      <c r="D28" t="str">
        <v>Spraberry</v>
      </c>
      <c r="E28" t="str">
        <v>Female</v>
      </c>
      <c r="F28" t="str">
        <v>Services</v>
      </c>
      <c r="G28">
        <v>120000</v>
      </c>
      <c r="H28" t="str">
        <v>Above 100k</v>
      </c>
      <c r="I28" s="22">
        <v>43902</v>
      </c>
      <c r="J28">
        <v>0.9</v>
      </c>
      <c r="K28" t="str">
        <v>Permanent</v>
      </c>
      <c r="L28" t="str">
        <v>Remote</v>
      </c>
      <c r="M28">
        <v>4.2794520547945201</v>
      </c>
      <c r="N28" t="str">
        <v>Part time</v>
      </c>
      <c r="Q28" t="str">
        <v>PR04366</v>
      </c>
      <c r="R28" t="str">
        <v>Carry</v>
      </c>
      <c r="S28" t="str">
        <v>Loblie</v>
      </c>
      <c r="T28" t="str">
        <v>Female</v>
      </c>
      <c r="U28" t="str">
        <v>Sales</v>
      </c>
      <c r="V28">
        <v>47551.89</v>
      </c>
      <c r="W28" t="str">
        <v>Under 50k</v>
      </c>
      <c r="X28" s="22">
        <v>43468</v>
      </c>
      <c r="Y28">
        <v>1</v>
      </c>
      <c r="Z28" t="str">
        <v>Permanent</v>
      </c>
      <c r="AA28" t="str">
        <v>Auckland, New Zealand</v>
      </c>
      <c r="AB28">
        <v>5.4684931506849299</v>
      </c>
      <c r="AC28" t="str">
        <v>Full time</v>
      </c>
      <c r="AF28" t="str">
        <v>PR01956</v>
      </c>
      <c r="AG28" t="str">
        <v>Jamesy</v>
      </c>
      <c r="AH28" t="str">
        <v>O'Ferris</v>
      </c>
      <c r="AI28" t="str">
        <v>Male</v>
      </c>
      <c r="AJ28" t="str">
        <v>Accounting</v>
      </c>
      <c r="AK28">
        <v>36547.58</v>
      </c>
      <c r="AL28" t="str">
        <v>Under 50k</v>
      </c>
      <c r="AM28" s="22">
        <v>43416</v>
      </c>
      <c r="AN28">
        <v>1</v>
      </c>
      <c r="AO28" t="str">
        <v>Permanent</v>
      </c>
      <c r="AP28" t="str">
        <v>Remote</v>
      </c>
      <c r="AQ28">
        <v>5.61095890410959</v>
      </c>
      <c r="AR28" t="str">
        <v>Full time</v>
      </c>
    </row>
    <row r="29" spans="2:44" hidden="1" x14ac:dyDescent="0.3">
      <c r="B29" t="str">
        <v>SQ04665</v>
      </c>
      <c r="C29" t="str">
        <v>Collin</v>
      </c>
      <c r="D29" t="str">
        <v>Jagson</v>
      </c>
      <c r="E29" t="str">
        <v>Male</v>
      </c>
      <c r="F29" t="str">
        <v>Services</v>
      </c>
      <c r="G29">
        <v>100424.23</v>
      </c>
      <c r="H29" t="str">
        <v>Above 100k</v>
      </c>
      <c r="I29" s="22">
        <v>43801</v>
      </c>
      <c r="J29">
        <v>1</v>
      </c>
      <c r="K29" t="str">
        <v>Permanent</v>
      </c>
      <c r="L29" t="str">
        <v>Auckland, New Zealand</v>
      </c>
      <c r="M29">
        <v>4.5561643835616401</v>
      </c>
      <c r="N29" t="str">
        <v>Full time</v>
      </c>
      <c r="Q29" t="str">
        <v>PR04380</v>
      </c>
      <c r="R29" t="str">
        <v>Van</v>
      </c>
      <c r="S29" t="str">
        <v>Tuxwell</v>
      </c>
      <c r="T29" t="str">
        <v>Female</v>
      </c>
      <c r="U29" t="str">
        <v>Business Development</v>
      </c>
      <c r="V29">
        <v>80695.740000000005</v>
      </c>
      <c r="W29" t="str">
        <v>50k to 100k</v>
      </c>
      <c r="X29" s="22">
        <v>43787</v>
      </c>
      <c r="Y29">
        <v>0.8</v>
      </c>
      <c r="Z29" t="str">
        <v>Permanent</v>
      </c>
      <c r="AA29" t="str">
        <v>Columbus, USA</v>
      </c>
      <c r="AB29">
        <v>4.5945205479452103</v>
      </c>
      <c r="AC29" t="str">
        <v>Part time</v>
      </c>
      <c r="AF29" t="str">
        <v>PR01956</v>
      </c>
      <c r="AG29" t="str">
        <v>Jamesy</v>
      </c>
      <c r="AH29" t="str">
        <v>O'Ferris</v>
      </c>
      <c r="AI29" t="str">
        <v>Male</v>
      </c>
      <c r="AJ29" t="str">
        <v>Accounting</v>
      </c>
      <c r="AK29">
        <v>36547.58</v>
      </c>
      <c r="AL29" t="str">
        <v>Under 50k</v>
      </c>
      <c r="AM29" s="22">
        <v>43416</v>
      </c>
      <c r="AN29">
        <v>1</v>
      </c>
      <c r="AO29" t="str">
        <v>Permanent</v>
      </c>
      <c r="AP29" t="str">
        <v>Remote</v>
      </c>
      <c r="AQ29">
        <v>5.61095890410959</v>
      </c>
      <c r="AR29" t="str">
        <v>Full time</v>
      </c>
    </row>
    <row r="30" spans="2:44" x14ac:dyDescent="0.3">
      <c r="B30" t="str">
        <v>TN00579</v>
      </c>
      <c r="C30" t="str">
        <v>Rafaelita</v>
      </c>
      <c r="D30" t="str">
        <v>Blaksland</v>
      </c>
      <c r="E30" t="str">
        <v>Female</v>
      </c>
      <c r="F30" t="str">
        <v>Services</v>
      </c>
      <c r="G30">
        <v>109163.39</v>
      </c>
      <c r="H30" t="str">
        <v>Above 100k</v>
      </c>
      <c r="I30" s="22">
        <v>44019</v>
      </c>
      <c r="J30">
        <v>0.8</v>
      </c>
      <c r="K30" t="str">
        <v>Permanent</v>
      </c>
      <c r="L30" t="str">
        <v>Seattle, USA</v>
      </c>
      <c r="M30">
        <v>3.95890410958904</v>
      </c>
      <c r="N30" t="str">
        <v>Part time</v>
      </c>
      <c r="Q30" t="str">
        <v>PR04446</v>
      </c>
      <c r="R30" t="str">
        <v>Sameer</v>
      </c>
      <c r="S30" t="str">
        <v>Shashank</v>
      </c>
      <c r="T30" t="str">
        <v>Female</v>
      </c>
      <c r="U30" t="str">
        <v>Research and Development</v>
      </c>
      <c r="V30">
        <v>92336.08</v>
      </c>
      <c r="W30" t="str">
        <v>50k to 100k</v>
      </c>
      <c r="X30" s="22">
        <v>44431</v>
      </c>
      <c r="Y30">
        <v>1</v>
      </c>
      <c r="Z30" t="str">
        <v>Permanent</v>
      </c>
      <c r="AA30" t="str">
        <v>Hyderabad, India</v>
      </c>
      <c r="AB30">
        <v>2.8301369863013699</v>
      </c>
      <c r="AC30" t="str">
        <v>Full time</v>
      </c>
      <c r="AF30" t="str">
        <v>PR02010</v>
      </c>
      <c r="AG30" t="str">
        <v>Prerana</v>
      </c>
      <c r="AH30" t="str">
        <v>Nishita</v>
      </c>
      <c r="AI30" t="str">
        <v>Male</v>
      </c>
      <c r="AJ30" t="str">
        <v>Product Management</v>
      </c>
      <c r="AK30">
        <v>115191.38</v>
      </c>
      <c r="AL30" t="str">
        <v>Above 100k</v>
      </c>
      <c r="AM30" s="22">
        <v>44004</v>
      </c>
      <c r="AN30">
        <v>1</v>
      </c>
      <c r="AO30" t="str">
        <v>Permanent</v>
      </c>
      <c r="AP30" t="str">
        <v>Hyderabad, India</v>
      </c>
      <c r="AQ30">
        <v>4</v>
      </c>
      <c r="AR30" t="str">
        <v>Full time</v>
      </c>
    </row>
    <row r="31" spans="2:44" hidden="1" x14ac:dyDescent="0.3">
      <c r="B31" t="str">
        <v>TN01281</v>
      </c>
      <c r="C31" t="str">
        <v>Cletus</v>
      </c>
      <c r="D31" t="str">
        <v>McGarahan</v>
      </c>
      <c r="E31" t="str">
        <v>Female</v>
      </c>
      <c r="F31" t="str">
        <v>Engineering</v>
      </c>
      <c r="G31">
        <v>114425.19</v>
      </c>
      <c r="H31" t="str">
        <v>Above 100k</v>
      </c>
      <c r="I31" s="22">
        <v>43857</v>
      </c>
      <c r="J31">
        <v>1</v>
      </c>
      <c r="K31" t="str">
        <v>Permanent</v>
      </c>
      <c r="L31" t="str">
        <v>Wellington, New Zealand</v>
      </c>
      <c r="M31">
        <v>4.4027397260274004</v>
      </c>
      <c r="N31" t="str">
        <v>Full time</v>
      </c>
      <c r="Q31" t="str">
        <v>PR04473</v>
      </c>
      <c r="R31" t="str">
        <v>Wyn</v>
      </c>
      <c r="S31" t="str">
        <v>Treadger</v>
      </c>
      <c r="T31" t="str">
        <v>Female</v>
      </c>
      <c r="U31" t="str">
        <v>Business Development</v>
      </c>
      <c r="V31">
        <v>69192.850000000006</v>
      </c>
      <c r="W31" t="str">
        <v>50k to 100k</v>
      </c>
      <c r="X31" s="22">
        <v>44305</v>
      </c>
      <c r="Y31">
        <v>1</v>
      </c>
      <c r="Z31" t="str">
        <v>Permanent</v>
      </c>
      <c r="AA31" t="str">
        <v>Columbus, USA</v>
      </c>
      <c r="AB31">
        <v>3.1753424657534199</v>
      </c>
      <c r="AC31" t="str">
        <v>Full time</v>
      </c>
      <c r="AF31" t="str">
        <v>PR02016</v>
      </c>
      <c r="AG31" t="str">
        <v>Iris</v>
      </c>
      <c r="AH31" t="str">
        <v>Wagg</v>
      </c>
      <c r="AI31" t="str">
        <v>Female</v>
      </c>
      <c r="AJ31" t="str">
        <v>Engineering</v>
      </c>
      <c r="AK31">
        <v>58861.19</v>
      </c>
      <c r="AL31" t="str">
        <v>50k to 100k</v>
      </c>
      <c r="AM31" s="22">
        <v>43654</v>
      </c>
      <c r="AN31">
        <v>1</v>
      </c>
      <c r="AO31" t="str">
        <v>Permanent</v>
      </c>
      <c r="AP31" t="str">
        <v>Columbus, USA</v>
      </c>
      <c r="AQ31">
        <v>4.9589041095890396</v>
      </c>
      <c r="AR31" t="str">
        <v>Full time</v>
      </c>
    </row>
    <row r="32" spans="2:44" x14ac:dyDescent="0.3">
      <c r="B32" t="str">
        <v>TN04058</v>
      </c>
      <c r="C32" t="str">
        <v>Subbarao</v>
      </c>
      <c r="D32" t="str">
        <v>Malladi</v>
      </c>
      <c r="E32" t="str">
        <v>Male</v>
      </c>
      <c r="F32" t="str">
        <v>Product Management</v>
      </c>
      <c r="G32">
        <v>106775.14</v>
      </c>
      <c r="H32" t="str">
        <v>Above 100k</v>
      </c>
      <c r="I32" s="22">
        <v>43563</v>
      </c>
      <c r="J32">
        <v>1</v>
      </c>
      <c r="K32" t="str">
        <v>Fixed Term</v>
      </c>
      <c r="L32" t="str">
        <v>Hyderabad, India</v>
      </c>
      <c r="M32">
        <v>5.2082191780821896</v>
      </c>
      <c r="N32" t="str">
        <v>Full time</v>
      </c>
      <c r="Q32" t="str">
        <v>PR04686</v>
      </c>
      <c r="R32" t="str">
        <v>Oona</v>
      </c>
      <c r="S32" t="str">
        <v>Donan</v>
      </c>
      <c r="T32" t="str">
        <v>Female</v>
      </c>
      <c r="U32" t="str">
        <v>Business Development</v>
      </c>
      <c r="V32">
        <v>98000</v>
      </c>
      <c r="W32" t="str">
        <v>50k to 100k</v>
      </c>
      <c r="X32" s="22">
        <v>43710</v>
      </c>
      <c r="Y32">
        <v>0.9</v>
      </c>
      <c r="Z32" t="str">
        <v>Permanent</v>
      </c>
      <c r="AA32" t="str">
        <v>Seattle, USA</v>
      </c>
      <c r="AB32">
        <v>4.8054794520547901</v>
      </c>
      <c r="AC32" t="str">
        <v>Part time</v>
      </c>
      <c r="AF32" t="str">
        <v>PR02113</v>
      </c>
      <c r="AG32" t="str">
        <v>Beverie</v>
      </c>
      <c r="AH32" t="str">
        <v>Moffet</v>
      </c>
      <c r="AI32" t="str">
        <v>Female</v>
      </c>
      <c r="AJ32" t="str">
        <v>Support</v>
      </c>
      <c r="AK32">
        <v>75974.990000000005</v>
      </c>
      <c r="AL32" t="str">
        <v>50k to 100k</v>
      </c>
      <c r="AM32" s="22">
        <v>44172</v>
      </c>
      <c r="AN32">
        <v>1</v>
      </c>
      <c r="AO32" t="str">
        <v>Permanent</v>
      </c>
      <c r="AP32" t="str">
        <v>Remote</v>
      </c>
      <c r="AQ32">
        <v>3.5397260273972599</v>
      </c>
      <c r="AR32" t="str">
        <v>Full time</v>
      </c>
    </row>
    <row r="33" spans="2:44" hidden="1" x14ac:dyDescent="0.3">
      <c r="B33" t="str">
        <v>TN04058</v>
      </c>
      <c r="C33" t="str">
        <v>Vasu</v>
      </c>
      <c r="D33" t="str">
        <v>Nandin</v>
      </c>
      <c r="E33" t="str">
        <v>Male</v>
      </c>
      <c r="F33" t="str">
        <v>Product Management</v>
      </c>
      <c r="G33">
        <v>106775.14</v>
      </c>
      <c r="H33" t="str">
        <v>Above 100k</v>
      </c>
      <c r="I33" s="22">
        <v>43563</v>
      </c>
      <c r="J33">
        <v>1</v>
      </c>
      <c r="K33" t="str">
        <v>Fixed Term</v>
      </c>
      <c r="L33" t="str">
        <v>Hyderabad, India</v>
      </c>
      <c r="M33">
        <v>5.2082191780821896</v>
      </c>
      <c r="N33" t="str">
        <v>Full time</v>
      </c>
      <c r="Q33" t="str">
        <v>PR04851</v>
      </c>
      <c r="R33" t="str">
        <v>Rodina</v>
      </c>
      <c r="S33" t="str">
        <v>Drinan</v>
      </c>
      <c r="T33" t="str">
        <v>Female</v>
      </c>
      <c r="U33" t="str">
        <v>Sales</v>
      </c>
      <c r="V33">
        <v>77045.440000000002</v>
      </c>
      <c r="W33" t="str">
        <v>50k to 100k</v>
      </c>
      <c r="X33" s="22">
        <v>43636</v>
      </c>
      <c r="Y33">
        <v>1</v>
      </c>
      <c r="Z33" t="str">
        <v>Permanent</v>
      </c>
      <c r="AA33" t="str">
        <v>Remote</v>
      </c>
      <c r="AB33">
        <v>5.0082191780821903</v>
      </c>
      <c r="AC33" t="str">
        <v>Full time</v>
      </c>
      <c r="AF33" t="str">
        <v>PR02140</v>
      </c>
      <c r="AG33" t="str">
        <v>Anjushri</v>
      </c>
      <c r="AH33" t="str">
        <v>Chandiramani</v>
      </c>
      <c r="AI33" t="str">
        <v>Male</v>
      </c>
      <c r="AJ33" t="str">
        <v>Accounting</v>
      </c>
      <c r="AK33">
        <v>95954.02</v>
      </c>
      <c r="AL33" t="str">
        <v>50k to 100k</v>
      </c>
      <c r="AM33" s="22">
        <v>43567</v>
      </c>
      <c r="AN33">
        <v>0.3</v>
      </c>
      <c r="AO33" t="str">
        <v>Permanent</v>
      </c>
      <c r="AP33" t="str">
        <v>Hyderabad, India</v>
      </c>
      <c r="AQ33">
        <v>5.1972602739726002</v>
      </c>
      <c r="AR33" t="str">
        <v>Part time</v>
      </c>
    </row>
    <row r="34" spans="2:44" x14ac:dyDescent="0.3">
      <c r="B34" t="str">
        <v>TN04246</v>
      </c>
      <c r="C34" t="str">
        <v>Shaylyn</v>
      </c>
      <c r="D34" t="str">
        <v>Ransbury</v>
      </c>
      <c r="E34" t="str">
        <v>Female</v>
      </c>
      <c r="F34" t="str">
        <v>Support</v>
      </c>
      <c r="G34">
        <v>100371.31</v>
      </c>
      <c r="H34" t="str">
        <v>Above 100k</v>
      </c>
      <c r="I34" s="22">
        <v>44067</v>
      </c>
      <c r="J34">
        <v>0.8</v>
      </c>
      <c r="K34" t="str">
        <v>Fixed Term</v>
      </c>
      <c r="L34" t="str">
        <v>Auckland, New Zealand</v>
      </c>
      <c r="M34">
        <v>3.8273972602739699</v>
      </c>
      <c r="N34" t="str">
        <v>Part time</v>
      </c>
      <c r="Q34" t="str">
        <v>SQ00105</v>
      </c>
      <c r="R34" t="str">
        <v>Sarayu</v>
      </c>
      <c r="S34" t="str">
        <v>Ragunathan</v>
      </c>
      <c r="T34" t="str">
        <v>Female</v>
      </c>
      <c r="U34" t="str">
        <v>Training</v>
      </c>
      <c r="V34">
        <v>86010.54</v>
      </c>
      <c r="W34" t="str">
        <v>50k to 100k</v>
      </c>
      <c r="X34" s="22">
        <v>43164</v>
      </c>
      <c r="Y34">
        <v>1</v>
      </c>
      <c r="Z34" t="str">
        <v>Permanent</v>
      </c>
      <c r="AA34" t="str">
        <v>Chennai, India</v>
      </c>
      <c r="AB34">
        <v>6.3013698630136998</v>
      </c>
      <c r="AC34" t="str">
        <v>Full time</v>
      </c>
      <c r="AF34" t="str">
        <v>PR02208</v>
      </c>
      <c r="AG34" t="str">
        <v>Gowri</v>
      </c>
      <c r="AH34" t="str">
        <v>Sankar</v>
      </c>
      <c r="AI34" t="str">
        <v>Female</v>
      </c>
      <c r="AJ34" t="str">
        <v>Training</v>
      </c>
      <c r="AK34">
        <v>102934.09</v>
      </c>
      <c r="AL34" t="str">
        <v>Above 100k</v>
      </c>
      <c r="AM34" s="22">
        <v>44315</v>
      </c>
      <c r="AN34">
        <v>1</v>
      </c>
      <c r="AO34" t="str">
        <v>Permanent</v>
      </c>
      <c r="AP34" t="str">
        <v>Hyderabad, India</v>
      </c>
      <c r="AQ34">
        <v>3.1479452054794499</v>
      </c>
      <c r="AR34" t="str">
        <v>Full time</v>
      </c>
    </row>
    <row r="35" spans="2:44" hidden="1" x14ac:dyDescent="0.3">
      <c r="B35" t="str">
        <v>TN04740</v>
      </c>
      <c r="C35" t="str">
        <v>Tristam</v>
      </c>
      <c r="D35" t="str">
        <v>Cuming</v>
      </c>
      <c r="E35" t="str">
        <v>Female</v>
      </c>
      <c r="F35" t="str">
        <v>Support</v>
      </c>
      <c r="G35">
        <v>104038.9</v>
      </c>
      <c r="H35" t="str">
        <v>Above 100k</v>
      </c>
      <c r="I35" s="22">
        <v>43815</v>
      </c>
      <c r="J35">
        <v>1</v>
      </c>
      <c r="K35" t="str">
        <v>Fixed Term</v>
      </c>
      <c r="L35" t="str">
        <v>Remote</v>
      </c>
      <c r="M35">
        <v>4.5178082191780797</v>
      </c>
      <c r="N35" t="str">
        <v>Full time</v>
      </c>
      <c r="Q35" t="str">
        <v>SQ00187</v>
      </c>
      <c r="R35" t="str">
        <v>Rupak</v>
      </c>
      <c r="S35" t="str">
        <v>Mehra</v>
      </c>
      <c r="T35" t="str">
        <v>Female</v>
      </c>
      <c r="U35" t="str">
        <v>Services</v>
      </c>
      <c r="V35">
        <v>71229.42</v>
      </c>
      <c r="W35" t="str">
        <v>50k to 100k</v>
      </c>
      <c r="X35" s="22">
        <v>44166</v>
      </c>
      <c r="Y35">
        <v>1</v>
      </c>
      <c r="Z35" t="str">
        <v>Permanent</v>
      </c>
      <c r="AA35" t="str">
        <v>Hyderabad, India</v>
      </c>
      <c r="AB35">
        <v>3.5561643835616401</v>
      </c>
      <c r="AC35" t="str">
        <v>Full time</v>
      </c>
      <c r="AF35" t="str">
        <v>PR02275</v>
      </c>
      <c r="AG35" t="str">
        <v>Louise</v>
      </c>
      <c r="AH35" t="str">
        <v>Lamming</v>
      </c>
      <c r="AI35" t="str">
        <v>Female</v>
      </c>
      <c r="AJ35" t="str">
        <v>Sales</v>
      </c>
      <c r="AK35">
        <v>41934.71</v>
      </c>
      <c r="AL35" t="str">
        <v>Under 50k</v>
      </c>
      <c r="AM35" s="22">
        <v>43780</v>
      </c>
      <c r="AN35">
        <v>1</v>
      </c>
      <c r="AO35" t="str">
        <v>Permanent</v>
      </c>
      <c r="AP35" t="str">
        <v>Remote</v>
      </c>
      <c r="AQ35">
        <v>4.61369863013699</v>
      </c>
      <c r="AR35" t="str">
        <v>Full time</v>
      </c>
    </row>
    <row r="36" spans="2:44" x14ac:dyDescent="0.3">
      <c r="B36" t="str">
        <v>VT01684</v>
      </c>
      <c r="C36" t="str">
        <v>Audry</v>
      </c>
      <c r="D36" t="str">
        <v>Yu</v>
      </c>
      <c r="E36" t="str">
        <v>Female</v>
      </c>
      <c r="F36" t="str">
        <v>Training</v>
      </c>
      <c r="G36">
        <v>101187.36</v>
      </c>
      <c r="H36" t="str">
        <v>Above 100k</v>
      </c>
      <c r="I36" s="22">
        <v>43258</v>
      </c>
      <c r="J36">
        <v>1</v>
      </c>
      <c r="K36" t="str">
        <v>Fixed Term</v>
      </c>
      <c r="L36" t="str">
        <v>Columbus, USA</v>
      </c>
      <c r="M36">
        <v>6.0438356164383604</v>
      </c>
      <c r="N36" t="str">
        <v>Full time</v>
      </c>
      <c r="Q36" t="str">
        <v>SQ00286</v>
      </c>
      <c r="R36" t="str">
        <v>Ilesh</v>
      </c>
      <c r="S36" t="str">
        <v>Dasgupta</v>
      </c>
      <c r="T36" t="str">
        <v>Female</v>
      </c>
      <c r="U36" t="str">
        <v>Legal</v>
      </c>
      <c r="V36">
        <v>61213.01</v>
      </c>
      <c r="W36" t="str">
        <v>50k to 100k</v>
      </c>
      <c r="X36" s="22">
        <v>44365</v>
      </c>
      <c r="Y36">
        <v>1</v>
      </c>
      <c r="Z36" t="str">
        <v>Permanent</v>
      </c>
      <c r="AA36" t="str">
        <v>Chennai, India</v>
      </c>
      <c r="AB36">
        <v>3.0109589041095899</v>
      </c>
      <c r="AC36" t="str">
        <v>Full time</v>
      </c>
      <c r="AF36" t="str">
        <v>PR02288</v>
      </c>
      <c r="AG36" t="str">
        <v>Althea</v>
      </c>
      <c r="AH36" t="str">
        <v>Bronger</v>
      </c>
      <c r="AI36" t="str">
        <v>Male</v>
      </c>
      <c r="AJ36" t="str">
        <v>Product Management</v>
      </c>
      <c r="AK36">
        <v>104335.03999999999</v>
      </c>
      <c r="AL36" t="str">
        <v>Above 100k</v>
      </c>
      <c r="AM36" s="22">
        <v>43874</v>
      </c>
      <c r="AN36">
        <v>1</v>
      </c>
      <c r="AO36" t="str">
        <v>Permanent</v>
      </c>
      <c r="AP36" t="str">
        <v>Columbus, USA</v>
      </c>
      <c r="AQ36">
        <v>4.3561643835616399</v>
      </c>
      <c r="AR36" t="str">
        <v>Full time</v>
      </c>
    </row>
    <row r="37" spans="2:44" hidden="1" x14ac:dyDescent="0.3">
      <c r="B37" t="str">
        <v>VT01762</v>
      </c>
      <c r="C37" t="str">
        <v>Geena</v>
      </c>
      <c r="D37" t="str">
        <v>Raghavanpillai</v>
      </c>
      <c r="E37" t="str">
        <v>Male</v>
      </c>
      <c r="F37" t="str">
        <v>Accounting</v>
      </c>
      <c r="G37">
        <v>102515.81</v>
      </c>
      <c r="H37" t="str">
        <v>Above 100k</v>
      </c>
      <c r="I37" s="22">
        <v>43902</v>
      </c>
      <c r="J37">
        <v>1</v>
      </c>
      <c r="K37" t="str">
        <v>Fixed Term</v>
      </c>
      <c r="L37" t="str">
        <v>Chennai, India</v>
      </c>
      <c r="M37">
        <v>4.2794520547945201</v>
      </c>
      <c r="N37" t="str">
        <v>Full time</v>
      </c>
      <c r="Q37" t="str">
        <v>SQ00450</v>
      </c>
      <c r="R37" t="str">
        <v>Louise</v>
      </c>
      <c r="S37" t="str">
        <v>Lamming</v>
      </c>
      <c r="T37" t="str">
        <v>Female</v>
      </c>
      <c r="U37" t="str">
        <v>Sales</v>
      </c>
      <c r="V37">
        <v>41934.71</v>
      </c>
      <c r="W37" t="str">
        <v>Under 50k</v>
      </c>
      <c r="X37" s="22">
        <v>43943</v>
      </c>
      <c r="Y37">
        <v>1</v>
      </c>
      <c r="Z37" t="str">
        <v>Permanent</v>
      </c>
      <c r="AA37" t="str">
        <v>Remote</v>
      </c>
      <c r="AB37">
        <v>4.1671232876712301</v>
      </c>
      <c r="AC37" t="str">
        <v>Full time</v>
      </c>
      <c r="AF37" t="str">
        <v>PR02321</v>
      </c>
      <c r="AG37" t="str">
        <v>Evanne</v>
      </c>
      <c r="AH37" t="str">
        <v>Sheryn</v>
      </c>
      <c r="AI37" t="str">
        <v>Female</v>
      </c>
      <c r="AJ37" t="str">
        <v>Services</v>
      </c>
      <c r="AK37">
        <v>81897.789999999994</v>
      </c>
      <c r="AL37" t="str">
        <v>50k to 100k</v>
      </c>
      <c r="AM37" s="22">
        <v>43146</v>
      </c>
      <c r="AN37">
        <v>1</v>
      </c>
      <c r="AO37" t="str">
        <v>Permanent</v>
      </c>
      <c r="AP37" t="str">
        <v>Auckland, New Zealand</v>
      </c>
      <c r="AQ37">
        <v>6.3506849315068497</v>
      </c>
      <c r="AR37" t="str">
        <v>Full time</v>
      </c>
    </row>
    <row r="38" spans="2:44" hidden="1" x14ac:dyDescent="0.3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 s="22">
        <v>43250</v>
      </c>
      <c r="J38">
        <v>1</v>
      </c>
      <c r="K38" t="str">
        <v>Fixed Term</v>
      </c>
      <c r="L38" t="str">
        <v>Remote</v>
      </c>
      <c r="M38">
        <v>6.0657534246575304</v>
      </c>
      <c r="N38" t="str">
        <v>Full time</v>
      </c>
      <c r="Q38" t="str">
        <v>SQ00498</v>
      </c>
      <c r="R38" t="str">
        <v>Amery</v>
      </c>
      <c r="S38" t="str">
        <v>Ofer</v>
      </c>
      <c r="T38" t="str">
        <v>Female</v>
      </c>
      <c r="U38" t="str">
        <v>Legal</v>
      </c>
      <c r="V38">
        <v>111049.84</v>
      </c>
      <c r="W38" t="str">
        <v>Above 100k</v>
      </c>
      <c r="X38" s="22">
        <v>44393</v>
      </c>
      <c r="Y38">
        <v>1</v>
      </c>
      <c r="Z38" t="str">
        <v>Permanent</v>
      </c>
      <c r="AA38" t="str">
        <v>Wellington, New Zealand</v>
      </c>
      <c r="AB38">
        <v>2.93424657534247</v>
      </c>
      <c r="AC38" t="str">
        <v>Full time</v>
      </c>
      <c r="AF38" t="str">
        <v>PR02436</v>
      </c>
      <c r="AG38" t="str">
        <v>Marmaduke</v>
      </c>
      <c r="AH38" t="str">
        <v>Worssam</v>
      </c>
      <c r="AI38" t="str">
        <v>Female</v>
      </c>
      <c r="AJ38" t="str">
        <v>Engineering</v>
      </c>
      <c r="AK38">
        <v>78378.2</v>
      </c>
      <c r="AL38" t="str">
        <v>50k to 100k</v>
      </c>
      <c r="AM38" s="22">
        <v>43465</v>
      </c>
      <c r="AN38">
        <v>0.4</v>
      </c>
      <c r="AO38" t="str">
        <v>Permanent</v>
      </c>
      <c r="AP38" t="str">
        <v>Remote</v>
      </c>
      <c r="AQ38">
        <v>5.4767123287671202</v>
      </c>
      <c r="AR38" t="str">
        <v>Part time</v>
      </c>
    </row>
    <row r="39" spans="2:44" hidden="1" x14ac:dyDescent="0.3">
      <c r="B39" t="str">
        <v>VT01893</v>
      </c>
      <c r="C39" t="str">
        <v>Lindy</v>
      </c>
      <c r="D39" t="str">
        <v>Guillet</v>
      </c>
      <c r="E39" t="str">
        <v>Male</v>
      </c>
      <c r="F39" t="str">
        <v>Training</v>
      </c>
      <c r="G39">
        <v>112778.28</v>
      </c>
      <c r="H39" t="str">
        <v>Above 100k</v>
      </c>
      <c r="I39" s="22">
        <v>43250</v>
      </c>
      <c r="J39">
        <v>1</v>
      </c>
      <c r="K39" t="str">
        <v>Fixed Term</v>
      </c>
      <c r="L39" t="str">
        <v>Remote</v>
      </c>
      <c r="M39">
        <v>6.0657534246575304</v>
      </c>
      <c r="N39" t="str">
        <v>Full time</v>
      </c>
      <c r="Q39" t="str">
        <v>SQ00841</v>
      </c>
      <c r="R39" t="str">
        <v>Bhuvan</v>
      </c>
      <c r="S39" t="str">
        <v>Pals</v>
      </c>
      <c r="T39" t="str">
        <v>Female</v>
      </c>
      <c r="U39" t="str">
        <v>Services</v>
      </c>
      <c r="V39">
        <v>89690.38</v>
      </c>
      <c r="W39" t="str">
        <v>50k to 100k</v>
      </c>
      <c r="X39" s="22">
        <v>43213</v>
      </c>
      <c r="Y39">
        <v>1</v>
      </c>
      <c r="Z39" t="str">
        <v>Permanent</v>
      </c>
      <c r="AA39" t="str">
        <v>Hyderabad, India</v>
      </c>
      <c r="AB39">
        <v>6.1671232876712301</v>
      </c>
      <c r="AC39" t="str">
        <v>Full time</v>
      </c>
      <c r="AF39" t="str">
        <v>PR02603</v>
      </c>
      <c r="AG39" t="str">
        <v>Dinanath</v>
      </c>
      <c r="AH39" t="str">
        <v>Simhambhatla</v>
      </c>
      <c r="AI39" t="str">
        <v>Female</v>
      </c>
      <c r="AJ39" t="str">
        <v>Human Resources</v>
      </c>
      <c r="AK39">
        <v>61994.76</v>
      </c>
      <c r="AL39" t="str">
        <v>50k to 100k</v>
      </c>
      <c r="AM39" s="22">
        <v>43794</v>
      </c>
      <c r="AN39">
        <v>0.3</v>
      </c>
      <c r="AO39" t="str">
        <v>Permanent</v>
      </c>
      <c r="AP39" t="str">
        <v>Hyderabad, India</v>
      </c>
      <c r="AQ39">
        <v>4.5753424657534199</v>
      </c>
      <c r="AR39" t="str">
        <v>Part time</v>
      </c>
    </row>
    <row r="40" spans="2:44" hidden="1" x14ac:dyDescent="0.3">
      <c r="B40" t="str">
        <v>VT02491</v>
      </c>
      <c r="C40" t="str">
        <v>Alexis</v>
      </c>
      <c r="D40" t="str">
        <v>Gotfrey</v>
      </c>
      <c r="E40" t="str">
        <v>Male</v>
      </c>
      <c r="F40" t="str">
        <v>Engineering</v>
      </c>
      <c r="G40">
        <v>114465.93</v>
      </c>
      <c r="H40" t="str">
        <v>Above 100k</v>
      </c>
      <c r="I40" s="22">
        <v>43291</v>
      </c>
      <c r="J40">
        <v>1</v>
      </c>
      <c r="K40" t="str">
        <v>Temporary</v>
      </c>
      <c r="L40" t="str">
        <v>Wellington, New Zealand</v>
      </c>
      <c r="M40">
        <v>5.9534246575342502</v>
      </c>
      <c r="N40" t="str">
        <v>Full time</v>
      </c>
      <c r="Q40" t="str">
        <v>SQ00914</v>
      </c>
      <c r="R40" t="str">
        <v>Duran</v>
      </c>
      <c r="S40" t="str">
        <v>Appala</v>
      </c>
      <c r="T40" t="str">
        <v>Female</v>
      </c>
      <c r="U40" t="str">
        <v>Product Management</v>
      </c>
      <c r="V40">
        <v>38438.239999999998</v>
      </c>
      <c r="W40" t="str">
        <v>Under 50k</v>
      </c>
      <c r="X40" s="22">
        <v>43962</v>
      </c>
      <c r="Y40">
        <v>1</v>
      </c>
      <c r="Z40" t="str">
        <v>Permanent</v>
      </c>
      <c r="AA40" t="str">
        <v>Chennai, India</v>
      </c>
      <c r="AB40">
        <v>4.1150684931506802</v>
      </c>
      <c r="AC40" t="str">
        <v>Full time</v>
      </c>
      <c r="AF40" t="str">
        <v>PR02782</v>
      </c>
      <c r="AG40" t="str">
        <v>Isaak</v>
      </c>
      <c r="AH40" t="str">
        <v>Rawne</v>
      </c>
      <c r="AI40" t="str">
        <v>Male</v>
      </c>
      <c r="AJ40" t="str">
        <v>Marketing</v>
      </c>
      <c r="AK40">
        <v>37362.300000000003</v>
      </c>
      <c r="AL40" t="str">
        <v>Under 50k</v>
      </c>
      <c r="AM40" s="22">
        <v>43642</v>
      </c>
      <c r="AN40">
        <v>1</v>
      </c>
      <c r="AO40" t="str">
        <v>Permanent</v>
      </c>
      <c r="AP40" t="str">
        <v>Auckland, New Zealand</v>
      </c>
      <c r="AQ40">
        <v>4.9917808219178097</v>
      </c>
      <c r="AR40" t="str">
        <v>Full time</v>
      </c>
    </row>
    <row r="41" spans="2:44" hidden="1" x14ac:dyDescent="0.3">
      <c r="B41" t="str">
        <v>VT02801</v>
      </c>
      <c r="C41" t="str">
        <v>Shellysheldon</v>
      </c>
      <c r="D41" t="str">
        <v>Mahady</v>
      </c>
      <c r="E41" t="str">
        <v>Male</v>
      </c>
      <c r="F41" t="str">
        <v>Training</v>
      </c>
      <c r="G41">
        <v>114691.03</v>
      </c>
      <c r="H41" t="str">
        <v>Above 100k</v>
      </c>
      <c r="I41" s="22">
        <v>44039</v>
      </c>
      <c r="J41">
        <v>1</v>
      </c>
      <c r="K41" t="str">
        <v>Temporary</v>
      </c>
      <c r="L41" t="str">
        <v>Wellington, New Zealand</v>
      </c>
      <c r="M41">
        <v>3.9041095890410999</v>
      </c>
      <c r="N41" t="str">
        <v>Full time</v>
      </c>
      <c r="Q41" t="str">
        <v>SQ00914</v>
      </c>
      <c r="R41" t="str">
        <v>Karuna</v>
      </c>
      <c r="S41" t="str">
        <v>Pashupathy</v>
      </c>
      <c r="T41" t="str">
        <v>Female</v>
      </c>
      <c r="U41" t="str">
        <v>Product Management</v>
      </c>
      <c r="V41">
        <v>38438.239999999998</v>
      </c>
      <c r="W41" t="str">
        <v>Under 50k</v>
      </c>
      <c r="X41" s="22">
        <v>43962</v>
      </c>
      <c r="Y41">
        <v>1</v>
      </c>
      <c r="Z41" t="str">
        <v>Permanent</v>
      </c>
      <c r="AA41" t="str">
        <v>Chennai, India</v>
      </c>
      <c r="AB41">
        <v>4.1150684931506802</v>
      </c>
      <c r="AC41" t="str">
        <v>Full time</v>
      </c>
      <c r="AF41" t="str">
        <v>PR02957</v>
      </c>
      <c r="AG41" t="str">
        <v>Vaughn</v>
      </c>
      <c r="AH41" t="str">
        <v>Carvill</v>
      </c>
      <c r="AI41" t="str">
        <v>Female</v>
      </c>
      <c r="AJ41" t="str">
        <v>Training</v>
      </c>
      <c r="AK41">
        <v>84745.93</v>
      </c>
      <c r="AL41" t="str">
        <v>50k to 100k</v>
      </c>
      <c r="AM41" s="22">
        <v>43707</v>
      </c>
      <c r="AN41">
        <v>1</v>
      </c>
      <c r="AO41" t="str">
        <v>Permanent</v>
      </c>
      <c r="AP41" t="str">
        <v>Wellington, New Zealand</v>
      </c>
      <c r="AQ41">
        <v>4.8136986301369902</v>
      </c>
      <c r="AR41" t="str">
        <v>Full time</v>
      </c>
    </row>
    <row r="42" spans="2:44" x14ac:dyDescent="0.3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 s="22">
        <v>44270</v>
      </c>
      <c r="J42">
        <v>0.7</v>
      </c>
      <c r="K42" t="str">
        <v>Temporary</v>
      </c>
      <c r="L42" t="str">
        <v>Columbus, USA</v>
      </c>
      <c r="M42">
        <v>3.2712328767123302</v>
      </c>
      <c r="N42" t="str">
        <v>Part time</v>
      </c>
      <c r="Q42" t="str">
        <v>SQ00960</v>
      </c>
      <c r="R42" t="str">
        <v>Calvin</v>
      </c>
      <c r="S42" t="str">
        <v>O'Carroll</v>
      </c>
      <c r="T42" t="str">
        <v>Female</v>
      </c>
      <c r="U42" t="str">
        <v>Research and Development</v>
      </c>
      <c r="V42">
        <v>44447.26</v>
      </c>
      <c r="W42" t="str">
        <v>Under 50k</v>
      </c>
      <c r="X42" s="22">
        <v>43846</v>
      </c>
      <c r="Y42">
        <v>0.4</v>
      </c>
      <c r="Z42" t="str">
        <v>Permanent</v>
      </c>
      <c r="AA42" t="str">
        <v>Seattle, USA</v>
      </c>
      <c r="AB42">
        <v>4.4328767123287696</v>
      </c>
      <c r="AC42" t="str">
        <v>Part time</v>
      </c>
      <c r="AF42" t="str">
        <v>PR03034</v>
      </c>
      <c r="AG42" t="str">
        <v>Sreenivasa</v>
      </c>
      <c r="AH42" t="str">
        <v>Naik</v>
      </c>
      <c r="AI42" t="str">
        <v>Male</v>
      </c>
      <c r="AJ42" t="str">
        <v>Sales</v>
      </c>
      <c r="AK42">
        <v>32192.15</v>
      </c>
      <c r="AL42" t="str">
        <v>Under 50k</v>
      </c>
      <c r="AM42" s="22">
        <v>44473</v>
      </c>
      <c r="AN42">
        <v>1</v>
      </c>
      <c r="AO42" t="str">
        <v>Permanent</v>
      </c>
      <c r="AP42" t="str">
        <v>Hyderabad, India</v>
      </c>
      <c r="AQ42">
        <v>2.7150684931506799</v>
      </c>
      <c r="AR42" t="str">
        <v>Full time</v>
      </c>
    </row>
    <row r="43" spans="2:44" x14ac:dyDescent="0.3">
      <c r="B43" t="str">
        <v>VT03421</v>
      </c>
      <c r="C43" t="str">
        <v>Alic</v>
      </c>
      <c r="D43" t="str">
        <v>Bagg</v>
      </c>
      <c r="E43" t="str">
        <v>Male</v>
      </c>
      <c r="F43" t="str">
        <v>Legal</v>
      </c>
      <c r="G43">
        <v>113747.56</v>
      </c>
      <c r="H43" t="str">
        <v>Above 100k</v>
      </c>
      <c r="I43" s="22">
        <v>44270</v>
      </c>
      <c r="J43">
        <v>0.7</v>
      </c>
      <c r="K43" t="str">
        <v>Temporary</v>
      </c>
      <c r="L43" t="str">
        <v>Columbus, USA</v>
      </c>
      <c r="M43">
        <v>3.2712328767123302</v>
      </c>
      <c r="N43" t="str">
        <v>Part time</v>
      </c>
      <c r="Q43" t="str">
        <v>SQ01283</v>
      </c>
      <c r="R43" t="str">
        <v>Barr</v>
      </c>
      <c r="S43" t="str">
        <v>Faughny</v>
      </c>
      <c r="T43" t="str">
        <v>Female</v>
      </c>
      <c r="U43" t="str">
        <v>Marketing</v>
      </c>
      <c r="V43">
        <v>68008.55</v>
      </c>
      <c r="W43" t="str">
        <v>50k to 100k</v>
      </c>
      <c r="X43" s="22">
        <v>44062</v>
      </c>
      <c r="Y43">
        <v>1</v>
      </c>
      <c r="Z43" t="str">
        <v>Permanent</v>
      </c>
      <c r="AA43" t="str">
        <v>Auckland, New Zealand</v>
      </c>
      <c r="AB43">
        <v>3.8410958904109598</v>
      </c>
      <c r="AC43" t="str">
        <v>Full time</v>
      </c>
      <c r="AF43" t="str">
        <v>PR03137</v>
      </c>
      <c r="AG43" t="str">
        <v>Jagajeet</v>
      </c>
      <c r="AH43" t="str">
        <v>Viraj</v>
      </c>
      <c r="AI43" t="str">
        <v>Male</v>
      </c>
      <c r="AJ43" t="str">
        <v>Support</v>
      </c>
      <c r="AK43">
        <v>36714.379999999997</v>
      </c>
      <c r="AL43" t="str">
        <v>Under 50k</v>
      </c>
      <c r="AM43" s="22">
        <v>44175</v>
      </c>
      <c r="AN43">
        <v>1</v>
      </c>
      <c r="AO43" t="str">
        <v>Permanent</v>
      </c>
      <c r="AP43" t="str">
        <v>Chennai, India</v>
      </c>
      <c r="AQ43">
        <v>3.5315068493150701</v>
      </c>
      <c r="AR43" t="str">
        <v>Full time</v>
      </c>
    </row>
    <row r="44" spans="2:44" hidden="1" x14ac:dyDescent="0.3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 s="22">
        <v>43895</v>
      </c>
      <c r="J44">
        <v>0.7</v>
      </c>
      <c r="K44" t="str">
        <v>Temporary</v>
      </c>
      <c r="L44" t="str">
        <v>Remote</v>
      </c>
      <c r="M44">
        <v>4.2986301369862998</v>
      </c>
      <c r="N44" t="str">
        <v>Part time</v>
      </c>
      <c r="Q44" t="str">
        <v>SQ01402</v>
      </c>
      <c r="R44" t="str">
        <v>Sahaj</v>
      </c>
      <c r="S44" t="str">
        <v>Jonnalagadda</v>
      </c>
      <c r="T44" t="str">
        <v>Female</v>
      </c>
      <c r="U44" t="str">
        <v>Engineering</v>
      </c>
      <c r="V44">
        <v>44403.77</v>
      </c>
      <c r="W44" t="str">
        <v>Under 50k</v>
      </c>
      <c r="X44" s="22">
        <v>43416</v>
      </c>
      <c r="Y44">
        <v>1</v>
      </c>
      <c r="Z44" t="str">
        <v>Permanent</v>
      </c>
      <c r="AA44" t="str">
        <v>Hyderabad, India</v>
      </c>
      <c r="AB44">
        <v>5.61095890410959</v>
      </c>
      <c r="AC44" t="str">
        <v>Full time</v>
      </c>
      <c r="AF44" t="str">
        <v>PR03158</v>
      </c>
      <c r="AG44" t="str">
        <v>Danica</v>
      </c>
      <c r="AH44" t="str">
        <v>Nayshe</v>
      </c>
      <c r="AI44" t="str">
        <v>Female</v>
      </c>
      <c r="AJ44" t="str">
        <v>Services</v>
      </c>
      <c r="AK44">
        <v>89690.38</v>
      </c>
      <c r="AL44" t="str">
        <v>50k to 100k</v>
      </c>
      <c r="AM44" s="22">
        <v>43206</v>
      </c>
      <c r="AN44">
        <v>1</v>
      </c>
      <c r="AO44" t="str">
        <v>Permanent</v>
      </c>
      <c r="AP44" t="str">
        <v>Wellington, New Zealand</v>
      </c>
      <c r="AQ44">
        <v>6.1863013698630098</v>
      </c>
      <c r="AR44" t="str">
        <v>Full time</v>
      </c>
    </row>
    <row r="45" spans="2:44" hidden="1" x14ac:dyDescent="0.3">
      <c r="B45" t="str">
        <v>VT04028</v>
      </c>
      <c r="C45" t="str">
        <v>Michale</v>
      </c>
      <c r="D45" t="str">
        <v>Rolf</v>
      </c>
      <c r="E45" t="str">
        <v>Male</v>
      </c>
      <c r="F45" t="str">
        <v>Services</v>
      </c>
      <c r="G45">
        <v>111815.49</v>
      </c>
      <c r="H45" t="str">
        <v>Above 100k</v>
      </c>
      <c r="I45" s="22">
        <v>43895</v>
      </c>
      <c r="J45">
        <v>0.7</v>
      </c>
      <c r="K45" t="str">
        <v>Temporary</v>
      </c>
      <c r="L45" t="str">
        <v>Remote</v>
      </c>
      <c r="M45">
        <v>4.2986301369862998</v>
      </c>
      <c r="N45" t="str">
        <v>Part time</v>
      </c>
      <c r="Q45" t="str">
        <v>SQ01730</v>
      </c>
      <c r="R45" t="str">
        <v>Austine</v>
      </c>
      <c r="S45" t="str">
        <v>Littlewood</v>
      </c>
      <c r="T45" t="str">
        <v>Female</v>
      </c>
      <c r="U45" t="str">
        <v>Services</v>
      </c>
      <c r="V45">
        <v>32269.91</v>
      </c>
      <c r="W45" t="str">
        <v>Under 50k</v>
      </c>
      <c r="X45" s="22">
        <v>43346</v>
      </c>
      <c r="Y45">
        <v>1</v>
      </c>
      <c r="Z45" t="str">
        <v>Permanent</v>
      </c>
      <c r="AA45" t="str">
        <v>Remote</v>
      </c>
      <c r="AB45">
        <v>5.8027397260273998</v>
      </c>
      <c r="AC45" t="str">
        <v>Full time</v>
      </c>
      <c r="AF45" t="str">
        <v>PR03271</v>
      </c>
      <c r="AG45" t="str">
        <v>Stan</v>
      </c>
      <c r="AH45" t="str">
        <v>Tolliday</v>
      </c>
      <c r="AI45" t="str">
        <v>Female</v>
      </c>
      <c r="AJ45" t="str">
        <v>Sales</v>
      </c>
      <c r="AK45">
        <v>39535.49</v>
      </c>
      <c r="AL45" t="str">
        <v>Under 50k</v>
      </c>
      <c r="AM45" s="22">
        <v>43397</v>
      </c>
      <c r="AN45">
        <v>0.3</v>
      </c>
      <c r="AO45" t="str">
        <v>Permanent</v>
      </c>
      <c r="AP45" t="str">
        <v>Remote</v>
      </c>
      <c r="AQ45">
        <v>5.6630136986301398</v>
      </c>
      <c r="AR45" t="str">
        <v>Part time</v>
      </c>
    </row>
    <row r="46" spans="2:44" x14ac:dyDescent="0.3">
      <c r="B46" t="str">
        <v>VT04093</v>
      </c>
      <c r="C46" t="str">
        <v>Prasanna</v>
      </c>
      <c r="D46" t="str">
        <v>Lakshmi</v>
      </c>
      <c r="E46" t="str">
        <v>Female</v>
      </c>
      <c r="F46" t="str">
        <v>Training</v>
      </c>
      <c r="G46">
        <v>116767.63</v>
      </c>
      <c r="H46" t="str">
        <v>Above 100k</v>
      </c>
      <c r="I46" s="22">
        <v>43949</v>
      </c>
      <c r="J46">
        <v>0.4</v>
      </c>
      <c r="K46" t="str">
        <v>Temporary</v>
      </c>
      <c r="L46" t="str">
        <v>Chennai, India</v>
      </c>
      <c r="M46">
        <v>4.1506849315068504</v>
      </c>
      <c r="N46" t="str">
        <v>Part time</v>
      </c>
      <c r="Q46" t="str">
        <v>SQ01854</v>
      </c>
      <c r="R46" t="str">
        <v>Jessica</v>
      </c>
      <c r="S46" t="str">
        <v>Callcott</v>
      </c>
      <c r="T46" t="str">
        <v>Female</v>
      </c>
      <c r="U46" t="str">
        <v>Marketing</v>
      </c>
      <c r="V46">
        <v>66017.179999999993</v>
      </c>
      <c r="W46" t="str">
        <v>50k to 100k</v>
      </c>
      <c r="X46" s="22">
        <v>43643</v>
      </c>
      <c r="Y46">
        <v>0.9</v>
      </c>
      <c r="Z46" t="str">
        <v>Permanent</v>
      </c>
      <c r="AA46" t="str">
        <v>Remote</v>
      </c>
      <c r="AB46">
        <v>4.9890410958904097</v>
      </c>
      <c r="AC46" t="str">
        <v>Part time</v>
      </c>
      <c r="AF46" t="str">
        <v>PR03445</v>
      </c>
      <c r="AG46" t="str">
        <v>Myrle</v>
      </c>
      <c r="AH46" t="str">
        <v>Prandoni</v>
      </c>
      <c r="AI46" t="str">
        <v>Male</v>
      </c>
      <c r="AJ46" t="str">
        <v>Sales</v>
      </c>
      <c r="AK46">
        <v>62195.47</v>
      </c>
      <c r="AL46" t="str">
        <v>50k to 100k</v>
      </c>
      <c r="AM46" s="22">
        <v>44434</v>
      </c>
      <c r="AN46">
        <v>1</v>
      </c>
      <c r="AO46" t="str">
        <v>Permanent</v>
      </c>
      <c r="AP46" t="str">
        <v>Remote</v>
      </c>
      <c r="AQ46">
        <v>2.82191780821918</v>
      </c>
      <c r="AR46" t="str">
        <v>Full time</v>
      </c>
    </row>
    <row r="47" spans="2:44" x14ac:dyDescent="0.3">
      <c r="B47" t="str">
        <v>VT04093</v>
      </c>
      <c r="C47" t="str">
        <v>Baruna</v>
      </c>
      <c r="D47" t="str">
        <v>Ogale</v>
      </c>
      <c r="E47" t="str">
        <v>Female</v>
      </c>
      <c r="F47" t="str">
        <v>Training</v>
      </c>
      <c r="G47">
        <v>116767.63</v>
      </c>
      <c r="H47" t="str">
        <v>Above 100k</v>
      </c>
      <c r="I47" s="22">
        <v>43949</v>
      </c>
      <c r="J47">
        <v>0.4</v>
      </c>
      <c r="K47" t="str">
        <v>Temporary</v>
      </c>
      <c r="L47" t="str">
        <v>Chennai, India</v>
      </c>
      <c r="M47">
        <v>4.1506849315068504</v>
      </c>
      <c r="N47" t="str">
        <v>Part time</v>
      </c>
      <c r="Q47" t="str">
        <v>SQ02174</v>
      </c>
      <c r="R47" t="str">
        <v>Sidoney</v>
      </c>
      <c r="S47" t="str">
        <v>Yitzhok</v>
      </c>
      <c r="T47" t="str">
        <v>Female</v>
      </c>
      <c r="U47" t="str">
        <v>Engineering</v>
      </c>
      <c r="V47">
        <v>118442.54</v>
      </c>
      <c r="W47" t="str">
        <v>Above 100k</v>
      </c>
      <c r="X47" s="22">
        <v>44193</v>
      </c>
      <c r="Y47">
        <v>1</v>
      </c>
      <c r="Z47" t="str">
        <v>Permanent</v>
      </c>
      <c r="AA47" t="str">
        <v>Auckland, New Zealand</v>
      </c>
      <c r="AB47">
        <v>3.4821917808219198</v>
      </c>
      <c r="AC47" t="str">
        <v>Full time</v>
      </c>
      <c r="AF47" t="str">
        <v>PR03532</v>
      </c>
      <c r="AG47" t="str">
        <v>Crawford</v>
      </c>
      <c r="AH47" t="str">
        <v>Scad</v>
      </c>
      <c r="AI47" t="str">
        <v>Male</v>
      </c>
      <c r="AJ47" t="str">
        <v>Human Resources</v>
      </c>
      <c r="AK47">
        <v>72876.91</v>
      </c>
      <c r="AL47" t="str">
        <v>50k to 100k</v>
      </c>
      <c r="AM47" s="22">
        <v>43837</v>
      </c>
      <c r="AN47">
        <v>1</v>
      </c>
      <c r="AO47" t="str">
        <v>Permanent</v>
      </c>
      <c r="AP47" t="str">
        <v>Remote</v>
      </c>
      <c r="AQ47">
        <v>4.4575342465753396</v>
      </c>
      <c r="AR47" t="str">
        <v>Full time</v>
      </c>
    </row>
    <row r="48" spans="2:44" x14ac:dyDescent="0.3">
      <c r="B48" t="str">
        <v>VT04350</v>
      </c>
      <c r="C48" t="str">
        <v>Kulbhushan</v>
      </c>
      <c r="D48" t="str">
        <v>Moorthy</v>
      </c>
      <c r="E48" t="str">
        <v>Male</v>
      </c>
      <c r="F48" t="str">
        <v>Business Development</v>
      </c>
      <c r="G48">
        <v>106400.02</v>
      </c>
      <c r="H48" t="str">
        <v>Above 100k</v>
      </c>
      <c r="I48" s="22">
        <v>44021</v>
      </c>
      <c r="J48">
        <v>1</v>
      </c>
      <c r="K48" t="str">
        <v>Temporary</v>
      </c>
      <c r="L48" t="str">
        <v>Chennai, India</v>
      </c>
      <c r="M48">
        <v>3.9534246575342502</v>
      </c>
      <c r="N48" t="str">
        <v>Full time</v>
      </c>
      <c r="Q48" t="str">
        <v>SQ02223</v>
      </c>
      <c r="R48" t="str">
        <v>Pippy</v>
      </c>
      <c r="S48" t="str">
        <v>Shepperd</v>
      </c>
      <c r="T48" t="str">
        <v>Female</v>
      </c>
      <c r="U48" t="str">
        <v>Accounting</v>
      </c>
      <c r="V48">
        <v>44845.33</v>
      </c>
      <c r="W48" t="str">
        <v>Under 50k</v>
      </c>
      <c r="X48" s="22">
        <v>43277</v>
      </c>
      <c r="Y48">
        <v>1</v>
      </c>
      <c r="Z48" t="str">
        <v>Permanent</v>
      </c>
      <c r="AA48" t="str">
        <v>Seattle, USA</v>
      </c>
      <c r="AB48">
        <v>5.9917808219178097</v>
      </c>
      <c r="AC48" t="str">
        <v>Full time</v>
      </c>
      <c r="AF48" t="str">
        <v>PR03804</v>
      </c>
      <c r="AG48" t="str">
        <v>Pratigya</v>
      </c>
      <c r="AH48" t="str">
        <v>Rema</v>
      </c>
      <c r="AI48" t="str">
        <v>Male</v>
      </c>
      <c r="AJ48" t="str">
        <v>Legal</v>
      </c>
      <c r="AK48">
        <v>66572.58</v>
      </c>
      <c r="AL48" t="str">
        <v>50k to 100k</v>
      </c>
      <c r="AM48" s="22">
        <v>44193</v>
      </c>
      <c r="AN48">
        <v>1</v>
      </c>
      <c r="AO48" t="str">
        <v>Permanent</v>
      </c>
      <c r="AP48" t="str">
        <v>Chennai, India</v>
      </c>
      <c r="AQ48">
        <v>3.4821917808219198</v>
      </c>
      <c r="AR48" t="str">
        <v>Full time</v>
      </c>
    </row>
    <row r="49" spans="2:44" x14ac:dyDescent="0.3">
      <c r="B49" t="str">
        <v>VT04350</v>
      </c>
      <c r="C49" t="str">
        <v>Lalit</v>
      </c>
      <c r="D49" t="str">
        <v>Kothari</v>
      </c>
      <c r="E49" t="str">
        <v>Male</v>
      </c>
      <c r="F49" t="str">
        <v>Business Development</v>
      </c>
      <c r="G49">
        <v>106400.02</v>
      </c>
      <c r="H49" t="str">
        <v>Above 100k</v>
      </c>
      <c r="I49" s="22">
        <v>44021</v>
      </c>
      <c r="J49">
        <v>1</v>
      </c>
      <c r="K49" t="str">
        <v>Temporary</v>
      </c>
      <c r="L49" t="str">
        <v>Chennai, India</v>
      </c>
      <c r="M49">
        <v>3.9534246575342502</v>
      </c>
      <c r="N49" t="str">
        <v>Full time</v>
      </c>
      <c r="Q49" t="str">
        <v>SQ02465</v>
      </c>
      <c r="R49" t="str">
        <v>Bernie</v>
      </c>
      <c r="S49" t="str">
        <v>Gorges</v>
      </c>
      <c r="T49" t="str">
        <v>Female</v>
      </c>
      <c r="U49" t="str">
        <v>Training</v>
      </c>
      <c r="V49">
        <v>99965.97</v>
      </c>
      <c r="W49" t="str">
        <v>50k to 100k</v>
      </c>
      <c r="X49" s="22">
        <v>43133</v>
      </c>
      <c r="Y49">
        <v>1</v>
      </c>
      <c r="Z49" t="str">
        <v>Permanent</v>
      </c>
      <c r="AA49" t="str">
        <v>Remote</v>
      </c>
      <c r="AB49">
        <v>6.38630136986301</v>
      </c>
      <c r="AC49" t="str">
        <v>Full time</v>
      </c>
      <c r="AF49" t="str">
        <v>PR03804</v>
      </c>
      <c r="AG49" t="str">
        <v>Sartaj</v>
      </c>
      <c r="AH49" t="str">
        <v>Probal</v>
      </c>
      <c r="AI49" t="str">
        <v>Male</v>
      </c>
      <c r="AJ49" t="str">
        <v>Legal</v>
      </c>
      <c r="AK49">
        <v>66572.58</v>
      </c>
      <c r="AL49" t="str">
        <v>50k to 100k</v>
      </c>
      <c r="AM49" s="22">
        <v>44193</v>
      </c>
      <c r="AN49">
        <v>1</v>
      </c>
      <c r="AO49" t="str">
        <v>Permanent</v>
      </c>
      <c r="AP49" t="str">
        <v>Chennai, India</v>
      </c>
      <c r="AQ49">
        <v>3.4821917808219198</v>
      </c>
      <c r="AR49" t="str">
        <v>Full time</v>
      </c>
    </row>
    <row r="50" spans="2:44" x14ac:dyDescent="0.3">
      <c r="B50" t="str">
        <v>VT04552</v>
      </c>
      <c r="C50" t="str">
        <v>Theresita</v>
      </c>
      <c r="D50" t="str">
        <v>Chasmer</v>
      </c>
      <c r="E50" t="str">
        <v>Female</v>
      </c>
      <c r="F50" t="str">
        <v>Product Management</v>
      </c>
      <c r="G50">
        <v>106665.67</v>
      </c>
      <c r="H50" t="str">
        <v>Above 100k</v>
      </c>
      <c r="I50" s="22">
        <v>43311</v>
      </c>
      <c r="J50">
        <v>1</v>
      </c>
      <c r="K50" t="str">
        <v>Temporary</v>
      </c>
      <c r="L50" t="str">
        <v>Columbus, USA</v>
      </c>
      <c r="M50">
        <v>5.8986301369863003</v>
      </c>
      <c r="N50" t="str">
        <v>Full time</v>
      </c>
      <c r="Q50" t="str">
        <v>SQ02565</v>
      </c>
      <c r="R50" t="str">
        <v>Konstantin</v>
      </c>
      <c r="S50" t="str">
        <v>Timblett</v>
      </c>
      <c r="T50" t="str">
        <v>Female</v>
      </c>
      <c r="U50" t="str">
        <v>Training</v>
      </c>
      <c r="V50">
        <v>56253.81</v>
      </c>
      <c r="W50" t="str">
        <v>50k to 100k</v>
      </c>
      <c r="X50" s="22">
        <v>44421</v>
      </c>
      <c r="Y50">
        <v>1</v>
      </c>
      <c r="Z50" t="str">
        <v>Permanent</v>
      </c>
      <c r="AA50" t="str">
        <v>Auckland, New Zealand</v>
      </c>
      <c r="AB50">
        <v>2.8575342465753399</v>
      </c>
      <c r="AC50" t="str">
        <v>Full time</v>
      </c>
      <c r="AF50" t="str">
        <v>PR03844</v>
      </c>
      <c r="AG50" t="str">
        <v>Brose</v>
      </c>
      <c r="AH50" t="str">
        <v>MacCorkell</v>
      </c>
      <c r="AI50" t="str">
        <v>Female</v>
      </c>
      <c r="AJ50" t="str">
        <v>Human Resources</v>
      </c>
      <c r="AK50">
        <v>35943.620000000003</v>
      </c>
      <c r="AL50" t="str">
        <v>Under 50k</v>
      </c>
      <c r="AM50" s="22">
        <v>44078</v>
      </c>
      <c r="AN50">
        <v>1</v>
      </c>
      <c r="AO50" t="str">
        <v>Permanent</v>
      </c>
      <c r="AP50" t="str">
        <v>Columbus, USA</v>
      </c>
      <c r="AQ50">
        <v>3.7972602739725998</v>
      </c>
      <c r="AR50" t="str">
        <v>Full time</v>
      </c>
    </row>
    <row r="51" spans="2:44" x14ac:dyDescent="0.3">
      <c r="B51" t="str">
        <v>VT04681</v>
      </c>
      <c r="C51" t="str">
        <v>Nickolai</v>
      </c>
      <c r="D51" t="str">
        <v>Artin</v>
      </c>
      <c r="E51" t="str">
        <v>Female</v>
      </c>
      <c r="F51" t="str">
        <v>Product Management</v>
      </c>
      <c r="G51">
        <v>110906.35</v>
      </c>
      <c r="H51" t="str">
        <v>Above 100k</v>
      </c>
      <c r="I51" s="22">
        <v>43434</v>
      </c>
      <c r="J51">
        <v>1</v>
      </c>
      <c r="K51" t="str">
        <v>Temporary</v>
      </c>
      <c r="L51" t="str">
        <v>Wellington, New Zealand</v>
      </c>
      <c r="M51">
        <v>5.5616438356164402</v>
      </c>
      <c r="N51" t="str">
        <v>Full time</v>
      </c>
      <c r="Q51" t="str">
        <v>SQ02582</v>
      </c>
      <c r="R51" t="str">
        <v>Kaishori</v>
      </c>
      <c r="S51" t="str">
        <v>Harathi</v>
      </c>
      <c r="T51" t="str">
        <v>Female</v>
      </c>
      <c r="U51" t="str">
        <v>Product Management</v>
      </c>
      <c r="V51">
        <v>51798.25</v>
      </c>
      <c r="W51" t="str">
        <v>50k to 100k</v>
      </c>
      <c r="X51" s="22">
        <v>43665</v>
      </c>
      <c r="Y51">
        <v>1</v>
      </c>
      <c r="Z51" t="str">
        <v>Permanent</v>
      </c>
      <c r="AA51" t="str">
        <v>Hyderabad, India</v>
      </c>
      <c r="AB51">
        <v>4.9287671232876704</v>
      </c>
      <c r="AC51" t="str">
        <v>Full time</v>
      </c>
      <c r="AF51" t="str">
        <v>PR03886</v>
      </c>
      <c r="AG51" t="str">
        <v>Edd</v>
      </c>
      <c r="AH51" t="str">
        <v>MacKnockiter</v>
      </c>
      <c r="AI51" t="str">
        <v>Male</v>
      </c>
      <c r="AJ51" t="str">
        <v>Accounting</v>
      </c>
      <c r="AK51">
        <v>119022.49</v>
      </c>
      <c r="AL51" t="str">
        <v>Above 100k</v>
      </c>
      <c r="AM51" s="22">
        <v>44431</v>
      </c>
      <c r="AN51">
        <v>1</v>
      </c>
      <c r="AO51" t="str">
        <v>Permanent</v>
      </c>
      <c r="AP51" t="str">
        <v>Auckland, New Zealand</v>
      </c>
      <c r="AQ51">
        <v>2.8301369863013699</v>
      </c>
      <c r="AR51" t="str">
        <v>Full time</v>
      </c>
    </row>
    <row r="52" spans="2:44" x14ac:dyDescent="0.3">
      <c r="Q52" t="str">
        <v>SQ02624</v>
      </c>
      <c r="R52" t="str">
        <v>Gwenneth</v>
      </c>
      <c r="S52" t="str">
        <v>Fealey</v>
      </c>
      <c r="T52" t="str">
        <v>Female</v>
      </c>
      <c r="U52" t="str">
        <v>Engineering</v>
      </c>
      <c r="V52">
        <v>114772.32</v>
      </c>
      <c r="W52" t="str">
        <v>Above 100k</v>
      </c>
      <c r="X52" s="22">
        <v>44251</v>
      </c>
      <c r="Y52">
        <v>1</v>
      </c>
      <c r="Z52" t="str">
        <v>Permanent</v>
      </c>
      <c r="AA52" t="str">
        <v>Columbus, USA</v>
      </c>
      <c r="AB52">
        <v>3.32328767123288</v>
      </c>
      <c r="AC52" t="str">
        <v>Full time</v>
      </c>
      <c r="AF52" t="str">
        <v>PR03980</v>
      </c>
      <c r="AG52" t="str">
        <v>Kath</v>
      </c>
      <c r="AH52" t="str">
        <v>Bletsoe</v>
      </c>
      <c r="AI52" t="str">
        <v>Male</v>
      </c>
      <c r="AJ52" t="str">
        <v>Marketing</v>
      </c>
      <c r="AK52">
        <v>65699.02</v>
      </c>
      <c r="AL52" t="str">
        <v>50k to 100k</v>
      </c>
      <c r="AM52" s="22">
        <v>43951</v>
      </c>
      <c r="AN52">
        <v>1</v>
      </c>
      <c r="AO52" t="str">
        <v>Permanent</v>
      </c>
      <c r="AP52" t="str">
        <v>Columbus, USA</v>
      </c>
      <c r="AQ52">
        <v>4.1452054794520503</v>
      </c>
      <c r="AR52" t="str">
        <v>Full time</v>
      </c>
    </row>
    <row r="53" spans="2:44" hidden="1" x14ac:dyDescent="0.3">
      <c r="Q53" t="str">
        <v>SQ02643</v>
      </c>
      <c r="R53" t="str">
        <v>Indu</v>
      </c>
      <c r="S53" t="str">
        <v>Varada</v>
      </c>
      <c r="T53" t="str">
        <v>Female</v>
      </c>
      <c r="U53" t="str">
        <v>Engineering</v>
      </c>
      <c r="V53">
        <v>88425.08</v>
      </c>
      <c r="W53" t="str">
        <v>50k to 100k</v>
      </c>
      <c r="X53" s="22">
        <v>43662</v>
      </c>
      <c r="Y53">
        <v>1</v>
      </c>
      <c r="Z53" t="str">
        <v>Permanent</v>
      </c>
      <c r="AA53" t="str">
        <v>Hyderabad, India</v>
      </c>
      <c r="AB53">
        <v>4.9369863013698598</v>
      </c>
      <c r="AC53" t="str">
        <v>Full time</v>
      </c>
      <c r="AF53" t="str">
        <v>PR04366</v>
      </c>
      <c r="AG53" t="str">
        <v>Carry</v>
      </c>
      <c r="AH53" t="str">
        <v>Loblie</v>
      </c>
      <c r="AI53" t="str">
        <v>Female</v>
      </c>
      <c r="AJ53" t="str">
        <v>Sales</v>
      </c>
      <c r="AK53">
        <v>47551.89</v>
      </c>
      <c r="AL53" t="str">
        <v>Under 50k</v>
      </c>
      <c r="AM53" s="22">
        <v>43468</v>
      </c>
      <c r="AN53">
        <v>1</v>
      </c>
      <c r="AO53" t="str">
        <v>Permanent</v>
      </c>
      <c r="AP53" t="str">
        <v>Auckland, New Zealand</v>
      </c>
      <c r="AQ53">
        <v>5.4684931506849299</v>
      </c>
      <c r="AR53" t="str">
        <v>Full time</v>
      </c>
    </row>
    <row r="54" spans="2:44" hidden="1" x14ac:dyDescent="0.3">
      <c r="Q54" t="str">
        <v>SQ02703</v>
      </c>
      <c r="R54" t="str">
        <v>Deepit</v>
      </c>
      <c r="S54" t="str">
        <v>Ranjana</v>
      </c>
      <c r="T54" t="str">
        <v>Female</v>
      </c>
      <c r="U54" t="str">
        <v>Marketing</v>
      </c>
      <c r="V54">
        <v>104903.79</v>
      </c>
      <c r="W54" t="str">
        <v>Above 100k</v>
      </c>
      <c r="X54" s="22">
        <v>43649</v>
      </c>
      <c r="Y54">
        <v>1</v>
      </c>
      <c r="Z54" t="str">
        <v>Permanent</v>
      </c>
      <c r="AA54" t="str">
        <v>Chennai, India</v>
      </c>
      <c r="AB54">
        <v>4.97260273972603</v>
      </c>
      <c r="AC54" t="str">
        <v>Full time</v>
      </c>
      <c r="AF54" t="str">
        <v>PR04380</v>
      </c>
      <c r="AG54" t="str">
        <v>Van</v>
      </c>
      <c r="AH54" t="str">
        <v>Tuxwell</v>
      </c>
      <c r="AI54" t="str">
        <v>Female</v>
      </c>
      <c r="AJ54" t="str">
        <v>Business Development</v>
      </c>
      <c r="AK54">
        <v>80695.740000000005</v>
      </c>
      <c r="AL54" t="str">
        <v>50k to 100k</v>
      </c>
      <c r="AM54" s="22">
        <v>43787</v>
      </c>
      <c r="AN54">
        <v>0.8</v>
      </c>
      <c r="AO54" t="str">
        <v>Permanent</v>
      </c>
      <c r="AP54" t="str">
        <v>Columbus, USA</v>
      </c>
      <c r="AQ54">
        <v>4.5945205479452103</v>
      </c>
      <c r="AR54" t="str">
        <v>Part time</v>
      </c>
    </row>
    <row r="55" spans="2:44" x14ac:dyDescent="0.3">
      <c r="Q55" t="str">
        <v>SQ03024</v>
      </c>
      <c r="R55" t="str">
        <v>Inge</v>
      </c>
      <c r="S55" t="str">
        <v>Creer</v>
      </c>
      <c r="T55" t="str">
        <v>Female</v>
      </c>
      <c r="U55" t="str">
        <v>Services</v>
      </c>
      <c r="V55">
        <v>69057.320000000007</v>
      </c>
      <c r="W55" t="str">
        <v>50k to 100k</v>
      </c>
      <c r="X55" s="22">
        <v>43390</v>
      </c>
      <c r="Y55">
        <v>1</v>
      </c>
      <c r="Z55" t="str">
        <v>Permanent</v>
      </c>
      <c r="AA55" t="str">
        <v>Wellington, New Zealand</v>
      </c>
      <c r="AB55">
        <v>5.6821917808219196</v>
      </c>
      <c r="AC55" t="str">
        <v>Full time</v>
      </c>
      <c r="AF55" t="str">
        <v>PR04446</v>
      </c>
      <c r="AG55" t="str">
        <v>Sameer</v>
      </c>
      <c r="AH55" t="str">
        <v>Shashank</v>
      </c>
      <c r="AI55" t="str">
        <v>Female</v>
      </c>
      <c r="AJ55" t="str">
        <v>Research and Development</v>
      </c>
      <c r="AK55">
        <v>92336.08</v>
      </c>
      <c r="AL55" t="str">
        <v>50k to 100k</v>
      </c>
      <c r="AM55" s="22">
        <v>44431</v>
      </c>
      <c r="AN55">
        <v>1</v>
      </c>
      <c r="AO55" t="str">
        <v>Permanent</v>
      </c>
      <c r="AP55" t="str">
        <v>Hyderabad, India</v>
      </c>
      <c r="AQ55">
        <v>2.8301369863013699</v>
      </c>
      <c r="AR55" t="str">
        <v>Full time</v>
      </c>
    </row>
    <row r="56" spans="2:44" x14ac:dyDescent="0.3">
      <c r="Q56" t="str">
        <v>SQ03024</v>
      </c>
      <c r="R56" t="str">
        <v>Inge</v>
      </c>
      <c r="S56" t="str">
        <v>Creer</v>
      </c>
      <c r="T56" t="str">
        <v>Female</v>
      </c>
      <c r="U56" t="str">
        <v>Services</v>
      </c>
      <c r="V56">
        <v>69057.320000000007</v>
      </c>
      <c r="W56" t="str">
        <v>50k to 100k</v>
      </c>
      <c r="X56" s="22">
        <v>43390</v>
      </c>
      <c r="Y56">
        <v>1</v>
      </c>
      <c r="Z56" t="str">
        <v>Permanent</v>
      </c>
      <c r="AA56" t="str">
        <v>Wellington, New Zealand</v>
      </c>
      <c r="AB56">
        <v>5.6821917808219196</v>
      </c>
      <c r="AC56" t="str">
        <v>Full time</v>
      </c>
      <c r="AF56" t="str">
        <v>PR04473</v>
      </c>
      <c r="AG56" t="str">
        <v>Wyn</v>
      </c>
      <c r="AH56" t="str">
        <v>Treadger</v>
      </c>
      <c r="AI56" t="str">
        <v>Female</v>
      </c>
      <c r="AJ56" t="str">
        <v>Business Development</v>
      </c>
      <c r="AK56">
        <v>69192.850000000006</v>
      </c>
      <c r="AL56" t="str">
        <v>50k to 100k</v>
      </c>
      <c r="AM56" s="22">
        <v>44305</v>
      </c>
      <c r="AN56">
        <v>1</v>
      </c>
      <c r="AO56" t="str">
        <v>Permanent</v>
      </c>
      <c r="AP56" t="str">
        <v>Columbus, USA</v>
      </c>
      <c r="AQ56">
        <v>3.1753424657534199</v>
      </c>
      <c r="AR56" t="str">
        <v>Full time</v>
      </c>
    </row>
    <row r="57" spans="2:44" x14ac:dyDescent="0.3">
      <c r="Q57" t="str">
        <v>SQ03321</v>
      </c>
      <c r="R57" t="str">
        <v>Gradey</v>
      </c>
      <c r="S57" t="str">
        <v>Litton</v>
      </c>
      <c r="T57" t="str">
        <v>Female</v>
      </c>
      <c r="U57" t="str">
        <v>Accounting</v>
      </c>
      <c r="V57">
        <v>68887.839999999997</v>
      </c>
      <c r="W57" t="str">
        <v>50k to 100k</v>
      </c>
      <c r="X57" s="22">
        <v>43297</v>
      </c>
      <c r="Y57">
        <v>1</v>
      </c>
      <c r="Z57" t="str">
        <v>Permanent</v>
      </c>
      <c r="AA57" t="str">
        <v>Remote</v>
      </c>
      <c r="AB57">
        <v>5.9369863013698598</v>
      </c>
      <c r="AC57" t="str">
        <v>Full time</v>
      </c>
      <c r="AF57" t="str">
        <v>PR04601</v>
      </c>
      <c r="AG57" t="str">
        <v>Yedukondalu</v>
      </c>
      <c r="AH57" t="str">
        <v>Panditula</v>
      </c>
      <c r="AI57" t="str">
        <v>Need to check</v>
      </c>
      <c r="AJ57" t="str">
        <v>Support</v>
      </c>
      <c r="AK57">
        <v>104802.63</v>
      </c>
      <c r="AL57" t="str">
        <v>Above 100k</v>
      </c>
      <c r="AM57" s="22">
        <v>44502</v>
      </c>
      <c r="AN57">
        <v>1</v>
      </c>
      <c r="AO57" t="str">
        <v>Permanent</v>
      </c>
      <c r="AP57" t="str">
        <v>Hyderabad, India</v>
      </c>
      <c r="AQ57">
        <v>2.63561643835616</v>
      </c>
      <c r="AR57" t="str">
        <v>Full time</v>
      </c>
    </row>
    <row r="58" spans="2:44" hidden="1" x14ac:dyDescent="0.3">
      <c r="Q58" t="str">
        <v>SQ03350</v>
      </c>
      <c r="R58" t="str">
        <v>Felice</v>
      </c>
      <c r="S58" t="str">
        <v>McMurty</v>
      </c>
      <c r="T58" t="str">
        <v>Female</v>
      </c>
      <c r="U58" t="str">
        <v>Product Management</v>
      </c>
      <c r="V58">
        <v>66865.490000000005</v>
      </c>
      <c r="W58" t="str">
        <v>50k to 100k</v>
      </c>
      <c r="X58" s="22">
        <v>43514</v>
      </c>
      <c r="Y58">
        <v>1</v>
      </c>
      <c r="Z58" t="str">
        <v>Permanent</v>
      </c>
      <c r="AA58" t="str">
        <v>Seattle, USA</v>
      </c>
      <c r="AB58">
        <v>5.3424657534246602</v>
      </c>
      <c r="AC58" t="str">
        <v>Full time</v>
      </c>
      <c r="AF58" t="str">
        <v>PR04686</v>
      </c>
      <c r="AG58" t="str">
        <v>Oona</v>
      </c>
      <c r="AH58" t="str">
        <v>Donan</v>
      </c>
      <c r="AI58" t="str">
        <v>Female</v>
      </c>
      <c r="AJ58" t="str">
        <v>Business Development</v>
      </c>
      <c r="AK58">
        <v>98000</v>
      </c>
      <c r="AL58" t="str">
        <v>50k to 100k</v>
      </c>
      <c r="AM58" s="22">
        <v>43710</v>
      </c>
      <c r="AN58">
        <v>0.9</v>
      </c>
      <c r="AO58" t="str">
        <v>Permanent</v>
      </c>
      <c r="AP58" t="str">
        <v>Seattle, USA</v>
      </c>
      <c r="AQ58">
        <v>4.8054794520547901</v>
      </c>
      <c r="AR58" t="str">
        <v>Part time</v>
      </c>
    </row>
    <row r="59" spans="2:44" hidden="1" x14ac:dyDescent="0.3">
      <c r="Q59" t="str">
        <v>SQ03350</v>
      </c>
      <c r="R59" t="str">
        <v>Felice</v>
      </c>
      <c r="S59" t="str">
        <v>McMurty</v>
      </c>
      <c r="T59" t="str">
        <v>Female</v>
      </c>
      <c r="U59" t="str">
        <v>Product Management</v>
      </c>
      <c r="V59">
        <v>66865.490000000005</v>
      </c>
      <c r="W59" t="str">
        <v>50k to 100k</v>
      </c>
      <c r="X59" s="22">
        <v>43514</v>
      </c>
      <c r="Y59">
        <v>1</v>
      </c>
      <c r="Z59" t="str">
        <v>Permanent</v>
      </c>
      <c r="AA59" t="str">
        <v>Seattle, USA</v>
      </c>
      <c r="AB59">
        <v>5.3424657534246602</v>
      </c>
      <c r="AC59" t="str">
        <v>Full time</v>
      </c>
      <c r="AF59" t="str">
        <v>PR04851</v>
      </c>
      <c r="AG59" t="str">
        <v>Rodina</v>
      </c>
      <c r="AH59" t="str">
        <v>Drinan</v>
      </c>
      <c r="AI59" t="str">
        <v>Female</v>
      </c>
      <c r="AJ59" t="str">
        <v>Sales</v>
      </c>
      <c r="AK59">
        <v>77045.440000000002</v>
      </c>
      <c r="AL59" t="str">
        <v>50k to 100k</v>
      </c>
      <c r="AM59" s="22">
        <v>43636</v>
      </c>
      <c r="AN59">
        <v>1</v>
      </c>
      <c r="AO59" t="str">
        <v>Permanent</v>
      </c>
      <c r="AP59" t="str">
        <v>Remote</v>
      </c>
      <c r="AQ59">
        <v>5.0082191780821903</v>
      </c>
      <c r="AR59" t="str">
        <v>Full time</v>
      </c>
    </row>
    <row r="60" spans="2:44" x14ac:dyDescent="0.3">
      <c r="Q60" t="str">
        <v>SQ03387</v>
      </c>
      <c r="R60" t="str">
        <v>Robinia</v>
      </c>
      <c r="S60" t="str">
        <v>Scholling</v>
      </c>
      <c r="T60" t="str">
        <v>Female</v>
      </c>
      <c r="U60" t="str">
        <v>Human Resources</v>
      </c>
      <c r="V60">
        <v>100731.95</v>
      </c>
      <c r="W60" t="str">
        <v>Above 100k</v>
      </c>
      <c r="X60" s="22">
        <v>43936</v>
      </c>
      <c r="Y60">
        <v>1</v>
      </c>
      <c r="Z60" t="str">
        <v>Permanent</v>
      </c>
      <c r="AA60" t="str">
        <v>Auckland, New Zealand</v>
      </c>
      <c r="AB60">
        <v>4.1863013698630098</v>
      </c>
      <c r="AC60" t="str">
        <v>Full time</v>
      </c>
      <c r="AF60" t="str">
        <v>SQ00022</v>
      </c>
      <c r="AG60" t="str">
        <v>Carlin</v>
      </c>
      <c r="AH60" t="str">
        <v>Demke</v>
      </c>
      <c r="AI60" t="str">
        <v>Male</v>
      </c>
      <c r="AJ60" t="str">
        <v>Business Development</v>
      </c>
      <c r="AK60">
        <v>110042.37</v>
      </c>
      <c r="AL60" t="str">
        <v>Above 100k</v>
      </c>
      <c r="AM60" s="22">
        <v>43914</v>
      </c>
      <c r="AN60">
        <v>1</v>
      </c>
      <c r="AO60" t="str">
        <v>Permanent</v>
      </c>
      <c r="AP60" t="str">
        <v>Columbus, USA</v>
      </c>
      <c r="AQ60">
        <v>4.24657534246575</v>
      </c>
      <c r="AR60" t="str">
        <v>Full time</v>
      </c>
    </row>
    <row r="61" spans="2:44" hidden="1" x14ac:dyDescent="0.3">
      <c r="Q61" t="str">
        <v>SQ03491</v>
      </c>
      <c r="R61" t="str">
        <v>Freda</v>
      </c>
      <c r="S61" t="str">
        <v>Legan</v>
      </c>
      <c r="T61" t="str">
        <v>Female</v>
      </c>
      <c r="U61" t="str">
        <v>Sales</v>
      </c>
      <c r="V61">
        <v>102129.37</v>
      </c>
      <c r="W61" t="str">
        <v>Above 100k</v>
      </c>
      <c r="X61" s="22">
        <v>44396</v>
      </c>
      <c r="Y61">
        <v>1</v>
      </c>
      <c r="Z61" t="str">
        <v>Permanent</v>
      </c>
      <c r="AA61" t="str">
        <v>Columbus, USA</v>
      </c>
      <c r="AB61">
        <v>2.9260273972602699</v>
      </c>
      <c r="AC61" t="str">
        <v>Full time</v>
      </c>
      <c r="AF61" t="str">
        <v>SQ00070</v>
      </c>
      <c r="AG61" t="str">
        <v>Larissa</v>
      </c>
      <c r="AH61" t="str">
        <v>Ingledow</v>
      </c>
      <c r="AI61" t="str">
        <v>Male</v>
      </c>
      <c r="AJ61" t="str">
        <v>Research and Development</v>
      </c>
      <c r="AK61">
        <v>62281.24</v>
      </c>
      <c r="AL61" t="str">
        <v>50k to 100k</v>
      </c>
      <c r="AM61" s="22">
        <v>43272</v>
      </c>
      <c r="AN61">
        <v>1</v>
      </c>
      <c r="AO61" t="str">
        <v>Permanent</v>
      </c>
      <c r="AP61" t="str">
        <v>Remote</v>
      </c>
      <c r="AQ61">
        <v>6.0054794520547903</v>
      </c>
      <c r="AR61" t="str">
        <v>Full time</v>
      </c>
    </row>
    <row r="62" spans="2:44" hidden="1" x14ac:dyDescent="0.3">
      <c r="Q62" t="str">
        <v>SQ03546</v>
      </c>
      <c r="R62" t="str">
        <v>Amlankusum</v>
      </c>
      <c r="S62" t="str">
        <v>Rajabhushan</v>
      </c>
      <c r="T62" t="str">
        <v>Female</v>
      </c>
      <c r="U62" t="str">
        <v>Legal</v>
      </c>
      <c r="V62">
        <v>75733.740000000005</v>
      </c>
      <c r="W62" t="str">
        <v>50k to 100k</v>
      </c>
      <c r="X62" s="22">
        <v>44382</v>
      </c>
      <c r="Y62">
        <v>1</v>
      </c>
      <c r="Z62" t="str">
        <v>Permanent</v>
      </c>
      <c r="AA62" t="str">
        <v>Hyderabad, India</v>
      </c>
      <c r="AB62">
        <v>2.9643835616438401</v>
      </c>
      <c r="AC62" t="str">
        <v>Full time</v>
      </c>
      <c r="AF62" t="str">
        <v>SQ00105</v>
      </c>
      <c r="AG62" t="str">
        <v>Sarayu</v>
      </c>
      <c r="AH62" t="str">
        <v>Ragunathan</v>
      </c>
      <c r="AI62" t="str">
        <v>Female</v>
      </c>
      <c r="AJ62" t="str">
        <v>Training</v>
      </c>
      <c r="AK62">
        <v>86010.54</v>
      </c>
      <c r="AL62" t="str">
        <v>50k to 100k</v>
      </c>
      <c r="AM62" s="22">
        <v>43164</v>
      </c>
      <c r="AN62">
        <v>1</v>
      </c>
      <c r="AO62" t="str">
        <v>Permanent</v>
      </c>
      <c r="AP62" t="str">
        <v>Chennai, India</v>
      </c>
      <c r="AQ62">
        <v>6.3013698630136998</v>
      </c>
      <c r="AR62" t="str">
        <v>Full time</v>
      </c>
    </row>
    <row r="63" spans="2:44" x14ac:dyDescent="0.3">
      <c r="Q63" t="str">
        <v>SQ03625</v>
      </c>
      <c r="R63" t="str">
        <v>Fidela</v>
      </c>
      <c r="S63" t="str">
        <v>Artis</v>
      </c>
      <c r="T63" t="str">
        <v>Female</v>
      </c>
      <c r="U63" t="str">
        <v>Sales</v>
      </c>
      <c r="V63">
        <v>78020.39</v>
      </c>
      <c r="W63" t="str">
        <v>50k to 100k</v>
      </c>
      <c r="X63" s="22">
        <v>43899</v>
      </c>
      <c r="Y63">
        <v>1</v>
      </c>
      <c r="Z63" t="str">
        <v>Permanent</v>
      </c>
      <c r="AA63" t="str">
        <v>Remote</v>
      </c>
      <c r="AB63">
        <v>4.2876712328767104</v>
      </c>
      <c r="AC63" t="str">
        <v>Full time</v>
      </c>
      <c r="AF63" t="str">
        <v>SQ00144</v>
      </c>
      <c r="AG63" t="str">
        <v>Collen</v>
      </c>
      <c r="AH63" t="str">
        <v>Dunbleton</v>
      </c>
      <c r="AI63" t="str">
        <v>Male</v>
      </c>
      <c r="AJ63" t="str">
        <v>Engineering</v>
      </c>
      <c r="AK63">
        <v>118976.16</v>
      </c>
      <c r="AL63" t="str">
        <v>Above 100k</v>
      </c>
      <c r="AM63" s="22">
        <v>44120</v>
      </c>
      <c r="AN63">
        <v>1</v>
      </c>
      <c r="AO63" t="str">
        <v>Permanent</v>
      </c>
      <c r="AP63" t="str">
        <v>Wellington, New Zealand</v>
      </c>
      <c r="AQ63">
        <v>3.68219178082192</v>
      </c>
      <c r="AR63" t="str">
        <v>Full time</v>
      </c>
    </row>
    <row r="64" spans="2:44" x14ac:dyDescent="0.3">
      <c r="Q64" t="str">
        <v>SQ03626</v>
      </c>
      <c r="R64" t="str">
        <v>Krishnakanta</v>
      </c>
      <c r="S64" t="str">
        <v>Vellanki</v>
      </c>
      <c r="T64" t="str">
        <v>Female</v>
      </c>
      <c r="U64" t="str">
        <v>Training</v>
      </c>
      <c r="V64">
        <v>95677.9</v>
      </c>
      <c r="W64" t="str">
        <v>50k to 100k</v>
      </c>
      <c r="X64" s="22">
        <v>44396</v>
      </c>
      <c r="Y64">
        <v>0.3</v>
      </c>
      <c r="Z64" t="str">
        <v>Permanent</v>
      </c>
      <c r="AA64" t="str">
        <v>Chennai, India</v>
      </c>
      <c r="AB64">
        <v>2.9260273972602699</v>
      </c>
      <c r="AC64" t="str">
        <v>Part time</v>
      </c>
      <c r="AF64" t="str">
        <v>SQ00187</v>
      </c>
      <c r="AG64" t="str">
        <v>Rupak</v>
      </c>
      <c r="AH64" t="str">
        <v>Mehra</v>
      </c>
      <c r="AI64" t="str">
        <v>Female</v>
      </c>
      <c r="AJ64" t="str">
        <v>Services</v>
      </c>
      <c r="AK64">
        <v>71229.42</v>
      </c>
      <c r="AL64" t="str">
        <v>50k to 100k</v>
      </c>
      <c r="AM64" s="22">
        <v>44166</v>
      </c>
      <c r="AN64">
        <v>1</v>
      </c>
      <c r="AO64" t="str">
        <v>Permanent</v>
      </c>
      <c r="AP64" t="str">
        <v>Hyderabad, India</v>
      </c>
      <c r="AQ64">
        <v>3.5561643835616401</v>
      </c>
      <c r="AR64" t="str">
        <v>Full time</v>
      </c>
    </row>
    <row r="65" spans="17:44" x14ac:dyDescent="0.3">
      <c r="Q65" t="str">
        <v>SQ04437</v>
      </c>
      <c r="R65" t="str">
        <v>Hephzibah</v>
      </c>
      <c r="S65" t="str">
        <v>Summerell</v>
      </c>
      <c r="T65" t="str">
        <v>Female</v>
      </c>
      <c r="U65" t="str">
        <v>Services</v>
      </c>
      <c r="V65">
        <v>28305.08</v>
      </c>
      <c r="W65" t="str">
        <v>Under 50k</v>
      </c>
      <c r="X65" s="22">
        <v>43754</v>
      </c>
      <c r="Y65">
        <v>1</v>
      </c>
      <c r="Z65" t="str">
        <v>Permanent</v>
      </c>
      <c r="AA65" t="str">
        <v>Remote</v>
      </c>
      <c r="AB65">
        <v>4.6849315068493196</v>
      </c>
      <c r="AC65" t="str">
        <v>Full time</v>
      </c>
      <c r="AF65" t="str">
        <v>SQ00286</v>
      </c>
      <c r="AG65" t="str">
        <v>Ilesh</v>
      </c>
      <c r="AH65" t="str">
        <v>Dasgupta</v>
      </c>
      <c r="AI65" t="str">
        <v>Female</v>
      </c>
      <c r="AJ65" t="str">
        <v>Legal</v>
      </c>
      <c r="AK65">
        <v>61213.01</v>
      </c>
      <c r="AL65" t="str">
        <v>50k to 100k</v>
      </c>
      <c r="AM65" s="22">
        <v>44365</v>
      </c>
      <c r="AN65">
        <v>1</v>
      </c>
      <c r="AO65" t="str">
        <v>Permanent</v>
      </c>
      <c r="AP65" t="str">
        <v>Chennai, India</v>
      </c>
      <c r="AQ65">
        <v>3.0109589041095899</v>
      </c>
      <c r="AR65" t="str">
        <v>Full time</v>
      </c>
    </row>
    <row r="66" spans="17:44" hidden="1" x14ac:dyDescent="0.3">
      <c r="Q66" t="str">
        <v>SQ04612</v>
      </c>
      <c r="R66" t="str">
        <v>Mick</v>
      </c>
      <c r="S66" t="str">
        <v>Spraberry</v>
      </c>
      <c r="T66" t="str">
        <v>Female</v>
      </c>
      <c r="U66" t="str">
        <v>Services</v>
      </c>
      <c r="V66">
        <v>120000</v>
      </c>
      <c r="W66" t="str">
        <v>Above 100k</v>
      </c>
      <c r="X66" s="22">
        <v>43902</v>
      </c>
      <c r="Y66">
        <v>0.9</v>
      </c>
      <c r="Z66" t="str">
        <v>Permanent</v>
      </c>
      <c r="AA66" t="str">
        <v>Remote</v>
      </c>
      <c r="AB66">
        <v>4.2794520547945201</v>
      </c>
      <c r="AC66" t="str">
        <v>Part time</v>
      </c>
      <c r="AF66" t="str">
        <v>SQ00360</v>
      </c>
      <c r="AG66" t="str">
        <v>Orlando</v>
      </c>
      <c r="AH66" t="str">
        <v>Gorstidge</v>
      </c>
      <c r="AI66" t="str">
        <v>Male</v>
      </c>
      <c r="AJ66" t="str">
        <v>Marketing</v>
      </c>
      <c r="AK66">
        <v>40753.54</v>
      </c>
      <c r="AL66" t="str">
        <v>Under 50k</v>
      </c>
      <c r="AM66" s="22">
        <v>43152</v>
      </c>
      <c r="AN66">
        <v>0.6</v>
      </c>
      <c r="AO66" t="str">
        <v>Permanent</v>
      </c>
      <c r="AP66" t="str">
        <v>Wellington, New Zealand</v>
      </c>
      <c r="AQ66">
        <v>6.3342465753424699</v>
      </c>
      <c r="AR66" t="str">
        <v>Part time</v>
      </c>
    </row>
    <row r="67" spans="17:44" x14ac:dyDescent="0.3">
      <c r="Q67" t="str">
        <v>SQ04613</v>
      </c>
      <c r="R67" t="str">
        <v>Sarojini</v>
      </c>
      <c r="S67" t="str">
        <v>Naueshwara</v>
      </c>
      <c r="T67" t="str">
        <v>Female</v>
      </c>
      <c r="U67" t="str">
        <v>Human Resources</v>
      </c>
      <c r="V67">
        <v>85264.38</v>
      </c>
      <c r="W67" t="str">
        <v>50k to 100k</v>
      </c>
      <c r="X67" s="22">
        <v>43220</v>
      </c>
      <c r="Y67">
        <v>1</v>
      </c>
      <c r="Z67" t="str">
        <v>Permanent</v>
      </c>
      <c r="AA67" t="str">
        <v>Chennai, India</v>
      </c>
      <c r="AB67">
        <v>6.1479452054794503</v>
      </c>
      <c r="AC67" t="str">
        <v>Full time</v>
      </c>
      <c r="AF67" t="str">
        <v>SQ00450</v>
      </c>
      <c r="AG67" t="str">
        <v>Louise</v>
      </c>
      <c r="AH67" t="str">
        <v>Lamming</v>
      </c>
      <c r="AI67" t="str">
        <v>Female</v>
      </c>
      <c r="AJ67" t="str">
        <v>Sales</v>
      </c>
      <c r="AK67">
        <v>41934.71</v>
      </c>
      <c r="AL67" t="str">
        <v>Under 50k</v>
      </c>
      <c r="AM67" s="22">
        <v>43943</v>
      </c>
      <c r="AN67">
        <v>1</v>
      </c>
      <c r="AO67" t="str">
        <v>Permanent</v>
      </c>
      <c r="AP67" t="str">
        <v>Remote</v>
      </c>
      <c r="AQ67">
        <v>4.1671232876712301</v>
      </c>
      <c r="AR67" t="str">
        <v>Full time</v>
      </c>
    </row>
    <row r="68" spans="17:44" x14ac:dyDescent="0.3">
      <c r="Q68" t="str">
        <v>SQ04960</v>
      </c>
      <c r="R68" t="str">
        <v>Shubhra</v>
      </c>
      <c r="S68" t="str">
        <v>Potla</v>
      </c>
      <c r="T68" t="str">
        <v>Female</v>
      </c>
      <c r="U68" t="str">
        <v>Support</v>
      </c>
      <c r="V68">
        <v>71924.850000000006</v>
      </c>
      <c r="W68" t="str">
        <v>50k to 100k</v>
      </c>
      <c r="X68" s="22">
        <v>43822</v>
      </c>
      <c r="Y68">
        <v>1</v>
      </c>
      <c r="Z68" t="str">
        <v>Permanent</v>
      </c>
      <c r="AA68" t="str">
        <v>Chennai, India</v>
      </c>
      <c r="AB68">
        <v>4.4986301369863</v>
      </c>
      <c r="AC68" t="str">
        <v>Full time</v>
      </c>
      <c r="AF68" t="str">
        <v>SQ00498</v>
      </c>
      <c r="AG68" t="str">
        <v>Amery</v>
      </c>
      <c r="AH68" t="str">
        <v>Ofer</v>
      </c>
      <c r="AI68" t="str">
        <v>Female</v>
      </c>
      <c r="AJ68" t="str">
        <v>Legal</v>
      </c>
      <c r="AK68">
        <v>111049.84</v>
      </c>
      <c r="AL68" t="str">
        <v>Above 100k</v>
      </c>
      <c r="AM68" s="22">
        <v>44393</v>
      </c>
      <c r="AN68">
        <v>1</v>
      </c>
      <c r="AO68" t="str">
        <v>Permanent</v>
      </c>
      <c r="AP68" t="str">
        <v>Wellington, New Zealand</v>
      </c>
      <c r="AQ68">
        <v>2.93424657534247</v>
      </c>
      <c r="AR68" t="str">
        <v>Full time</v>
      </c>
    </row>
    <row r="69" spans="17:44" hidden="1" x14ac:dyDescent="0.3">
      <c r="Q69" t="str">
        <v>TN00083</v>
      </c>
      <c r="R69" t="str">
        <v>Chandana</v>
      </c>
      <c r="S69" t="str">
        <v>Sannidhi</v>
      </c>
      <c r="T69" t="str">
        <v>Female</v>
      </c>
      <c r="U69" t="str">
        <v>Business Development</v>
      </c>
      <c r="V69">
        <v>61688.77</v>
      </c>
      <c r="W69" t="str">
        <v>50k to 100k</v>
      </c>
      <c r="X69" s="22">
        <v>43346</v>
      </c>
      <c r="Y69">
        <v>0.9</v>
      </c>
      <c r="Z69" t="str">
        <v>Permanent</v>
      </c>
      <c r="AA69" t="str">
        <v>Chennai, India</v>
      </c>
      <c r="AB69">
        <v>5.8027397260273998</v>
      </c>
      <c r="AC69" t="str">
        <v>Part time</v>
      </c>
      <c r="AF69" t="str">
        <v>SQ00612</v>
      </c>
      <c r="AG69" t="str">
        <v>Leena</v>
      </c>
      <c r="AH69" t="str">
        <v>Bruckshaw</v>
      </c>
      <c r="AI69" t="str">
        <v>Male</v>
      </c>
      <c r="AJ69" t="str">
        <v>Research and Development</v>
      </c>
      <c r="AK69">
        <v>74279.009999999995</v>
      </c>
      <c r="AL69" t="str">
        <v>50k to 100k</v>
      </c>
      <c r="AM69" s="22">
        <v>43466</v>
      </c>
      <c r="AN69">
        <v>1</v>
      </c>
      <c r="AO69" t="str">
        <v>Permanent</v>
      </c>
      <c r="AP69" t="str">
        <v>Wellington, New Zealand</v>
      </c>
      <c r="AQ69">
        <v>5.47397260273973</v>
      </c>
      <c r="AR69" t="str">
        <v>Full time</v>
      </c>
    </row>
    <row r="70" spans="17:44" hidden="1" x14ac:dyDescent="0.3">
      <c r="Q70" t="str">
        <v>TN00182</v>
      </c>
      <c r="R70" t="str">
        <v>Camilla</v>
      </c>
      <c r="S70" t="str">
        <v>Castle</v>
      </c>
      <c r="T70" t="str">
        <v>Female</v>
      </c>
      <c r="U70" t="str">
        <v>Product Management</v>
      </c>
      <c r="V70">
        <v>75475.929999999993</v>
      </c>
      <c r="W70" t="str">
        <v>50k to 100k</v>
      </c>
      <c r="X70" s="22">
        <v>43794</v>
      </c>
      <c r="Y70">
        <v>1</v>
      </c>
      <c r="Z70" t="str">
        <v>Permanent</v>
      </c>
      <c r="AA70" t="str">
        <v>Remote</v>
      </c>
      <c r="AB70">
        <v>4.5753424657534199</v>
      </c>
      <c r="AC70" t="str">
        <v>Full time</v>
      </c>
      <c r="AF70" t="str">
        <v>SQ00691</v>
      </c>
      <c r="AG70" t="str">
        <v>Verla</v>
      </c>
      <c r="AH70" t="str">
        <v>Timmis</v>
      </c>
      <c r="AI70" t="str">
        <v>Male</v>
      </c>
      <c r="AJ70" t="str">
        <v>Support</v>
      </c>
      <c r="AK70">
        <v>54137.05</v>
      </c>
      <c r="AL70" t="str">
        <v>50k to 100k</v>
      </c>
      <c r="AM70" s="22">
        <v>43763</v>
      </c>
      <c r="AN70">
        <v>1</v>
      </c>
      <c r="AO70" t="str">
        <v>Permanent</v>
      </c>
      <c r="AP70" t="str">
        <v>Remote</v>
      </c>
      <c r="AQ70">
        <v>4.6602739726027398</v>
      </c>
      <c r="AR70" t="str">
        <v>Full time</v>
      </c>
    </row>
    <row r="71" spans="17:44" hidden="1" x14ac:dyDescent="0.3">
      <c r="Q71" t="str">
        <v>TN00214</v>
      </c>
      <c r="R71" t="str">
        <v>Devsena</v>
      </c>
      <c r="S71" t="str">
        <v>Veluvalapalli</v>
      </c>
      <c r="T71" t="str">
        <v>Female</v>
      </c>
      <c r="U71" t="str">
        <v>Training</v>
      </c>
      <c r="V71">
        <v>37902.35</v>
      </c>
      <c r="W71" t="str">
        <v>Under 50k</v>
      </c>
      <c r="X71" s="22">
        <v>43823</v>
      </c>
      <c r="Y71">
        <v>1</v>
      </c>
      <c r="Z71" t="str">
        <v>Permanent</v>
      </c>
      <c r="AA71" t="str">
        <v>Chennai, India</v>
      </c>
      <c r="AB71">
        <v>4.4958904109589</v>
      </c>
      <c r="AC71" t="str">
        <v>Full time</v>
      </c>
      <c r="AF71" t="str">
        <v>SQ00841</v>
      </c>
      <c r="AG71" t="str">
        <v>Bhuvan</v>
      </c>
      <c r="AH71" t="str">
        <v>Pals</v>
      </c>
      <c r="AI71" t="str">
        <v>Female</v>
      </c>
      <c r="AJ71" t="str">
        <v>Services</v>
      </c>
      <c r="AK71">
        <v>89690.38</v>
      </c>
      <c r="AL71" t="str">
        <v>50k to 100k</v>
      </c>
      <c r="AM71" s="22">
        <v>43213</v>
      </c>
      <c r="AN71">
        <v>1</v>
      </c>
      <c r="AO71" t="str">
        <v>Permanent</v>
      </c>
      <c r="AP71" t="str">
        <v>Hyderabad, India</v>
      </c>
      <c r="AQ71">
        <v>6.1671232876712301</v>
      </c>
      <c r="AR71" t="str">
        <v>Full time</v>
      </c>
    </row>
    <row r="72" spans="17:44" x14ac:dyDescent="0.3">
      <c r="Q72" t="str">
        <v>TN00214</v>
      </c>
      <c r="R72" t="str">
        <v>Hemavati</v>
      </c>
      <c r="S72" t="str">
        <v>Muthiah</v>
      </c>
      <c r="T72" t="str">
        <v>Female</v>
      </c>
      <c r="U72" t="str">
        <v>Training</v>
      </c>
      <c r="V72">
        <v>37902.35</v>
      </c>
      <c r="W72" t="str">
        <v>Under 50k</v>
      </c>
      <c r="X72" s="22">
        <v>43823</v>
      </c>
      <c r="Y72">
        <v>1</v>
      </c>
      <c r="Z72" t="str">
        <v>Permanent</v>
      </c>
      <c r="AA72" t="str">
        <v>Chennai, India</v>
      </c>
      <c r="AB72">
        <v>4.4958904109589</v>
      </c>
      <c r="AC72" t="str">
        <v>Full time</v>
      </c>
      <c r="AF72" t="str">
        <v>SQ00914</v>
      </c>
      <c r="AG72" t="str">
        <v>Duran</v>
      </c>
      <c r="AH72" t="str">
        <v>Appala</v>
      </c>
      <c r="AI72" t="str">
        <v>Female</v>
      </c>
      <c r="AJ72" t="str">
        <v>Product Management</v>
      </c>
      <c r="AK72">
        <v>38438.239999999998</v>
      </c>
      <c r="AL72" t="str">
        <v>Under 50k</v>
      </c>
      <c r="AM72" s="22">
        <v>43962</v>
      </c>
      <c r="AN72">
        <v>1</v>
      </c>
      <c r="AO72" t="str">
        <v>Permanent</v>
      </c>
      <c r="AP72" t="str">
        <v>Chennai, India</v>
      </c>
      <c r="AQ72">
        <v>4.1150684931506802</v>
      </c>
      <c r="AR72" t="str">
        <v>Full time</v>
      </c>
    </row>
    <row r="73" spans="17:44" x14ac:dyDescent="0.3">
      <c r="Q73" t="str">
        <v>TN00227</v>
      </c>
      <c r="R73" t="str">
        <v>Raghuveer</v>
      </c>
      <c r="S73" t="str">
        <v>Yettugunna</v>
      </c>
      <c r="T73" t="str">
        <v>Female</v>
      </c>
      <c r="U73" t="str">
        <v>Support</v>
      </c>
      <c r="V73">
        <v>63555.73</v>
      </c>
      <c r="W73" t="str">
        <v>50k to 100k</v>
      </c>
      <c r="X73" s="22">
        <v>44159</v>
      </c>
      <c r="Y73">
        <v>1</v>
      </c>
      <c r="Z73" t="str">
        <v>Permanent</v>
      </c>
      <c r="AA73" t="str">
        <v>Chennai, India</v>
      </c>
      <c r="AB73">
        <v>3.5753424657534199</v>
      </c>
      <c r="AC73" t="str">
        <v>Full time</v>
      </c>
      <c r="AF73" t="str">
        <v>SQ00914</v>
      </c>
      <c r="AG73" t="str">
        <v>Karuna</v>
      </c>
      <c r="AH73" t="str">
        <v>Pashupathy</v>
      </c>
      <c r="AI73" t="str">
        <v>Female</v>
      </c>
      <c r="AJ73" t="str">
        <v>Product Management</v>
      </c>
      <c r="AK73">
        <v>38438.239999999998</v>
      </c>
      <c r="AL73" t="str">
        <v>Under 50k</v>
      </c>
      <c r="AM73" s="22">
        <v>43962</v>
      </c>
      <c r="AN73">
        <v>1</v>
      </c>
      <c r="AO73" t="str">
        <v>Permanent</v>
      </c>
      <c r="AP73" t="str">
        <v>Chennai, India</v>
      </c>
      <c r="AQ73">
        <v>4.1150684931506802</v>
      </c>
      <c r="AR73" t="str">
        <v>Full time</v>
      </c>
    </row>
    <row r="74" spans="17:44" x14ac:dyDescent="0.3">
      <c r="Q74" t="str">
        <v>TN00258</v>
      </c>
      <c r="R74" t="str">
        <v>Joyce</v>
      </c>
      <c r="S74" t="str">
        <v>Leyband</v>
      </c>
      <c r="T74" t="str">
        <v>Female</v>
      </c>
      <c r="U74" t="str">
        <v>Product Management</v>
      </c>
      <c r="V74">
        <v>68197.899999999994</v>
      </c>
      <c r="W74" t="str">
        <v>50k to 100k</v>
      </c>
      <c r="X74" s="22">
        <v>44119</v>
      </c>
      <c r="Y74">
        <v>1</v>
      </c>
      <c r="Z74" t="str">
        <v>Permanent</v>
      </c>
      <c r="AA74" t="str">
        <v>Auckland, New Zealand</v>
      </c>
      <c r="AB74">
        <v>3.6849315068493098</v>
      </c>
      <c r="AC74" t="str">
        <v>Full time</v>
      </c>
      <c r="AF74" t="str">
        <v>SQ00960</v>
      </c>
      <c r="AG74" t="str">
        <v>Calvin</v>
      </c>
      <c r="AH74" t="str">
        <v>O'Carroll</v>
      </c>
      <c r="AI74" t="str">
        <v>Female</v>
      </c>
      <c r="AJ74" t="str">
        <v>Research and Development</v>
      </c>
      <c r="AK74">
        <v>44447.26</v>
      </c>
      <c r="AL74" t="str">
        <v>Under 50k</v>
      </c>
      <c r="AM74" s="22">
        <v>43846</v>
      </c>
      <c r="AN74">
        <v>0.4</v>
      </c>
      <c r="AO74" t="str">
        <v>Permanent</v>
      </c>
      <c r="AP74" t="str">
        <v>Seattle, USA</v>
      </c>
      <c r="AQ74">
        <v>4.4328767123287696</v>
      </c>
      <c r="AR74" t="str">
        <v>Part time</v>
      </c>
    </row>
    <row r="75" spans="17:44" x14ac:dyDescent="0.3">
      <c r="Q75" t="str">
        <v>TN00328</v>
      </c>
      <c r="R75" t="str">
        <v>Jeannie</v>
      </c>
      <c r="S75" t="str">
        <v>Petracco</v>
      </c>
      <c r="T75" t="str">
        <v>Female</v>
      </c>
      <c r="U75" t="str">
        <v>Engineering</v>
      </c>
      <c r="V75">
        <v>94815.28</v>
      </c>
      <c r="W75" t="str">
        <v>50k to 100k</v>
      </c>
      <c r="X75" s="22">
        <v>43440</v>
      </c>
      <c r="Y75">
        <v>1</v>
      </c>
      <c r="Z75" t="str">
        <v>Permanent</v>
      </c>
      <c r="AA75" t="str">
        <v>Seattle, USA</v>
      </c>
      <c r="AB75">
        <v>5.5452054794520604</v>
      </c>
      <c r="AC75" t="str">
        <v>Full time</v>
      </c>
      <c r="AF75" t="str">
        <v>SQ01026</v>
      </c>
      <c r="AG75" t="str">
        <v>Anumati</v>
      </c>
      <c r="AH75" t="str">
        <v>Shyamari</v>
      </c>
      <c r="AI75" t="str">
        <v>Male</v>
      </c>
      <c r="AJ75" t="str">
        <v>Product Management</v>
      </c>
      <c r="AK75">
        <v>74924.649999999994</v>
      </c>
      <c r="AL75" t="str">
        <v>50k to 100k</v>
      </c>
      <c r="AM75" s="22">
        <v>44239</v>
      </c>
      <c r="AN75">
        <v>1</v>
      </c>
      <c r="AO75" t="str">
        <v>Permanent</v>
      </c>
      <c r="AP75" t="str">
        <v>Hyderabad, India</v>
      </c>
      <c r="AQ75">
        <v>3.3561643835616399</v>
      </c>
      <c r="AR75" t="str">
        <v>Full time</v>
      </c>
    </row>
    <row r="76" spans="17:44" x14ac:dyDescent="0.3">
      <c r="Q76" t="str">
        <v>TN00579</v>
      </c>
      <c r="R76" t="str">
        <v>Rafaelita</v>
      </c>
      <c r="S76" t="str">
        <v>Blaksland</v>
      </c>
      <c r="T76" t="str">
        <v>Female</v>
      </c>
      <c r="U76" t="str">
        <v>Services</v>
      </c>
      <c r="V76">
        <v>109163.39</v>
      </c>
      <c r="W76" t="str">
        <v>Above 100k</v>
      </c>
      <c r="X76" s="22">
        <v>44019</v>
      </c>
      <c r="Y76">
        <v>0.8</v>
      </c>
      <c r="Z76" t="str">
        <v>Permanent</v>
      </c>
      <c r="AA76" t="str">
        <v>Seattle, USA</v>
      </c>
      <c r="AB76">
        <v>3.95890410958904</v>
      </c>
      <c r="AC76" t="str">
        <v>Part time</v>
      </c>
      <c r="AF76" t="str">
        <v>SQ01177</v>
      </c>
      <c r="AG76" t="str">
        <v>Nazeer</v>
      </c>
      <c r="AH76" t="str">
        <v>Basha</v>
      </c>
      <c r="AI76" t="str">
        <v>Male</v>
      </c>
      <c r="AJ76" t="str">
        <v>Human Resources</v>
      </c>
      <c r="AK76">
        <v>86556.96</v>
      </c>
      <c r="AL76" t="str">
        <v>50k to 100k</v>
      </c>
      <c r="AM76" s="22">
        <v>44104</v>
      </c>
      <c r="AN76">
        <v>1</v>
      </c>
      <c r="AO76" t="str">
        <v>Permanent</v>
      </c>
      <c r="AP76" t="str">
        <v>Hyderabad, India</v>
      </c>
      <c r="AQ76">
        <v>3.7260273972602702</v>
      </c>
      <c r="AR76" t="str">
        <v>Full time</v>
      </c>
    </row>
    <row r="77" spans="17:44" x14ac:dyDescent="0.3">
      <c r="Q77" t="str">
        <v>TN00698</v>
      </c>
      <c r="R77" t="str">
        <v>Barbara-anne</v>
      </c>
      <c r="S77" t="str">
        <v>Kenchington</v>
      </c>
      <c r="T77" t="str">
        <v>Female</v>
      </c>
      <c r="U77" t="str">
        <v>Support</v>
      </c>
      <c r="V77">
        <v>88034.67</v>
      </c>
      <c r="W77" t="str">
        <v>50k to 100k</v>
      </c>
      <c r="X77" s="22">
        <v>43669</v>
      </c>
      <c r="Y77">
        <v>1</v>
      </c>
      <c r="Z77" t="str">
        <v>Permanent</v>
      </c>
      <c r="AA77" t="str">
        <v>Remote</v>
      </c>
      <c r="AB77">
        <v>4.9178082191780801</v>
      </c>
      <c r="AC77" t="str">
        <v>Full time</v>
      </c>
      <c r="AF77" t="str">
        <v>SQ01283</v>
      </c>
      <c r="AG77" t="str">
        <v>Barr</v>
      </c>
      <c r="AH77" t="str">
        <v>Faughny</v>
      </c>
      <c r="AI77" t="str">
        <v>Female</v>
      </c>
      <c r="AJ77" t="str">
        <v>Marketing</v>
      </c>
      <c r="AK77">
        <v>68008.55</v>
      </c>
      <c r="AL77" t="str">
        <v>50k to 100k</v>
      </c>
      <c r="AM77" s="22">
        <v>44062</v>
      </c>
      <c r="AN77">
        <v>1</v>
      </c>
      <c r="AO77" t="str">
        <v>Permanent</v>
      </c>
      <c r="AP77" t="str">
        <v>Auckland, New Zealand</v>
      </c>
      <c r="AQ77">
        <v>3.8410958904109598</v>
      </c>
      <c r="AR77" t="str">
        <v>Full time</v>
      </c>
    </row>
    <row r="78" spans="17:44" x14ac:dyDescent="0.3">
      <c r="Q78" t="str">
        <v>TN00727</v>
      </c>
      <c r="R78" t="str">
        <v>Dulsea</v>
      </c>
      <c r="S78" t="str">
        <v>Folkes</v>
      </c>
      <c r="T78" t="str">
        <v>Female</v>
      </c>
      <c r="U78" t="str">
        <v>Services</v>
      </c>
      <c r="V78">
        <v>42161.77</v>
      </c>
      <c r="W78" t="str">
        <v>Under 50k</v>
      </c>
      <c r="X78" s="22">
        <v>43494</v>
      </c>
      <c r="Y78">
        <v>1</v>
      </c>
      <c r="Z78" t="str">
        <v>Permanent</v>
      </c>
      <c r="AA78" t="str">
        <v>Auckland, New Zealand</v>
      </c>
      <c r="AB78">
        <v>5.3972602739726003</v>
      </c>
      <c r="AC78" t="str">
        <v>Full time</v>
      </c>
      <c r="AF78" t="str">
        <v>SQ01395</v>
      </c>
      <c r="AG78" t="str">
        <v>Dennison</v>
      </c>
      <c r="AH78" t="str">
        <v>Crosswaite</v>
      </c>
      <c r="AI78" t="str">
        <v>Male</v>
      </c>
      <c r="AJ78" t="str">
        <v>Legal</v>
      </c>
      <c r="AK78">
        <v>90697.67</v>
      </c>
      <c r="AL78" t="str">
        <v>50k to 100k</v>
      </c>
      <c r="AM78" s="22">
        <v>44221</v>
      </c>
      <c r="AN78">
        <v>0.8</v>
      </c>
      <c r="AO78" t="str">
        <v>Permanent</v>
      </c>
      <c r="AP78" t="str">
        <v>Seattle, USA</v>
      </c>
      <c r="AQ78">
        <v>3.4054794520547902</v>
      </c>
      <c r="AR78" t="str">
        <v>Part time</v>
      </c>
    </row>
    <row r="79" spans="17:44" hidden="1" x14ac:dyDescent="0.3">
      <c r="Q79" t="str">
        <v>TN00890</v>
      </c>
      <c r="R79" t="str">
        <v>Mayur</v>
      </c>
      <c r="S79" t="str">
        <v>Kousika</v>
      </c>
      <c r="T79" t="str">
        <v>Female</v>
      </c>
      <c r="U79" t="str">
        <v>Training</v>
      </c>
      <c r="V79">
        <v>71570.990000000005</v>
      </c>
      <c r="W79" t="str">
        <v>50k to 100k</v>
      </c>
      <c r="X79" s="22">
        <v>44249</v>
      </c>
      <c r="Y79">
        <v>0.5</v>
      </c>
      <c r="Z79" t="str">
        <v>Permanent</v>
      </c>
      <c r="AA79" t="str">
        <v>Hyderabad, India</v>
      </c>
      <c r="AB79">
        <v>3.3287671232876699</v>
      </c>
      <c r="AC79" t="str">
        <v>Part time</v>
      </c>
      <c r="AF79" t="str">
        <v>SQ01402</v>
      </c>
      <c r="AG79" t="str">
        <v>Sahaj</v>
      </c>
      <c r="AH79" t="str">
        <v>Jonnalagadda</v>
      </c>
      <c r="AI79" t="str">
        <v>Female</v>
      </c>
      <c r="AJ79" t="str">
        <v>Engineering</v>
      </c>
      <c r="AK79">
        <v>44403.77</v>
      </c>
      <c r="AL79" t="str">
        <v>Under 50k</v>
      </c>
      <c r="AM79" s="22">
        <v>43416</v>
      </c>
      <c r="AN79">
        <v>1</v>
      </c>
      <c r="AO79" t="str">
        <v>Permanent</v>
      </c>
      <c r="AP79" t="str">
        <v>Hyderabad, India</v>
      </c>
      <c r="AQ79">
        <v>5.61095890410959</v>
      </c>
      <c r="AR79" t="str">
        <v>Full time</v>
      </c>
    </row>
    <row r="80" spans="17:44" hidden="1" x14ac:dyDescent="0.3">
      <c r="Q80" t="str">
        <v>TN01281</v>
      </c>
      <c r="R80" t="str">
        <v>Cletus</v>
      </c>
      <c r="S80" t="str">
        <v>McGarahan</v>
      </c>
      <c r="T80" t="str">
        <v>Female</v>
      </c>
      <c r="U80" t="str">
        <v>Engineering</v>
      </c>
      <c r="V80">
        <v>114425.19</v>
      </c>
      <c r="W80" t="str">
        <v>Above 100k</v>
      </c>
      <c r="X80" s="22">
        <v>43857</v>
      </c>
      <c r="Y80">
        <v>1</v>
      </c>
      <c r="Z80" t="str">
        <v>Permanent</v>
      </c>
      <c r="AA80" t="str">
        <v>Wellington, New Zealand</v>
      </c>
      <c r="AB80">
        <v>4.4027397260274004</v>
      </c>
      <c r="AC80" t="str">
        <v>Full time</v>
      </c>
      <c r="AF80" t="str">
        <v>SQ01519</v>
      </c>
      <c r="AG80" t="str">
        <v>Caron</v>
      </c>
      <c r="AH80" t="str">
        <v>Kolakovic</v>
      </c>
      <c r="AI80" t="str">
        <v>Male</v>
      </c>
      <c r="AJ80" t="str">
        <v>Accounting</v>
      </c>
      <c r="AK80">
        <v>49915.14</v>
      </c>
      <c r="AL80" t="str">
        <v>Under 50k</v>
      </c>
      <c r="AM80" s="22">
        <v>43550</v>
      </c>
      <c r="AN80">
        <v>1</v>
      </c>
      <c r="AO80" t="str">
        <v>Permanent</v>
      </c>
      <c r="AP80" t="str">
        <v>Remote</v>
      </c>
      <c r="AQ80">
        <v>5.2438356164383597</v>
      </c>
      <c r="AR80" t="str">
        <v>Full time</v>
      </c>
    </row>
    <row r="81" spans="17:44" hidden="1" x14ac:dyDescent="0.3">
      <c r="Q81" t="str">
        <v>TN01601</v>
      </c>
      <c r="R81" t="str">
        <v>Melva</v>
      </c>
      <c r="S81" t="str">
        <v>Jickells</v>
      </c>
      <c r="T81" t="str">
        <v>Female</v>
      </c>
      <c r="U81" t="str">
        <v>Product Management</v>
      </c>
      <c r="V81">
        <v>68795.48</v>
      </c>
      <c r="W81" t="str">
        <v>50k to 100k</v>
      </c>
      <c r="X81" s="22">
        <v>44277</v>
      </c>
      <c r="Y81">
        <v>0.2</v>
      </c>
      <c r="Z81" t="str">
        <v>Permanent</v>
      </c>
      <c r="AA81" t="str">
        <v>Remote</v>
      </c>
      <c r="AB81">
        <v>3.25205479452055</v>
      </c>
      <c r="AC81" t="str">
        <v>Part time</v>
      </c>
      <c r="AF81" t="str">
        <v>SQ01620</v>
      </c>
      <c r="AG81" t="str">
        <v>Westbrook</v>
      </c>
      <c r="AH81" t="str">
        <v>Brandino</v>
      </c>
      <c r="AI81" t="str">
        <v>Male</v>
      </c>
      <c r="AJ81" t="str">
        <v>Legal</v>
      </c>
      <c r="AK81">
        <v>113616.23</v>
      </c>
      <c r="AL81" t="str">
        <v>Above 100k</v>
      </c>
      <c r="AM81" s="22">
        <v>43255</v>
      </c>
      <c r="AN81">
        <v>1</v>
      </c>
      <c r="AO81" t="str">
        <v>Permanent</v>
      </c>
      <c r="AP81" t="str">
        <v>Remote</v>
      </c>
      <c r="AQ81">
        <v>6.0520547945205498</v>
      </c>
      <c r="AR81" t="str">
        <v>Full time</v>
      </c>
    </row>
    <row r="82" spans="17:44" hidden="1" x14ac:dyDescent="0.3">
      <c r="Q82" t="str">
        <v>TN01601</v>
      </c>
      <c r="R82" t="str">
        <v>Melva</v>
      </c>
      <c r="S82" t="str">
        <v>Jickells</v>
      </c>
      <c r="T82" t="str">
        <v>Female</v>
      </c>
      <c r="U82" t="str">
        <v>Product Management</v>
      </c>
      <c r="V82">
        <v>68795.48</v>
      </c>
      <c r="W82" t="str">
        <v>50k to 100k</v>
      </c>
      <c r="X82" s="22">
        <v>44277</v>
      </c>
      <c r="Y82">
        <v>0.2</v>
      </c>
      <c r="Z82" t="str">
        <v>Permanent</v>
      </c>
      <c r="AA82" t="str">
        <v>Remote</v>
      </c>
      <c r="AB82">
        <v>3.25205479452055</v>
      </c>
      <c r="AC82" t="str">
        <v>Part time</v>
      </c>
      <c r="AF82" t="str">
        <v>SQ01637</v>
      </c>
      <c r="AG82" t="str">
        <v>Joaquin</v>
      </c>
      <c r="AH82" t="str">
        <v>McVitty</v>
      </c>
      <c r="AI82" t="str">
        <v>Male</v>
      </c>
      <c r="AJ82" t="str">
        <v>Sales</v>
      </c>
      <c r="AK82">
        <v>68860.399999999994</v>
      </c>
      <c r="AL82" t="str">
        <v>50k to 100k</v>
      </c>
      <c r="AM82" s="22">
        <v>43508</v>
      </c>
      <c r="AN82">
        <v>0.4</v>
      </c>
      <c r="AO82" t="str">
        <v>Permanent</v>
      </c>
      <c r="AP82" t="str">
        <v>Columbus, USA</v>
      </c>
      <c r="AQ82">
        <v>5.35890410958904</v>
      </c>
      <c r="AR82" t="str">
        <v>Part time</v>
      </c>
    </row>
    <row r="83" spans="17:44" hidden="1" x14ac:dyDescent="0.3">
      <c r="Q83" t="str">
        <v>TN02570</v>
      </c>
      <c r="R83" t="str">
        <v>Grady</v>
      </c>
      <c r="S83" t="str">
        <v>Rochelle</v>
      </c>
      <c r="T83" t="str">
        <v>Female</v>
      </c>
      <c r="U83" t="str">
        <v>Accounting</v>
      </c>
      <c r="V83">
        <v>69163.39</v>
      </c>
      <c r="W83" t="str">
        <v>50k to 100k</v>
      </c>
      <c r="X83" s="22">
        <v>43397</v>
      </c>
      <c r="Y83">
        <v>1</v>
      </c>
      <c r="Z83" t="str">
        <v>Permanent</v>
      </c>
      <c r="AA83" t="str">
        <v>Remote</v>
      </c>
      <c r="AB83">
        <v>5.6630136986301398</v>
      </c>
      <c r="AC83" t="str">
        <v>Full time</v>
      </c>
      <c r="AF83" t="str">
        <v>SQ01697</v>
      </c>
      <c r="AG83" t="str">
        <v>Makshi</v>
      </c>
      <c r="AH83" t="str">
        <v>Vinutha</v>
      </c>
      <c r="AI83" t="str">
        <v>Male</v>
      </c>
      <c r="AJ83" t="str">
        <v>Business Development</v>
      </c>
      <c r="AK83">
        <v>71371.37</v>
      </c>
      <c r="AL83" t="str">
        <v>50k to 100k</v>
      </c>
      <c r="AM83" s="22">
        <v>43392</v>
      </c>
      <c r="AN83">
        <v>1</v>
      </c>
      <c r="AO83" t="str">
        <v>Permanent</v>
      </c>
      <c r="AP83" t="str">
        <v>Hyderabad, India</v>
      </c>
      <c r="AQ83">
        <v>5.6767123287671204</v>
      </c>
      <c r="AR83" t="str">
        <v>Full time</v>
      </c>
    </row>
    <row r="84" spans="17:44" hidden="1" x14ac:dyDescent="0.3">
      <c r="Q84" t="str">
        <v>TN02570</v>
      </c>
      <c r="R84" t="str">
        <v>Grady</v>
      </c>
      <c r="S84" t="str">
        <v>Rochelle</v>
      </c>
      <c r="T84" t="str">
        <v>Female</v>
      </c>
      <c r="U84" t="str">
        <v>Accounting</v>
      </c>
      <c r="V84">
        <v>69163.39</v>
      </c>
      <c r="W84" t="str">
        <v>50k to 100k</v>
      </c>
      <c r="X84" s="22">
        <v>43397</v>
      </c>
      <c r="Y84">
        <v>1</v>
      </c>
      <c r="Z84" t="str">
        <v>Permanent</v>
      </c>
      <c r="AA84" t="str">
        <v>Remote</v>
      </c>
      <c r="AB84">
        <v>5.6630136986301398</v>
      </c>
      <c r="AC84" t="str">
        <v>Full time</v>
      </c>
      <c r="AF84" t="str">
        <v>SQ01730</v>
      </c>
      <c r="AG84" t="str">
        <v>Austine</v>
      </c>
      <c r="AH84" t="str">
        <v>Littlewood</v>
      </c>
      <c r="AI84" t="str">
        <v>Female</v>
      </c>
      <c r="AJ84" t="str">
        <v>Services</v>
      </c>
      <c r="AK84">
        <v>32269.91</v>
      </c>
      <c r="AL84" t="str">
        <v>Under 50k</v>
      </c>
      <c r="AM84" s="22">
        <v>43346</v>
      </c>
      <c r="AN84">
        <v>1</v>
      </c>
      <c r="AO84" t="str">
        <v>Permanent</v>
      </c>
      <c r="AP84" t="str">
        <v>Remote</v>
      </c>
      <c r="AQ84">
        <v>5.8027397260273998</v>
      </c>
      <c r="AR84" t="str">
        <v>Full time</v>
      </c>
    </row>
    <row r="85" spans="17:44" hidden="1" x14ac:dyDescent="0.3">
      <c r="Q85" t="str">
        <v>TN02727</v>
      </c>
      <c r="R85" t="str">
        <v>Wald</v>
      </c>
      <c r="S85" t="str">
        <v>Bountiff</v>
      </c>
      <c r="T85" t="str">
        <v>Female</v>
      </c>
      <c r="U85" t="str">
        <v>Support</v>
      </c>
      <c r="V85">
        <v>28974.03</v>
      </c>
      <c r="W85" t="str">
        <v>Under 50k</v>
      </c>
      <c r="X85" s="22">
        <v>43733</v>
      </c>
      <c r="Y85">
        <v>1</v>
      </c>
      <c r="Z85" t="str">
        <v>Permanent</v>
      </c>
      <c r="AA85" t="str">
        <v>Auckland, New Zealand</v>
      </c>
      <c r="AB85">
        <v>4.7424657534246597</v>
      </c>
      <c r="AC85" t="str">
        <v>Full time</v>
      </c>
      <c r="AF85" t="str">
        <v>SQ01829</v>
      </c>
      <c r="AG85" t="str">
        <v>Mabel</v>
      </c>
      <c r="AH85" t="str">
        <v>Orrow</v>
      </c>
      <c r="AI85" t="str">
        <v>Male</v>
      </c>
      <c r="AJ85" t="str">
        <v>Product Management</v>
      </c>
      <c r="AK85">
        <v>31241.24</v>
      </c>
      <c r="AL85" t="str">
        <v>Under 50k</v>
      </c>
      <c r="AM85" s="22">
        <v>43725</v>
      </c>
      <c r="AN85">
        <v>1</v>
      </c>
      <c r="AO85" t="str">
        <v>Permanent</v>
      </c>
      <c r="AP85" t="str">
        <v>Remote</v>
      </c>
      <c r="AQ85">
        <v>4.7643835616438404</v>
      </c>
      <c r="AR85" t="str">
        <v>Full time</v>
      </c>
    </row>
    <row r="86" spans="17:44" hidden="1" x14ac:dyDescent="0.3">
      <c r="Q86" t="str">
        <v>TN02749</v>
      </c>
      <c r="R86" t="str">
        <v>Parasuramudu</v>
      </c>
      <c r="S86" t="str">
        <v>Jamakayala</v>
      </c>
      <c r="T86" t="str">
        <v>Female</v>
      </c>
      <c r="U86" t="str">
        <v>Training</v>
      </c>
      <c r="V86">
        <v>57002.02</v>
      </c>
      <c r="W86" t="str">
        <v>50k to 100k</v>
      </c>
      <c r="X86" s="22">
        <v>43192</v>
      </c>
      <c r="Y86">
        <v>0.7</v>
      </c>
      <c r="Z86" t="str">
        <v>Permanent</v>
      </c>
      <c r="AA86" t="str">
        <v>Hyderabad, India</v>
      </c>
      <c r="AB86">
        <v>6.22465753424658</v>
      </c>
      <c r="AC86" t="str">
        <v>Part time</v>
      </c>
      <c r="AF86" t="str">
        <v>SQ01854</v>
      </c>
      <c r="AG86" t="str">
        <v>Jessica</v>
      </c>
      <c r="AH86" t="str">
        <v>Callcott</v>
      </c>
      <c r="AI86" t="str">
        <v>Female</v>
      </c>
      <c r="AJ86" t="str">
        <v>Marketing</v>
      </c>
      <c r="AK86">
        <v>66017.179999999993</v>
      </c>
      <c r="AL86" t="str">
        <v>50k to 100k</v>
      </c>
      <c r="AM86" s="22">
        <v>43643</v>
      </c>
      <c r="AN86">
        <v>0.9</v>
      </c>
      <c r="AO86" t="str">
        <v>Permanent</v>
      </c>
      <c r="AP86" t="str">
        <v>Remote</v>
      </c>
      <c r="AQ86">
        <v>4.9890410958904097</v>
      </c>
      <c r="AR86" t="str">
        <v>Part time</v>
      </c>
    </row>
    <row r="87" spans="17:44" x14ac:dyDescent="0.3">
      <c r="Q87" t="str">
        <v>TN02798</v>
      </c>
      <c r="R87" t="str">
        <v>Krittika</v>
      </c>
      <c r="S87" t="str">
        <v>Gaekwad</v>
      </c>
      <c r="T87" t="str">
        <v>Female</v>
      </c>
      <c r="U87" t="str">
        <v>Business Development</v>
      </c>
      <c r="V87">
        <v>33031.26</v>
      </c>
      <c r="W87" t="str">
        <v>Under 50k</v>
      </c>
      <c r="X87" s="22">
        <v>43468</v>
      </c>
      <c r="Y87">
        <v>0.4</v>
      </c>
      <c r="Z87" t="str">
        <v>Permanent</v>
      </c>
      <c r="AA87" t="str">
        <v>Hyderabad, India</v>
      </c>
      <c r="AB87">
        <v>5.4684931506849299</v>
      </c>
      <c r="AC87" t="str">
        <v>Part time</v>
      </c>
      <c r="AF87" t="str">
        <v>SQ01998</v>
      </c>
      <c r="AG87" t="str">
        <v>Vanmala</v>
      </c>
      <c r="AH87" t="str">
        <v>Shriharsha</v>
      </c>
      <c r="AI87" t="str">
        <v>Male</v>
      </c>
      <c r="AJ87" t="str">
        <v>Product Management</v>
      </c>
      <c r="AK87">
        <v>40445.29</v>
      </c>
      <c r="AL87" t="str">
        <v>Under 50k</v>
      </c>
      <c r="AM87" s="22">
        <v>44393</v>
      </c>
      <c r="AN87">
        <v>1</v>
      </c>
      <c r="AO87" t="str">
        <v>Permanent</v>
      </c>
      <c r="AP87" t="str">
        <v>Chennai, India</v>
      </c>
      <c r="AQ87">
        <v>2.93424657534247</v>
      </c>
      <c r="AR87" t="str">
        <v>Full time</v>
      </c>
    </row>
    <row r="88" spans="17:44" x14ac:dyDescent="0.3">
      <c r="Q88" t="str">
        <v>TN02883</v>
      </c>
      <c r="R88" t="str">
        <v>John</v>
      </c>
      <c r="S88" t="str">
        <v>Joseph</v>
      </c>
      <c r="T88" t="str">
        <v>Female</v>
      </c>
      <c r="U88" t="str">
        <v>Sales</v>
      </c>
      <c r="V88">
        <v>84762.76</v>
      </c>
      <c r="W88" t="str">
        <v>50k to 100k</v>
      </c>
      <c r="X88" s="22">
        <v>43332</v>
      </c>
      <c r="Y88">
        <v>1</v>
      </c>
      <c r="Z88" t="str">
        <v>Permanent</v>
      </c>
      <c r="AA88" t="str">
        <v>Hyderabad, India</v>
      </c>
      <c r="AB88">
        <v>5.8410958904109602</v>
      </c>
      <c r="AC88" t="str">
        <v>Full time</v>
      </c>
      <c r="AF88" t="str">
        <v>SQ01998</v>
      </c>
      <c r="AG88" t="str">
        <v>Sahas</v>
      </c>
      <c r="AH88" t="str">
        <v>Sanabhi</v>
      </c>
      <c r="AI88" t="str">
        <v>Male</v>
      </c>
      <c r="AJ88" t="str">
        <v>Product Management</v>
      </c>
      <c r="AK88">
        <v>40445.29</v>
      </c>
      <c r="AL88" t="str">
        <v>Under 50k</v>
      </c>
      <c r="AM88" s="22">
        <v>44393</v>
      </c>
      <c r="AN88">
        <v>1</v>
      </c>
      <c r="AO88" t="str">
        <v>Permanent</v>
      </c>
      <c r="AP88" t="str">
        <v>Chennai, India</v>
      </c>
      <c r="AQ88">
        <v>2.93424657534247</v>
      </c>
      <c r="AR88" t="str">
        <v>Full time</v>
      </c>
    </row>
    <row r="89" spans="17:44" hidden="1" x14ac:dyDescent="0.3">
      <c r="Q89" t="str">
        <v>TN03032</v>
      </c>
      <c r="R89" t="str">
        <v>Jaipal</v>
      </c>
      <c r="S89" t="str">
        <v>Potanapudi</v>
      </c>
      <c r="T89" t="str">
        <v>Female</v>
      </c>
      <c r="U89" t="str">
        <v>Research and Development</v>
      </c>
      <c r="V89">
        <v>39700.82</v>
      </c>
      <c r="W89" t="str">
        <v>Under 50k</v>
      </c>
      <c r="X89" s="22">
        <v>44203</v>
      </c>
      <c r="Y89">
        <v>0.8</v>
      </c>
      <c r="Z89" t="str">
        <v>Permanent</v>
      </c>
      <c r="AA89" t="str">
        <v>Chennai, India</v>
      </c>
      <c r="AB89">
        <v>3.4547945205479502</v>
      </c>
      <c r="AC89" t="str">
        <v>Part time</v>
      </c>
      <c r="AF89" t="str">
        <v>SQ02035</v>
      </c>
      <c r="AG89" t="str">
        <v>Anni</v>
      </c>
      <c r="AH89" t="str">
        <v>Izzard</v>
      </c>
      <c r="AI89" t="str">
        <v>Male</v>
      </c>
      <c r="AJ89" t="str">
        <v>Human Resources</v>
      </c>
      <c r="AK89">
        <v>103494.94</v>
      </c>
      <c r="AL89" t="str">
        <v>Above 100k</v>
      </c>
      <c r="AM89" s="22">
        <v>43256</v>
      </c>
      <c r="AN89">
        <v>1</v>
      </c>
      <c r="AO89" t="str">
        <v>Permanent</v>
      </c>
      <c r="AP89" t="str">
        <v>Remote</v>
      </c>
      <c r="AQ89">
        <v>6.0493150684931498</v>
      </c>
      <c r="AR89" t="str">
        <v>Full time</v>
      </c>
    </row>
    <row r="90" spans="17:44" hidden="1" x14ac:dyDescent="0.3">
      <c r="Q90" t="str">
        <v>TN03032</v>
      </c>
      <c r="R90" t="str">
        <v>Fullara</v>
      </c>
      <c r="S90" t="str">
        <v>Sushanti</v>
      </c>
      <c r="T90" t="str">
        <v>Female</v>
      </c>
      <c r="U90" t="str">
        <v>Research and Development</v>
      </c>
      <c r="V90">
        <v>39700.82</v>
      </c>
      <c r="W90" t="str">
        <v>Under 50k</v>
      </c>
      <c r="X90" s="22">
        <v>44203</v>
      </c>
      <c r="Y90">
        <v>0.8</v>
      </c>
      <c r="Z90" t="str">
        <v>Permanent</v>
      </c>
      <c r="AA90" t="str">
        <v>Chennai, India</v>
      </c>
      <c r="AB90">
        <v>3.4547945205479502</v>
      </c>
      <c r="AC90" t="str">
        <v>Part time</v>
      </c>
      <c r="AF90" t="str">
        <v>SQ02035</v>
      </c>
      <c r="AG90" t="str">
        <v>Anni</v>
      </c>
      <c r="AH90" t="str">
        <v>Izzard</v>
      </c>
      <c r="AI90" t="str">
        <v>Male</v>
      </c>
      <c r="AJ90" t="str">
        <v>Human Resources</v>
      </c>
      <c r="AK90">
        <v>103494.94</v>
      </c>
      <c r="AL90" t="str">
        <v>Above 100k</v>
      </c>
      <c r="AM90" s="22">
        <v>43256</v>
      </c>
      <c r="AN90">
        <v>1</v>
      </c>
      <c r="AO90" t="str">
        <v>Permanent</v>
      </c>
      <c r="AP90" t="str">
        <v>Remote</v>
      </c>
      <c r="AQ90">
        <v>6.0493150684931498</v>
      </c>
      <c r="AR90" t="str">
        <v>Full time</v>
      </c>
    </row>
    <row r="91" spans="17:44" x14ac:dyDescent="0.3">
      <c r="Q91" t="str">
        <v>TN03169</v>
      </c>
      <c r="R91" t="str">
        <v>Doe</v>
      </c>
      <c r="S91" t="str">
        <v>Clubley</v>
      </c>
      <c r="T91" t="str">
        <v>Female</v>
      </c>
      <c r="U91" t="str">
        <v>Product Management</v>
      </c>
      <c r="V91">
        <v>67818.14</v>
      </c>
      <c r="W91" t="str">
        <v>50k to 100k</v>
      </c>
      <c r="X91" s="22">
        <v>43406</v>
      </c>
      <c r="Y91">
        <v>0.6</v>
      </c>
      <c r="Z91" t="str">
        <v>Fixed Term</v>
      </c>
      <c r="AA91" t="str">
        <v>Remote</v>
      </c>
      <c r="AB91">
        <v>5.63835616438356</v>
      </c>
      <c r="AC91" t="str">
        <v>Part time</v>
      </c>
      <c r="AF91" t="str">
        <v>SQ02174</v>
      </c>
      <c r="AG91" t="str">
        <v>Sidoney</v>
      </c>
      <c r="AH91" t="str">
        <v>Yitzhok</v>
      </c>
      <c r="AI91" t="str">
        <v>Female</v>
      </c>
      <c r="AJ91" t="str">
        <v>Engineering</v>
      </c>
      <c r="AK91">
        <v>118442.54</v>
      </c>
      <c r="AL91" t="str">
        <v>Above 100k</v>
      </c>
      <c r="AM91" s="22">
        <v>44193</v>
      </c>
      <c r="AN91">
        <v>1</v>
      </c>
      <c r="AO91" t="str">
        <v>Permanent</v>
      </c>
      <c r="AP91" t="str">
        <v>Auckland, New Zealand</v>
      </c>
      <c r="AQ91">
        <v>3.4821917808219198</v>
      </c>
      <c r="AR91" t="str">
        <v>Full time</v>
      </c>
    </row>
    <row r="92" spans="17:44" hidden="1" x14ac:dyDescent="0.3">
      <c r="Q92" t="str">
        <v>TN03169</v>
      </c>
      <c r="R92" t="str">
        <v>Doe</v>
      </c>
      <c r="S92" t="str">
        <v>Clubley</v>
      </c>
      <c r="T92" t="str">
        <v>Female</v>
      </c>
      <c r="U92" t="str">
        <v>Product Management</v>
      </c>
      <c r="V92">
        <v>67818.14</v>
      </c>
      <c r="W92" t="str">
        <v>50k to 100k</v>
      </c>
      <c r="X92" s="22">
        <v>43406</v>
      </c>
      <c r="Y92">
        <v>0.6</v>
      </c>
      <c r="Z92" t="str">
        <v>Fixed Term</v>
      </c>
      <c r="AA92" t="str">
        <v>Remote</v>
      </c>
      <c r="AB92">
        <v>5.63835616438356</v>
      </c>
      <c r="AC92" t="str">
        <v>Part time</v>
      </c>
      <c r="AF92" t="str">
        <v>SQ02223</v>
      </c>
      <c r="AG92" t="str">
        <v>Pippy</v>
      </c>
      <c r="AH92" t="str">
        <v>Shepperd</v>
      </c>
      <c r="AI92" t="str">
        <v>Female</v>
      </c>
      <c r="AJ92" t="str">
        <v>Accounting</v>
      </c>
      <c r="AK92">
        <v>44845.33</v>
      </c>
      <c r="AL92" t="str">
        <v>Under 50k</v>
      </c>
      <c r="AM92" s="22">
        <v>43277</v>
      </c>
      <c r="AN92">
        <v>1</v>
      </c>
      <c r="AO92" t="str">
        <v>Permanent</v>
      </c>
      <c r="AP92" t="str">
        <v>Seattle, USA</v>
      </c>
      <c r="AQ92">
        <v>5.9917808219178097</v>
      </c>
      <c r="AR92" t="str">
        <v>Full time</v>
      </c>
    </row>
    <row r="93" spans="17:44" x14ac:dyDescent="0.3">
      <c r="Q93" t="str">
        <v>TN03575</v>
      </c>
      <c r="R93" t="str">
        <v>Janina</v>
      </c>
      <c r="S93" t="str">
        <v>Wolverson</v>
      </c>
      <c r="T93" t="str">
        <v>Female</v>
      </c>
      <c r="U93" t="str">
        <v>Research and Development</v>
      </c>
      <c r="V93">
        <v>99683.67</v>
      </c>
      <c r="W93" t="str">
        <v>50k to 100k</v>
      </c>
      <c r="X93" s="22">
        <v>43500</v>
      </c>
      <c r="Y93">
        <v>1</v>
      </c>
      <c r="Z93" t="str">
        <v>Fixed Term</v>
      </c>
      <c r="AA93" t="str">
        <v>Seattle, USA</v>
      </c>
      <c r="AB93">
        <v>5.3808219178082197</v>
      </c>
      <c r="AC93" t="str">
        <v>Full time</v>
      </c>
      <c r="AF93" t="str">
        <v>SQ02246</v>
      </c>
      <c r="AG93" t="str">
        <v>Matias</v>
      </c>
      <c r="AH93" t="str">
        <v>Cormack</v>
      </c>
      <c r="AI93" t="str">
        <v>Male</v>
      </c>
      <c r="AJ93" t="str">
        <v>Research and Development</v>
      </c>
      <c r="AK93">
        <v>85455.53</v>
      </c>
      <c r="AL93" t="str">
        <v>50k to 100k</v>
      </c>
      <c r="AM93" s="22">
        <v>43839</v>
      </c>
      <c r="AN93">
        <v>1</v>
      </c>
      <c r="AO93" t="str">
        <v>Permanent</v>
      </c>
      <c r="AP93" t="str">
        <v>Wellington, New Zealand</v>
      </c>
      <c r="AQ93">
        <v>4.4520547945205502</v>
      </c>
      <c r="AR93" t="str">
        <v>Full time</v>
      </c>
    </row>
    <row r="94" spans="17:44" hidden="1" x14ac:dyDescent="0.3">
      <c r="Q94" t="str">
        <v>TN03575</v>
      </c>
      <c r="R94" t="str">
        <v>Janina</v>
      </c>
      <c r="S94" t="str">
        <v>Wolverson</v>
      </c>
      <c r="T94" t="str">
        <v>Female</v>
      </c>
      <c r="U94" t="str">
        <v>Research and Development</v>
      </c>
      <c r="V94">
        <v>99683.67</v>
      </c>
      <c r="W94" t="str">
        <v>50k to 100k</v>
      </c>
      <c r="X94" s="22">
        <v>43500</v>
      </c>
      <c r="Y94">
        <v>1</v>
      </c>
      <c r="Z94" t="str">
        <v>Fixed Term</v>
      </c>
      <c r="AA94" t="str">
        <v>Seattle, USA</v>
      </c>
      <c r="AB94">
        <v>5.3808219178082197</v>
      </c>
      <c r="AC94" t="str">
        <v>Full time</v>
      </c>
      <c r="AF94" t="str">
        <v>SQ02371</v>
      </c>
      <c r="AG94" t="str">
        <v>Alida</v>
      </c>
      <c r="AH94" t="str">
        <v>Welman</v>
      </c>
      <c r="AI94" t="str">
        <v>Male</v>
      </c>
      <c r="AJ94" t="str">
        <v>Human Resources</v>
      </c>
      <c r="AK94">
        <v>69862.38</v>
      </c>
      <c r="AL94" t="str">
        <v>50k to 100k</v>
      </c>
      <c r="AM94" s="22">
        <v>43458</v>
      </c>
      <c r="AN94">
        <v>1</v>
      </c>
      <c r="AO94" t="str">
        <v>Permanent</v>
      </c>
      <c r="AP94" t="str">
        <v>Wellington, New Zealand</v>
      </c>
      <c r="AQ94">
        <v>5.4958904109589</v>
      </c>
      <c r="AR94" t="str">
        <v>Full time</v>
      </c>
    </row>
    <row r="95" spans="17:44" hidden="1" x14ac:dyDescent="0.3">
      <c r="Q95" t="str">
        <v>TN04067</v>
      </c>
      <c r="R95" t="str">
        <v>Lea</v>
      </c>
      <c r="S95" t="str">
        <v>Chaplin</v>
      </c>
      <c r="T95" t="str">
        <v>Female</v>
      </c>
      <c r="U95" t="str">
        <v>Human Resources</v>
      </c>
      <c r="V95">
        <v>73488.679999999993</v>
      </c>
      <c r="W95" t="str">
        <v>50k to 100k</v>
      </c>
      <c r="X95" s="22">
        <v>43570</v>
      </c>
      <c r="Y95">
        <v>1</v>
      </c>
      <c r="Z95" t="str">
        <v>Fixed Term</v>
      </c>
      <c r="AA95" t="str">
        <v>Seattle, USA</v>
      </c>
      <c r="AB95">
        <v>5.1890410958904098</v>
      </c>
      <c r="AC95" t="str">
        <v>Full time</v>
      </c>
      <c r="AF95" t="str">
        <v>SQ02424</v>
      </c>
      <c r="AG95" t="str">
        <v>Kevalkumar</v>
      </c>
      <c r="AH95" t="str">
        <v>Solanki</v>
      </c>
      <c r="AI95" t="str">
        <v>Male</v>
      </c>
      <c r="AJ95" t="str">
        <v>Accounting</v>
      </c>
      <c r="AK95">
        <v>52270.22</v>
      </c>
      <c r="AL95" t="str">
        <v>50k to 100k</v>
      </c>
      <c r="AM95" s="22">
        <v>43521</v>
      </c>
      <c r="AN95">
        <v>0.3</v>
      </c>
      <c r="AO95" t="str">
        <v>Permanent</v>
      </c>
      <c r="AP95" t="str">
        <v>Chennai, India</v>
      </c>
      <c r="AQ95">
        <v>5.3232876712328796</v>
      </c>
      <c r="AR95" t="str">
        <v>Part time</v>
      </c>
    </row>
    <row r="96" spans="17:44" hidden="1" x14ac:dyDescent="0.3">
      <c r="Q96" t="str">
        <v>TN04166</v>
      </c>
      <c r="R96" t="str">
        <v>Tadio</v>
      </c>
      <c r="S96" t="str">
        <v>Dowdle</v>
      </c>
      <c r="T96" t="str">
        <v>Female</v>
      </c>
      <c r="U96" t="str">
        <v>Product Management</v>
      </c>
      <c r="V96">
        <v>91929.69</v>
      </c>
      <c r="W96" t="str">
        <v>50k to 100k</v>
      </c>
      <c r="X96" s="22">
        <v>44085</v>
      </c>
      <c r="Y96">
        <v>1</v>
      </c>
      <c r="Z96" t="str">
        <v>Fixed Term</v>
      </c>
      <c r="AA96" t="str">
        <v>Remote</v>
      </c>
      <c r="AB96">
        <v>3.7780821917808201</v>
      </c>
      <c r="AC96" t="str">
        <v>Full time</v>
      </c>
      <c r="AF96" t="str">
        <v>SQ02465</v>
      </c>
      <c r="AG96" t="str">
        <v>Bernie</v>
      </c>
      <c r="AH96" t="str">
        <v>Gorges</v>
      </c>
      <c r="AI96" t="str">
        <v>Female</v>
      </c>
      <c r="AJ96" t="str">
        <v>Training</v>
      </c>
      <c r="AK96">
        <v>99965.97</v>
      </c>
      <c r="AL96" t="str">
        <v>50k to 100k</v>
      </c>
      <c r="AM96" s="22">
        <v>43133</v>
      </c>
      <c r="AN96">
        <v>1</v>
      </c>
      <c r="AO96" t="str">
        <v>Permanent</v>
      </c>
      <c r="AP96" t="str">
        <v>Remote</v>
      </c>
      <c r="AQ96">
        <v>6.38630136986301</v>
      </c>
      <c r="AR96" t="str">
        <v>Full time</v>
      </c>
    </row>
    <row r="97" spans="17:44" x14ac:dyDescent="0.3">
      <c r="Q97" t="str">
        <v>TN04175</v>
      </c>
      <c r="R97" t="str">
        <v>Hinda</v>
      </c>
      <c r="S97" t="str">
        <v>Label</v>
      </c>
      <c r="T97" t="str">
        <v>Female</v>
      </c>
      <c r="U97" t="str">
        <v>Human Resources</v>
      </c>
      <c r="V97">
        <v>92704.48</v>
      </c>
      <c r="W97" t="str">
        <v>50k to 100k</v>
      </c>
      <c r="X97" s="22">
        <v>43430</v>
      </c>
      <c r="Y97">
        <v>1</v>
      </c>
      <c r="Z97" t="str">
        <v>Fixed Term</v>
      </c>
      <c r="AA97" t="str">
        <v>Columbus, USA</v>
      </c>
      <c r="AB97">
        <v>5.5726027397260296</v>
      </c>
      <c r="AC97" t="str">
        <v>Full time</v>
      </c>
      <c r="AF97" t="str">
        <v>SQ02525</v>
      </c>
      <c r="AG97" t="str">
        <v>Mickie</v>
      </c>
      <c r="AH97" t="str">
        <v>Dagwell</v>
      </c>
      <c r="AI97" t="str">
        <v>Male</v>
      </c>
      <c r="AJ97" t="str">
        <v>Engineering</v>
      </c>
      <c r="AK97">
        <v>50855.53</v>
      </c>
      <c r="AL97" t="str">
        <v>50k to 100k</v>
      </c>
      <c r="AM97" s="22">
        <v>44221</v>
      </c>
      <c r="AN97">
        <v>1</v>
      </c>
      <c r="AO97" t="str">
        <v>Permanent</v>
      </c>
      <c r="AP97" t="str">
        <v>Wellington, New Zealand</v>
      </c>
      <c r="AQ97">
        <v>3.4054794520547902</v>
      </c>
      <c r="AR97" t="str">
        <v>Full time</v>
      </c>
    </row>
    <row r="98" spans="17:44" hidden="1" x14ac:dyDescent="0.3">
      <c r="Q98" t="str">
        <v>TN04246</v>
      </c>
      <c r="R98" t="str">
        <v>Shaylyn</v>
      </c>
      <c r="S98" t="str">
        <v>Ransbury</v>
      </c>
      <c r="T98" t="str">
        <v>Female</v>
      </c>
      <c r="U98" t="str">
        <v>Support</v>
      </c>
      <c r="V98">
        <v>100371.31</v>
      </c>
      <c r="W98" t="str">
        <v>Above 100k</v>
      </c>
      <c r="X98" s="22">
        <v>44067</v>
      </c>
      <c r="Y98">
        <v>0.8</v>
      </c>
      <c r="Z98" t="str">
        <v>Fixed Term</v>
      </c>
      <c r="AA98" t="str">
        <v>Auckland, New Zealand</v>
      </c>
      <c r="AB98">
        <v>3.8273972602739699</v>
      </c>
      <c r="AC98" t="str">
        <v>Part time</v>
      </c>
      <c r="AF98" t="str">
        <v>SQ02559</v>
      </c>
      <c r="AG98" t="str">
        <v>Aldrich</v>
      </c>
      <c r="AH98" t="str">
        <v>Glenny</v>
      </c>
      <c r="AI98" t="str">
        <v>Male</v>
      </c>
      <c r="AJ98" t="str">
        <v>Business Development</v>
      </c>
      <c r="AK98">
        <v>90884.32</v>
      </c>
      <c r="AL98" t="str">
        <v>50k to 100k</v>
      </c>
      <c r="AM98" s="22">
        <v>43826</v>
      </c>
      <c r="AN98">
        <v>1</v>
      </c>
      <c r="AO98" t="str">
        <v>Permanent</v>
      </c>
      <c r="AP98" t="str">
        <v>Columbus, USA</v>
      </c>
      <c r="AQ98">
        <v>4.4876712328767097</v>
      </c>
      <c r="AR98" t="str">
        <v>Full time</v>
      </c>
    </row>
    <row r="99" spans="17:44" hidden="1" x14ac:dyDescent="0.3">
      <c r="Q99" t="str">
        <v>TN04265</v>
      </c>
      <c r="R99" t="str">
        <v>Rushil</v>
      </c>
      <c r="S99" t="str">
        <v>Kripa</v>
      </c>
      <c r="T99" t="str">
        <v>Female</v>
      </c>
      <c r="U99" t="str">
        <v>Training</v>
      </c>
      <c r="V99">
        <v>93964.3</v>
      </c>
      <c r="W99" t="str">
        <v>50k to 100k</v>
      </c>
      <c r="X99" s="22">
        <v>44454</v>
      </c>
      <c r="Y99">
        <v>0.4</v>
      </c>
      <c r="Z99" t="str">
        <v>Fixed Term</v>
      </c>
      <c r="AA99" t="str">
        <v>Hyderabad, India</v>
      </c>
      <c r="AB99">
        <v>2.7671232876712302</v>
      </c>
      <c r="AC99" t="str">
        <v>Part time</v>
      </c>
      <c r="AF99" t="str">
        <v>SQ02559</v>
      </c>
      <c r="AG99" t="str">
        <v>Aldrich</v>
      </c>
      <c r="AH99" t="str">
        <v>Glenny</v>
      </c>
      <c r="AI99" t="str">
        <v>Male</v>
      </c>
      <c r="AJ99" t="str">
        <v>Business Development</v>
      </c>
      <c r="AK99">
        <v>90884.32</v>
      </c>
      <c r="AL99" t="str">
        <v>50k to 100k</v>
      </c>
      <c r="AM99" s="22">
        <v>43826</v>
      </c>
      <c r="AN99">
        <v>1</v>
      </c>
      <c r="AO99" t="str">
        <v>Permanent</v>
      </c>
      <c r="AP99" t="str">
        <v>Columbus, USA</v>
      </c>
      <c r="AQ99">
        <v>4.4876712328767097</v>
      </c>
      <c r="AR99" t="str">
        <v>Full time</v>
      </c>
    </row>
    <row r="100" spans="17:44" x14ac:dyDescent="0.3">
      <c r="Q100" t="str">
        <v>TN04740</v>
      </c>
      <c r="R100" t="str">
        <v>Tristam</v>
      </c>
      <c r="S100" t="str">
        <v>Cuming</v>
      </c>
      <c r="T100" t="str">
        <v>Female</v>
      </c>
      <c r="U100" t="str">
        <v>Support</v>
      </c>
      <c r="V100">
        <v>104038.9</v>
      </c>
      <c r="W100" t="str">
        <v>Above 100k</v>
      </c>
      <c r="X100" s="22">
        <v>43815</v>
      </c>
      <c r="Y100">
        <v>1</v>
      </c>
      <c r="Z100" t="str">
        <v>Fixed Term</v>
      </c>
      <c r="AA100" t="str">
        <v>Remote</v>
      </c>
      <c r="AB100">
        <v>4.5178082191780797</v>
      </c>
      <c r="AC100" t="str">
        <v>Full time</v>
      </c>
      <c r="AF100" t="str">
        <v>SQ02565</v>
      </c>
      <c r="AG100" t="str">
        <v>Konstantin</v>
      </c>
      <c r="AH100" t="str">
        <v>Timblett</v>
      </c>
      <c r="AI100" t="str">
        <v>Female</v>
      </c>
      <c r="AJ100" t="str">
        <v>Training</v>
      </c>
      <c r="AK100">
        <v>56253.81</v>
      </c>
      <c r="AL100" t="str">
        <v>50k to 100k</v>
      </c>
      <c r="AM100" s="22">
        <v>44421</v>
      </c>
      <c r="AN100">
        <v>1</v>
      </c>
      <c r="AO100" t="str">
        <v>Permanent</v>
      </c>
      <c r="AP100" t="str">
        <v>Auckland, New Zealand</v>
      </c>
      <c r="AQ100">
        <v>2.8575342465753399</v>
      </c>
      <c r="AR100" t="str">
        <v>Full time</v>
      </c>
    </row>
    <row r="101" spans="17:44" hidden="1" x14ac:dyDescent="0.3">
      <c r="Q101" t="str">
        <v>TN04775</v>
      </c>
      <c r="R101" t="str">
        <v>Hridaynath</v>
      </c>
      <c r="S101" t="str">
        <v>Tendulkar</v>
      </c>
      <c r="T101" t="str">
        <v>Female</v>
      </c>
      <c r="U101" t="str">
        <v>Legal</v>
      </c>
      <c r="V101">
        <v>31089.22</v>
      </c>
      <c r="W101" t="str">
        <v>Under 50k</v>
      </c>
      <c r="X101" s="22">
        <v>43776</v>
      </c>
      <c r="Y101">
        <v>1</v>
      </c>
      <c r="Z101" t="str">
        <v>Fixed Term</v>
      </c>
      <c r="AA101" t="str">
        <v>Chennai, India</v>
      </c>
      <c r="AB101">
        <v>4.6246575342465697</v>
      </c>
      <c r="AC101" t="str">
        <v>Full time</v>
      </c>
      <c r="AF101" t="str">
        <v>SQ02582</v>
      </c>
      <c r="AG101" t="str">
        <v>Kaishori</v>
      </c>
      <c r="AH101" t="str">
        <v>Harathi</v>
      </c>
      <c r="AI101" t="str">
        <v>Female</v>
      </c>
      <c r="AJ101" t="str">
        <v>Product Management</v>
      </c>
      <c r="AK101">
        <v>51798.25</v>
      </c>
      <c r="AL101" t="str">
        <v>50k to 100k</v>
      </c>
      <c r="AM101" s="22">
        <v>43665</v>
      </c>
      <c r="AN101">
        <v>1</v>
      </c>
      <c r="AO101" t="str">
        <v>Permanent</v>
      </c>
      <c r="AP101" t="str">
        <v>Hyderabad, India</v>
      </c>
      <c r="AQ101">
        <v>4.9287671232876704</v>
      </c>
      <c r="AR101" t="str">
        <v>Full time</v>
      </c>
    </row>
    <row r="102" spans="17:44" x14ac:dyDescent="0.3">
      <c r="Q102" t="str">
        <v>VT00194</v>
      </c>
      <c r="R102" t="str">
        <v>Violante</v>
      </c>
      <c r="S102" t="str">
        <v>Courtonne</v>
      </c>
      <c r="T102" t="str">
        <v>Female</v>
      </c>
      <c r="U102" t="str">
        <v>Product Management</v>
      </c>
      <c r="V102">
        <v>49625.64</v>
      </c>
      <c r="W102" t="str">
        <v>Under 50k</v>
      </c>
      <c r="X102" s="22">
        <v>44384</v>
      </c>
      <c r="Y102">
        <v>0.5</v>
      </c>
      <c r="Z102" t="str">
        <v>Fixed Term</v>
      </c>
      <c r="AA102" t="str">
        <v>Remote</v>
      </c>
      <c r="AB102">
        <v>2.95890410958904</v>
      </c>
      <c r="AC102" t="str">
        <v>Part time</v>
      </c>
      <c r="AF102" t="str">
        <v>SQ02624</v>
      </c>
      <c r="AG102" t="str">
        <v>Gwenneth</v>
      </c>
      <c r="AH102" t="str">
        <v>Fealey</v>
      </c>
      <c r="AI102" t="str">
        <v>Female</v>
      </c>
      <c r="AJ102" t="str">
        <v>Engineering</v>
      </c>
      <c r="AK102">
        <v>114772.32</v>
      </c>
      <c r="AL102" t="str">
        <v>Above 100k</v>
      </c>
      <c r="AM102" s="22">
        <v>44251</v>
      </c>
      <c r="AN102">
        <v>1</v>
      </c>
      <c r="AO102" t="str">
        <v>Permanent</v>
      </c>
      <c r="AP102" t="str">
        <v>Columbus, USA</v>
      </c>
      <c r="AQ102">
        <v>3.32328767123288</v>
      </c>
      <c r="AR102" t="str">
        <v>Full time</v>
      </c>
    </row>
    <row r="103" spans="17:44" hidden="1" x14ac:dyDescent="0.3">
      <c r="Q103" t="str">
        <v>VT00578</v>
      </c>
      <c r="R103" t="str">
        <v>Magnum</v>
      </c>
      <c r="S103" t="str">
        <v>Locksley</v>
      </c>
      <c r="T103" t="str">
        <v>Female</v>
      </c>
      <c r="U103" t="str">
        <v>Services</v>
      </c>
      <c r="V103">
        <v>42314.39</v>
      </c>
      <c r="W103" t="str">
        <v>Under 50k</v>
      </c>
      <c r="X103" s="22">
        <v>44487</v>
      </c>
      <c r="Y103">
        <v>1</v>
      </c>
      <c r="Z103" t="str">
        <v>Fixed Term</v>
      </c>
      <c r="AA103" t="str">
        <v>Remote</v>
      </c>
      <c r="AB103">
        <v>2.67671232876712</v>
      </c>
      <c r="AC103" t="str">
        <v>Full time</v>
      </c>
      <c r="AF103" t="str">
        <v>SQ02638</v>
      </c>
      <c r="AG103" t="str">
        <v>Cara</v>
      </c>
      <c r="AH103" t="str">
        <v>Havers</v>
      </c>
      <c r="AI103" t="str">
        <v>Male</v>
      </c>
      <c r="AJ103" t="str">
        <v>Marketing</v>
      </c>
      <c r="AK103">
        <v>89605.13</v>
      </c>
      <c r="AL103" t="str">
        <v>50k to 100k</v>
      </c>
      <c r="AM103" s="22">
        <v>43258</v>
      </c>
      <c r="AN103">
        <v>1</v>
      </c>
      <c r="AO103" t="str">
        <v>Permanent</v>
      </c>
      <c r="AP103" t="str">
        <v>Seattle, USA</v>
      </c>
      <c r="AQ103">
        <v>6.0438356164383604</v>
      </c>
      <c r="AR103" t="str">
        <v>Full time</v>
      </c>
    </row>
    <row r="104" spans="17:44" hidden="1" x14ac:dyDescent="0.3">
      <c r="Q104" t="str">
        <v>VT00596</v>
      </c>
      <c r="R104" t="str">
        <v>Letisha</v>
      </c>
      <c r="S104" t="str">
        <v>Carrett</v>
      </c>
      <c r="T104" t="str">
        <v>Female</v>
      </c>
      <c r="U104" t="str">
        <v>Sales</v>
      </c>
      <c r="V104">
        <v>84598.88</v>
      </c>
      <c r="W104" t="str">
        <v>50k to 100k</v>
      </c>
      <c r="X104" s="22">
        <v>44116</v>
      </c>
      <c r="Y104">
        <v>1</v>
      </c>
      <c r="Z104" t="str">
        <v>Fixed Term</v>
      </c>
      <c r="AA104" t="str">
        <v>Seattle, USA</v>
      </c>
      <c r="AB104">
        <v>3.6931506849315099</v>
      </c>
      <c r="AC104" t="str">
        <v>Full time</v>
      </c>
      <c r="AF104" t="str">
        <v>SQ02643</v>
      </c>
      <c r="AG104" t="str">
        <v>Indu</v>
      </c>
      <c r="AH104" t="str">
        <v>Varada</v>
      </c>
      <c r="AI104" t="str">
        <v>Female</v>
      </c>
      <c r="AJ104" t="str">
        <v>Engineering</v>
      </c>
      <c r="AK104">
        <v>88425.08</v>
      </c>
      <c r="AL104" t="str">
        <v>50k to 100k</v>
      </c>
      <c r="AM104" s="22">
        <v>43662</v>
      </c>
      <c r="AN104">
        <v>1</v>
      </c>
      <c r="AO104" t="str">
        <v>Permanent</v>
      </c>
      <c r="AP104" t="str">
        <v>Hyderabad, India</v>
      </c>
      <c r="AQ104">
        <v>4.9369863013698598</v>
      </c>
      <c r="AR104" t="str">
        <v>Full time</v>
      </c>
    </row>
    <row r="105" spans="17:44" hidden="1" x14ac:dyDescent="0.3">
      <c r="Q105" t="str">
        <v>VT00596</v>
      </c>
      <c r="R105" t="str">
        <v>Letisha</v>
      </c>
      <c r="S105" t="str">
        <v>Carrett</v>
      </c>
      <c r="T105" t="str">
        <v>Female</v>
      </c>
      <c r="U105" t="str">
        <v>Sales</v>
      </c>
      <c r="V105">
        <v>84598.88</v>
      </c>
      <c r="W105" t="str">
        <v>50k to 100k</v>
      </c>
      <c r="X105" s="22">
        <v>44116</v>
      </c>
      <c r="Y105">
        <v>1</v>
      </c>
      <c r="Z105" t="str">
        <v>Fixed Term</v>
      </c>
      <c r="AA105" t="str">
        <v>Seattle, USA</v>
      </c>
      <c r="AB105">
        <v>3.6931506849315099</v>
      </c>
      <c r="AC105" t="str">
        <v>Full time</v>
      </c>
      <c r="AF105" t="str">
        <v>SQ02703</v>
      </c>
      <c r="AG105" t="str">
        <v>Deepit</v>
      </c>
      <c r="AH105" t="str">
        <v>Ranjana</v>
      </c>
      <c r="AI105" t="str">
        <v>Female</v>
      </c>
      <c r="AJ105" t="str">
        <v>Marketing</v>
      </c>
      <c r="AK105">
        <v>104903.79</v>
      </c>
      <c r="AL105" t="str">
        <v>Above 100k</v>
      </c>
      <c r="AM105" s="22">
        <v>43649</v>
      </c>
      <c r="AN105">
        <v>1</v>
      </c>
      <c r="AO105" t="str">
        <v>Permanent</v>
      </c>
      <c r="AP105" t="str">
        <v>Chennai, India</v>
      </c>
      <c r="AQ105">
        <v>4.97260273972603</v>
      </c>
      <c r="AR105" t="str">
        <v>Full time</v>
      </c>
    </row>
    <row r="106" spans="17:44" hidden="1" x14ac:dyDescent="0.3">
      <c r="Q106" t="str">
        <v>VT00740</v>
      </c>
      <c r="R106" t="str">
        <v>Chitrasen</v>
      </c>
      <c r="S106" t="str">
        <v>Laul</v>
      </c>
      <c r="T106" t="str">
        <v>Female</v>
      </c>
      <c r="U106" t="str">
        <v>Research and Development</v>
      </c>
      <c r="V106">
        <v>46751.7</v>
      </c>
      <c r="W106" t="str">
        <v>Under 50k</v>
      </c>
      <c r="X106" s="22">
        <v>43843</v>
      </c>
      <c r="Y106">
        <v>1</v>
      </c>
      <c r="Z106" t="str">
        <v>Fixed Term</v>
      </c>
      <c r="AA106" t="str">
        <v>Hyderabad, India</v>
      </c>
      <c r="AB106">
        <v>4.4410958904109599</v>
      </c>
      <c r="AC106" t="str">
        <v>Full time</v>
      </c>
      <c r="AF106" t="str">
        <v>SQ03024</v>
      </c>
      <c r="AG106" t="str">
        <v>Inge</v>
      </c>
      <c r="AH106" t="str">
        <v>Creer</v>
      </c>
      <c r="AI106" t="str">
        <v>Female</v>
      </c>
      <c r="AJ106" t="str">
        <v>Services</v>
      </c>
      <c r="AK106">
        <v>69057.320000000007</v>
      </c>
      <c r="AL106" t="str">
        <v>50k to 100k</v>
      </c>
      <c r="AM106" s="22">
        <v>43390</v>
      </c>
      <c r="AN106">
        <v>1</v>
      </c>
      <c r="AO106" t="str">
        <v>Permanent</v>
      </c>
      <c r="AP106" t="str">
        <v>Wellington, New Zealand</v>
      </c>
      <c r="AQ106">
        <v>5.6821917808219196</v>
      </c>
      <c r="AR106" t="str">
        <v>Full time</v>
      </c>
    </row>
    <row r="107" spans="17:44" hidden="1" x14ac:dyDescent="0.3">
      <c r="Q107" t="str">
        <v>VT01249</v>
      </c>
      <c r="R107" t="str">
        <v>Brendan</v>
      </c>
      <c r="S107" t="str">
        <v>Edgeller</v>
      </c>
      <c r="T107" t="str">
        <v>Female</v>
      </c>
      <c r="U107" t="str">
        <v>Legal</v>
      </c>
      <c r="V107">
        <v>31042.51</v>
      </c>
      <c r="W107" t="str">
        <v>Under 50k</v>
      </c>
      <c r="X107" s="22">
        <v>44473</v>
      </c>
      <c r="Y107">
        <v>0.3</v>
      </c>
      <c r="Z107" t="str">
        <v>Fixed Term</v>
      </c>
      <c r="AA107" t="str">
        <v>Remote</v>
      </c>
      <c r="AB107">
        <v>2.7150684931506799</v>
      </c>
      <c r="AC107" t="str">
        <v>Part time</v>
      </c>
      <c r="AF107" t="str">
        <v>SQ03024</v>
      </c>
      <c r="AG107" t="str">
        <v>Inge</v>
      </c>
      <c r="AH107" t="str">
        <v>Creer</v>
      </c>
      <c r="AI107" t="str">
        <v>Female</v>
      </c>
      <c r="AJ107" t="str">
        <v>Services</v>
      </c>
      <c r="AK107">
        <v>69057.320000000007</v>
      </c>
      <c r="AL107" t="str">
        <v>50k to 100k</v>
      </c>
      <c r="AM107" s="22">
        <v>43390</v>
      </c>
      <c r="AN107">
        <v>1</v>
      </c>
      <c r="AO107" t="str">
        <v>Permanent</v>
      </c>
      <c r="AP107" t="str">
        <v>Wellington, New Zealand</v>
      </c>
      <c r="AQ107">
        <v>5.6821917808219196</v>
      </c>
      <c r="AR107" t="str">
        <v>Full time</v>
      </c>
    </row>
    <row r="108" spans="17:44" x14ac:dyDescent="0.3">
      <c r="Q108" t="str">
        <v>VT01323</v>
      </c>
      <c r="R108" t="str">
        <v>Mardav</v>
      </c>
      <c r="S108" t="str">
        <v>Ramaswami</v>
      </c>
      <c r="T108" t="str">
        <v>Female</v>
      </c>
      <c r="U108" t="str">
        <v>Business Development</v>
      </c>
      <c r="V108">
        <v>86233.83</v>
      </c>
      <c r="W108" t="str">
        <v>50k to 100k</v>
      </c>
      <c r="X108" s="22">
        <v>43706</v>
      </c>
      <c r="Y108">
        <v>1</v>
      </c>
      <c r="Z108" t="str">
        <v>Fixed Term</v>
      </c>
      <c r="AA108" t="str">
        <v>Chennai, India</v>
      </c>
      <c r="AB108">
        <v>4.8164383561643804</v>
      </c>
      <c r="AC108" t="str">
        <v>Full time</v>
      </c>
      <c r="AF108" t="str">
        <v>SQ03112</v>
      </c>
      <c r="AG108" t="str">
        <v>Kantimoy</v>
      </c>
      <c r="AH108" t="str">
        <v>Pritish</v>
      </c>
      <c r="AI108" t="str">
        <v>Male</v>
      </c>
      <c r="AJ108" t="str">
        <v>Product Management</v>
      </c>
      <c r="AK108">
        <v>77743.149999999994</v>
      </c>
      <c r="AL108" t="str">
        <v>50k to 100k</v>
      </c>
      <c r="AM108" s="22">
        <v>43920</v>
      </c>
      <c r="AN108">
        <v>1</v>
      </c>
      <c r="AO108" t="str">
        <v>Permanent</v>
      </c>
      <c r="AP108" t="str">
        <v>Chennai, India</v>
      </c>
      <c r="AQ108">
        <v>4.2301369863013702</v>
      </c>
      <c r="AR108" t="str">
        <v>Full time</v>
      </c>
    </row>
    <row r="109" spans="17:44" hidden="1" x14ac:dyDescent="0.3">
      <c r="Q109" t="str">
        <v>VT01523</v>
      </c>
      <c r="R109" t="str">
        <v>Charmane</v>
      </c>
      <c r="S109" t="str">
        <v>Heistermann</v>
      </c>
      <c r="T109" t="str">
        <v>Female</v>
      </c>
      <c r="U109" t="str">
        <v>Business Development</v>
      </c>
      <c r="V109">
        <v>86558.58</v>
      </c>
      <c r="W109" t="str">
        <v>50k to 100k</v>
      </c>
      <c r="X109" s="22">
        <v>43887</v>
      </c>
      <c r="Y109">
        <v>1</v>
      </c>
      <c r="Z109" t="str">
        <v>Fixed Term</v>
      </c>
      <c r="AA109" t="str">
        <v>Remote</v>
      </c>
      <c r="AB109">
        <v>4.3205479452054796</v>
      </c>
      <c r="AC109" t="str">
        <v>Full time</v>
      </c>
      <c r="AF109" t="str">
        <v>SQ03116</v>
      </c>
      <c r="AG109" t="str">
        <v>Syd</v>
      </c>
      <c r="AH109" t="str">
        <v>Fearn</v>
      </c>
      <c r="AI109" t="str">
        <v>Male</v>
      </c>
      <c r="AJ109" t="str">
        <v>Engineering</v>
      </c>
      <c r="AK109">
        <v>108872.77</v>
      </c>
      <c r="AL109" t="str">
        <v>Above 100k</v>
      </c>
      <c r="AM109" s="22">
        <v>43521</v>
      </c>
      <c r="AN109">
        <v>1</v>
      </c>
      <c r="AO109" t="str">
        <v>Permanent</v>
      </c>
      <c r="AP109" t="str">
        <v>Remote</v>
      </c>
      <c r="AQ109">
        <v>5.3232876712328796</v>
      </c>
      <c r="AR109" t="str">
        <v>Full time</v>
      </c>
    </row>
    <row r="110" spans="17:44" hidden="1" x14ac:dyDescent="0.3">
      <c r="Q110" t="str">
        <v>VT01610</v>
      </c>
      <c r="R110" t="str">
        <v>Dhruv</v>
      </c>
      <c r="S110" t="str">
        <v>Manjunath</v>
      </c>
      <c r="T110" t="str">
        <v>Female</v>
      </c>
      <c r="U110" t="str">
        <v>Accounting</v>
      </c>
      <c r="V110">
        <v>76303.820000000007</v>
      </c>
      <c r="W110" t="str">
        <v>50k to 100k</v>
      </c>
      <c r="X110" s="22">
        <v>43458</v>
      </c>
      <c r="Y110">
        <v>1</v>
      </c>
      <c r="Z110" t="str">
        <v>Fixed Term</v>
      </c>
      <c r="AA110" t="str">
        <v>Hyderabad, India</v>
      </c>
      <c r="AB110">
        <v>5.4958904109589</v>
      </c>
      <c r="AC110" t="str">
        <v>Full time</v>
      </c>
      <c r="AF110" t="str">
        <v>SQ03321</v>
      </c>
      <c r="AG110" t="str">
        <v>Gradey</v>
      </c>
      <c r="AH110" t="str">
        <v>Litton</v>
      </c>
      <c r="AI110" t="str">
        <v>Female</v>
      </c>
      <c r="AJ110" t="str">
        <v>Accounting</v>
      </c>
      <c r="AK110">
        <v>68887.839999999997</v>
      </c>
      <c r="AL110" t="str">
        <v>50k to 100k</v>
      </c>
      <c r="AM110" s="22">
        <v>43297</v>
      </c>
      <c r="AN110">
        <v>1</v>
      </c>
      <c r="AO110" t="str">
        <v>Permanent</v>
      </c>
      <c r="AP110" t="str">
        <v>Remote</v>
      </c>
      <c r="AQ110">
        <v>5.9369863013698598</v>
      </c>
      <c r="AR110" t="str">
        <v>Full time</v>
      </c>
    </row>
    <row r="111" spans="17:44" hidden="1" x14ac:dyDescent="0.3">
      <c r="Q111" t="str">
        <v>VT01610</v>
      </c>
      <c r="R111" t="str">
        <v>Kunja</v>
      </c>
      <c r="S111" t="str">
        <v>Prashanta</v>
      </c>
      <c r="T111" t="str">
        <v>Female</v>
      </c>
      <c r="U111" t="str">
        <v>Accounting</v>
      </c>
      <c r="V111">
        <v>76303.820000000007</v>
      </c>
      <c r="W111" t="str">
        <v>50k to 100k</v>
      </c>
      <c r="X111" s="22">
        <v>43458</v>
      </c>
      <c r="Y111">
        <v>1</v>
      </c>
      <c r="Z111" t="str">
        <v>Fixed Term</v>
      </c>
      <c r="AA111" t="str">
        <v>Hyderabad, India</v>
      </c>
      <c r="AB111">
        <v>5.4958904109589</v>
      </c>
      <c r="AC111" t="str">
        <v>Full time</v>
      </c>
      <c r="AF111" t="str">
        <v>SQ03350</v>
      </c>
      <c r="AG111" t="str">
        <v>Felice</v>
      </c>
      <c r="AH111" t="str">
        <v>McMurty</v>
      </c>
      <c r="AI111" t="str">
        <v>Female</v>
      </c>
      <c r="AJ111" t="str">
        <v>Product Management</v>
      </c>
      <c r="AK111">
        <v>66865.490000000005</v>
      </c>
      <c r="AL111" t="str">
        <v>50k to 100k</v>
      </c>
      <c r="AM111" s="22">
        <v>43514</v>
      </c>
      <c r="AN111">
        <v>1</v>
      </c>
      <c r="AO111" t="str">
        <v>Permanent</v>
      </c>
      <c r="AP111" t="str">
        <v>Seattle, USA</v>
      </c>
      <c r="AQ111">
        <v>5.3424657534246602</v>
      </c>
      <c r="AR111" t="str">
        <v>Full time</v>
      </c>
    </row>
    <row r="112" spans="17:44" hidden="1" x14ac:dyDescent="0.3">
      <c r="Q112" t="str">
        <v>VT01684</v>
      </c>
      <c r="R112" t="str">
        <v>Audry</v>
      </c>
      <c r="S112" t="str">
        <v>Yu</v>
      </c>
      <c r="T112" t="str">
        <v>Female</v>
      </c>
      <c r="U112" t="str">
        <v>Training</v>
      </c>
      <c r="V112">
        <v>101187.36</v>
      </c>
      <c r="W112" t="str">
        <v>Above 100k</v>
      </c>
      <c r="X112" s="22">
        <v>43258</v>
      </c>
      <c r="Y112">
        <v>1</v>
      </c>
      <c r="Z112" t="str">
        <v>Fixed Term</v>
      </c>
      <c r="AA112" t="str">
        <v>Columbus, USA</v>
      </c>
      <c r="AB112">
        <v>6.0438356164383604</v>
      </c>
      <c r="AC112" t="str">
        <v>Full time</v>
      </c>
      <c r="AF112" t="str">
        <v>SQ03350</v>
      </c>
      <c r="AG112" t="str">
        <v>Felice</v>
      </c>
      <c r="AH112" t="str">
        <v>McMurty</v>
      </c>
      <c r="AI112" t="str">
        <v>Female</v>
      </c>
      <c r="AJ112" t="str">
        <v>Product Management</v>
      </c>
      <c r="AK112">
        <v>66865.490000000005</v>
      </c>
      <c r="AL112" t="str">
        <v>50k to 100k</v>
      </c>
      <c r="AM112" s="22">
        <v>43514</v>
      </c>
      <c r="AN112">
        <v>1</v>
      </c>
      <c r="AO112" t="str">
        <v>Permanent</v>
      </c>
      <c r="AP112" t="str">
        <v>Seattle, USA</v>
      </c>
      <c r="AQ112">
        <v>5.3424657534246602</v>
      </c>
      <c r="AR112" t="str">
        <v>Full time</v>
      </c>
    </row>
    <row r="113" spans="17:44" x14ac:dyDescent="0.3">
      <c r="Q113" t="str">
        <v>VT01740</v>
      </c>
      <c r="R113" t="str">
        <v>Ginger</v>
      </c>
      <c r="S113" t="str">
        <v>Myott</v>
      </c>
      <c r="T113" t="str">
        <v>Female</v>
      </c>
      <c r="U113" t="str">
        <v>Services</v>
      </c>
      <c r="V113">
        <v>31172.77</v>
      </c>
      <c r="W113" t="str">
        <v>Under 50k</v>
      </c>
      <c r="X113" s="22">
        <v>43665</v>
      </c>
      <c r="Y113">
        <v>1</v>
      </c>
      <c r="Z113" t="str">
        <v>Fixed Term</v>
      </c>
      <c r="AA113" t="str">
        <v>Remote</v>
      </c>
      <c r="AB113">
        <v>4.9287671232876704</v>
      </c>
      <c r="AC113" t="str">
        <v>Full time</v>
      </c>
      <c r="AF113" t="str">
        <v>SQ03387</v>
      </c>
      <c r="AG113" t="str">
        <v>Robinia</v>
      </c>
      <c r="AH113" t="str">
        <v>Scholling</v>
      </c>
      <c r="AI113" t="str">
        <v>Female</v>
      </c>
      <c r="AJ113" t="str">
        <v>Human Resources</v>
      </c>
      <c r="AK113">
        <v>100731.95</v>
      </c>
      <c r="AL113" t="str">
        <v>Above 100k</v>
      </c>
      <c r="AM113" s="22">
        <v>43936</v>
      </c>
      <c r="AN113">
        <v>1</v>
      </c>
      <c r="AO113" t="str">
        <v>Permanent</v>
      </c>
      <c r="AP113" t="str">
        <v>Auckland, New Zealand</v>
      </c>
      <c r="AQ113">
        <v>4.1863013698630098</v>
      </c>
      <c r="AR113" t="str">
        <v>Full time</v>
      </c>
    </row>
    <row r="114" spans="17:44" hidden="1" x14ac:dyDescent="0.3">
      <c r="Q114" t="str">
        <v>VT01803</v>
      </c>
      <c r="R114" t="str">
        <v>Freddy</v>
      </c>
      <c r="S114" t="str">
        <v>Linford</v>
      </c>
      <c r="T114" t="str">
        <v>Female</v>
      </c>
      <c r="U114" t="str">
        <v>Training</v>
      </c>
      <c r="V114">
        <v>93128.34</v>
      </c>
      <c r="W114" t="str">
        <v>50k to 100k</v>
      </c>
      <c r="X114" s="22">
        <v>43164</v>
      </c>
      <c r="Y114">
        <v>1</v>
      </c>
      <c r="Z114" t="str">
        <v>Fixed Term</v>
      </c>
      <c r="AA114" t="str">
        <v>Seattle, USA</v>
      </c>
      <c r="AB114">
        <v>6.3013698630136998</v>
      </c>
      <c r="AC114" t="str">
        <v>Full time</v>
      </c>
      <c r="AF114" t="str">
        <v>SQ03476</v>
      </c>
      <c r="AG114" t="str">
        <v>Ramalingam</v>
      </c>
      <c r="AH114" t="str">
        <v>Kothapeta</v>
      </c>
      <c r="AI114" t="str">
        <v>Need to check</v>
      </c>
      <c r="AJ114" t="str">
        <v>Accounting</v>
      </c>
      <c r="AK114">
        <v>107107.6</v>
      </c>
      <c r="AL114" t="str">
        <v>Above 100k</v>
      </c>
      <c r="AM114" s="22">
        <v>43325</v>
      </c>
      <c r="AN114">
        <v>0.9</v>
      </c>
      <c r="AO114" t="str">
        <v>Permanent</v>
      </c>
      <c r="AP114" t="str">
        <v>Chennai, India</v>
      </c>
      <c r="AQ114">
        <v>5.86027397260274</v>
      </c>
      <c r="AR114" t="str">
        <v>Part time</v>
      </c>
    </row>
    <row r="115" spans="17:44" x14ac:dyDescent="0.3">
      <c r="Q115" t="str">
        <v>VT02118</v>
      </c>
      <c r="R115" t="str">
        <v>Oorjit</v>
      </c>
      <c r="S115" t="str">
        <v>Nandanavanam</v>
      </c>
      <c r="T115" t="str">
        <v>Female</v>
      </c>
      <c r="U115" t="str">
        <v>Engineering</v>
      </c>
      <c r="V115">
        <v>51165.37</v>
      </c>
      <c r="W115" t="str">
        <v>50k to 100k</v>
      </c>
      <c r="X115" s="22">
        <v>44237</v>
      </c>
      <c r="Y115">
        <v>1</v>
      </c>
      <c r="Z115" t="str">
        <v>Fixed Term</v>
      </c>
      <c r="AA115" t="str">
        <v>Hyderabad, India</v>
      </c>
      <c r="AB115">
        <v>3.36164383561644</v>
      </c>
      <c r="AC115" t="str">
        <v>Full time</v>
      </c>
      <c r="AF115" t="str">
        <v>SQ03491</v>
      </c>
      <c r="AG115" t="str">
        <v>Freda</v>
      </c>
      <c r="AH115" t="str">
        <v>Legan</v>
      </c>
      <c r="AI115" t="str">
        <v>Female</v>
      </c>
      <c r="AJ115" t="str">
        <v>Sales</v>
      </c>
      <c r="AK115">
        <v>102129.37</v>
      </c>
      <c r="AL115" t="str">
        <v>Above 100k</v>
      </c>
      <c r="AM115" s="22">
        <v>44396</v>
      </c>
      <c r="AN115">
        <v>1</v>
      </c>
      <c r="AO115" t="str">
        <v>Permanent</v>
      </c>
      <c r="AP115" t="str">
        <v>Columbus, USA</v>
      </c>
      <c r="AQ115">
        <v>2.9260273972602699</v>
      </c>
      <c r="AR115" t="str">
        <v>Full time</v>
      </c>
    </row>
    <row r="116" spans="17:44" x14ac:dyDescent="0.3">
      <c r="Q116" t="str">
        <v>VT02260</v>
      </c>
      <c r="R116" t="str">
        <v>Rhiamon</v>
      </c>
      <c r="S116" t="str">
        <v>Mollison</v>
      </c>
      <c r="T116" t="str">
        <v>Female</v>
      </c>
      <c r="U116" t="str">
        <v>Research and Development</v>
      </c>
      <c r="V116">
        <v>59434.18</v>
      </c>
      <c r="W116" t="str">
        <v>50k to 100k</v>
      </c>
      <c r="X116" s="22">
        <v>43931</v>
      </c>
      <c r="Y116">
        <v>1</v>
      </c>
      <c r="Z116" t="str">
        <v>Temporary</v>
      </c>
      <c r="AA116" t="str">
        <v>Seattle, USA</v>
      </c>
      <c r="AB116">
        <v>4.2</v>
      </c>
      <c r="AC116" t="str">
        <v>Full time</v>
      </c>
      <c r="AF116" t="str">
        <v>SQ03546</v>
      </c>
      <c r="AG116" t="str">
        <v>Amlankusum</v>
      </c>
      <c r="AH116" t="str">
        <v>Rajabhushan</v>
      </c>
      <c r="AI116" t="str">
        <v>Female</v>
      </c>
      <c r="AJ116" t="str">
        <v>Legal</v>
      </c>
      <c r="AK116">
        <v>75733.740000000005</v>
      </c>
      <c r="AL116" t="str">
        <v>50k to 100k</v>
      </c>
      <c r="AM116" s="22">
        <v>44382</v>
      </c>
      <c r="AN116">
        <v>1</v>
      </c>
      <c r="AO116" t="str">
        <v>Permanent</v>
      </c>
      <c r="AP116" t="str">
        <v>Hyderabad, India</v>
      </c>
      <c r="AQ116">
        <v>2.9643835616438401</v>
      </c>
      <c r="AR116" t="str">
        <v>Full time</v>
      </c>
    </row>
    <row r="117" spans="17:44" x14ac:dyDescent="0.3">
      <c r="Q117" t="str">
        <v>VT02319</v>
      </c>
      <c r="R117" t="str">
        <v>Tarala</v>
      </c>
      <c r="S117" t="str">
        <v>Vishaal</v>
      </c>
      <c r="T117" t="str">
        <v>Female</v>
      </c>
      <c r="U117" t="str">
        <v>Research and Development</v>
      </c>
      <c r="V117">
        <v>96555.53</v>
      </c>
      <c r="W117" t="str">
        <v>50k to 100k</v>
      </c>
      <c r="X117" s="22">
        <v>43489</v>
      </c>
      <c r="Y117">
        <v>0.2</v>
      </c>
      <c r="Z117" t="str">
        <v>Temporary</v>
      </c>
      <c r="AA117" t="str">
        <v>Hyderabad, India</v>
      </c>
      <c r="AB117">
        <v>5.4109589041095898</v>
      </c>
      <c r="AC117" t="str">
        <v>Part time</v>
      </c>
      <c r="AF117" t="str">
        <v>SQ03625</v>
      </c>
      <c r="AG117" t="str">
        <v>Fidela</v>
      </c>
      <c r="AH117" t="str">
        <v>Artis</v>
      </c>
      <c r="AI117" t="str">
        <v>Female</v>
      </c>
      <c r="AJ117" t="str">
        <v>Sales</v>
      </c>
      <c r="AK117">
        <v>78020.39</v>
      </c>
      <c r="AL117" t="str">
        <v>50k to 100k</v>
      </c>
      <c r="AM117" s="22">
        <v>43899</v>
      </c>
      <c r="AN117">
        <v>1</v>
      </c>
      <c r="AO117" t="str">
        <v>Permanent</v>
      </c>
      <c r="AP117" t="str">
        <v>Remote</v>
      </c>
      <c r="AQ117">
        <v>4.2876712328767104</v>
      </c>
      <c r="AR117" t="str">
        <v>Full time</v>
      </c>
    </row>
    <row r="118" spans="17:44" x14ac:dyDescent="0.3">
      <c r="Q118" t="str">
        <v>VT02374</v>
      </c>
      <c r="R118" t="str">
        <v>Delphine</v>
      </c>
      <c r="S118" t="str">
        <v>Jewis</v>
      </c>
      <c r="T118" t="str">
        <v>Female</v>
      </c>
      <c r="U118" t="str">
        <v>Accounting</v>
      </c>
      <c r="V118">
        <v>71823.56</v>
      </c>
      <c r="W118" t="str">
        <v>50k to 100k</v>
      </c>
      <c r="X118" s="22">
        <v>43374</v>
      </c>
      <c r="Y118">
        <v>0.3</v>
      </c>
      <c r="Z118" t="str">
        <v>Temporary</v>
      </c>
      <c r="AA118" t="str">
        <v>Remote</v>
      </c>
      <c r="AB118">
        <v>5.7260273972602702</v>
      </c>
      <c r="AC118" t="str">
        <v>Part time</v>
      </c>
      <c r="AF118" t="str">
        <v>SQ03626</v>
      </c>
      <c r="AG118" t="str">
        <v>Krishnakanta</v>
      </c>
      <c r="AH118" t="str">
        <v>Vellanki</v>
      </c>
      <c r="AI118" t="str">
        <v>Female</v>
      </c>
      <c r="AJ118" t="str">
        <v>Training</v>
      </c>
      <c r="AK118">
        <v>95677.9</v>
      </c>
      <c r="AL118" t="str">
        <v>50k to 100k</v>
      </c>
      <c r="AM118" s="22">
        <v>44396</v>
      </c>
      <c r="AN118">
        <v>0.3</v>
      </c>
      <c r="AO118" t="str">
        <v>Permanent</v>
      </c>
      <c r="AP118" t="str">
        <v>Chennai, India</v>
      </c>
      <c r="AQ118">
        <v>2.9260273972602699</v>
      </c>
      <c r="AR118" t="str">
        <v>Part time</v>
      </c>
    </row>
    <row r="119" spans="17:44" x14ac:dyDescent="0.3">
      <c r="Q119" t="str">
        <v>VT02374</v>
      </c>
      <c r="R119" t="str">
        <v>Delphine</v>
      </c>
      <c r="S119" t="str">
        <v>Jewis</v>
      </c>
      <c r="T119" t="str">
        <v>Female</v>
      </c>
      <c r="U119" t="str">
        <v>Accounting</v>
      </c>
      <c r="V119">
        <v>71823.56</v>
      </c>
      <c r="W119" t="str">
        <v>50k to 100k</v>
      </c>
      <c r="X119" s="22">
        <v>43374</v>
      </c>
      <c r="Y119">
        <v>0.3</v>
      </c>
      <c r="Z119" t="str">
        <v>Temporary</v>
      </c>
      <c r="AA119" t="str">
        <v>Remote</v>
      </c>
      <c r="AB119">
        <v>5.7260273972602702</v>
      </c>
      <c r="AC119" t="str">
        <v>Part time</v>
      </c>
      <c r="AF119" t="str">
        <v>SQ03733</v>
      </c>
      <c r="AG119" t="str">
        <v>Revkah</v>
      </c>
      <c r="AH119" t="str">
        <v>Antonacci</v>
      </c>
      <c r="AI119" t="str">
        <v>Male</v>
      </c>
      <c r="AJ119" t="str">
        <v>Engineering</v>
      </c>
      <c r="AK119">
        <v>109143.17</v>
      </c>
      <c r="AL119" t="str">
        <v>Above 100k</v>
      </c>
      <c r="AM119" s="22">
        <v>43945</v>
      </c>
      <c r="AN119">
        <v>1</v>
      </c>
      <c r="AO119" t="str">
        <v>Permanent</v>
      </c>
      <c r="AP119" t="str">
        <v>Wellington, New Zealand</v>
      </c>
      <c r="AQ119">
        <v>4.1616438356164398</v>
      </c>
      <c r="AR119" t="str">
        <v>Full time</v>
      </c>
    </row>
    <row r="120" spans="17:44" hidden="1" x14ac:dyDescent="0.3">
      <c r="Q120" t="str">
        <v>VT02532</v>
      </c>
      <c r="R120" t="str">
        <v>Adey</v>
      </c>
      <c r="S120" t="str">
        <v>Ryal</v>
      </c>
      <c r="T120" t="str">
        <v>Female</v>
      </c>
      <c r="U120" t="str">
        <v>Legal</v>
      </c>
      <c r="V120">
        <v>32496.880000000001</v>
      </c>
      <c r="W120" t="str">
        <v>Under 50k</v>
      </c>
      <c r="X120" s="22">
        <v>43234</v>
      </c>
      <c r="Y120">
        <v>1</v>
      </c>
      <c r="Z120" t="str">
        <v>Temporary</v>
      </c>
      <c r="AA120" t="str">
        <v>Remote</v>
      </c>
      <c r="AB120">
        <v>6.10958904109589</v>
      </c>
      <c r="AC120" t="str">
        <v>Full time</v>
      </c>
      <c r="AF120" t="str">
        <v>SQ04437</v>
      </c>
      <c r="AG120" t="str">
        <v>Hephzibah</v>
      </c>
      <c r="AH120" t="str">
        <v>Summerell</v>
      </c>
      <c r="AI120" t="str">
        <v>Female</v>
      </c>
      <c r="AJ120" t="str">
        <v>Services</v>
      </c>
      <c r="AK120">
        <v>28305.08</v>
      </c>
      <c r="AL120" t="str">
        <v>Under 50k</v>
      </c>
      <c r="AM120" s="22">
        <v>43754</v>
      </c>
      <c r="AN120">
        <v>1</v>
      </c>
      <c r="AO120" t="str">
        <v>Permanent</v>
      </c>
      <c r="AP120" t="str">
        <v>Remote</v>
      </c>
      <c r="AQ120">
        <v>4.6849315068493196</v>
      </c>
      <c r="AR120" t="str">
        <v>Full time</v>
      </c>
    </row>
    <row r="121" spans="17:44" hidden="1" x14ac:dyDescent="0.3">
      <c r="Q121" t="str">
        <v>VT03701</v>
      </c>
      <c r="R121" t="str">
        <v>Narois</v>
      </c>
      <c r="S121" t="str">
        <v>Motiwala</v>
      </c>
      <c r="T121" t="str">
        <v>Female</v>
      </c>
      <c r="U121" t="str">
        <v>Product Management</v>
      </c>
      <c r="V121">
        <v>89829.33</v>
      </c>
      <c r="W121" t="str">
        <v>50k to 100k</v>
      </c>
      <c r="X121" s="22">
        <v>43794</v>
      </c>
      <c r="Y121">
        <v>1</v>
      </c>
      <c r="Z121" t="str">
        <v>Temporary</v>
      </c>
      <c r="AA121" t="str">
        <v>Chennai, India</v>
      </c>
      <c r="AB121">
        <v>4.5753424657534199</v>
      </c>
      <c r="AC121" t="str">
        <v>Full time</v>
      </c>
      <c r="AF121" t="str">
        <v>SQ04488</v>
      </c>
      <c r="AG121" t="str">
        <v>Ramnath</v>
      </c>
      <c r="AH121" t="str">
        <v>Ravuri</v>
      </c>
      <c r="AI121" t="str">
        <v>Male</v>
      </c>
      <c r="AJ121" t="str">
        <v>Marketing</v>
      </c>
      <c r="AK121">
        <v>76932.600000000006</v>
      </c>
      <c r="AL121" t="str">
        <v>50k to 100k</v>
      </c>
      <c r="AM121" s="22">
        <v>43493</v>
      </c>
      <c r="AN121">
        <v>1</v>
      </c>
      <c r="AO121" t="str">
        <v>Permanent</v>
      </c>
      <c r="AP121" t="str">
        <v>Hyderabad, India</v>
      </c>
      <c r="AQ121">
        <v>5.4</v>
      </c>
      <c r="AR121" t="str">
        <v>Full time</v>
      </c>
    </row>
    <row r="122" spans="17:44" hidden="1" x14ac:dyDescent="0.3">
      <c r="Q122" t="str">
        <v>VT03988</v>
      </c>
      <c r="R122" t="str">
        <v>Venkat</v>
      </c>
      <c r="S122" t="str">
        <v>Kodi</v>
      </c>
      <c r="T122" t="str">
        <v>Female</v>
      </c>
      <c r="U122" t="str">
        <v>Support</v>
      </c>
      <c r="V122">
        <v>58935.92</v>
      </c>
      <c r="W122" t="str">
        <v>50k to 100k</v>
      </c>
      <c r="X122" s="22">
        <v>43717</v>
      </c>
      <c r="Y122">
        <v>1</v>
      </c>
      <c r="Z122" t="str">
        <v>Temporary</v>
      </c>
      <c r="AA122" t="str">
        <v>Hyderabad, India</v>
      </c>
      <c r="AB122">
        <v>4.7863013698630104</v>
      </c>
      <c r="AC122" t="str">
        <v>Full time</v>
      </c>
      <c r="AF122" t="str">
        <v>SQ04598</v>
      </c>
      <c r="AG122" t="str">
        <v>Pearla</v>
      </c>
      <c r="AH122" t="str">
        <v>Beteriss</v>
      </c>
      <c r="AI122" t="str">
        <v>Male</v>
      </c>
      <c r="AJ122" t="str">
        <v>Services</v>
      </c>
      <c r="AK122">
        <v>69913.39</v>
      </c>
      <c r="AL122" t="str">
        <v>50k to 100k</v>
      </c>
      <c r="AM122" s="22">
        <v>43584</v>
      </c>
      <c r="AN122">
        <v>1</v>
      </c>
      <c r="AO122" t="str">
        <v>Permanent</v>
      </c>
      <c r="AP122" t="str">
        <v>Remote</v>
      </c>
      <c r="AQ122">
        <v>5.1506849315068504</v>
      </c>
      <c r="AR122" t="str">
        <v>Full time</v>
      </c>
    </row>
    <row r="123" spans="17:44" hidden="1" x14ac:dyDescent="0.3">
      <c r="Q123" t="str">
        <v>VT04093</v>
      </c>
      <c r="R123" t="str">
        <v>Prasanna</v>
      </c>
      <c r="S123" t="str">
        <v>Lakshmi</v>
      </c>
      <c r="T123" t="str">
        <v>Female</v>
      </c>
      <c r="U123" t="str">
        <v>Training</v>
      </c>
      <c r="V123">
        <v>116767.63</v>
      </c>
      <c r="W123" t="str">
        <v>Above 100k</v>
      </c>
      <c r="X123" s="22">
        <v>43949</v>
      </c>
      <c r="Y123">
        <v>0.4</v>
      </c>
      <c r="Z123" t="str">
        <v>Temporary</v>
      </c>
      <c r="AA123" t="str">
        <v>Chennai, India</v>
      </c>
      <c r="AB123">
        <v>4.1506849315068504</v>
      </c>
      <c r="AC123" t="str">
        <v>Part time</v>
      </c>
      <c r="AF123" t="str">
        <v>SQ04603</v>
      </c>
      <c r="AG123" t="str">
        <v>Natalee</v>
      </c>
      <c r="AH123" t="str">
        <v>Craiker</v>
      </c>
      <c r="AI123" t="str">
        <v>Male</v>
      </c>
      <c r="AJ123" t="str">
        <v>Product Management</v>
      </c>
      <c r="AK123">
        <v>111229.47</v>
      </c>
      <c r="AL123" t="str">
        <v>Above 100k</v>
      </c>
      <c r="AM123" s="22">
        <v>43402</v>
      </c>
      <c r="AN123">
        <v>1</v>
      </c>
      <c r="AO123" t="str">
        <v>Permanent</v>
      </c>
      <c r="AP123" t="str">
        <v>Remote</v>
      </c>
      <c r="AQ123">
        <v>5.6493150684931503</v>
      </c>
      <c r="AR123" t="str">
        <v>Full time</v>
      </c>
    </row>
    <row r="124" spans="17:44" x14ac:dyDescent="0.3">
      <c r="Q124" t="str">
        <v>VT04093</v>
      </c>
      <c r="R124" t="str">
        <v>Baruna</v>
      </c>
      <c r="S124" t="str">
        <v>Ogale</v>
      </c>
      <c r="T124" t="str">
        <v>Female</v>
      </c>
      <c r="U124" t="str">
        <v>Training</v>
      </c>
      <c r="V124">
        <v>116767.63</v>
      </c>
      <c r="W124" t="str">
        <v>Above 100k</v>
      </c>
      <c r="X124" s="22">
        <v>43949</v>
      </c>
      <c r="Y124">
        <v>0.4</v>
      </c>
      <c r="Z124" t="str">
        <v>Temporary</v>
      </c>
      <c r="AA124" t="str">
        <v>Chennai, India</v>
      </c>
      <c r="AB124">
        <v>4.1506849315068504</v>
      </c>
      <c r="AC124" t="str">
        <v>Part time</v>
      </c>
      <c r="AF124" t="str">
        <v>SQ04612</v>
      </c>
      <c r="AG124" t="str">
        <v>Mick</v>
      </c>
      <c r="AH124" t="str">
        <v>Spraberry</v>
      </c>
      <c r="AI124" t="str">
        <v>Female</v>
      </c>
      <c r="AJ124" t="str">
        <v>Services</v>
      </c>
      <c r="AK124">
        <v>120000</v>
      </c>
      <c r="AL124" t="str">
        <v>Above 100k</v>
      </c>
      <c r="AM124" s="22">
        <v>43902</v>
      </c>
      <c r="AN124">
        <v>0.9</v>
      </c>
      <c r="AO124" t="str">
        <v>Permanent</v>
      </c>
      <c r="AP124" t="str">
        <v>Remote</v>
      </c>
      <c r="AQ124">
        <v>4.2794520547945201</v>
      </c>
      <c r="AR124" t="str">
        <v>Part time</v>
      </c>
    </row>
    <row r="125" spans="17:44" hidden="1" x14ac:dyDescent="0.3">
      <c r="Q125" t="str">
        <v>VT04415</v>
      </c>
      <c r="R125" t="str">
        <v>Malory</v>
      </c>
      <c r="S125" t="str">
        <v>Biles</v>
      </c>
      <c r="T125" t="str">
        <v>Female</v>
      </c>
      <c r="U125" t="str">
        <v>Training</v>
      </c>
      <c r="V125">
        <v>58744.17</v>
      </c>
      <c r="W125" t="str">
        <v>50k to 100k</v>
      </c>
      <c r="X125" s="22">
        <v>43171</v>
      </c>
      <c r="Y125">
        <v>1</v>
      </c>
      <c r="Z125" t="str">
        <v>Temporary</v>
      </c>
      <c r="AA125" t="str">
        <v>Columbus, USA</v>
      </c>
      <c r="AB125">
        <v>6.2821917808219201</v>
      </c>
      <c r="AC125" t="str">
        <v>Full time</v>
      </c>
      <c r="AF125" t="str">
        <v>SQ04613</v>
      </c>
      <c r="AG125" t="str">
        <v>Sarojini</v>
      </c>
      <c r="AH125" t="str">
        <v>Naueshwara</v>
      </c>
      <c r="AI125" t="str">
        <v>Female</v>
      </c>
      <c r="AJ125" t="str">
        <v>Human Resources</v>
      </c>
      <c r="AK125">
        <v>85264.38</v>
      </c>
      <c r="AL125" t="str">
        <v>50k to 100k</v>
      </c>
      <c r="AM125" s="22">
        <v>43220</v>
      </c>
      <c r="AN125">
        <v>1</v>
      </c>
      <c r="AO125" t="str">
        <v>Permanent</v>
      </c>
      <c r="AP125" t="str">
        <v>Chennai, India</v>
      </c>
      <c r="AQ125">
        <v>6.1479452054794503</v>
      </c>
      <c r="AR125" t="str">
        <v>Full time</v>
      </c>
    </row>
    <row r="126" spans="17:44" hidden="1" x14ac:dyDescent="0.3">
      <c r="Q126" t="str">
        <v>VT04467</v>
      </c>
      <c r="R126" t="str">
        <v>Amal</v>
      </c>
      <c r="S126" t="str">
        <v>Nimesh</v>
      </c>
      <c r="T126" t="str">
        <v>Female</v>
      </c>
      <c r="U126" t="str">
        <v>Marketing</v>
      </c>
      <c r="V126">
        <v>70755.5</v>
      </c>
      <c r="W126" t="str">
        <v>50k to 100k</v>
      </c>
      <c r="X126" s="22">
        <v>44090</v>
      </c>
      <c r="Y126">
        <v>0.8</v>
      </c>
      <c r="Z126" t="str">
        <v>Temporary</v>
      </c>
      <c r="AA126" t="str">
        <v>Hyderabad, India</v>
      </c>
      <c r="AB126">
        <v>3.7643835616438399</v>
      </c>
      <c r="AC126" t="str">
        <v>Part time</v>
      </c>
      <c r="AF126" t="str">
        <v>SQ04665</v>
      </c>
      <c r="AG126" t="str">
        <v>Collin</v>
      </c>
      <c r="AH126" t="str">
        <v>Jagson</v>
      </c>
      <c r="AI126" t="str">
        <v>Male</v>
      </c>
      <c r="AJ126" t="str">
        <v>Services</v>
      </c>
      <c r="AK126">
        <v>100424.23</v>
      </c>
      <c r="AL126" t="str">
        <v>Above 100k</v>
      </c>
      <c r="AM126" s="22">
        <v>43801</v>
      </c>
      <c r="AN126">
        <v>1</v>
      </c>
      <c r="AO126" t="str">
        <v>Permanent</v>
      </c>
      <c r="AP126" t="str">
        <v>Auckland, New Zealand</v>
      </c>
      <c r="AQ126">
        <v>4.5561643835616401</v>
      </c>
      <c r="AR126" t="str">
        <v>Full time</v>
      </c>
    </row>
    <row r="127" spans="17:44" hidden="1" x14ac:dyDescent="0.3">
      <c r="Q127" t="str">
        <v>VT04552</v>
      </c>
      <c r="R127" t="str">
        <v>Theresita</v>
      </c>
      <c r="S127" t="str">
        <v>Chasmer</v>
      </c>
      <c r="T127" t="str">
        <v>Female</v>
      </c>
      <c r="U127" t="str">
        <v>Product Management</v>
      </c>
      <c r="V127">
        <v>106665.67</v>
      </c>
      <c r="W127" t="str">
        <v>Above 100k</v>
      </c>
      <c r="X127" s="22">
        <v>43311</v>
      </c>
      <c r="Y127">
        <v>1</v>
      </c>
      <c r="Z127" t="str">
        <v>Temporary</v>
      </c>
      <c r="AA127" t="str">
        <v>Columbus, USA</v>
      </c>
      <c r="AB127">
        <v>5.8986301369863003</v>
      </c>
      <c r="AC127" t="str">
        <v>Full time</v>
      </c>
      <c r="AF127" t="str">
        <v>SQ04960</v>
      </c>
      <c r="AG127" t="str">
        <v>Shubhra</v>
      </c>
      <c r="AH127" t="str">
        <v>Potla</v>
      </c>
      <c r="AI127" t="str">
        <v>Female</v>
      </c>
      <c r="AJ127" t="str">
        <v>Support</v>
      </c>
      <c r="AK127">
        <v>71924.850000000006</v>
      </c>
      <c r="AL127" t="str">
        <v>50k to 100k</v>
      </c>
      <c r="AM127" s="22">
        <v>43822</v>
      </c>
      <c r="AN127">
        <v>1</v>
      </c>
      <c r="AO127" t="str">
        <v>Permanent</v>
      </c>
      <c r="AP127" t="str">
        <v>Chennai, India</v>
      </c>
      <c r="AQ127">
        <v>4.4986301369863</v>
      </c>
      <c r="AR127" t="str">
        <v>Full time</v>
      </c>
    </row>
    <row r="128" spans="17:44" hidden="1" x14ac:dyDescent="0.3">
      <c r="Q128" t="str">
        <v>VT04681</v>
      </c>
      <c r="R128" t="str">
        <v>Nickolai</v>
      </c>
      <c r="S128" t="str">
        <v>Artin</v>
      </c>
      <c r="T128" t="str">
        <v>Female</v>
      </c>
      <c r="U128" t="str">
        <v>Product Management</v>
      </c>
      <c r="V128">
        <v>110906.35</v>
      </c>
      <c r="W128" t="str">
        <v>Above 100k</v>
      </c>
      <c r="X128" s="22">
        <v>43434</v>
      </c>
      <c r="Y128">
        <v>1</v>
      </c>
      <c r="Z128" t="str">
        <v>Temporary</v>
      </c>
      <c r="AA128" t="str">
        <v>Wellington, New Zealand</v>
      </c>
      <c r="AB128">
        <v>5.5616438356164402</v>
      </c>
      <c r="AC128" t="str">
        <v>Full time</v>
      </c>
      <c r="AF128" t="str">
        <v>TN00083</v>
      </c>
      <c r="AG128" t="str">
        <v>Chandana</v>
      </c>
      <c r="AH128" t="str">
        <v>Sannidhi</v>
      </c>
      <c r="AI128" t="str">
        <v>Female</v>
      </c>
      <c r="AJ128" t="str">
        <v>Business Development</v>
      </c>
      <c r="AK128">
        <v>61688.77</v>
      </c>
      <c r="AL128" t="str">
        <v>50k to 100k</v>
      </c>
      <c r="AM128" s="22">
        <v>43346</v>
      </c>
      <c r="AN128">
        <v>0.9</v>
      </c>
      <c r="AO128" t="str">
        <v>Permanent</v>
      </c>
      <c r="AP128" t="str">
        <v>Chennai, India</v>
      </c>
      <c r="AQ128">
        <v>5.8027397260273998</v>
      </c>
      <c r="AR128" t="str">
        <v>Part time</v>
      </c>
    </row>
    <row r="129" spans="17:44" hidden="1" x14ac:dyDescent="0.3">
      <c r="Q129" t="str">
        <v>VT04905</v>
      </c>
      <c r="R129" t="str">
        <v>Suchira</v>
      </c>
      <c r="S129" t="str">
        <v>Bhanupriya</v>
      </c>
      <c r="T129" t="str">
        <v>Female</v>
      </c>
      <c r="U129" t="str">
        <v>Human Resources</v>
      </c>
      <c r="V129">
        <v>29808.07</v>
      </c>
      <c r="W129" t="str">
        <v>Under 50k</v>
      </c>
      <c r="X129" s="22">
        <v>43291</v>
      </c>
      <c r="Y129">
        <v>0.3</v>
      </c>
      <c r="Z129" t="str">
        <v>Temporary</v>
      </c>
      <c r="AA129" t="str">
        <v>Hyderabad, India</v>
      </c>
      <c r="AB129">
        <v>5.9534246575342502</v>
      </c>
      <c r="AC129" t="str">
        <v>Part time</v>
      </c>
      <c r="AF129" t="str">
        <v>TN00182</v>
      </c>
      <c r="AG129" t="str">
        <v>Camilla</v>
      </c>
      <c r="AH129" t="str">
        <v>Castle</v>
      </c>
      <c r="AI129" t="str">
        <v>Female</v>
      </c>
      <c r="AJ129" t="str">
        <v>Product Management</v>
      </c>
      <c r="AK129">
        <v>75475.929999999993</v>
      </c>
      <c r="AL129" t="str">
        <v>50k to 100k</v>
      </c>
      <c r="AM129" s="22">
        <v>43794</v>
      </c>
      <c r="AN129">
        <v>1</v>
      </c>
      <c r="AO129" t="str">
        <v>Permanent</v>
      </c>
      <c r="AP129" t="str">
        <v>Remote</v>
      </c>
      <c r="AQ129">
        <v>4.5753424657534199</v>
      </c>
      <c r="AR129" t="str">
        <v>Full time</v>
      </c>
    </row>
    <row r="130" spans="17:44" hidden="1" x14ac:dyDescent="0.3">
      <c r="AF130" t="str">
        <v>TN00214</v>
      </c>
      <c r="AG130" t="str">
        <v>Devsena</v>
      </c>
      <c r="AH130" t="str">
        <v>Veluvalapalli</v>
      </c>
      <c r="AI130" t="str">
        <v>Female</v>
      </c>
      <c r="AJ130" t="str">
        <v>Training</v>
      </c>
      <c r="AK130">
        <v>37902.35</v>
      </c>
      <c r="AL130" t="str">
        <v>Under 50k</v>
      </c>
      <c r="AM130" s="22">
        <v>43823</v>
      </c>
      <c r="AN130">
        <v>1</v>
      </c>
      <c r="AO130" t="str">
        <v>Permanent</v>
      </c>
      <c r="AP130" t="str">
        <v>Chennai, India</v>
      </c>
      <c r="AQ130">
        <v>4.4958904109589</v>
      </c>
      <c r="AR130" t="str">
        <v>Full time</v>
      </c>
    </row>
    <row r="131" spans="17:44" hidden="1" x14ac:dyDescent="0.3">
      <c r="AF131" t="str">
        <v>TN00214</v>
      </c>
      <c r="AG131" t="str">
        <v>Hemavati</v>
      </c>
      <c r="AH131" t="str">
        <v>Muthiah</v>
      </c>
      <c r="AI131" t="str">
        <v>Female</v>
      </c>
      <c r="AJ131" t="str">
        <v>Training</v>
      </c>
      <c r="AK131">
        <v>37902.35</v>
      </c>
      <c r="AL131" t="str">
        <v>Under 50k</v>
      </c>
      <c r="AM131" s="22">
        <v>43823</v>
      </c>
      <c r="AN131">
        <v>1</v>
      </c>
      <c r="AO131" t="str">
        <v>Permanent</v>
      </c>
      <c r="AP131" t="str">
        <v>Chennai, India</v>
      </c>
      <c r="AQ131">
        <v>4.4958904109589</v>
      </c>
      <c r="AR131" t="str">
        <v>Full time</v>
      </c>
    </row>
    <row r="132" spans="17:44" x14ac:dyDescent="0.3">
      <c r="AF132" t="str">
        <v>TN00227</v>
      </c>
      <c r="AG132" t="str">
        <v>Raghuveer</v>
      </c>
      <c r="AH132" t="str">
        <v>Yettugunna</v>
      </c>
      <c r="AI132" t="str">
        <v>Female</v>
      </c>
      <c r="AJ132" t="str">
        <v>Support</v>
      </c>
      <c r="AK132">
        <v>63555.73</v>
      </c>
      <c r="AL132" t="str">
        <v>50k to 100k</v>
      </c>
      <c r="AM132" s="22">
        <v>44159</v>
      </c>
      <c r="AN132">
        <v>1</v>
      </c>
      <c r="AO132" t="str">
        <v>Permanent</v>
      </c>
      <c r="AP132" t="str">
        <v>Chennai, India</v>
      </c>
      <c r="AQ132">
        <v>3.5753424657534199</v>
      </c>
      <c r="AR132" t="str">
        <v>Full time</v>
      </c>
    </row>
    <row r="133" spans="17:44" x14ac:dyDescent="0.3">
      <c r="AF133" t="str">
        <v>TN00258</v>
      </c>
      <c r="AG133" t="str">
        <v>Joyce</v>
      </c>
      <c r="AH133" t="str">
        <v>Leyband</v>
      </c>
      <c r="AI133" t="str">
        <v>Female</v>
      </c>
      <c r="AJ133" t="str">
        <v>Product Management</v>
      </c>
      <c r="AK133">
        <v>68197.899999999994</v>
      </c>
      <c r="AL133" t="str">
        <v>50k to 100k</v>
      </c>
      <c r="AM133" s="22">
        <v>44119</v>
      </c>
      <c r="AN133">
        <v>1</v>
      </c>
      <c r="AO133" t="str">
        <v>Permanent</v>
      </c>
      <c r="AP133" t="str">
        <v>Auckland, New Zealand</v>
      </c>
      <c r="AQ133">
        <v>3.6849315068493098</v>
      </c>
      <c r="AR133" t="str">
        <v>Full time</v>
      </c>
    </row>
    <row r="134" spans="17:44" hidden="1" x14ac:dyDescent="0.3">
      <c r="AF134" t="str">
        <v>TN00328</v>
      </c>
      <c r="AG134" t="str">
        <v>Jeannie</v>
      </c>
      <c r="AH134" t="str">
        <v>Petracco</v>
      </c>
      <c r="AI134" t="str">
        <v>Female</v>
      </c>
      <c r="AJ134" t="str">
        <v>Engineering</v>
      </c>
      <c r="AK134">
        <v>94815.28</v>
      </c>
      <c r="AL134" t="str">
        <v>50k to 100k</v>
      </c>
      <c r="AM134" s="22">
        <v>43440</v>
      </c>
      <c r="AN134">
        <v>1</v>
      </c>
      <c r="AO134" t="str">
        <v>Permanent</v>
      </c>
      <c r="AP134" t="str">
        <v>Seattle, USA</v>
      </c>
      <c r="AQ134">
        <v>5.5452054794520604</v>
      </c>
      <c r="AR134" t="str">
        <v>Full time</v>
      </c>
    </row>
    <row r="135" spans="17:44" x14ac:dyDescent="0.3">
      <c r="AF135" t="str">
        <v>TN00464</v>
      </c>
      <c r="AG135" t="str">
        <v>Gopal</v>
      </c>
      <c r="AH135" t="str">
        <v>Venkata</v>
      </c>
      <c r="AI135" t="str">
        <v>Male</v>
      </c>
      <c r="AJ135" t="str">
        <v>Research and Development</v>
      </c>
      <c r="AK135">
        <v>52748.63</v>
      </c>
      <c r="AL135" t="str">
        <v>50k to 100k</v>
      </c>
      <c r="AM135" s="22">
        <v>43857</v>
      </c>
      <c r="AN135">
        <v>1</v>
      </c>
      <c r="AO135" t="str">
        <v>Permanent</v>
      </c>
      <c r="AP135" t="str">
        <v>Chennai, India</v>
      </c>
      <c r="AQ135">
        <v>4.4027397260274004</v>
      </c>
      <c r="AR135" t="str">
        <v>Full time</v>
      </c>
    </row>
    <row r="136" spans="17:44" x14ac:dyDescent="0.3">
      <c r="AF136" t="str">
        <v>TN00579</v>
      </c>
      <c r="AG136" t="str">
        <v>Rafaelita</v>
      </c>
      <c r="AH136" t="str">
        <v>Blaksland</v>
      </c>
      <c r="AI136" t="str">
        <v>Female</v>
      </c>
      <c r="AJ136" t="str">
        <v>Services</v>
      </c>
      <c r="AK136">
        <v>109163.39</v>
      </c>
      <c r="AL136" t="str">
        <v>Above 100k</v>
      </c>
      <c r="AM136" s="22">
        <v>44019</v>
      </c>
      <c r="AN136">
        <v>0.8</v>
      </c>
      <c r="AO136" t="str">
        <v>Permanent</v>
      </c>
      <c r="AP136" t="str">
        <v>Seattle, USA</v>
      </c>
      <c r="AQ136">
        <v>3.95890410958904</v>
      </c>
      <c r="AR136" t="str">
        <v>Part time</v>
      </c>
    </row>
    <row r="137" spans="17:44" hidden="1" x14ac:dyDescent="0.3">
      <c r="AF137" t="str">
        <v>TN00698</v>
      </c>
      <c r="AG137" t="str">
        <v>Barbara-anne</v>
      </c>
      <c r="AH137" t="str">
        <v>Kenchington</v>
      </c>
      <c r="AI137" t="str">
        <v>Female</v>
      </c>
      <c r="AJ137" t="str">
        <v>Support</v>
      </c>
      <c r="AK137">
        <v>88034.67</v>
      </c>
      <c r="AL137" t="str">
        <v>50k to 100k</v>
      </c>
      <c r="AM137" s="22">
        <v>43669</v>
      </c>
      <c r="AN137">
        <v>1</v>
      </c>
      <c r="AO137" t="str">
        <v>Permanent</v>
      </c>
      <c r="AP137" t="str">
        <v>Remote</v>
      </c>
      <c r="AQ137">
        <v>4.9178082191780801</v>
      </c>
      <c r="AR137" t="str">
        <v>Full time</v>
      </c>
    </row>
    <row r="138" spans="17:44" hidden="1" x14ac:dyDescent="0.3">
      <c r="AF138" t="str">
        <v>TN00727</v>
      </c>
      <c r="AG138" t="str">
        <v>Dulsea</v>
      </c>
      <c r="AH138" t="str">
        <v>Folkes</v>
      </c>
      <c r="AI138" t="str">
        <v>Female</v>
      </c>
      <c r="AJ138" t="str">
        <v>Services</v>
      </c>
      <c r="AK138">
        <v>42161.77</v>
      </c>
      <c r="AL138" t="str">
        <v>Under 50k</v>
      </c>
      <c r="AM138" s="22">
        <v>43494</v>
      </c>
      <c r="AN138">
        <v>1</v>
      </c>
      <c r="AO138" t="str">
        <v>Permanent</v>
      </c>
      <c r="AP138" t="str">
        <v>Auckland, New Zealand</v>
      </c>
      <c r="AQ138">
        <v>5.3972602739726003</v>
      </c>
      <c r="AR138" t="str">
        <v>Full time</v>
      </c>
    </row>
    <row r="139" spans="17:44" hidden="1" x14ac:dyDescent="0.3">
      <c r="AF139" t="str">
        <v>TN00735</v>
      </c>
      <c r="AG139" t="str">
        <v>Caresa</v>
      </c>
      <c r="AH139" t="str">
        <v>Christer</v>
      </c>
      <c r="AI139" t="str">
        <v>Male</v>
      </c>
      <c r="AJ139" t="str">
        <v>Support</v>
      </c>
      <c r="AK139">
        <v>59258.19</v>
      </c>
      <c r="AL139" t="str">
        <v>50k to 100k</v>
      </c>
      <c r="AM139" s="22">
        <v>43452</v>
      </c>
      <c r="AN139">
        <v>0.8</v>
      </c>
      <c r="AO139" t="str">
        <v>Permanent</v>
      </c>
      <c r="AP139" t="str">
        <v>Seattle, USA</v>
      </c>
      <c r="AQ139">
        <v>5.5123287671232903</v>
      </c>
      <c r="AR139" t="str">
        <v>Part time</v>
      </c>
    </row>
    <row r="140" spans="17:44" hidden="1" x14ac:dyDescent="0.3">
      <c r="AF140" t="str">
        <v>TN00735</v>
      </c>
      <c r="AG140" t="str">
        <v>Caresa</v>
      </c>
      <c r="AH140" t="str">
        <v>Christer</v>
      </c>
      <c r="AI140" t="str">
        <v>Male</v>
      </c>
      <c r="AJ140" t="str">
        <v>Support</v>
      </c>
      <c r="AK140">
        <v>59258.19</v>
      </c>
      <c r="AL140" t="str">
        <v>50k to 100k</v>
      </c>
      <c r="AM140" s="22">
        <v>43452</v>
      </c>
      <c r="AN140">
        <v>0.8</v>
      </c>
      <c r="AO140" t="str">
        <v>Permanent</v>
      </c>
      <c r="AP140" t="str">
        <v>Seattle, USA</v>
      </c>
      <c r="AQ140">
        <v>5.5123287671232903</v>
      </c>
      <c r="AR140" t="str">
        <v>Part time</v>
      </c>
    </row>
    <row r="141" spans="17:44" x14ac:dyDescent="0.3">
      <c r="AF141" t="str">
        <v>TN00890</v>
      </c>
      <c r="AG141" t="str">
        <v>Mayur</v>
      </c>
      <c r="AH141" t="str">
        <v>Kousika</v>
      </c>
      <c r="AI141" t="str">
        <v>Female</v>
      </c>
      <c r="AJ141" t="str">
        <v>Training</v>
      </c>
      <c r="AK141">
        <v>71570.990000000005</v>
      </c>
      <c r="AL141" t="str">
        <v>50k to 100k</v>
      </c>
      <c r="AM141" s="22">
        <v>44249</v>
      </c>
      <c r="AN141">
        <v>0.5</v>
      </c>
      <c r="AO141" t="str">
        <v>Permanent</v>
      </c>
      <c r="AP141" t="str">
        <v>Hyderabad, India</v>
      </c>
      <c r="AQ141">
        <v>3.3287671232876699</v>
      </c>
      <c r="AR141" t="str">
        <v>Part time</v>
      </c>
    </row>
    <row r="142" spans="17:44" hidden="1" x14ac:dyDescent="0.3">
      <c r="AF142" t="str">
        <v>TN01028</v>
      </c>
      <c r="AG142" t="str">
        <v>Alicea</v>
      </c>
      <c r="AH142" t="str">
        <v>Pudsall</v>
      </c>
      <c r="AI142" t="str">
        <v>Male</v>
      </c>
      <c r="AJ142" t="str">
        <v>Accounting</v>
      </c>
      <c r="AK142">
        <v>67633.850000000006</v>
      </c>
      <c r="AL142" t="str">
        <v>50k to 100k</v>
      </c>
      <c r="AM142" s="22">
        <v>43340</v>
      </c>
      <c r="AN142">
        <v>1</v>
      </c>
      <c r="AO142" t="str">
        <v>Permanent</v>
      </c>
      <c r="AP142" t="str">
        <v>Columbus, USA</v>
      </c>
      <c r="AQ142">
        <v>5.8191780821917796</v>
      </c>
      <c r="AR142" t="str">
        <v>Full time</v>
      </c>
    </row>
    <row r="143" spans="17:44" hidden="1" x14ac:dyDescent="0.3">
      <c r="AF143" t="str">
        <v>TN01210</v>
      </c>
      <c r="AG143" t="str">
        <v>Alyosha</v>
      </c>
      <c r="AH143" t="str">
        <v>Riquet</v>
      </c>
      <c r="AI143" t="str">
        <v>Male</v>
      </c>
      <c r="AJ143" t="str">
        <v>Legal</v>
      </c>
      <c r="AK143">
        <v>89838.77</v>
      </c>
      <c r="AL143" t="str">
        <v>50k to 100k</v>
      </c>
      <c r="AM143" s="22">
        <v>43602</v>
      </c>
      <c r="AN143">
        <v>1</v>
      </c>
      <c r="AO143" t="str">
        <v>Permanent</v>
      </c>
      <c r="AP143" t="str">
        <v>Remote</v>
      </c>
      <c r="AQ143">
        <v>5.1013698630136997</v>
      </c>
      <c r="AR143" t="str">
        <v>Full time</v>
      </c>
    </row>
    <row r="144" spans="17:44" x14ac:dyDescent="0.3">
      <c r="AF144" t="str">
        <v>TN01256</v>
      </c>
      <c r="AG144" t="str">
        <v>Shattesh</v>
      </c>
      <c r="AH144" t="str">
        <v>Utpat</v>
      </c>
      <c r="AI144" t="str">
        <v>Male</v>
      </c>
      <c r="AJ144" t="str">
        <v>Legal</v>
      </c>
      <c r="AK144">
        <v>28481.16</v>
      </c>
      <c r="AL144" t="str">
        <v>Under 50k</v>
      </c>
      <c r="AM144" s="22">
        <v>43916</v>
      </c>
      <c r="AN144">
        <v>1</v>
      </c>
      <c r="AO144" t="str">
        <v>Permanent</v>
      </c>
      <c r="AP144" t="str">
        <v>Hyderabad, India</v>
      </c>
      <c r="AQ144">
        <v>4.2410958904109597</v>
      </c>
      <c r="AR144" t="str">
        <v>Full time</v>
      </c>
    </row>
    <row r="145" spans="32:44" x14ac:dyDescent="0.3">
      <c r="AF145" t="str">
        <v>TN01256</v>
      </c>
      <c r="AG145" t="str">
        <v>Sawini</v>
      </c>
      <c r="AH145" t="str">
        <v>Chandan</v>
      </c>
      <c r="AI145" t="str">
        <v>Male</v>
      </c>
      <c r="AJ145" t="str">
        <v>Legal</v>
      </c>
      <c r="AK145">
        <v>28481.16</v>
      </c>
      <c r="AL145" t="str">
        <v>Under 50k</v>
      </c>
      <c r="AM145" s="22">
        <v>43916</v>
      </c>
      <c r="AN145">
        <v>1</v>
      </c>
      <c r="AO145" t="str">
        <v>Permanent</v>
      </c>
      <c r="AP145" t="str">
        <v>Hyderabad, India</v>
      </c>
      <c r="AQ145">
        <v>4.2410958904109597</v>
      </c>
      <c r="AR145" t="str">
        <v>Full time</v>
      </c>
    </row>
    <row r="146" spans="32:44" x14ac:dyDescent="0.3">
      <c r="AF146" t="str">
        <v>TN01281</v>
      </c>
      <c r="AG146" t="str">
        <v>Cletus</v>
      </c>
      <c r="AH146" t="str">
        <v>McGarahan</v>
      </c>
      <c r="AI146" t="str">
        <v>Female</v>
      </c>
      <c r="AJ146" t="str">
        <v>Engineering</v>
      </c>
      <c r="AK146">
        <v>114425.19</v>
      </c>
      <c r="AL146" t="str">
        <v>Above 100k</v>
      </c>
      <c r="AM146" s="22">
        <v>43857</v>
      </c>
      <c r="AN146">
        <v>1</v>
      </c>
      <c r="AO146" t="str">
        <v>Permanent</v>
      </c>
      <c r="AP146" t="str">
        <v>Wellington, New Zealand</v>
      </c>
      <c r="AQ146">
        <v>4.4027397260274004</v>
      </c>
      <c r="AR146" t="str">
        <v>Full time</v>
      </c>
    </row>
    <row r="147" spans="32:44" x14ac:dyDescent="0.3">
      <c r="AF147" t="str">
        <v>TN01340</v>
      </c>
      <c r="AG147" t="str">
        <v>Granny</v>
      </c>
      <c r="AH147" t="str">
        <v>Spencelayh</v>
      </c>
      <c r="AI147" t="str">
        <v>Male</v>
      </c>
      <c r="AJ147" t="str">
        <v>Legal</v>
      </c>
      <c r="AK147">
        <v>99460.78</v>
      </c>
      <c r="AL147" t="str">
        <v>50k to 100k</v>
      </c>
      <c r="AM147" s="22">
        <v>43956</v>
      </c>
      <c r="AN147">
        <v>1</v>
      </c>
      <c r="AO147" t="str">
        <v>Permanent</v>
      </c>
      <c r="AP147" t="str">
        <v>Remote</v>
      </c>
      <c r="AQ147">
        <v>4.1315068493150697</v>
      </c>
      <c r="AR147" t="str">
        <v>Full time</v>
      </c>
    </row>
    <row r="148" spans="32:44" hidden="1" x14ac:dyDescent="0.3">
      <c r="AF148" t="str">
        <v>TN01396</v>
      </c>
      <c r="AG148" t="str">
        <v>Koral</v>
      </c>
      <c r="AH148" t="str">
        <v>Gerriet</v>
      </c>
      <c r="AI148" t="str">
        <v>Male</v>
      </c>
      <c r="AJ148" t="str">
        <v>Support</v>
      </c>
      <c r="AK148">
        <v>30077.45</v>
      </c>
      <c r="AL148" t="str">
        <v>Under 50k</v>
      </c>
      <c r="AM148" s="22">
        <v>43474</v>
      </c>
      <c r="AN148">
        <v>1</v>
      </c>
      <c r="AO148" t="str">
        <v>Permanent</v>
      </c>
      <c r="AP148" t="str">
        <v>Wellington, New Zealand</v>
      </c>
      <c r="AQ148">
        <v>5.4520547945205502</v>
      </c>
      <c r="AR148" t="str">
        <v>Full time</v>
      </c>
    </row>
    <row r="149" spans="32:44" x14ac:dyDescent="0.3">
      <c r="AF149" t="str">
        <v>TN01566</v>
      </c>
      <c r="AG149" t="str">
        <v>Fonzie</v>
      </c>
      <c r="AH149" t="str">
        <v>O'Shea</v>
      </c>
      <c r="AI149" t="str">
        <v>Male</v>
      </c>
      <c r="AJ149" t="str">
        <v>Product Management</v>
      </c>
      <c r="AK149">
        <v>80360.41</v>
      </c>
      <c r="AL149" t="str">
        <v>50k to 100k</v>
      </c>
      <c r="AM149" s="22">
        <v>44167</v>
      </c>
      <c r="AN149">
        <v>1</v>
      </c>
      <c r="AO149" t="str">
        <v>Permanent</v>
      </c>
      <c r="AP149" t="str">
        <v>Remote</v>
      </c>
      <c r="AQ149">
        <v>3.5534246575342499</v>
      </c>
      <c r="AR149" t="str">
        <v>Full time</v>
      </c>
    </row>
    <row r="150" spans="32:44" x14ac:dyDescent="0.3">
      <c r="AF150" t="str">
        <v>TN01601</v>
      </c>
      <c r="AG150" t="str">
        <v>Melva</v>
      </c>
      <c r="AH150" t="str">
        <v>Jickells</v>
      </c>
      <c r="AI150" t="str">
        <v>Female</v>
      </c>
      <c r="AJ150" t="str">
        <v>Product Management</v>
      </c>
      <c r="AK150">
        <v>68795.48</v>
      </c>
      <c r="AL150" t="str">
        <v>50k to 100k</v>
      </c>
      <c r="AM150" s="22">
        <v>44277</v>
      </c>
      <c r="AN150">
        <v>0.2</v>
      </c>
      <c r="AO150" t="str">
        <v>Permanent</v>
      </c>
      <c r="AP150" t="str">
        <v>Remote</v>
      </c>
      <c r="AQ150">
        <v>3.25205479452055</v>
      </c>
      <c r="AR150" t="str">
        <v>Part time</v>
      </c>
    </row>
    <row r="151" spans="32:44" x14ac:dyDescent="0.3">
      <c r="AF151" t="str">
        <v>TN01601</v>
      </c>
      <c r="AG151" t="str">
        <v>Melva</v>
      </c>
      <c r="AH151" t="str">
        <v>Jickells</v>
      </c>
      <c r="AI151" t="str">
        <v>Female</v>
      </c>
      <c r="AJ151" t="str">
        <v>Product Management</v>
      </c>
      <c r="AK151">
        <v>68795.48</v>
      </c>
      <c r="AL151" t="str">
        <v>50k to 100k</v>
      </c>
      <c r="AM151" s="22">
        <v>44277</v>
      </c>
      <c r="AN151">
        <v>0.2</v>
      </c>
      <c r="AO151" t="str">
        <v>Permanent</v>
      </c>
      <c r="AP151" t="str">
        <v>Remote</v>
      </c>
      <c r="AQ151">
        <v>3.25205479452055</v>
      </c>
      <c r="AR151" t="str">
        <v>Part time</v>
      </c>
    </row>
    <row r="152" spans="32:44" x14ac:dyDescent="0.3">
      <c r="AF152" t="str">
        <v>TN01632</v>
      </c>
      <c r="AG152" t="str">
        <v>Katya</v>
      </c>
      <c r="AH152" t="str">
        <v>Hundy</v>
      </c>
      <c r="AI152" t="str">
        <v>Male</v>
      </c>
      <c r="AJ152" t="str">
        <v>Business Development</v>
      </c>
      <c r="AK152">
        <v>88511.17</v>
      </c>
      <c r="AL152" t="str">
        <v>50k to 100k</v>
      </c>
      <c r="AM152" s="22">
        <v>43950</v>
      </c>
      <c r="AN152">
        <v>1</v>
      </c>
      <c r="AO152" t="str">
        <v>Permanent</v>
      </c>
      <c r="AP152" t="str">
        <v>Columbus, USA</v>
      </c>
      <c r="AQ152">
        <v>4.1479452054794503</v>
      </c>
      <c r="AR152" t="str">
        <v>Full time</v>
      </c>
    </row>
    <row r="153" spans="32:44" hidden="1" x14ac:dyDescent="0.3">
      <c r="AF153" t="str">
        <v>TN01701</v>
      </c>
      <c r="AG153" t="str">
        <v>Yves</v>
      </c>
      <c r="AH153" t="str">
        <v>Pawlik</v>
      </c>
      <c r="AI153" t="str">
        <v>Male</v>
      </c>
      <c r="AJ153" t="str">
        <v>Accounting</v>
      </c>
      <c r="AK153">
        <v>57925.91</v>
      </c>
      <c r="AL153" t="str">
        <v>50k to 100k</v>
      </c>
      <c r="AM153" s="22">
        <v>43572</v>
      </c>
      <c r="AN153">
        <v>0.5</v>
      </c>
      <c r="AO153" t="str">
        <v>Permanent</v>
      </c>
      <c r="AP153" t="str">
        <v>Wellington, New Zealand</v>
      </c>
      <c r="AQ153">
        <v>5.1835616438356196</v>
      </c>
      <c r="AR153" t="str">
        <v>Part time</v>
      </c>
    </row>
    <row r="154" spans="32:44" x14ac:dyDescent="0.3">
      <c r="AF154" t="str">
        <v>TN01876</v>
      </c>
      <c r="AG154" t="str">
        <v>Aileen</v>
      </c>
      <c r="AH154" t="str">
        <v>McCritchie</v>
      </c>
      <c r="AI154" t="str">
        <v>Male</v>
      </c>
      <c r="AJ154" t="str">
        <v>Business Development</v>
      </c>
      <c r="AK154">
        <v>80169.42</v>
      </c>
      <c r="AL154" t="str">
        <v>50k to 100k</v>
      </c>
      <c r="AM154" s="22">
        <v>44053</v>
      </c>
      <c r="AN154">
        <v>1</v>
      </c>
      <c r="AO154" t="str">
        <v>Permanent</v>
      </c>
      <c r="AP154" t="str">
        <v>Auckland, New Zealand</v>
      </c>
      <c r="AQ154">
        <v>3.8657534246575298</v>
      </c>
      <c r="AR154" t="str">
        <v>Full time</v>
      </c>
    </row>
    <row r="155" spans="32:44" x14ac:dyDescent="0.3">
      <c r="AF155" t="str">
        <v>TN01876</v>
      </c>
      <c r="AG155" t="str">
        <v>Aileen</v>
      </c>
      <c r="AH155" t="str">
        <v>McCritchie</v>
      </c>
      <c r="AI155" t="str">
        <v>Male</v>
      </c>
      <c r="AJ155" t="str">
        <v>Business Development</v>
      </c>
      <c r="AK155">
        <v>80169.42</v>
      </c>
      <c r="AL155" t="str">
        <v>50k to 100k</v>
      </c>
      <c r="AM155" s="22">
        <v>44053</v>
      </c>
      <c r="AN155">
        <v>1</v>
      </c>
      <c r="AO155" t="str">
        <v>Permanent</v>
      </c>
      <c r="AP155" t="str">
        <v>Auckland, New Zealand</v>
      </c>
      <c r="AQ155">
        <v>3.8657534246575298</v>
      </c>
      <c r="AR155" t="str">
        <v>Full time</v>
      </c>
    </row>
    <row r="156" spans="32:44" hidden="1" x14ac:dyDescent="0.3">
      <c r="AF156" t="str">
        <v>TN01912</v>
      </c>
      <c r="AG156" t="str">
        <v>Fred</v>
      </c>
      <c r="AH156" t="str">
        <v>Dudeney</v>
      </c>
      <c r="AI156" t="str">
        <v>Male</v>
      </c>
      <c r="AJ156" t="str">
        <v>Services</v>
      </c>
      <c r="AK156">
        <v>88689.09</v>
      </c>
      <c r="AL156" t="str">
        <v>50k to 100k</v>
      </c>
      <c r="AM156" s="22">
        <v>43740</v>
      </c>
      <c r="AN156">
        <v>1</v>
      </c>
      <c r="AO156" t="str">
        <v>Permanent</v>
      </c>
      <c r="AP156" t="str">
        <v>Seattle, USA</v>
      </c>
      <c r="AQ156">
        <v>4.72328767123288</v>
      </c>
      <c r="AR156" t="str">
        <v>Full time</v>
      </c>
    </row>
    <row r="157" spans="32:44" x14ac:dyDescent="0.3">
      <c r="AF157" t="str">
        <v>TN02204</v>
      </c>
      <c r="AG157" t="str">
        <v>Aldrich</v>
      </c>
      <c r="AH157" t="str">
        <v>Glenny</v>
      </c>
      <c r="AI157" t="str">
        <v>Male</v>
      </c>
      <c r="AJ157" t="str">
        <v>Business Development</v>
      </c>
      <c r="AK157">
        <v>90884.32</v>
      </c>
      <c r="AL157" t="str">
        <v>50k to 100k</v>
      </c>
      <c r="AM157" s="22">
        <v>44039</v>
      </c>
      <c r="AN157">
        <v>0.5</v>
      </c>
      <c r="AO157" t="str">
        <v>Permanent</v>
      </c>
      <c r="AP157" t="str">
        <v>Columbus, USA</v>
      </c>
      <c r="AQ157">
        <v>3.9041095890410999</v>
      </c>
      <c r="AR157" t="str">
        <v>Part time</v>
      </c>
    </row>
    <row r="158" spans="32:44" hidden="1" x14ac:dyDescent="0.3">
      <c r="AF158" t="str">
        <v>TN02205</v>
      </c>
      <c r="AG158" t="str">
        <v>Madhumati</v>
      </c>
      <c r="AH158" t="str">
        <v>Gazala</v>
      </c>
      <c r="AI158" t="str">
        <v>Male</v>
      </c>
      <c r="AJ158" t="str">
        <v>Research and Development</v>
      </c>
      <c r="AK158">
        <v>69709.509999999995</v>
      </c>
      <c r="AL158" t="str">
        <v>50k to 100k</v>
      </c>
      <c r="AM158" s="22">
        <v>43472</v>
      </c>
      <c r="AN158">
        <v>1</v>
      </c>
      <c r="AO158" t="str">
        <v>Permanent</v>
      </c>
      <c r="AP158" t="str">
        <v>Hyderabad, India</v>
      </c>
      <c r="AQ158">
        <v>5.4575342465753396</v>
      </c>
      <c r="AR158" t="str">
        <v>Full time</v>
      </c>
    </row>
    <row r="159" spans="32:44" hidden="1" x14ac:dyDescent="0.3">
      <c r="AF159" t="str">
        <v>TN02377</v>
      </c>
      <c r="AG159" t="str">
        <v>Anjela</v>
      </c>
      <c r="AH159" t="str">
        <v>Spancock</v>
      </c>
      <c r="AI159" t="str">
        <v>Need to check</v>
      </c>
      <c r="AJ159" t="str">
        <v>Accounting</v>
      </c>
      <c r="AK159">
        <v>98012.63</v>
      </c>
      <c r="AL159" t="str">
        <v>50k to 100k</v>
      </c>
      <c r="AM159" s="22">
        <v>43780</v>
      </c>
      <c r="AN159">
        <v>1</v>
      </c>
      <c r="AO159" t="str">
        <v>Permanent</v>
      </c>
      <c r="AP159" t="str">
        <v>Remote</v>
      </c>
      <c r="AQ159">
        <v>4.61369863013699</v>
      </c>
      <c r="AR159" t="str">
        <v>Full time</v>
      </c>
    </row>
    <row r="160" spans="32:44" hidden="1" x14ac:dyDescent="0.3">
      <c r="AF160" t="str">
        <v>TN02397</v>
      </c>
      <c r="AG160" t="str">
        <v>Mendel</v>
      </c>
      <c r="AH160" t="str">
        <v>Gentsch</v>
      </c>
      <c r="AI160" t="str">
        <v>Male</v>
      </c>
      <c r="AJ160" t="str">
        <v>Human Resources</v>
      </c>
      <c r="AK160">
        <v>28329.77</v>
      </c>
      <c r="AL160" t="str">
        <v>Under 50k</v>
      </c>
      <c r="AM160" s="22">
        <v>43402</v>
      </c>
      <c r="AN160">
        <v>1</v>
      </c>
      <c r="AO160" t="str">
        <v>Permanent</v>
      </c>
      <c r="AP160" t="str">
        <v>Seattle, USA</v>
      </c>
      <c r="AQ160">
        <v>5.6493150684931503</v>
      </c>
      <c r="AR160" t="str">
        <v>Full time</v>
      </c>
    </row>
    <row r="161" spans="32:44" hidden="1" x14ac:dyDescent="0.3">
      <c r="AF161" t="str">
        <v>TN02496</v>
      </c>
      <c r="AG161" t="str">
        <v>Ponnan</v>
      </c>
      <c r="AH161" t="str">
        <v>Delhi</v>
      </c>
      <c r="AI161" t="str">
        <v>Need to check</v>
      </c>
      <c r="AJ161" t="str">
        <v>Human Resources</v>
      </c>
      <c r="AK161">
        <v>67957.899999999994</v>
      </c>
      <c r="AL161" t="str">
        <v>50k to 100k</v>
      </c>
      <c r="AM161" s="22">
        <v>43430</v>
      </c>
      <c r="AN161">
        <v>1</v>
      </c>
      <c r="AO161" t="str">
        <v>Permanent</v>
      </c>
      <c r="AP161" t="str">
        <v>Chennai, India</v>
      </c>
      <c r="AQ161">
        <v>5.5726027397260296</v>
      </c>
      <c r="AR161" t="str">
        <v>Full time</v>
      </c>
    </row>
    <row r="162" spans="32:44" hidden="1" x14ac:dyDescent="0.3">
      <c r="AF162" t="str">
        <v>TN02570</v>
      </c>
      <c r="AG162" t="str">
        <v>Grady</v>
      </c>
      <c r="AH162" t="str">
        <v>Rochelle</v>
      </c>
      <c r="AI162" t="str">
        <v>Female</v>
      </c>
      <c r="AJ162" t="str">
        <v>Accounting</v>
      </c>
      <c r="AK162">
        <v>69163.39</v>
      </c>
      <c r="AL162" t="str">
        <v>50k to 100k</v>
      </c>
      <c r="AM162" s="22">
        <v>43397</v>
      </c>
      <c r="AN162">
        <v>1</v>
      </c>
      <c r="AO162" t="str">
        <v>Permanent</v>
      </c>
      <c r="AP162" t="str">
        <v>Remote</v>
      </c>
      <c r="AQ162">
        <v>5.6630136986301398</v>
      </c>
      <c r="AR162" t="str">
        <v>Full time</v>
      </c>
    </row>
    <row r="163" spans="32:44" hidden="1" x14ac:dyDescent="0.3">
      <c r="AF163" t="str">
        <v>TN02570</v>
      </c>
      <c r="AG163" t="str">
        <v>Grady</v>
      </c>
      <c r="AH163" t="str">
        <v>Rochelle</v>
      </c>
      <c r="AI163" t="str">
        <v>Female</v>
      </c>
      <c r="AJ163" t="str">
        <v>Accounting</v>
      </c>
      <c r="AK163">
        <v>69163.39</v>
      </c>
      <c r="AL163" t="str">
        <v>50k to 100k</v>
      </c>
      <c r="AM163" s="22">
        <v>43397</v>
      </c>
      <c r="AN163">
        <v>1</v>
      </c>
      <c r="AO163" t="str">
        <v>Permanent</v>
      </c>
      <c r="AP163" t="str">
        <v>Remote</v>
      </c>
      <c r="AQ163">
        <v>5.6630136986301398</v>
      </c>
      <c r="AR163" t="str">
        <v>Full time</v>
      </c>
    </row>
    <row r="164" spans="32:44" x14ac:dyDescent="0.3">
      <c r="AF164" t="str">
        <v>TN02674</v>
      </c>
      <c r="AG164" t="str">
        <v>Antonetta</v>
      </c>
      <c r="AH164" t="str">
        <v>Coggeshall</v>
      </c>
      <c r="AI164" t="str">
        <v>Male</v>
      </c>
      <c r="AJ164" t="str">
        <v>Sales</v>
      </c>
      <c r="AK164">
        <v>96753.78</v>
      </c>
      <c r="AL164" t="str">
        <v>50k to 100k</v>
      </c>
      <c r="AM164" s="22">
        <v>44494</v>
      </c>
      <c r="AN164">
        <v>1</v>
      </c>
      <c r="AO164" t="str">
        <v>Permanent</v>
      </c>
      <c r="AP164" t="str">
        <v>Auckland, New Zealand</v>
      </c>
      <c r="AQ164">
        <v>2.6575342465753402</v>
      </c>
      <c r="AR164" t="str">
        <v>Full time</v>
      </c>
    </row>
    <row r="165" spans="32:44" x14ac:dyDescent="0.3">
      <c r="AF165" t="str">
        <v>TN02674</v>
      </c>
      <c r="AG165" t="str">
        <v>Antonetta</v>
      </c>
      <c r="AH165" t="str">
        <v>Coggeshall</v>
      </c>
      <c r="AI165" t="str">
        <v>Male</v>
      </c>
      <c r="AJ165" t="str">
        <v>Sales</v>
      </c>
      <c r="AK165">
        <v>96753.78</v>
      </c>
      <c r="AL165" t="str">
        <v>50k to 100k</v>
      </c>
      <c r="AM165" s="22">
        <v>44494</v>
      </c>
      <c r="AN165">
        <v>1</v>
      </c>
      <c r="AO165" t="str">
        <v>Permanent</v>
      </c>
      <c r="AP165" t="str">
        <v>Auckland, New Zealand</v>
      </c>
      <c r="AQ165">
        <v>2.6575342465753402</v>
      </c>
      <c r="AR165" t="str">
        <v>Full time</v>
      </c>
    </row>
    <row r="166" spans="32:44" hidden="1" x14ac:dyDescent="0.3">
      <c r="AF166" t="str">
        <v>TN02727</v>
      </c>
      <c r="AG166" t="str">
        <v>Wald</v>
      </c>
      <c r="AH166" t="str">
        <v>Bountiff</v>
      </c>
      <c r="AI166" t="str">
        <v>Female</v>
      </c>
      <c r="AJ166" t="str">
        <v>Support</v>
      </c>
      <c r="AK166">
        <v>28974.03</v>
      </c>
      <c r="AL166" t="str">
        <v>Under 50k</v>
      </c>
      <c r="AM166" s="22">
        <v>43733</v>
      </c>
      <c r="AN166">
        <v>1</v>
      </c>
      <c r="AO166" t="str">
        <v>Permanent</v>
      </c>
      <c r="AP166" t="str">
        <v>Auckland, New Zealand</v>
      </c>
      <c r="AQ166">
        <v>4.7424657534246597</v>
      </c>
      <c r="AR166" t="str">
        <v>Full time</v>
      </c>
    </row>
    <row r="167" spans="32:44" hidden="1" x14ac:dyDescent="0.3">
      <c r="AF167" t="str">
        <v>TN02749</v>
      </c>
      <c r="AG167" t="str">
        <v>Parasuramudu</v>
      </c>
      <c r="AH167" t="str">
        <v>Jamakayala</v>
      </c>
      <c r="AI167" t="str">
        <v>Female</v>
      </c>
      <c r="AJ167" t="str">
        <v>Training</v>
      </c>
      <c r="AK167">
        <v>57002.02</v>
      </c>
      <c r="AL167" t="str">
        <v>50k to 100k</v>
      </c>
      <c r="AM167" s="22">
        <v>43192</v>
      </c>
      <c r="AN167">
        <v>0.7</v>
      </c>
      <c r="AO167" t="str">
        <v>Permanent</v>
      </c>
      <c r="AP167" t="str">
        <v>Hyderabad, India</v>
      </c>
      <c r="AQ167">
        <v>6.22465753424658</v>
      </c>
      <c r="AR167" t="str">
        <v>Part time</v>
      </c>
    </row>
    <row r="168" spans="32:44" hidden="1" x14ac:dyDescent="0.3">
      <c r="AF168" t="str">
        <v>TN02798</v>
      </c>
      <c r="AG168" t="str">
        <v>Krittika</v>
      </c>
      <c r="AH168" t="str">
        <v>Gaekwad</v>
      </c>
      <c r="AI168" t="str">
        <v>Female</v>
      </c>
      <c r="AJ168" t="str">
        <v>Business Development</v>
      </c>
      <c r="AK168">
        <v>33031.26</v>
      </c>
      <c r="AL168" t="str">
        <v>Under 50k</v>
      </c>
      <c r="AM168" s="22">
        <v>43468</v>
      </c>
      <c r="AN168">
        <v>0.4</v>
      </c>
      <c r="AO168" t="str">
        <v>Permanent</v>
      </c>
      <c r="AP168" t="str">
        <v>Hyderabad, India</v>
      </c>
      <c r="AQ168">
        <v>5.4684931506849299</v>
      </c>
      <c r="AR168" t="str">
        <v>Part time</v>
      </c>
    </row>
    <row r="169" spans="32:44" hidden="1" x14ac:dyDescent="0.3">
      <c r="AF169" t="str">
        <v>TN02883</v>
      </c>
      <c r="AG169" t="str">
        <v>John</v>
      </c>
      <c r="AH169" t="str">
        <v>Joseph</v>
      </c>
      <c r="AI169" t="str">
        <v>Female</v>
      </c>
      <c r="AJ169" t="str">
        <v>Sales</v>
      </c>
      <c r="AK169">
        <v>84762.76</v>
      </c>
      <c r="AL169" t="str">
        <v>50k to 100k</v>
      </c>
      <c r="AM169" s="22">
        <v>43332</v>
      </c>
      <c r="AN169">
        <v>1</v>
      </c>
      <c r="AO169" t="str">
        <v>Permanent</v>
      </c>
      <c r="AP169" t="str">
        <v>Hyderabad, India</v>
      </c>
      <c r="AQ169">
        <v>5.8410958904109602</v>
      </c>
      <c r="AR169" t="str">
        <v>Full time</v>
      </c>
    </row>
    <row r="170" spans="32:44" x14ac:dyDescent="0.3">
      <c r="AF170" t="str">
        <v>TN02988</v>
      </c>
      <c r="AG170" t="str">
        <v>Mahindra</v>
      </c>
      <c r="AH170" t="str">
        <v>Sreedharan</v>
      </c>
      <c r="AI170" t="str">
        <v>Male</v>
      </c>
      <c r="AJ170" t="str">
        <v>Engineering</v>
      </c>
      <c r="AK170">
        <v>92943.89</v>
      </c>
      <c r="AL170" t="str">
        <v>50k to 100k</v>
      </c>
      <c r="AM170" s="22">
        <v>44510</v>
      </c>
      <c r="AN170">
        <v>1</v>
      </c>
      <c r="AO170" t="str">
        <v>Permanent</v>
      </c>
      <c r="AP170" t="str">
        <v>Hyderabad, India</v>
      </c>
      <c r="AQ170">
        <v>2.61369863013699</v>
      </c>
      <c r="AR170" t="str">
        <v>Full time</v>
      </c>
    </row>
    <row r="171" spans="32:44" x14ac:dyDescent="0.3">
      <c r="AF171" t="str">
        <v>TN03032</v>
      </c>
      <c r="AG171" t="str">
        <v>Jaipal</v>
      </c>
      <c r="AH171" t="str">
        <v>Potanapudi</v>
      </c>
      <c r="AI171" t="str">
        <v>Female</v>
      </c>
      <c r="AJ171" t="str">
        <v>Research and Development</v>
      </c>
      <c r="AK171">
        <v>39700.82</v>
      </c>
      <c r="AL171" t="str">
        <v>Under 50k</v>
      </c>
      <c r="AM171" s="22">
        <v>44203</v>
      </c>
      <c r="AN171">
        <v>0.8</v>
      </c>
      <c r="AO171" t="str">
        <v>Permanent</v>
      </c>
      <c r="AP171" t="str">
        <v>Chennai, India</v>
      </c>
      <c r="AQ171">
        <v>3.4547945205479502</v>
      </c>
      <c r="AR171" t="str">
        <v>Part time</v>
      </c>
    </row>
    <row r="172" spans="32:44" x14ac:dyDescent="0.3">
      <c r="AF172" t="str">
        <v>TN03032</v>
      </c>
      <c r="AG172" t="str">
        <v>Fullara</v>
      </c>
      <c r="AH172" t="str">
        <v>Sushanti</v>
      </c>
      <c r="AI172" t="str">
        <v>Female</v>
      </c>
      <c r="AJ172" t="str">
        <v>Research and Development</v>
      </c>
      <c r="AK172">
        <v>39700.82</v>
      </c>
      <c r="AL172" t="str">
        <v>Under 50k</v>
      </c>
      <c r="AM172" s="22">
        <v>44203</v>
      </c>
      <c r="AN172">
        <v>0.8</v>
      </c>
      <c r="AO172" t="str">
        <v>Permanent</v>
      </c>
      <c r="AP172" t="str">
        <v>Chennai, India</v>
      </c>
      <c r="AQ172">
        <v>3.4547945205479502</v>
      </c>
      <c r="AR172" t="str">
        <v>Part time</v>
      </c>
    </row>
    <row r="173" spans="32:44" hidden="1" x14ac:dyDescent="0.3">
      <c r="AF173" t="str">
        <v>TN03068</v>
      </c>
      <c r="AG173" t="str">
        <v>Gumwant</v>
      </c>
      <c r="AH173" t="str">
        <v>Veera</v>
      </c>
      <c r="AI173" t="str">
        <v>Male</v>
      </c>
      <c r="AJ173" t="str">
        <v>Business Development</v>
      </c>
      <c r="AK173">
        <v>39784.239999999998</v>
      </c>
      <c r="AL173" t="str">
        <v>Under 50k</v>
      </c>
      <c r="AM173" s="22">
        <v>43465</v>
      </c>
      <c r="AN173">
        <v>1</v>
      </c>
      <c r="AO173" t="str">
        <v>Fixed Term</v>
      </c>
      <c r="AP173" t="str">
        <v>Chennai, India</v>
      </c>
      <c r="AQ173">
        <v>5.4767123287671202</v>
      </c>
      <c r="AR173" t="str">
        <v>Full time</v>
      </c>
    </row>
    <row r="174" spans="32:44" hidden="1" x14ac:dyDescent="0.3">
      <c r="AF174" t="str">
        <v>TN03097</v>
      </c>
      <c r="AG174" t="str">
        <v>Bendite</v>
      </c>
      <c r="AH174" t="str">
        <v>Bloan</v>
      </c>
      <c r="AI174" t="str">
        <v>Male</v>
      </c>
      <c r="AJ174" t="str">
        <v>Marketing</v>
      </c>
      <c r="AK174">
        <v>31816.57</v>
      </c>
      <c r="AL174" t="str">
        <v>Under 50k</v>
      </c>
      <c r="AM174" s="22">
        <v>43497</v>
      </c>
      <c r="AN174">
        <v>0.3</v>
      </c>
      <c r="AO174" t="str">
        <v>Fixed Term</v>
      </c>
      <c r="AP174" t="str">
        <v>Remote</v>
      </c>
      <c r="AQ174">
        <v>5.38904109589041</v>
      </c>
      <c r="AR174" t="str">
        <v>Part time</v>
      </c>
    </row>
    <row r="175" spans="32:44" hidden="1" x14ac:dyDescent="0.3">
      <c r="AF175" t="str">
        <v>TN03169</v>
      </c>
      <c r="AG175" t="str">
        <v>Doe</v>
      </c>
      <c r="AH175" t="str">
        <v>Clubley</v>
      </c>
      <c r="AI175" t="str">
        <v>Female</v>
      </c>
      <c r="AJ175" t="str">
        <v>Product Management</v>
      </c>
      <c r="AK175">
        <v>67818.14</v>
      </c>
      <c r="AL175" t="str">
        <v>50k to 100k</v>
      </c>
      <c r="AM175" s="22">
        <v>43406</v>
      </c>
      <c r="AN175">
        <v>0.6</v>
      </c>
      <c r="AO175" t="str">
        <v>Fixed Term</v>
      </c>
      <c r="AP175" t="str">
        <v>Remote</v>
      </c>
      <c r="AQ175">
        <v>5.63835616438356</v>
      </c>
      <c r="AR175" t="str">
        <v>Part time</v>
      </c>
    </row>
    <row r="176" spans="32:44" hidden="1" x14ac:dyDescent="0.3">
      <c r="AF176" t="str">
        <v>TN03169</v>
      </c>
      <c r="AG176" t="str">
        <v>Doe</v>
      </c>
      <c r="AH176" t="str">
        <v>Clubley</v>
      </c>
      <c r="AI176" t="str">
        <v>Female</v>
      </c>
      <c r="AJ176" t="str">
        <v>Product Management</v>
      </c>
      <c r="AK176">
        <v>67818.14</v>
      </c>
      <c r="AL176" t="str">
        <v>50k to 100k</v>
      </c>
      <c r="AM176" s="22">
        <v>43406</v>
      </c>
      <c r="AN176">
        <v>0.6</v>
      </c>
      <c r="AO176" t="str">
        <v>Fixed Term</v>
      </c>
      <c r="AP176" t="str">
        <v>Remote</v>
      </c>
      <c r="AQ176">
        <v>5.63835616438356</v>
      </c>
      <c r="AR176" t="str">
        <v>Part time</v>
      </c>
    </row>
    <row r="177" spans="32:44" hidden="1" x14ac:dyDescent="0.3">
      <c r="AF177" t="str">
        <v>TN03210</v>
      </c>
      <c r="AG177" t="str">
        <v>Suman</v>
      </c>
      <c r="AH177" t="str">
        <v>Katte</v>
      </c>
      <c r="AI177" t="str">
        <v>Male</v>
      </c>
      <c r="AJ177" t="str">
        <v>Training</v>
      </c>
      <c r="AK177">
        <v>79567.69</v>
      </c>
      <c r="AL177" t="str">
        <v>50k to 100k</v>
      </c>
      <c r="AM177" s="22">
        <v>43272</v>
      </c>
      <c r="AN177">
        <v>1</v>
      </c>
      <c r="AO177" t="str">
        <v>Fixed Term</v>
      </c>
      <c r="AP177" t="str">
        <v>Chennai, India</v>
      </c>
      <c r="AQ177">
        <v>6.0054794520547903</v>
      </c>
      <c r="AR177" t="str">
        <v>Full time</v>
      </c>
    </row>
    <row r="178" spans="32:44" hidden="1" x14ac:dyDescent="0.3">
      <c r="AF178" t="str">
        <v>TN03331</v>
      </c>
      <c r="AG178" t="str">
        <v>Crawford</v>
      </c>
      <c r="AH178" t="str">
        <v>Scad</v>
      </c>
      <c r="AI178" t="str">
        <v>Male</v>
      </c>
      <c r="AJ178" t="str">
        <v>Human Resources</v>
      </c>
      <c r="AK178">
        <v>72876.91</v>
      </c>
      <c r="AL178" t="str">
        <v>50k to 100k</v>
      </c>
      <c r="AM178" s="22">
        <v>43612</v>
      </c>
      <c r="AN178">
        <v>0.4</v>
      </c>
      <c r="AO178" t="str">
        <v>Fixed Term</v>
      </c>
      <c r="AP178" t="str">
        <v>Auckland, New Zealand</v>
      </c>
      <c r="AQ178">
        <v>5.0739726027397296</v>
      </c>
      <c r="AR178" t="str">
        <v>Part time</v>
      </c>
    </row>
    <row r="179" spans="32:44" hidden="1" x14ac:dyDescent="0.3">
      <c r="AF179" t="str">
        <v>TN03355</v>
      </c>
      <c r="AG179" t="str">
        <v>Ruby</v>
      </c>
      <c r="AH179" t="str">
        <v>Cracie</v>
      </c>
      <c r="AI179" t="str">
        <v>Male</v>
      </c>
      <c r="AJ179" t="str">
        <v>Research and Development</v>
      </c>
      <c r="AK179">
        <v>78705.929999999993</v>
      </c>
      <c r="AL179" t="str">
        <v>50k to 100k</v>
      </c>
      <c r="AM179" s="22">
        <v>43409</v>
      </c>
      <c r="AN179">
        <v>1</v>
      </c>
      <c r="AO179" t="str">
        <v>Fixed Term</v>
      </c>
      <c r="AP179" t="str">
        <v>Seattle, USA</v>
      </c>
      <c r="AQ179">
        <v>5.6301369863013697</v>
      </c>
      <c r="AR179" t="str">
        <v>Full time</v>
      </c>
    </row>
    <row r="180" spans="32:44" hidden="1" x14ac:dyDescent="0.3">
      <c r="AF180" t="str">
        <v>TN03416</v>
      </c>
      <c r="AG180" t="str">
        <v>Seward</v>
      </c>
      <c r="AH180" t="str">
        <v>Kubera</v>
      </c>
      <c r="AI180" t="str">
        <v>Male</v>
      </c>
      <c r="AJ180" t="str">
        <v>Engineering</v>
      </c>
      <c r="AK180">
        <v>43329.22</v>
      </c>
      <c r="AL180" t="str">
        <v>Under 50k</v>
      </c>
      <c r="AM180" s="22">
        <v>43809</v>
      </c>
      <c r="AN180">
        <v>0.5</v>
      </c>
      <c r="AO180" t="str">
        <v>Fixed Term</v>
      </c>
      <c r="AP180" t="str">
        <v>Remote</v>
      </c>
      <c r="AQ180">
        <v>4.5342465753424701</v>
      </c>
      <c r="AR180" t="str">
        <v>Part time</v>
      </c>
    </row>
    <row r="181" spans="32:44" hidden="1" x14ac:dyDescent="0.3">
      <c r="AF181" t="str">
        <v>TN03575</v>
      </c>
      <c r="AG181" t="str">
        <v>Janina</v>
      </c>
      <c r="AH181" t="str">
        <v>Wolverson</v>
      </c>
      <c r="AI181" t="str">
        <v>Female</v>
      </c>
      <c r="AJ181" t="str">
        <v>Research and Development</v>
      </c>
      <c r="AK181">
        <v>99683.67</v>
      </c>
      <c r="AL181" t="str">
        <v>50k to 100k</v>
      </c>
      <c r="AM181" s="22">
        <v>43500</v>
      </c>
      <c r="AN181">
        <v>1</v>
      </c>
      <c r="AO181" t="str">
        <v>Fixed Term</v>
      </c>
      <c r="AP181" t="str">
        <v>Seattle, USA</v>
      </c>
      <c r="AQ181">
        <v>5.3808219178082197</v>
      </c>
      <c r="AR181" t="str">
        <v>Full time</v>
      </c>
    </row>
    <row r="182" spans="32:44" hidden="1" x14ac:dyDescent="0.3">
      <c r="AF182" t="str">
        <v>TN03575</v>
      </c>
      <c r="AG182" t="str">
        <v>Janina</v>
      </c>
      <c r="AH182" t="str">
        <v>Wolverson</v>
      </c>
      <c r="AI182" t="str">
        <v>Female</v>
      </c>
      <c r="AJ182" t="str">
        <v>Research and Development</v>
      </c>
      <c r="AK182">
        <v>99683.67</v>
      </c>
      <c r="AL182" t="str">
        <v>50k to 100k</v>
      </c>
      <c r="AM182" s="22">
        <v>43500</v>
      </c>
      <c r="AN182">
        <v>1</v>
      </c>
      <c r="AO182" t="str">
        <v>Fixed Term</v>
      </c>
      <c r="AP182" t="str">
        <v>Seattle, USA</v>
      </c>
      <c r="AQ182">
        <v>5.3808219178082197</v>
      </c>
      <c r="AR182" t="str">
        <v>Full time</v>
      </c>
    </row>
    <row r="183" spans="32:44" hidden="1" x14ac:dyDescent="0.3">
      <c r="AF183" t="str">
        <v>TN04058</v>
      </c>
      <c r="AG183" t="str">
        <v>Subbarao</v>
      </c>
      <c r="AH183" t="str">
        <v>Malladi</v>
      </c>
      <c r="AI183" t="str">
        <v>Male</v>
      </c>
      <c r="AJ183" t="str">
        <v>Product Management</v>
      </c>
      <c r="AK183">
        <v>106775.14</v>
      </c>
      <c r="AL183" t="str">
        <v>Above 100k</v>
      </c>
      <c r="AM183" s="22">
        <v>43563</v>
      </c>
      <c r="AN183">
        <v>1</v>
      </c>
      <c r="AO183" t="str">
        <v>Fixed Term</v>
      </c>
      <c r="AP183" t="str">
        <v>Hyderabad, India</v>
      </c>
      <c r="AQ183">
        <v>5.2082191780821896</v>
      </c>
      <c r="AR183" t="str">
        <v>Full time</v>
      </c>
    </row>
    <row r="184" spans="32:44" hidden="1" x14ac:dyDescent="0.3">
      <c r="AF184" t="str">
        <v>TN04058</v>
      </c>
      <c r="AG184" t="str">
        <v>Vasu</v>
      </c>
      <c r="AH184" t="str">
        <v>Nandin</v>
      </c>
      <c r="AI184" t="str">
        <v>Male</v>
      </c>
      <c r="AJ184" t="str">
        <v>Product Management</v>
      </c>
      <c r="AK184">
        <v>106775.14</v>
      </c>
      <c r="AL184" t="str">
        <v>Above 100k</v>
      </c>
      <c r="AM184" s="22">
        <v>43563</v>
      </c>
      <c r="AN184">
        <v>1</v>
      </c>
      <c r="AO184" t="str">
        <v>Fixed Term</v>
      </c>
      <c r="AP184" t="str">
        <v>Hyderabad, India</v>
      </c>
      <c r="AQ184">
        <v>5.2082191780821896</v>
      </c>
      <c r="AR184" t="str">
        <v>Full time</v>
      </c>
    </row>
    <row r="185" spans="32:44" hidden="1" x14ac:dyDescent="0.3">
      <c r="AF185" t="str">
        <v>TN04067</v>
      </c>
      <c r="AG185" t="str">
        <v>Lea</v>
      </c>
      <c r="AH185" t="str">
        <v>Chaplin</v>
      </c>
      <c r="AI185" t="str">
        <v>Female</v>
      </c>
      <c r="AJ185" t="str">
        <v>Human Resources</v>
      </c>
      <c r="AK185">
        <v>73488.679999999993</v>
      </c>
      <c r="AL185" t="str">
        <v>50k to 100k</v>
      </c>
      <c r="AM185" s="22">
        <v>43570</v>
      </c>
      <c r="AN185">
        <v>1</v>
      </c>
      <c r="AO185" t="str">
        <v>Fixed Term</v>
      </c>
      <c r="AP185" t="str">
        <v>Seattle, USA</v>
      </c>
      <c r="AQ185">
        <v>5.1890410958904098</v>
      </c>
      <c r="AR185" t="str">
        <v>Full time</v>
      </c>
    </row>
    <row r="186" spans="32:44" hidden="1" x14ac:dyDescent="0.3">
      <c r="AF186" t="str">
        <v>TN04101</v>
      </c>
      <c r="AG186" t="str">
        <v>Marline</v>
      </c>
      <c r="AH186" t="str">
        <v>Wahncke</v>
      </c>
      <c r="AI186" t="str">
        <v>Male</v>
      </c>
      <c r="AJ186" t="str">
        <v>Legal</v>
      </c>
      <c r="AK186">
        <v>72843.23</v>
      </c>
      <c r="AL186" t="str">
        <v>50k to 100k</v>
      </c>
      <c r="AM186" s="22">
        <v>43280</v>
      </c>
      <c r="AN186">
        <v>1</v>
      </c>
      <c r="AO186" t="str">
        <v>Fixed Term</v>
      </c>
      <c r="AP186" t="str">
        <v>Wellington, New Zealand</v>
      </c>
      <c r="AQ186">
        <v>5.9835616438356203</v>
      </c>
      <c r="AR186" t="str">
        <v>Full time</v>
      </c>
    </row>
    <row r="187" spans="32:44" x14ac:dyDescent="0.3">
      <c r="AF187" t="str">
        <v>TN04166</v>
      </c>
      <c r="AG187" t="str">
        <v>Tadio</v>
      </c>
      <c r="AH187" t="str">
        <v>Dowdle</v>
      </c>
      <c r="AI187" t="str">
        <v>Female</v>
      </c>
      <c r="AJ187" t="str">
        <v>Product Management</v>
      </c>
      <c r="AK187">
        <v>91929.69</v>
      </c>
      <c r="AL187" t="str">
        <v>50k to 100k</v>
      </c>
      <c r="AM187" s="22">
        <v>44085</v>
      </c>
      <c r="AN187">
        <v>1</v>
      </c>
      <c r="AO187" t="str">
        <v>Fixed Term</v>
      </c>
      <c r="AP187" t="str">
        <v>Remote</v>
      </c>
      <c r="AQ187">
        <v>3.7780821917808201</v>
      </c>
      <c r="AR187" t="str">
        <v>Full time</v>
      </c>
    </row>
    <row r="188" spans="32:44" hidden="1" x14ac:dyDescent="0.3">
      <c r="AF188" t="str">
        <v>TN04175</v>
      </c>
      <c r="AG188" t="str">
        <v>Hinda</v>
      </c>
      <c r="AH188" t="str">
        <v>Label</v>
      </c>
      <c r="AI188" t="str">
        <v>Female</v>
      </c>
      <c r="AJ188" t="str">
        <v>Human Resources</v>
      </c>
      <c r="AK188">
        <v>92704.48</v>
      </c>
      <c r="AL188" t="str">
        <v>50k to 100k</v>
      </c>
      <c r="AM188" s="22">
        <v>43430</v>
      </c>
      <c r="AN188">
        <v>1</v>
      </c>
      <c r="AO188" t="str">
        <v>Fixed Term</v>
      </c>
      <c r="AP188" t="str">
        <v>Columbus, USA</v>
      </c>
      <c r="AQ188">
        <v>5.5726027397260296</v>
      </c>
      <c r="AR188" t="str">
        <v>Full time</v>
      </c>
    </row>
    <row r="189" spans="32:44" x14ac:dyDescent="0.3">
      <c r="AF189" t="str">
        <v>TN04246</v>
      </c>
      <c r="AG189" t="str">
        <v>Shaylyn</v>
      </c>
      <c r="AH189" t="str">
        <v>Ransbury</v>
      </c>
      <c r="AI189" t="str">
        <v>Female</v>
      </c>
      <c r="AJ189" t="str">
        <v>Support</v>
      </c>
      <c r="AK189">
        <v>100371.31</v>
      </c>
      <c r="AL189" t="str">
        <v>Above 100k</v>
      </c>
      <c r="AM189" s="22">
        <v>44067</v>
      </c>
      <c r="AN189">
        <v>0.8</v>
      </c>
      <c r="AO189" t="str">
        <v>Fixed Term</v>
      </c>
      <c r="AP189" t="str">
        <v>Auckland, New Zealand</v>
      </c>
      <c r="AQ189">
        <v>3.8273972602739699</v>
      </c>
      <c r="AR189" t="str">
        <v>Part time</v>
      </c>
    </row>
    <row r="190" spans="32:44" x14ac:dyDescent="0.3">
      <c r="AF190" t="str">
        <v>TN04265</v>
      </c>
      <c r="AG190" t="str">
        <v>Rushil</v>
      </c>
      <c r="AH190" t="str">
        <v>Kripa</v>
      </c>
      <c r="AI190" t="str">
        <v>Female</v>
      </c>
      <c r="AJ190" t="str">
        <v>Training</v>
      </c>
      <c r="AK190">
        <v>93964.3</v>
      </c>
      <c r="AL190" t="str">
        <v>50k to 100k</v>
      </c>
      <c r="AM190" s="22">
        <v>44454</v>
      </c>
      <c r="AN190">
        <v>0.4</v>
      </c>
      <c r="AO190" t="str">
        <v>Fixed Term</v>
      </c>
      <c r="AP190" t="str">
        <v>Hyderabad, India</v>
      </c>
      <c r="AQ190">
        <v>2.7671232876712302</v>
      </c>
      <c r="AR190" t="str">
        <v>Part time</v>
      </c>
    </row>
    <row r="191" spans="32:44" hidden="1" x14ac:dyDescent="0.3">
      <c r="AF191" t="str">
        <v>TN04428</v>
      </c>
      <c r="AG191" t="str">
        <v>Tadio</v>
      </c>
      <c r="AH191" t="str">
        <v>Audritt</v>
      </c>
      <c r="AI191" t="str">
        <v>Need to check</v>
      </c>
      <c r="AJ191" t="str">
        <v>Human Resources</v>
      </c>
      <c r="AK191">
        <v>99448.78</v>
      </c>
      <c r="AL191" t="str">
        <v>50k to 100k</v>
      </c>
      <c r="AM191" s="22">
        <v>43473</v>
      </c>
      <c r="AN191">
        <v>1</v>
      </c>
      <c r="AO191" t="str">
        <v>Fixed Term</v>
      </c>
      <c r="AP191" t="str">
        <v>Wellington, New Zealand</v>
      </c>
      <c r="AQ191">
        <v>5.4547945205479396</v>
      </c>
      <c r="AR191" t="str">
        <v>Full time</v>
      </c>
    </row>
    <row r="192" spans="32:44" hidden="1" x14ac:dyDescent="0.3">
      <c r="AF192" t="str">
        <v>TN04428</v>
      </c>
      <c r="AG192" t="str">
        <v>Tadio</v>
      </c>
      <c r="AH192" t="str">
        <v>Audritt</v>
      </c>
      <c r="AI192" t="str">
        <v>Need to check</v>
      </c>
      <c r="AJ192" t="str">
        <v>Human Resources</v>
      </c>
      <c r="AK192">
        <v>99448.78</v>
      </c>
      <c r="AL192" t="str">
        <v>50k to 100k</v>
      </c>
      <c r="AM192" s="22">
        <v>43473</v>
      </c>
      <c r="AN192">
        <v>1</v>
      </c>
      <c r="AO192" t="str">
        <v>Fixed Term</v>
      </c>
      <c r="AP192" t="str">
        <v>Wellington, New Zealand</v>
      </c>
      <c r="AQ192">
        <v>5.4547945205479396</v>
      </c>
      <c r="AR192" t="str">
        <v>Full time</v>
      </c>
    </row>
    <row r="193" spans="32:44" x14ac:dyDescent="0.3">
      <c r="AF193" t="str">
        <v>TN04660</v>
      </c>
      <c r="AG193" t="str">
        <v>Thedrick</v>
      </c>
      <c r="AH193" t="str">
        <v>Bothwell</v>
      </c>
      <c r="AI193" t="str">
        <v>Male</v>
      </c>
      <c r="AJ193" t="str">
        <v>Business Development</v>
      </c>
      <c r="AK193">
        <v>69764.100000000006</v>
      </c>
      <c r="AL193" t="str">
        <v>50k to 100k</v>
      </c>
      <c r="AM193" s="22">
        <v>44195</v>
      </c>
      <c r="AN193">
        <v>1</v>
      </c>
      <c r="AO193" t="str">
        <v>Fixed Term</v>
      </c>
      <c r="AP193" t="str">
        <v>Seattle, USA</v>
      </c>
      <c r="AQ193">
        <v>3.4767123287671202</v>
      </c>
      <c r="AR193" t="str">
        <v>Full time</v>
      </c>
    </row>
    <row r="194" spans="32:44" hidden="1" x14ac:dyDescent="0.3">
      <c r="AF194" t="str">
        <v>TN04740</v>
      </c>
      <c r="AG194" t="str">
        <v>Tristam</v>
      </c>
      <c r="AH194" t="str">
        <v>Cuming</v>
      </c>
      <c r="AI194" t="str">
        <v>Female</v>
      </c>
      <c r="AJ194" t="str">
        <v>Support</v>
      </c>
      <c r="AK194">
        <v>104038.9</v>
      </c>
      <c r="AL194" t="str">
        <v>Above 100k</v>
      </c>
      <c r="AM194" s="22">
        <v>43815</v>
      </c>
      <c r="AN194">
        <v>1</v>
      </c>
      <c r="AO194" t="str">
        <v>Fixed Term</v>
      </c>
      <c r="AP194" t="str">
        <v>Remote</v>
      </c>
      <c r="AQ194">
        <v>4.5178082191780797</v>
      </c>
      <c r="AR194" t="str">
        <v>Full time</v>
      </c>
    </row>
    <row r="195" spans="32:44" hidden="1" x14ac:dyDescent="0.3">
      <c r="AF195" t="str">
        <v>TN04775</v>
      </c>
      <c r="AG195" t="str">
        <v>Hridaynath</v>
      </c>
      <c r="AH195" t="str">
        <v>Tendulkar</v>
      </c>
      <c r="AI195" t="str">
        <v>Female</v>
      </c>
      <c r="AJ195" t="str">
        <v>Legal</v>
      </c>
      <c r="AK195">
        <v>31089.22</v>
      </c>
      <c r="AL195" t="str">
        <v>Under 50k</v>
      </c>
      <c r="AM195" s="22">
        <v>43776</v>
      </c>
      <c r="AN195">
        <v>1</v>
      </c>
      <c r="AO195" t="str">
        <v>Fixed Term</v>
      </c>
      <c r="AP195" t="str">
        <v>Chennai, India</v>
      </c>
      <c r="AQ195">
        <v>4.6246575342465697</v>
      </c>
      <c r="AR195" t="str">
        <v>Full time</v>
      </c>
    </row>
    <row r="196" spans="32:44" hidden="1" x14ac:dyDescent="0.3">
      <c r="AF196" t="str">
        <v>TN04892</v>
      </c>
      <c r="AG196" t="str">
        <v>Luca</v>
      </c>
      <c r="AH196" t="str">
        <v>Wolstenholme</v>
      </c>
      <c r="AI196" t="str">
        <v>Male</v>
      </c>
      <c r="AJ196" t="str">
        <v>Engineering</v>
      </c>
      <c r="AK196">
        <v>53184.02</v>
      </c>
      <c r="AL196" t="str">
        <v>50k to 100k</v>
      </c>
      <c r="AM196" s="22">
        <v>43180</v>
      </c>
      <c r="AN196">
        <v>1</v>
      </c>
      <c r="AO196" t="str">
        <v>Fixed Term</v>
      </c>
      <c r="AP196" t="str">
        <v>Remote</v>
      </c>
      <c r="AQ196">
        <v>6.2575342465753403</v>
      </c>
      <c r="AR196" t="str">
        <v>Full time</v>
      </c>
    </row>
    <row r="197" spans="32:44" x14ac:dyDescent="0.3">
      <c r="AF197" t="str">
        <v>VT00194</v>
      </c>
      <c r="AG197" t="str">
        <v>Violante</v>
      </c>
      <c r="AH197" t="str">
        <v>Courtonne</v>
      </c>
      <c r="AI197" t="str">
        <v>Female</v>
      </c>
      <c r="AJ197" t="str">
        <v>Product Management</v>
      </c>
      <c r="AK197">
        <v>49625.64</v>
      </c>
      <c r="AL197" t="str">
        <v>Under 50k</v>
      </c>
      <c r="AM197" s="22">
        <v>44384</v>
      </c>
      <c r="AN197">
        <v>0.5</v>
      </c>
      <c r="AO197" t="str">
        <v>Fixed Term</v>
      </c>
      <c r="AP197" t="str">
        <v>Remote</v>
      </c>
      <c r="AQ197">
        <v>2.95890410958904</v>
      </c>
      <c r="AR197" t="str">
        <v>Part time</v>
      </c>
    </row>
    <row r="198" spans="32:44" hidden="1" x14ac:dyDescent="0.3">
      <c r="AF198" t="str">
        <v>VT00336</v>
      </c>
      <c r="AG198" t="str">
        <v>Shevantilal</v>
      </c>
      <c r="AH198" t="str">
        <v>Muppala</v>
      </c>
      <c r="AI198" t="str">
        <v>Male</v>
      </c>
      <c r="AJ198" t="str">
        <v>Services</v>
      </c>
      <c r="AK198">
        <v>47646.95</v>
      </c>
      <c r="AL198" t="str">
        <v>Under 50k</v>
      </c>
      <c r="AM198" s="22">
        <v>43791</v>
      </c>
      <c r="AN198">
        <v>0.3</v>
      </c>
      <c r="AO198" t="str">
        <v>Fixed Term</v>
      </c>
      <c r="AP198" t="str">
        <v>Chennai, India</v>
      </c>
      <c r="AQ198">
        <v>4.5835616438356199</v>
      </c>
      <c r="AR198" t="str">
        <v>Part time</v>
      </c>
    </row>
    <row r="199" spans="32:44" hidden="1" x14ac:dyDescent="0.3">
      <c r="AF199" t="str">
        <v>VT00476</v>
      </c>
      <c r="AG199" t="str">
        <v>Adolph</v>
      </c>
      <c r="AH199" t="str">
        <v>Hartin</v>
      </c>
      <c r="AI199" t="str">
        <v>Male</v>
      </c>
      <c r="AJ199" t="str">
        <v>Product Management</v>
      </c>
      <c r="AK199">
        <v>89960.6</v>
      </c>
      <c r="AL199" t="str">
        <v>50k to 100k</v>
      </c>
      <c r="AM199" s="22">
        <v>43515</v>
      </c>
      <c r="AN199">
        <v>1</v>
      </c>
      <c r="AO199" t="str">
        <v>Fixed Term</v>
      </c>
      <c r="AP199" t="str">
        <v>Auckland, New Zealand</v>
      </c>
      <c r="AQ199">
        <v>5.3397260273972602</v>
      </c>
      <c r="AR199" t="str">
        <v>Full time</v>
      </c>
    </row>
    <row r="200" spans="32:44" x14ac:dyDescent="0.3">
      <c r="AF200" t="str">
        <v>VT00534</v>
      </c>
      <c r="AG200" t="str">
        <v>Roselle</v>
      </c>
      <c r="AH200" t="str">
        <v>Wandrach</v>
      </c>
      <c r="AI200" t="str">
        <v>Male</v>
      </c>
      <c r="AJ200" t="str">
        <v>Sales</v>
      </c>
      <c r="AK200">
        <v>91314.75</v>
      </c>
      <c r="AL200" t="str">
        <v>50k to 100k</v>
      </c>
      <c r="AM200" s="22">
        <v>43931</v>
      </c>
      <c r="AN200">
        <v>1</v>
      </c>
      <c r="AO200" t="str">
        <v>Fixed Term</v>
      </c>
      <c r="AP200" t="str">
        <v>Seattle, USA</v>
      </c>
      <c r="AQ200">
        <v>4.2</v>
      </c>
      <c r="AR200" t="str">
        <v>Full time</v>
      </c>
    </row>
    <row r="201" spans="32:44" x14ac:dyDescent="0.3">
      <c r="AF201" t="str">
        <v>VT00578</v>
      </c>
      <c r="AG201" t="str">
        <v>Magnum</v>
      </c>
      <c r="AH201" t="str">
        <v>Locksley</v>
      </c>
      <c r="AI201" t="str">
        <v>Female</v>
      </c>
      <c r="AJ201" t="str">
        <v>Services</v>
      </c>
      <c r="AK201">
        <v>42314.39</v>
      </c>
      <c r="AL201" t="str">
        <v>Under 50k</v>
      </c>
      <c r="AM201" s="22">
        <v>44487</v>
      </c>
      <c r="AN201">
        <v>1</v>
      </c>
      <c r="AO201" t="str">
        <v>Fixed Term</v>
      </c>
      <c r="AP201" t="str">
        <v>Remote</v>
      </c>
      <c r="AQ201">
        <v>2.67671232876712</v>
      </c>
      <c r="AR201" t="str">
        <v>Full time</v>
      </c>
    </row>
    <row r="202" spans="32:44" x14ac:dyDescent="0.3">
      <c r="AF202" t="str">
        <v>VT00596</v>
      </c>
      <c r="AG202" t="str">
        <v>Letisha</v>
      </c>
      <c r="AH202" t="str">
        <v>Carrett</v>
      </c>
      <c r="AI202" t="str">
        <v>Female</v>
      </c>
      <c r="AJ202" t="str">
        <v>Sales</v>
      </c>
      <c r="AK202">
        <v>84598.88</v>
      </c>
      <c r="AL202" t="str">
        <v>50k to 100k</v>
      </c>
      <c r="AM202" s="22">
        <v>44116</v>
      </c>
      <c r="AN202">
        <v>1</v>
      </c>
      <c r="AO202" t="str">
        <v>Fixed Term</v>
      </c>
      <c r="AP202" t="str">
        <v>Seattle, USA</v>
      </c>
      <c r="AQ202">
        <v>3.6931506849315099</v>
      </c>
      <c r="AR202" t="str">
        <v>Full time</v>
      </c>
    </row>
    <row r="203" spans="32:44" x14ac:dyDescent="0.3">
      <c r="AF203" t="str">
        <v>VT00596</v>
      </c>
      <c r="AG203" t="str">
        <v>Letisha</v>
      </c>
      <c r="AH203" t="str">
        <v>Carrett</v>
      </c>
      <c r="AI203" t="str">
        <v>Female</v>
      </c>
      <c r="AJ203" t="str">
        <v>Sales</v>
      </c>
      <c r="AK203">
        <v>84598.88</v>
      </c>
      <c r="AL203" t="str">
        <v>50k to 100k</v>
      </c>
      <c r="AM203" s="22">
        <v>44116</v>
      </c>
      <c r="AN203">
        <v>1</v>
      </c>
      <c r="AO203" t="str">
        <v>Fixed Term</v>
      </c>
      <c r="AP203" t="str">
        <v>Seattle, USA</v>
      </c>
      <c r="AQ203">
        <v>3.6931506849315099</v>
      </c>
      <c r="AR203" t="str">
        <v>Full time</v>
      </c>
    </row>
    <row r="204" spans="32:44" hidden="1" x14ac:dyDescent="0.3">
      <c r="AF204" t="str">
        <v>VT00687</v>
      </c>
      <c r="AG204" t="str">
        <v>Godavari</v>
      </c>
      <c r="AH204" t="str">
        <v>Veena</v>
      </c>
      <c r="AI204" t="str">
        <v>Male</v>
      </c>
      <c r="AJ204" t="str">
        <v>Engineering</v>
      </c>
      <c r="AK204">
        <v>78443.78</v>
      </c>
      <c r="AL204" t="str">
        <v>50k to 100k</v>
      </c>
      <c r="AM204" s="22">
        <v>43599</v>
      </c>
      <c r="AN204">
        <v>1</v>
      </c>
      <c r="AO204" t="str">
        <v>Fixed Term</v>
      </c>
      <c r="AP204" t="str">
        <v>Hyderabad, India</v>
      </c>
      <c r="AQ204">
        <v>5.10958904109589</v>
      </c>
      <c r="AR204" t="str">
        <v>Full time</v>
      </c>
    </row>
    <row r="205" spans="32:44" x14ac:dyDescent="0.3">
      <c r="AF205" t="str">
        <v>VT00740</v>
      </c>
      <c r="AG205" t="str">
        <v>Chitrasen</v>
      </c>
      <c r="AH205" t="str">
        <v>Laul</v>
      </c>
      <c r="AI205" t="str">
        <v>Female</v>
      </c>
      <c r="AJ205" t="str">
        <v>Research and Development</v>
      </c>
      <c r="AK205">
        <v>46751.7</v>
      </c>
      <c r="AL205" t="str">
        <v>Under 50k</v>
      </c>
      <c r="AM205" s="22">
        <v>43843</v>
      </c>
      <c r="AN205">
        <v>1</v>
      </c>
      <c r="AO205" t="str">
        <v>Fixed Term</v>
      </c>
      <c r="AP205" t="str">
        <v>Hyderabad, India</v>
      </c>
      <c r="AQ205">
        <v>4.4410958904109599</v>
      </c>
      <c r="AR205" t="str">
        <v>Full time</v>
      </c>
    </row>
    <row r="206" spans="32:44" hidden="1" x14ac:dyDescent="0.3">
      <c r="AF206" t="str">
        <v>VT01092</v>
      </c>
      <c r="AG206" t="str">
        <v>Tabby</v>
      </c>
      <c r="AH206" t="str">
        <v>Astall</v>
      </c>
      <c r="AI206" t="str">
        <v>Male</v>
      </c>
      <c r="AJ206" t="str">
        <v>Accounting</v>
      </c>
      <c r="AK206">
        <v>57419.35</v>
      </c>
      <c r="AL206" t="str">
        <v>50k to 100k</v>
      </c>
      <c r="AM206" s="22">
        <v>43305</v>
      </c>
      <c r="AN206">
        <v>1</v>
      </c>
      <c r="AO206" t="str">
        <v>Fixed Term</v>
      </c>
      <c r="AP206" t="str">
        <v>Auckland, New Zealand</v>
      </c>
      <c r="AQ206">
        <v>5.9150684931506801</v>
      </c>
      <c r="AR206" t="str">
        <v>Full time</v>
      </c>
    </row>
    <row r="207" spans="32:44" hidden="1" x14ac:dyDescent="0.3">
      <c r="AF207" t="str">
        <v>VT01101</v>
      </c>
      <c r="AG207" t="str">
        <v>Adela</v>
      </c>
      <c r="AH207" t="str">
        <v>Dowsett</v>
      </c>
      <c r="AI207" t="str">
        <v>Male</v>
      </c>
      <c r="AJ207" t="str">
        <v>Support</v>
      </c>
      <c r="AK207">
        <v>95017.1</v>
      </c>
      <c r="AL207" t="str">
        <v>50k to 100k</v>
      </c>
      <c r="AM207" s="22">
        <v>43283</v>
      </c>
      <c r="AN207">
        <v>1</v>
      </c>
      <c r="AO207" t="str">
        <v>Fixed Term</v>
      </c>
      <c r="AP207" t="str">
        <v>Seattle, USA</v>
      </c>
      <c r="AQ207">
        <v>5.9753424657534202</v>
      </c>
      <c r="AR207" t="str">
        <v>Full time</v>
      </c>
    </row>
    <row r="208" spans="32:44" x14ac:dyDescent="0.3">
      <c r="AF208" t="str">
        <v>VT01246</v>
      </c>
      <c r="AG208" t="str">
        <v>Zach</v>
      </c>
      <c r="AH208" t="str">
        <v>Polon</v>
      </c>
      <c r="AI208" t="str">
        <v>Male</v>
      </c>
      <c r="AJ208" t="str">
        <v>Marketing</v>
      </c>
      <c r="AK208">
        <v>53535.62</v>
      </c>
      <c r="AL208" t="str">
        <v>50k to 100k</v>
      </c>
      <c r="AM208" s="22">
        <v>44110</v>
      </c>
      <c r="AN208">
        <v>0.5</v>
      </c>
      <c r="AO208" t="str">
        <v>Fixed Term</v>
      </c>
      <c r="AP208" t="str">
        <v>Seattle, USA</v>
      </c>
      <c r="AQ208">
        <v>3.70958904109589</v>
      </c>
      <c r="AR208" t="str">
        <v>Part time</v>
      </c>
    </row>
    <row r="209" spans="32:44" x14ac:dyDescent="0.3">
      <c r="AF209" t="str">
        <v>VT01249</v>
      </c>
      <c r="AG209" t="str">
        <v>Brendan</v>
      </c>
      <c r="AH209" t="str">
        <v>Edgeller</v>
      </c>
      <c r="AI209" t="str">
        <v>Female</v>
      </c>
      <c r="AJ209" t="str">
        <v>Legal</v>
      </c>
      <c r="AK209">
        <v>31042.51</v>
      </c>
      <c r="AL209" t="str">
        <v>Under 50k</v>
      </c>
      <c r="AM209" s="22">
        <v>44473</v>
      </c>
      <c r="AN209">
        <v>0.3</v>
      </c>
      <c r="AO209" t="str">
        <v>Fixed Term</v>
      </c>
      <c r="AP209" t="str">
        <v>Remote</v>
      </c>
      <c r="AQ209">
        <v>2.7150684931506799</v>
      </c>
      <c r="AR209" t="str">
        <v>Part time</v>
      </c>
    </row>
    <row r="210" spans="32:44" hidden="1" x14ac:dyDescent="0.3">
      <c r="AF210" t="str">
        <v>VT01323</v>
      </c>
      <c r="AG210" t="str">
        <v>Mardav</v>
      </c>
      <c r="AH210" t="str">
        <v>Ramaswami</v>
      </c>
      <c r="AI210" t="str">
        <v>Female</v>
      </c>
      <c r="AJ210" t="str">
        <v>Business Development</v>
      </c>
      <c r="AK210">
        <v>86233.83</v>
      </c>
      <c r="AL210" t="str">
        <v>50k to 100k</v>
      </c>
      <c r="AM210" s="22">
        <v>43706</v>
      </c>
      <c r="AN210">
        <v>1</v>
      </c>
      <c r="AO210" t="str">
        <v>Fixed Term</v>
      </c>
      <c r="AP210" t="str">
        <v>Chennai, India</v>
      </c>
      <c r="AQ210">
        <v>4.8164383561643804</v>
      </c>
      <c r="AR210" t="str">
        <v>Full time</v>
      </c>
    </row>
    <row r="211" spans="32:44" x14ac:dyDescent="0.3">
      <c r="AF211" t="str">
        <v>VT01523</v>
      </c>
      <c r="AG211" t="str">
        <v>Charmane</v>
      </c>
      <c r="AH211" t="str">
        <v>Heistermann</v>
      </c>
      <c r="AI211" t="str">
        <v>Female</v>
      </c>
      <c r="AJ211" t="str">
        <v>Business Development</v>
      </c>
      <c r="AK211">
        <v>86558.58</v>
      </c>
      <c r="AL211" t="str">
        <v>50k to 100k</v>
      </c>
      <c r="AM211" s="22">
        <v>43887</v>
      </c>
      <c r="AN211">
        <v>1</v>
      </c>
      <c r="AO211" t="str">
        <v>Fixed Term</v>
      </c>
      <c r="AP211" t="str">
        <v>Remote</v>
      </c>
      <c r="AQ211">
        <v>4.3205479452054796</v>
      </c>
      <c r="AR211" t="str">
        <v>Full time</v>
      </c>
    </row>
    <row r="212" spans="32:44" hidden="1" x14ac:dyDescent="0.3">
      <c r="AF212" t="str">
        <v>VT01610</v>
      </c>
      <c r="AG212" t="str">
        <v>Dhruv</v>
      </c>
      <c r="AH212" t="str">
        <v>Manjunath</v>
      </c>
      <c r="AI212" t="str">
        <v>Female</v>
      </c>
      <c r="AJ212" t="str">
        <v>Accounting</v>
      </c>
      <c r="AK212">
        <v>76303.820000000007</v>
      </c>
      <c r="AL212" t="str">
        <v>50k to 100k</v>
      </c>
      <c r="AM212" s="22">
        <v>43458</v>
      </c>
      <c r="AN212">
        <v>1</v>
      </c>
      <c r="AO212" t="str">
        <v>Fixed Term</v>
      </c>
      <c r="AP212" t="str">
        <v>Hyderabad, India</v>
      </c>
      <c r="AQ212">
        <v>5.4958904109589</v>
      </c>
      <c r="AR212" t="str">
        <v>Full time</v>
      </c>
    </row>
    <row r="213" spans="32:44" hidden="1" x14ac:dyDescent="0.3">
      <c r="AF213" t="str">
        <v>VT01610</v>
      </c>
      <c r="AG213" t="str">
        <v>Kunja</v>
      </c>
      <c r="AH213" t="str">
        <v>Prashanta</v>
      </c>
      <c r="AI213" t="str">
        <v>Female</v>
      </c>
      <c r="AJ213" t="str">
        <v>Accounting</v>
      </c>
      <c r="AK213">
        <v>76303.820000000007</v>
      </c>
      <c r="AL213" t="str">
        <v>50k to 100k</v>
      </c>
      <c r="AM213" s="22">
        <v>43458</v>
      </c>
      <c r="AN213">
        <v>1</v>
      </c>
      <c r="AO213" t="str">
        <v>Fixed Term</v>
      </c>
      <c r="AP213" t="str">
        <v>Hyderabad, India</v>
      </c>
      <c r="AQ213">
        <v>5.4958904109589</v>
      </c>
      <c r="AR213" t="str">
        <v>Full time</v>
      </c>
    </row>
    <row r="214" spans="32:44" hidden="1" x14ac:dyDescent="0.3">
      <c r="AF214" t="str">
        <v>VT01684</v>
      </c>
      <c r="AG214" t="str">
        <v>Audry</v>
      </c>
      <c r="AH214" t="str">
        <v>Yu</v>
      </c>
      <c r="AI214" t="str">
        <v>Female</v>
      </c>
      <c r="AJ214" t="str">
        <v>Training</v>
      </c>
      <c r="AK214">
        <v>101187.36</v>
      </c>
      <c r="AL214" t="str">
        <v>Above 100k</v>
      </c>
      <c r="AM214" s="22">
        <v>43258</v>
      </c>
      <c r="AN214">
        <v>1</v>
      </c>
      <c r="AO214" t="str">
        <v>Fixed Term</v>
      </c>
      <c r="AP214" t="str">
        <v>Columbus, USA</v>
      </c>
      <c r="AQ214">
        <v>6.0438356164383604</v>
      </c>
      <c r="AR214" t="str">
        <v>Full time</v>
      </c>
    </row>
    <row r="215" spans="32:44" hidden="1" x14ac:dyDescent="0.3">
      <c r="AF215" t="str">
        <v>VT01703</v>
      </c>
      <c r="AG215" t="str">
        <v>Upendra</v>
      </c>
      <c r="AH215" t="str">
        <v>Swati</v>
      </c>
      <c r="AI215" t="str">
        <v>Male</v>
      </c>
      <c r="AJ215" t="str">
        <v>Engineering</v>
      </c>
      <c r="AK215">
        <v>61624.77</v>
      </c>
      <c r="AL215" t="str">
        <v>50k to 100k</v>
      </c>
      <c r="AM215" s="22">
        <v>43430</v>
      </c>
      <c r="AN215">
        <v>0.3</v>
      </c>
      <c r="AO215" t="str">
        <v>Fixed Term</v>
      </c>
      <c r="AP215" t="str">
        <v>Hyderabad, India</v>
      </c>
      <c r="AQ215">
        <v>5.5726027397260296</v>
      </c>
      <c r="AR215" t="str">
        <v>Part time</v>
      </c>
    </row>
    <row r="216" spans="32:44" hidden="1" x14ac:dyDescent="0.3">
      <c r="AF216" t="str">
        <v>VT01740</v>
      </c>
      <c r="AG216" t="str">
        <v>Ginger</v>
      </c>
      <c r="AH216" t="str">
        <v>Myott</v>
      </c>
      <c r="AI216" t="str">
        <v>Female</v>
      </c>
      <c r="AJ216" t="str">
        <v>Services</v>
      </c>
      <c r="AK216">
        <v>31172.77</v>
      </c>
      <c r="AL216" t="str">
        <v>Under 50k</v>
      </c>
      <c r="AM216" s="22">
        <v>43665</v>
      </c>
      <c r="AN216">
        <v>1</v>
      </c>
      <c r="AO216" t="str">
        <v>Fixed Term</v>
      </c>
      <c r="AP216" t="str">
        <v>Remote</v>
      </c>
      <c r="AQ216">
        <v>4.9287671232876704</v>
      </c>
      <c r="AR216" t="str">
        <v>Full time</v>
      </c>
    </row>
    <row r="217" spans="32:44" x14ac:dyDescent="0.3">
      <c r="AF217" t="str">
        <v>VT01762</v>
      </c>
      <c r="AG217" t="str">
        <v>Geena</v>
      </c>
      <c r="AH217" t="str">
        <v>Raghavanpillai</v>
      </c>
      <c r="AI217" t="str">
        <v>Male</v>
      </c>
      <c r="AJ217" t="str">
        <v>Accounting</v>
      </c>
      <c r="AK217">
        <v>102515.81</v>
      </c>
      <c r="AL217" t="str">
        <v>Above 100k</v>
      </c>
      <c r="AM217" s="22">
        <v>43902</v>
      </c>
      <c r="AN217">
        <v>1</v>
      </c>
      <c r="AO217" t="str">
        <v>Fixed Term</v>
      </c>
      <c r="AP217" t="str">
        <v>Chennai, India</v>
      </c>
      <c r="AQ217">
        <v>4.2794520547945201</v>
      </c>
      <c r="AR217" t="str">
        <v>Full time</v>
      </c>
    </row>
    <row r="218" spans="32:44" hidden="1" x14ac:dyDescent="0.3">
      <c r="AF218" t="str">
        <v>VT01803</v>
      </c>
      <c r="AG218" t="str">
        <v>Freddy</v>
      </c>
      <c r="AH218" t="str">
        <v>Linford</v>
      </c>
      <c r="AI218" t="str">
        <v>Female</v>
      </c>
      <c r="AJ218" t="str">
        <v>Training</v>
      </c>
      <c r="AK218">
        <v>93128.34</v>
      </c>
      <c r="AL218" t="str">
        <v>50k to 100k</v>
      </c>
      <c r="AM218" s="22">
        <v>43164</v>
      </c>
      <c r="AN218">
        <v>1</v>
      </c>
      <c r="AO218" t="str">
        <v>Fixed Term</v>
      </c>
      <c r="AP218" t="str">
        <v>Seattle, USA</v>
      </c>
      <c r="AQ218">
        <v>6.3013698630136998</v>
      </c>
      <c r="AR218" t="str">
        <v>Full time</v>
      </c>
    </row>
    <row r="219" spans="32:44" hidden="1" x14ac:dyDescent="0.3">
      <c r="AF219" t="str">
        <v>VT01893</v>
      </c>
      <c r="AG219" t="str">
        <v>Lindy</v>
      </c>
      <c r="AH219" t="str">
        <v>Guillet</v>
      </c>
      <c r="AI219" t="str">
        <v>Male</v>
      </c>
      <c r="AJ219" t="str">
        <v>Training</v>
      </c>
      <c r="AK219">
        <v>112778.28</v>
      </c>
      <c r="AL219" t="str">
        <v>Above 100k</v>
      </c>
      <c r="AM219" s="22">
        <v>43250</v>
      </c>
      <c r="AN219">
        <v>1</v>
      </c>
      <c r="AO219" t="str">
        <v>Fixed Term</v>
      </c>
      <c r="AP219" t="str">
        <v>Remote</v>
      </c>
      <c r="AQ219">
        <v>6.0657534246575304</v>
      </c>
      <c r="AR219" t="str">
        <v>Full time</v>
      </c>
    </row>
    <row r="220" spans="32:44" hidden="1" x14ac:dyDescent="0.3">
      <c r="AF220" t="str">
        <v>VT01893</v>
      </c>
      <c r="AG220" t="str">
        <v>Lindy</v>
      </c>
      <c r="AH220" t="str">
        <v>Guillet</v>
      </c>
      <c r="AI220" t="str">
        <v>Male</v>
      </c>
      <c r="AJ220" t="str">
        <v>Training</v>
      </c>
      <c r="AK220">
        <v>112778.28</v>
      </c>
      <c r="AL220" t="str">
        <v>Above 100k</v>
      </c>
      <c r="AM220" s="22">
        <v>43250</v>
      </c>
      <c r="AN220">
        <v>1</v>
      </c>
      <c r="AO220" t="str">
        <v>Fixed Term</v>
      </c>
      <c r="AP220" t="str">
        <v>Remote</v>
      </c>
      <c r="AQ220">
        <v>6.0657534246575304</v>
      </c>
      <c r="AR220" t="str">
        <v>Full time</v>
      </c>
    </row>
    <row r="221" spans="32:44" hidden="1" x14ac:dyDescent="0.3">
      <c r="AF221" t="str">
        <v>VT01996</v>
      </c>
      <c r="AG221" t="str">
        <v>Hali</v>
      </c>
      <c r="AH221" t="str">
        <v>Behnecke</v>
      </c>
      <c r="AI221" t="str">
        <v>Male</v>
      </c>
      <c r="AJ221" t="str">
        <v>Human Resources</v>
      </c>
      <c r="AK221">
        <v>65569.36</v>
      </c>
      <c r="AL221" t="str">
        <v>50k to 100k</v>
      </c>
      <c r="AM221" s="22">
        <v>43293</v>
      </c>
      <c r="AN221">
        <v>1</v>
      </c>
      <c r="AO221" t="str">
        <v>Fixed Term</v>
      </c>
      <c r="AP221" t="str">
        <v>Auckland, New Zealand</v>
      </c>
      <c r="AQ221">
        <v>5.9479452054794502</v>
      </c>
      <c r="AR221" t="str">
        <v>Full time</v>
      </c>
    </row>
    <row r="222" spans="32:44" x14ac:dyDescent="0.3">
      <c r="AF222" t="str">
        <v>VT02118</v>
      </c>
      <c r="AG222" t="str">
        <v>Oorjit</v>
      </c>
      <c r="AH222" t="str">
        <v>Nandanavanam</v>
      </c>
      <c r="AI222" t="str">
        <v>Female</v>
      </c>
      <c r="AJ222" t="str">
        <v>Engineering</v>
      </c>
      <c r="AK222">
        <v>51165.37</v>
      </c>
      <c r="AL222" t="str">
        <v>50k to 100k</v>
      </c>
      <c r="AM222" s="22">
        <v>44237</v>
      </c>
      <c r="AN222">
        <v>1</v>
      </c>
      <c r="AO222" t="str">
        <v>Fixed Term</v>
      </c>
      <c r="AP222" t="str">
        <v>Hyderabad, India</v>
      </c>
      <c r="AQ222">
        <v>3.36164383561644</v>
      </c>
      <c r="AR222" t="str">
        <v>Full time</v>
      </c>
    </row>
    <row r="223" spans="32:44" x14ac:dyDescent="0.3">
      <c r="AF223" t="str">
        <v>VT02260</v>
      </c>
      <c r="AG223" t="str">
        <v>Rhiamon</v>
      </c>
      <c r="AH223" t="str">
        <v>Mollison</v>
      </c>
      <c r="AI223" t="str">
        <v>Female</v>
      </c>
      <c r="AJ223" t="str">
        <v>Research and Development</v>
      </c>
      <c r="AK223">
        <v>59434.18</v>
      </c>
      <c r="AL223" t="str">
        <v>50k to 100k</v>
      </c>
      <c r="AM223" s="22">
        <v>43931</v>
      </c>
      <c r="AN223">
        <v>1</v>
      </c>
      <c r="AO223" t="str">
        <v>Temporary</v>
      </c>
      <c r="AP223" t="str">
        <v>Seattle, USA</v>
      </c>
      <c r="AQ223">
        <v>4.2</v>
      </c>
      <c r="AR223" t="str">
        <v>Full time</v>
      </c>
    </row>
    <row r="224" spans="32:44" hidden="1" x14ac:dyDescent="0.3">
      <c r="AF224" t="str">
        <v>VT02313</v>
      </c>
      <c r="AG224" t="str">
        <v>Thekla</v>
      </c>
      <c r="AH224" t="str">
        <v>Lynnett</v>
      </c>
      <c r="AI224" t="str">
        <v>Male</v>
      </c>
      <c r="AJ224" t="str">
        <v>Training</v>
      </c>
      <c r="AK224">
        <v>53949.26</v>
      </c>
      <c r="AL224" t="str">
        <v>50k to 100k</v>
      </c>
      <c r="AM224" s="22">
        <v>43808</v>
      </c>
      <c r="AN224">
        <v>1</v>
      </c>
      <c r="AO224" t="str">
        <v>Temporary</v>
      </c>
      <c r="AP224" t="str">
        <v>Columbus, USA</v>
      </c>
      <c r="AQ224">
        <v>4.5369863013698604</v>
      </c>
      <c r="AR224" t="str">
        <v>Full time</v>
      </c>
    </row>
    <row r="225" spans="32:44" hidden="1" x14ac:dyDescent="0.3">
      <c r="AF225" t="str">
        <v>VT02313</v>
      </c>
      <c r="AG225" t="str">
        <v>Thekla</v>
      </c>
      <c r="AH225" t="str">
        <v>Lynnett</v>
      </c>
      <c r="AI225" t="str">
        <v>Male</v>
      </c>
      <c r="AJ225" t="str">
        <v>Training</v>
      </c>
      <c r="AK225">
        <v>53949.26</v>
      </c>
      <c r="AL225" t="str">
        <v>50k to 100k</v>
      </c>
      <c r="AM225" s="22">
        <v>43808</v>
      </c>
      <c r="AN225">
        <v>1</v>
      </c>
      <c r="AO225" t="str">
        <v>Temporary</v>
      </c>
      <c r="AP225" t="str">
        <v>Columbus, USA</v>
      </c>
      <c r="AQ225">
        <v>4.5369863013698604</v>
      </c>
      <c r="AR225" t="str">
        <v>Full time</v>
      </c>
    </row>
    <row r="226" spans="32:44" hidden="1" x14ac:dyDescent="0.3">
      <c r="AF226" t="str">
        <v>VT02319</v>
      </c>
      <c r="AG226" t="str">
        <v>Tarala</v>
      </c>
      <c r="AH226" t="str">
        <v>Vishaal</v>
      </c>
      <c r="AI226" t="str">
        <v>Female</v>
      </c>
      <c r="AJ226" t="str">
        <v>Research and Development</v>
      </c>
      <c r="AK226">
        <v>96555.53</v>
      </c>
      <c r="AL226" t="str">
        <v>50k to 100k</v>
      </c>
      <c r="AM226" s="22">
        <v>43489</v>
      </c>
      <c r="AN226">
        <v>0.2</v>
      </c>
      <c r="AO226" t="str">
        <v>Temporary</v>
      </c>
      <c r="AP226" t="str">
        <v>Hyderabad, India</v>
      </c>
      <c r="AQ226">
        <v>5.4109589041095898</v>
      </c>
      <c r="AR226" t="str">
        <v>Part time</v>
      </c>
    </row>
    <row r="227" spans="32:44" hidden="1" x14ac:dyDescent="0.3">
      <c r="AF227" t="str">
        <v>VT02374</v>
      </c>
      <c r="AG227" t="str">
        <v>Delphine</v>
      </c>
      <c r="AH227" t="str">
        <v>Jewis</v>
      </c>
      <c r="AI227" t="str">
        <v>Female</v>
      </c>
      <c r="AJ227" t="str">
        <v>Accounting</v>
      </c>
      <c r="AK227">
        <v>71823.56</v>
      </c>
      <c r="AL227" t="str">
        <v>50k to 100k</v>
      </c>
      <c r="AM227" s="22">
        <v>43374</v>
      </c>
      <c r="AN227">
        <v>0.3</v>
      </c>
      <c r="AO227" t="str">
        <v>Temporary</v>
      </c>
      <c r="AP227" t="str">
        <v>Remote</v>
      </c>
      <c r="AQ227">
        <v>5.7260273972602702</v>
      </c>
      <c r="AR227" t="str">
        <v>Part time</v>
      </c>
    </row>
    <row r="228" spans="32:44" hidden="1" x14ac:dyDescent="0.3">
      <c r="AF228" t="str">
        <v>VT02374</v>
      </c>
      <c r="AG228" t="str">
        <v>Delphine</v>
      </c>
      <c r="AH228" t="str">
        <v>Jewis</v>
      </c>
      <c r="AI228" t="str">
        <v>Female</v>
      </c>
      <c r="AJ228" t="str">
        <v>Accounting</v>
      </c>
      <c r="AK228">
        <v>71823.56</v>
      </c>
      <c r="AL228" t="str">
        <v>50k to 100k</v>
      </c>
      <c r="AM228" s="22">
        <v>43374</v>
      </c>
      <c r="AN228">
        <v>0.3</v>
      </c>
      <c r="AO228" t="str">
        <v>Temporary</v>
      </c>
      <c r="AP228" t="str">
        <v>Remote</v>
      </c>
      <c r="AQ228">
        <v>5.7260273972602702</v>
      </c>
      <c r="AR228" t="str">
        <v>Part time</v>
      </c>
    </row>
    <row r="229" spans="32:44" hidden="1" x14ac:dyDescent="0.3">
      <c r="AF229" t="str">
        <v>VT02417</v>
      </c>
      <c r="AG229" t="str">
        <v>Evangelina</v>
      </c>
      <c r="AH229" t="str">
        <v>Lergan</v>
      </c>
      <c r="AI229" t="str">
        <v>Male</v>
      </c>
      <c r="AJ229" t="str">
        <v>Support</v>
      </c>
      <c r="AK229">
        <v>61214.26</v>
      </c>
      <c r="AL229" t="str">
        <v>50k to 100k</v>
      </c>
      <c r="AM229" s="22">
        <v>43171</v>
      </c>
      <c r="AN229">
        <v>1</v>
      </c>
      <c r="AO229" t="str">
        <v>Temporary</v>
      </c>
      <c r="AP229" t="str">
        <v>Auckland, New Zealand</v>
      </c>
      <c r="AQ229">
        <v>6.2821917808219201</v>
      </c>
      <c r="AR229" t="str">
        <v>Full time</v>
      </c>
    </row>
    <row r="230" spans="32:44" hidden="1" x14ac:dyDescent="0.3">
      <c r="AF230" t="str">
        <v>VT02491</v>
      </c>
      <c r="AG230" t="str">
        <v>Alexis</v>
      </c>
      <c r="AH230" t="str">
        <v>Gotfrey</v>
      </c>
      <c r="AI230" t="str">
        <v>Male</v>
      </c>
      <c r="AJ230" t="str">
        <v>Engineering</v>
      </c>
      <c r="AK230">
        <v>114465.93</v>
      </c>
      <c r="AL230" t="str">
        <v>Above 100k</v>
      </c>
      <c r="AM230" s="22">
        <v>43291</v>
      </c>
      <c r="AN230">
        <v>1</v>
      </c>
      <c r="AO230" t="str">
        <v>Temporary</v>
      </c>
      <c r="AP230" t="str">
        <v>Wellington, New Zealand</v>
      </c>
      <c r="AQ230">
        <v>5.9534246575342502</v>
      </c>
      <c r="AR230" t="str">
        <v>Full time</v>
      </c>
    </row>
    <row r="231" spans="32:44" hidden="1" x14ac:dyDescent="0.3">
      <c r="AF231" t="str">
        <v>VT02532</v>
      </c>
      <c r="AG231" t="str">
        <v>Adey</v>
      </c>
      <c r="AH231" t="str">
        <v>Ryal</v>
      </c>
      <c r="AI231" t="str">
        <v>Female</v>
      </c>
      <c r="AJ231" t="str">
        <v>Legal</v>
      </c>
      <c r="AK231">
        <v>32496.880000000001</v>
      </c>
      <c r="AL231" t="str">
        <v>Under 50k</v>
      </c>
      <c r="AM231" s="22">
        <v>43234</v>
      </c>
      <c r="AN231">
        <v>1</v>
      </c>
      <c r="AO231" t="str">
        <v>Temporary</v>
      </c>
      <c r="AP231" t="str">
        <v>Remote</v>
      </c>
      <c r="AQ231">
        <v>6.10958904109589</v>
      </c>
      <c r="AR231" t="str">
        <v>Full time</v>
      </c>
    </row>
    <row r="232" spans="32:44" hidden="1" x14ac:dyDescent="0.3">
      <c r="AF232" t="str">
        <v>VT02539</v>
      </c>
      <c r="AG232" t="str">
        <v>Devinne</v>
      </c>
      <c r="AH232" t="str">
        <v>Tuny</v>
      </c>
      <c r="AI232" t="str">
        <v>Male</v>
      </c>
      <c r="AJ232" t="str">
        <v>Engineering</v>
      </c>
      <c r="AK232">
        <v>39969.72</v>
      </c>
      <c r="AL232" t="str">
        <v>Under 50k</v>
      </c>
      <c r="AM232" s="22">
        <v>43444</v>
      </c>
      <c r="AN232">
        <v>1</v>
      </c>
      <c r="AO232" t="str">
        <v>Temporary</v>
      </c>
      <c r="AP232" t="str">
        <v>Columbus, USA</v>
      </c>
      <c r="AQ232">
        <v>5.5342465753424701</v>
      </c>
      <c r="AR232" t="str">
        <v>Full time</v>
      </c>
    </row>
    <row r="233" spans="32:44" x14ac:dyDescent="0.3">
      <c r="AF233" t="str">
        <v>VT02663</v>
      </c>
      <c r="AG233" t="str">
        <v>Sravanthi</v>
      </c>
      <c r="AH233" t="str">
        <v>Chalaki</v>
      </c>
      <c r="AI233" t="str">
        <v>Male</v>
      </c>
      <c r="AJ233" t="str">
        <v>Legal</v>
      </c>
      <c r="AK233">
        <v>28481.16</v>
      </c>
      <c r="AL233" t="str">
        <v>Under 50k</v>
      </c>
      <c r="AM233" s="22">
        <v>44228</v>
      </c>
      <c r="AN233">
        <v>1</v>
      </c>
      <c r="AO233" t="str">
        <v>Temporary</v>
      </c>
      <c r="AP233" t="str">
        <v>Chennai, India</v>
      </c>
      <c r="AQ233">
        <v>3.38630136986301</v>
      </c>
      <c r="AR233" t="str">
        <v>Full time</v>
      </c>
    </row>
    <row r="234" spans="32:44" x14ac:dyDescent="0.3">
      <c r="AF234" t="str">
        <v>VT02801</v>
      </c>
      <c r="AG234" t="str">
        <v>Shellysheldon</v>
      </c>
      <c r="AH234" t="str">
        <v>Mahady</v>
      </c>
      <c r="AI234" t="str">
        <v>Male</v>
      </c>
      <c r="AJ234" t="str">
        <v>Training</v>
      </c>
      <c r="AK234">
        <v>114691.03</v>
      </c>
      <c r="AL234" t="str">
        <v>Above 100k</v>
      </c>
      <c r="AM234" s="22">
        <v>44039</v>
      </c>
      <c r="AN234">
        <v>1</v>
      </c>
      <c r="AO234" t="str">
        <v>Temporary</v>
      </c>
      <c r="AP234" t="str">
        <v>Wellington, New Zealand</v>
      </c>
      <c r="AQ234">
        <v>3.9041095890410999</v>
      </c>
      <c r="AR234" t="str">
        <v>Full time</v>
      </c>
    </row>
    <row r="235" spans="32:44" x14ac:dyDescent="0.3">
      <c r="AF235" t="str">
        <v>VT03298</v>
      </c>
      <c r="AG235" t="str">
        <v>Nonah</v>
      </c>
      <c r="AH235" t="str">
        <v>Bissell</v>
      </c>
      <c r="AI235" t="str">
        <v>Male</v>
      </c>
      <c r="AJ235" t="str">
        <v>Engineering</v>
      </c>
      <c r="AK235">
        <v>82239.53</v>
      </c>
      <c r="AL235" t="str">
        <v>50k to 100k</v>
      </c>
      <c r="AM235" s="22">
        <v>43846</v>
      </c>
      <c r="AN235">
        <v>1</v>
      </c>
      <c r="AO235" t="str">
        <v>Temporary</v>
      </c>
      <c r="AP235" t="str">
        <v>Columbus, USA</v>
      </c>
      <c r="AQ235">
        <v>4.4328767123287696</v>
      </c>
      <c r="AR235" t="str">
        <v>Full time</v>
      </c>
    </row>
    <row r="236" spans="32:44" hidden="1" x14ac:dyDescent="0.3">
      <c r="AF236" t="str">
        <v>VT03307</v>
      </c>
      <c r="AG236" t="str">
        <v>Tallie</v>
      </c>
      <c r="AH236" t="str">
        <v>Chaikovski</v>
      </c>
      <c r="AI236" t="str">
        <v>Male</v>
      </c>
      <c r="AJ236" t="str">
        <v>Sales</v>
      </c>
      <c r="AK236">
        <v>83191.95</v>
      </c>
      <c r="AL236" t="str">
        <v>50k to 100k</v>
      </c>
      <c r="AM236" s="22">
        <v>43700</v>
      </c>
      <c r="AN236">
        <v>0.6</v>
      </c>
      <c r="AO236" t="str">
        <v>Temporary</v>
      </c>
      <c r="AP236" t="str">
        <v>Remote</v>
      </c>
      <c r="AQ236">
        <v>4.8328767123287699</v>
      </c>
      <c r="AR236" t="str">
        <v>Part time</v>
      </c>
    </row>
    <row r="237" spans="32:44" x14ac:dyDescent="0.3">
      <c r="AF237" t="str">
        <v>VT03421</v>
      </c>
      <c r="AG237" t="str">
        <v>Alic</v>
      </c>
      <c r="AH237" t="str">
        <v>Bagg</v>
      </c>
      <c r="AI237" t="str">
        <v>Male</v>
      </c>
      <c r="AJ237" t="str">
        <v>Legal</v>
      </c>
      <c r="AK237">
        <v>113747.56</v>
      </c>
      <c r="AL237" t="str">
        <v>Above 100k</v>
      </c>
      <c r="AM237" s="22">
        <v>44270</v>
      </c>
      <c r="AN237">
        <v>0.7</v>
      </c>
      <c r="AO237" t="str">
        <v>Temporary</v>
      </c>
      <c r="AP237" t="str">
        <v>Columbus, USA</v>
      </c>
      <c r="AQ237">
        <v>3.2712328767123302</v>
      </c>
      <c r="AR237" t="str">
        <v>Part time</v>
      </c>
    </row>
    <row r="238" spans="32:44" x14ac:dyDescent="0.3">
      <c r="AF238" t="str">
        <v>VT03421</v>
      </c>
      <c r="AG238" t="str">
        <v>Alic</v>
      </c>
      <c r="AH238" t="str">
        <v>Bagg</v>
      </c>
      <c r="AI238" t="str">
        <v>Male</v>
      </c>
      <c r="AJ238" t="str">
        <v>Legal</v>
      </c>
      <c r="AK238">
        <v>113747.56</v>
      </c>
      <c r="AL238" t="str">
        <v>Above 100k</v>
      </c>
      <c r="AM238" s="22">
        <v>44270</v>
      </c>
      <c r="AN238">
        <v>0.7</v>
      </c>
      <c r="AO238" t="str">
        <v>Temporary</v>
      </c>
      <c r="AP238" t="str">
        <v>Columbus, USA</v>
      </c>
      <c r="AQ238">
        <v>3.2712328767123302</v>
      </c>
      <c r="AR238" t="str">
        <v>Part time</v>
      </c>
    </row>
    <row r="239" spans="32:44" x14ac:dyDescent="0.3">
      <c r="AF239" t="str">
        <v>VT03500</v>
      </c>
      <c r="AG239" t="str">
        <v>Shiuli</v>
      </c>
      <c r="AH239" t="str">
        <v>Sapna</v>
      </c>
      <c r="AI239" t="str">
        <v>Male</v>
      </c>
      <c r="AJ239" t="str">
        <v>Support</v>
      </c>
      <c r="AK239">
        <v>37062.1</v>
      </c>
      <c r="AL239" t="str">
        <v>Under 50k</v>
      </c>
      <c r="AM239" s="22">
        <v>44357</v>
      </c>
      <c r="AN239">
        <v>1</v>
      </c>
      <c r="AO239" t="str">
        <v>Temporary</v>
      </c>
      <c r="AP239" t="str">
        <v>Chennai, India</v>
      </c>
      <c r="AQ239">
        <v>3.0328767123287701</v>
      </c>
      <c r="AR239" t="str">
        <v>Full time</v>
      </c>
    </row>
    <row r="240" spans="32:44" x14ac:dyDescent="0.3">
      <c r="AF240" t="str">
        <v>VT03537</v>
      </c>
      <c r="AG240" t="str">
        <v>Renaldo</v>
      </c>
      <c r="AH240" t="str">
        <v>Thomassin</v>
      </c>
      <c r="AI240" t="str">
        <v>Male</v>
      </c>
      <c r="AJ240" t="str">
        <v>Business Development</v>
      </c>
      <c r="AK240">
        <v>73360.38</v>
      </c>
      <c r="AL240" t="str">
        <v>50k to 100k</v>
      </c>
      <c r="AM240" s="22">
        <v>43972</v>
      </c>
      <c r="AN240">
        <v>1</v>
      </c>
      <c r="AO240" t="str">
        <v>Temporary</v>
      </c>
      <c r="AP240" t="str">
        <v>Remote</v>
      </c>
      <c r="AQ240">
        <v>4.0876712328767102</v>
      </c>
      <c r="AR240" t="str">
        <v>Full time</v>
      </c>
    </row>
    <row r="241" spans="32:44" x14ac:dyDescent="0.3">
      <c r="AF241" t="str">
        <v>VT03537</v>
      </c>
      <c r="AG241" t="str">
        <v>Renaldo</v>
      </c>
      <c r="AH241" t="str">
        <v>Thomassin</v>
      </c>
      <c r="AI241" t="str">
        <v>Male</v>
      </c>
      <c r="AJ241" t="str">
        <v>Business Development</v>
      </c>
      <c r="AK241">
        <v>73360.38</v>
      </c>
      <c r="AL241" t="str">
        <v>50k to 100k</v>
      </c>
      <c r="AM241" s="22">
        <v>43972</v>
      </c>
      <c r="AN241">
        <v>1</v>
      </c>
      <c r="AO241" t="str">
        <v>Temporary</v>
      </c>
      <c r="AP241" t="str">
        <v>Remote</v>
      </c>
      <c r="AQ241">
        <v>4.0876712328767102</v>
      </c>
      <c r="AR241" t="str">
        <v>Full time</v>
      </c>
    </row>
    <row r="242" spans="32:44" x14ac:dyDescent="0.3">
      <c r="AF242" t="str">
        <v>VT03552</v>
      </c>
      <c r="AG242" t="str">
        <v>Kamalakshi</v>
      </c>
      <c r="AH242" t="str">
        <v>Mukundan</v>
      </c>
      <c r="AI242" t="str">
        <v>Male</v>
      </c>
      <c r="AJ242" t="str">
        <v>Engineering</v>
      </c>
      <c r="AK242">
        <v>36536.26</v>
      </c>
      <c r="AL242" t="str">
        <v>Under 50k</v>
      </c>
      <c r="AM242" s="22">
        <v>44358</v>
      </c>
      <c r="AN242">
        <v>1</v>
      </c>
      <c r="AO242" t="str">
        <v>Temporary</v>
      </c>
      <c r="AP242" t="str">
        <v>Hyderabad, India</v>
      </c>
      <c r="AQ242">
        <v>3.0301369863013701</v>
      </c>
      <c r="AR242" t="str">
        <v>Full time</v>
      </c>
    </row>
    <row r="243" spans="32:44" hidden="1" x14ac:dyDescent="0.3">
      <c r="AF243" t="str">
        <v>VT03701</v>
      </c>
      <c r="AG243" t="str">
        <v>Narois</v>
      </c>
      <c r="AH243" t="str">
        <v>Motiwala</v>
      </c>
      <c r="AI243" t="str">
        <v>Female</v>
      </c>
      <c r="AJ243" t="str">
        <v>Product Management</v>
      </c>
      <c r="AK243">
        <v>89829.33</v>
      </c>
      <c r="AL243" t="str">
        <v>50k to 100k</v>
      </c>
      <c r="AM243" s="22">
        <v>43794</v>
      </c>
      <c r="AN243">
        <v>1</v>
      </c>
      <c r="AO243" t="str">
        <v>Temporary</v>
      </c>
      <c r="AP243" t="str">
        <v>Chennai, India</v>
      </c>
      <c r="AQ243">
        <v>4.5753424657534199</v>
      </c>
      <c r="AR243" t="str">
        <v>Full time</v>
      </c>
    </row>
    <row r="244" spans="32:44" x14ac:dyDescent="0.3">
      <c r="AF244" t="str">
        <v>VT03704</v>
      </c>
      <c r="AG244" t="str">
        <v>Egor</v>
      </c>
      <c r="AH244" t="str">
        <v>Minto</v>
      </c>
      <c r="AI244" t="str">
        <v>Need to check</v>
      </c>
      <c r="AJ244" t="str">
        <v>Legal</v>
      </c>
      <c r="AK244">
        <v>63447.07</v>
      </c>
      <c r="AL244" t="str">
        <v>50k to 100k</v>
      </c>
      <c r="AM244" s="22">
        <v>44148</v>
      </c>
      <c r="AN244">
        <v>1</v>
      </c>
      <c r="AO244" t="str">
        <v>Temporary</v>
      </c>
      <c r="AP244" t="str">
        <v>Wellington, New Zealand</v>
      </c>
      <c r="AQ244">
        <v>3.6054794520547899</v>
      </c>
      <c r="AR244" t="str">
        <v>Full time</v>
      </c>
    </row>
    <row r="245" spans="32:44" x14ac:dyDescent="0.3">
      <c r="AF245" t="str">
        <v>VT03771</v>
      </c>
      <c r="AG245" t="str">
        <v>Marjie</v>
      </c>
      <c r="AH245" t="str">
        <v>Bamford</v>
      </c>
      <c r="AI245" t="str">
        <v>Male</v>
      </c>
      <c r="AJ245" t="str">
        <v>Sales</v>
      </c>
      <c r="AK245">
        <v>80772.92</v>
      </c>
      <c r="AL245" t="str">
        <v>50k to 100k</v>
      </c>
      <c r="AM245" s="22">
        <v>44137</v>
      </c>
      <c r="AN245">
        <v>1</v>
      </c>
      <c r="AO245" t="str">
        <v>Temporary</v>
      </c>
      <c r="AP245" t="str">
        <v>Remote</v>
      </c>
      <c r="AQ245">
        <v>3.63561643835616</v>
      </c>
      <c r="AR245" t="str">
        <v>Full time</v>
      </c>
    </row>
    <row r="246" spans="32:44" hidden="1" x14ac:dyDescent="0.3">
      <c r="AF246" t="str">
        <v>VT03849</v>
      </c>
      <c r="AG246" t="str">
        <v>Leonidas</v>
      </c>
      <c r="AH246" t="str">
        <v>Cavaney</v>
      </c>
      <c r="AI246" t="str">
        <v>Male</v>
      </c>
      <c r="AJ246" t="str">
        <v>Accounting</v>
      </c>
      <c r="AK246">
        <v>52246.29</v>
      </c>
      <c r="AL246" t="str">
        <v>50k to 100k</v>
      </c>
      <c r="AM246" s="22">
        <v>43573</v>
      </c>
      <c r="AN246">
        <v>1</v>
      </c>
      <c r="AO246" t="str">
        <v>Temporary</v>
      </c>
      <c r="AP246" t="str">
        <v>Wellington, New Zealand</v>
      </c>
      <c r="AQ246">
        <v>5.1808219178082204</v>
      </c>
      <c r="AR246" t="str">
        <v>Full time</v>
      </c>
    </row>
    <row r="247" spans="32:44" hidden="1" x14ac:dyDescent="0.3">
      <c r="AF247" t="str">
        <v>VT03988</v>
      </c>
      <c r="AG247" t="str">
        <v>Venkat</v>
      </c>
      <c r="AH247" t="str">
        <v>Kodi</v>
      </c>
      <c r="AI247" t="str">
        <v>Female</v>
      </c>
      <c r="AJ247" t="str">
        <v>Support</v>
      </c>
      <c r="AK247">
        <v>58935.92</v>
      </c>
      <c r="AL247" t="str">
        <v>50k to 100k</v>
      </c>
      <c r="AM247" s="22">
        <v>43717</v>
      </c>
      <c r="AN247">
        <v>1</v>
      </c>
      <c r="AO247" t="str">
        <v>Temporary</v>
      </c>
      <c r="AP247" t="str">
        <v>Hyderabad, India</v>
      </c>
      <c r="AQ247">
        <v>4.7863013698630104</v>
      </c>
      <c r="AR247" t="str">
        <v>Full time</v>
      </c>
    </row>
    <row r="248" spans="32:44" x14ac:dyDescent="0.3">
      <c r="AF248" t="str">
        <v>VT03993</v>
      </c>
      <c r="AG248" t="str">
        <v>Dulce</v>
      </c>
      <c r="AH248" t="str">
        <v>Colbeck</v>
      </c>
      <c r="AI248" t="str">
        <v>Male</v>
      </c>
      <c r="AJ248" t="str">
        <v>Human Resources</v>
      </c>
      <c r="AK248">
        <v>83396.5</v>
      </c>
      <c r="AL248" t="str">
        <v>50k to 100k</v>
      </c>
      <c r="AM248" s="22">
        <v>44285</v>
      </c>
      <c r="AN248">
        <v>1</v>
      </c>
      <c r="AO248" t="str">
        <v>Temporary</v>
      </c>
      <c r="AP248" t="str">
        <v>Auckland, New Zealand</v>
      </c>
      <c r="AQ248">
        <v>3.2301369863013698</v>
      </c>
      <c r="AR248" t="str">
        <v>Full time</v>
      </c>
    </row>
    <row r="249" spans="32:44" x14ac:dyDescent="0.3">
      <c r="AF249" t="str">
        <v>VT04028</v>
      </c>
      <c r="AG249" t="str">
        <v>Michale</v>
      </c>
      <c r="AH249" t="str">
        <v>Rolf</v>
      </c>
      <c r="AI249" t="str">
        <v>Male</v>
      </c>
      <c r="AJ249" t="str">
        <v>Services</v>
      </c>
      <c r="AK249">
        <v>111815.49</v>
      </c>
      <c r="AL249" t="str">
        <v>Above 100k</v>
      </c>
      <c r="AM249" s="22">
        <v>43895</v>
      </c>
      <c r="AN249">
        <v>0.7</v>
      </c>
      <c r="AO249" t="str">
        <v>Temporary</v>
      </c>
      <c r="AP249" t="str">
        <v>Remote</v>
      </c>
      <c r="AQ249">
        <v>4.2986301369862998</v>
      </c>
      <c r="AR249" t="str">
        <v>Part time</v>
      </c>
    </row>
    <row r="250" spans="32:44" x14ac:dyDescent="0.3">
      <c r="AF250" t="str">
        <v>VT04028</v>
      </c>
      <c r="AG250" t="str">
        <v>Michale</v>
      </c>
      <c r="AH250" t="str">
        <v>Rolf</v>
      </c>
      <c r="AI250" t="str">
        <v>Male</v>
      </c>
      <c r="AJ250" t="str">
        <v>Services</v>
      </c>
      <c r="AK250">
        <v>111815.49</v>
      </c>
      <c r="AL250" t="str">
        <v>Above 100k</v>
      </c>
      <c r="AM250" s="22">
        <v>43895</v>
      </c>
      <c r="AN250">
        <v>0.7</v>
      </c>
      <c r="AO250" t="str">
        <v>Temporary</v>
      </c>
      <c r="AP250" t="str">
        <v>Remote</v>
      </c>
      <c r="AQ250">
        <v>4.2986301369862998</v>
      </c>
      <c r="AR250" t="str">
        <v>Part time</v>
      </c>
    </row>
    <row r="251" spans="32:44" x14ac:dyDescent="0.3">
      <c r="AF251" t="str">
        <v>VT04093</v>
      </c>
      <c r="AG251" t="str">
        <v>Prasanna</v>
      </c>
      <c r="AH251" t="str">
        <v>Lakshmi</v>
      </c>
      <c r="AI251" t="str">
        <v>Female</v>
      </c>
      <c r="AJ251" t="str">
        <v>Training</v>
      </c>
      <c r="AK251">
        <v>116767.63</v>
      </c>
      <c r="AL251" t="str">
        <v>Above 100k</v>
      </c>
      <c r="AM251" s="22">
        <v>43949</v>
      </c>
      <c r="AN251">
        <v>0.4</v>
      </c>
      <c r="AO251" t="str">
        <v>Temporary</v>
      </c>
      <c r="AP251" t="str">
        <v>Chennai, India</v>
      </c>
      <c r="AQ251">
        <v>4.1506849315068504</v>
      </c>
      <c r="AR251" t="str">
        <v>Part time</v>
      </c>
    </row>
    <row r="252" spans="32:44" x14ac:dyDescent="0.3">
      <c r="AF252" t="str">
        <v>VT04093</v>
      </c>
      <c r="AG252" t="str">
        <v>Baruna</v>
      </c>
      <c r="AH252" t="str">
        <v>Ogale</v>
      </c>
      <c r="AI252" t="str">
        <v>Female</v>
      </c>
      <c r="AJ252" t="str">
        <v>Training</v>
      </c>
      <c r="AK252">
        <v>116767.63</v>
      </c>
      <c r="AL252" t="str">
        <v>Above 100k</v>
      </c>
      <c r="AM252" s="22">
        <v>43949</v>
      </c>
      <c r="AN252">
        <v>0.4</v>
      </c>
      <c r="AO252" t="str">
        <v>Temporary</v>
      </c>
      <c r="AP252" t="str">
        <v>Chennai, India</v>
      </c>
      <c r="AQ252">
        <v>4.1506849315068504</v>
      </c>
      <c r="AR252" t="str">
        <v>Part time</v>
      </c>
    </row>
    <row r="253" spans="32:44" hidden="1" x14ac:dyDescent="0.3">
      <c r="AF253" t="str">
        <v>VT04137</v>
      </c>
      <c r="AG253" t="str">
        <v>Marissa</v>
      </c>
      <c r="AH253" t="str">
        <v>Infante</v>
      </c>
      <c r="AI253" t="str">
        <v>Need to check</v>
      </c>
      <c r="AJ253" t="str">
        <v>Training</v>
      </c>
      <c r="AK253">
        <v>78840.23</v>
      </c>
      <c r="AL253" t="str">
        <v>50k to 100k</v>
      </c>
      <c r="AM253" s="22">
        <v>43633</v>
      </c>
      <c r="AN253">
        <v>1</v>
      </c>
      <c r="AO253" t="str">
        <v>Temporary</v>
      </c>
      <c r="AP253" t="str">
        <v>Remote</v>
      </c>
      <c r="AQ253">
        <v>5.0164383561643797</v>
      </c>
      <c r="AR253" t="str">
        <v>Full time</v>
      </c>
    </row>
    <row r="254" spans="32:44" hidden="1" x14ac:dyDescent="0.3">
      <c r="AF254" t="str">
        <v>VT04273</v>
      </c>
      <c r="AG254" t="str">
        <v>Brad</v>
      </c>
      <c r="AH254" t="str">
        <v>Gumb</v>
      </c>
      <c r="AI254" t="str">
        <v>Male</v>
      </c>
      <c r="AJ254" t="str">
        <v>Accounting</v>
      </c>
      <c r="AK254">
        <v>38825.18</v>
      </c>
      <c r="AL254" t="str">
        <v>Under 50k</v>
      </c>
      <c r="AM254" s="22">
        <v>43696</v>
      </c>
      <c r="AN254">
        <v>1</v>
      </c>
      <c r="AO254" t="str">
        <v>Temporary</v>
      </c>
      <c r="AP254" t="str">
        <v>Remote</v>
      </c>
      <c r="AQ254">
        <v>4.8438356164383602</v>
      </c>
      <c r="AR254" t="str">
        <v>Full time</v>
      </c>
    </row>
    <row r="255" spans="32:44" x14ac:dyDescent="0.3">
      <c r="AF255" t="str">
        <v>VT04350</v>
      </c>
      <c r="AG255" t="str">
        <v>Kulbhushan</v>
      </c>
      <c r="AH255" t="str">
        <v>Moorthy</v>
      </c>
      <c r="AI255" t="str">
        <v>Male</v>
      </c>
      <c r="AJ255" t="str">
        <v>Business Development</v>
      </c>
      <c r="AK255">
        <v>106400.02</v>
      </c>
      <c r="AL255" t="str">
        <v>Above 100k</v>
      </c>
      <c r="AM255" s="22">
        <v>44021</v>
      </c>
      <c r="AN255">
        <v>1</v>
      </c>
      <c r="AO255" t="str">
        <v>Temporary</v>
      </c>
      <c r="AP255" t="str">
        <v>Chennai, India</v>
      </c>
      <c r="AQ255">
        <v>3.9534246575342502</v>
      </c>
      <c r="AR255" t="str">
        <v>Full time</v>
      </c>
    </row>
    <row r="256" spans="32:44" x14ac:dyDescent="0.3">
      <c r="AF256" t="str">
        <v>VT04350</v>
      </c>
      <c r="AG256" t="str">
        <v>Lalit</v>
      </c>
      <c r="AH256" t="str">
        <v>Kothari</v>
      </c>
      <c r="AI256" t="str">
        <v>Male</v>
      </c>
      <c r="AJ256" t="str">
        <v>Business Development</v>
      </c>
      <c r="AK256">
        <v>106400.02</v>
      </c>
      <c r="AL256" t="str">
        <v>Above 100k</v>
      </c>
      <c r="AM256" s="22">
        <v>44021</v>
      </c>
      <c r="AN256">
        <v>1</v>
      </c>
      <c r="AO256" t="str">
        <v>Temporary</v>
      </c>
      <c r="AP256" t="str">
        <v>Chennai, India</v>
      </c>
      <c r="AQ256">
        <v>3.9534246575342502</v>
      </c>
      <c r="AR256" t="str">
        <v>Full time</v>
      </c>
    </row>
    <row r="257" spans="32:44" hidden="1" x14ac:dyDescent="0.3">
      <c r="AF257" t="str">
        <v>VT04373</v>
      </c>
      <c r="AG257" t="str">
        <v>Edi</v>
      </c>
      <c r="AH257" t="str">
        <v>Hofton</v>
      </c>
      <c r="AI257" t="str">
        <v>Male</v>
      </c>
      <c r="AJ257" t="str">
        <v>Research and Development</v>
      </c>
      <c r="AK257">
        <v>28160.79</v>
      </c>
      <c r="AL257" t="str">
        <v>Under 50k</v>
      </c>
      <c r="AM257" s="22">
        <v>43129</v>
      </c>
      <c r="AN257">
        <v>1</v>
      </c>
      <c r="AO257" t="str">
        <v>Temporary</v>
      </c>
      <c r="AP257" t="str">
        <v>Remote</v>
      </c>
      <c r="AQ257">
        <v>6.3972602739726003</v>
      </c>
      <c r="AR257" t="str">
        <v>Full time</v>
      </c>
    </row>
    <row r="258" spans="32:44" hidden="1" x14ac:dyDescent="0.3">
      <c r="AF258" t="str">
        <v>VT04415</v>
      </c>
      <c r="AG258" t="str">
        <v>Malory</v>
      </c>
      <c r="AH258" t="str">
        <v>Biles</v>
      </c>
      <c r="AI258" t="str">
        <v>Female</v>
      </c>
      <c r="AJ258" t="str">
        <v>Training</v>
      </c>
      <c r="AK258">
        <v>58744.17</v>
      </c>
      <c r="AL258" t="str">
        <v>50k to 100k</v>
      </c>
      <c r="AM258" s="22">
        <v>43171</v>
      </c>
      <c r="AN258">
        <v>1</v>
      </c>
      <c r="AO258" t="str">
        <v>Temporary</v>
      </c>
      <c r="AP258" t="str">
        <v>Columbus, USA</v>
      </c>
      <c r="AQ258">
        <v>6.2821917808219201</v>
      </c>
      <c r="AR258" t="str">
        <v>Full time</v>
      </c>
    </row>
    <row r="259" spans="32:44" x14ac:dyDescent="0.3">
      <c r="AF259" t="str">
        <v>VT04467</v>
      </c>
      <c r="AG259" t="str">
        <v>Amal</v>
      </c>
      <c r="AH259" t="str">
        <v>Nimesh</v>
      </c>
      <c r="AI259" t="str">
        <v>Female</v>
      </c>
      <c r="AJ259" t="str">
        <v>Marketing</v>
      </c>
      <c r="AK259">
        <v>70755.5</v>
      </c>
      <c r="AL259" t="str">
        <v>50k to 100k</v>
      </c>
      <c r="AM259" s="22">
        <v>44090</v>
      </c>
      <c r="AN259">
        <v>0.8</v>
      </c>
      <c r="AO259" t="str">
        <v>Temporary</v>
      </c>
      <c r="AP259" t="str">
        <v>Hyderabad, India</v>
      </c>
      <c r="AQ259">
        <v>3.7643835616438399</v>
      </c>
      <c r="AR259" t="str">
        <v>Part time</v>
      </c>
    </row>
    <row r="260" spans="32:44" hidden="1" x14ac:dyDescent="0.3">
      <c r="AF260" t="str">
        <v>VT04552</v>
      </c>
      <c r="AG260" t="str">
        <v>Theresita</v>
      </c>
      <c r="AH260" t="str">
        <v>Chasmer</v>
      </c>
      <c r="AI260" t="str">
        <v>Female</v>
      </c>
      <c r="AJ260" t="str">
        <v>Product Management</v>
      </c>
      <c r="AK260">
        <v>106665.67</v>
      </c>
      <c r="AL260" t="str">
        <v>Above 100k</v>
      </c>
      <c r="AM260" s="22">
        <v>43311</v>
      </c>
      <c r="AN260">
        <v>1</v>
      </c>
      <c r="AO260" t="str">
        <v>Temporary</v>
      </c>
      <c r="AP260" t="str">
        <v>Columbus, USA</v>
      </c>
      <c r="AQ260">
        <v>5.8986301369863003</v>
      </c>
      <c r="AR260" t="str">
        <v>Full time</v>
      </c>
    </row>
    <row r="261" spans="32:44" x14ac:dyDescent="0.3">
      <c r="AF261" t="str">
        <v>VT04627</v>
      </c>
      <c r="AG261" t="str">
        <v>Yvette</v>
      </c>
      <c r="AH261" t="str">
        <v>Bett</v>
      </c>
      <c r="AI261" t="str">
        <v>Male</v>
      </c>
      <c r="AJ261" t="str">
        <v>Human Resources</v>
      </c>
      <c r="AK261">
        <v>76320.44</v>
      </c>
      <c r="AL261" t="str">
        <v>50k to 100k</v>
      </c>
      <c r="AM261" s="22">
        <v>44383</v>
      </c>
      <c r="AN261">
        <v>0.8</v>
      </c>
      <c r="AO261" t="str">
        <v>Temporary</v>
      </c>
      <c r="AP261" t="str">
        <v>Remote</v>
      </c>
      <c r="AQ261">
        <v>2.9616438356164401</v>
      </c>
      <c r="AR261" t="str">
        <v>Part time</v>
      </c>
    </row>
    <row r="262" spans="32:44" hidden="1" x14ac:dyDescent="0.3">
      <c r="AF262" t="str">
        <v>VT04681</v>
      </c>
      <c r="AG262" t="str">
        <v>Nickolai</v>
      </c>
      <c r="AH262" t="str">
        <v>Artin</v>
      </c>
      <c r="AI262" t="str">
        <v>Female</v>
      </c>
      <c r="AJ262" t="str">
        <v>Product Management</v>
      </c>
      <c r="AK262">
        <v>110906.35</v>
      </c>
      <c r="AL262" t="str">
        <v>Above 100k</v>
      </c>
      <c r="AM262" s="22">
        <v>43434</v>
      </c>
      <c r="AN262">
        <v>1</v>
      </c>
      <c r="AO262" t="str">
        <v>Temporary</v>
      </c>
      <c r="AP262" t="str">
        <v>Wellington, New Zealand</v>
      </c>
      <c r="AQ262">
        <v>5.5616438356164402</v>
      </c>
      <c r="AR262" t="str">
        <v>Full time</v>
      </c>
    </row>
    <row r="263" spans="32:44" hidden="1" x14ac:dyDescent="0.3">
      <c r="AF263" t="str">
        <v>VT04905</v>
      </c>
      <c r="AG263" t="str">
        <v>Suchira</v>
      </c>
      <c r="AH263" t="str">
        <v>Bhanupriya</v>
      </c>
      <c r="AI263" t="str">
        <v>Female</v>
      </c>
      <c r="AJ263" t="str">
        <v>Human Resources</v>
      </c>
      <c r="AK263">
        <v>29808.07</v>
      </c>
      <c r="AL263" t="str">
        <v>Under 50k</v>
      </c>
      <c r="AM263" s="22">
        <v>43291</v>
      </c>
      <c r="AN263">
        <v>0.3</v>
      </c>
      <c r="AO263" t="str">
        <v>Temporary</v>
      </c>
      <c r="AP263" t="str">
        <v>Hyderabad, India</v>
      </c>
      <c r="AQ263">
        <v>5.9534246575342502</v>
      </c>
      <c r="AR263" t="str">
        <v>Part time</v>
      </c>
    </row>
    <row r="264" spans="32:44" x14ac:dyDescent="0.3">
      <c r="AF264" t="str">
        <v>VT04984</v>
      </c>
      <c r="AG264" t="str">
        <v>Dell</v>
      </c>
      <c r="AH264" t="str">
        <v>Molloy</v>
      </c>
      <c r="AI264" t="str">
        <v>Male</v>
      </c>
      <c r="AJ264" t="str">
        <v>Engineering</v>
      </c>
      <c r="AK264">
        <v>47362.62</v>
      </c>
      <c r="AL264" t="str">
        <v>Under 50k</v>
      </c>
      <c r="AM264" s="22">
        <v>43973</v>
      </c>
      <c r="AN264">
        <v>1</v>
      </c>
      <c r="AO264" t="str">
        <v>Temporary</v>
      </c>
      <c r="AP264" t="str">
        <v>Remote</v>
      </c>
      <c r="AQ264">
        <v>4.0849315068493199</v>
      </c>
      <c r="AR264" t="str">
        <v>Full time</v>
      </c>
    </row>
  </sheetData>
  <autoFilter ref="AF4:AR264" xr:uid="{16DC15CE-D8DA-4D93-A953-A01D280BEA81}">
    <filterColumn colId="7">
      <filters>
        <dateGroupItem year="2021" dateTimeGrouping="year"/>
        <dateGroupItem year="2020" dateTimeGrouping="yea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2F4-5B1F-498C-AD28-122E881E8E12}">
  <dimension ref="B2:I12"/>
  <sheetViews>
    <sheetView topLeftCell="B1" workbookViewId="0">
      <selection activeCell="H13" sqref="H13"/>
    </sheetView>
  </sheetViews>
  <sheetFormatPr defaultRowHeight="14.4" x14ac:dyDescent="0.3"/>
  <cols>
    <col min="3" max="3" width="13.33203125" customWidth="1"/>
    <col min="4" max="4" width="12.6640625" bestFit="1" customWidth="1"/>
    <col min="5" max="6" width="12.5546875" bestFit="1" customWidth="1"/>
  </cols>
  <sheetData>
    <row r="2" spans="2:9" ht="23.4" x14ac:dyDescent="0.45">
      <c r="B2" s="27" t="s">
        <v>770</v>
      </c>
    </row>
    <row r="4" spans="2:9" x14ac:dyDescent="0.3">
      <c r="D4" s="28" t="s">
        <v>771</v>
      </c>
      <c r="E4" s="28" t="s">
        <v>772</v>
      </c>
      <c r="F4" s="28" t="s">
        <v>39</v>
      </c>
    </row>
    <row r="5" spans="2:9" x14ac:dyDescent="0.3">
      <c r="C5" s="28" t="s">
        <v>773</v>
      </c>
      <c r="D5" s="30">
        <f>MIN(Table1[Salary])</f>
        <v>28160.79</v>
      </c>
      <c r="E5" s="30">
        <f>_xlfn.MINIFS(Table1[Salary],Table1[Gender],$E$4)</f>
        <v>28160.79</v>
      </c>
      <c r="F5" s="30">
        <f>_xlfn.MINIFS(Table1[Salary],Table1[Gender],F4)</f>
        <v>28305.08</v>
      </c>
    </row>
    <row r="6" spans="2:9" x14ac:dyDescent="0.3">
      <c r="C6" s="28" t="s">
        <v>774</v>
      </c>
      <c r="D6" s="30">
        <f>MAX(Table1[Salary])</f>
        <v>120000</v>
      </c>
      <c r="E6" s="30">
        <f>_xlfn.MAXIFS(Table1[Salary],Table1[Gender],$E$4)</f>
        <v>120000</v>
      </c>
      <c r="F6" s="30">
        <f>_xlfn.MAXIFS(Table1[Salary],Table1[Gender],F4)</f>
        <v>120000</v>
      </c>
    </row>
    <row r="7" spans="2:9" x14ac:dyDescent="0.3">
      <c r="C7" s="28" t="s">
        <v>775</v>
      </c>
      <c r="D7" s="30" cm="1">
        <f t="array" ref="D7:D11">LARGE(Table1[Salary],I7:I11)</f>
        <v>120000</v>
      </c>
      <c r="E7" s="30" cm="1">
        <f t="array" ref="E7:E11">LARGE(_xlfn._xlws.FILTER(Table1[Salary],Table1[Gender]=E4),I7:I11)</f>
        <v>120000</v>
      </c>
      <c r="F7" s="30" cm="1">
        <f t="array" ref="F7:F11">LARGE(_xlfn._xlws.FILTER(Table1[Salary],Table1[Gender]=F4),I7:I11)</f>
        <v>120000</v>
      </c>
      <c r="I7">
        <v>1</v>
      </c>
    </row>
    <row r="8" spans="2:9" x14ac:dyDescent="0.3">
      <c r="D8" s="30">
        <v>120000</v>
      </c>
      <c r="E8" s="30">
        <v>119022.49</v>
      </c>
      <c r="F8" s="30">
        <v>118442.54</v>
      </c>
      <c r="I8">
        <v>2</v>
      </c>
    </row>
    <row r="9" spans="2:9" x14ac:dyDescent="0.3">
      <c r="D9" s="30">
        <v>119022.49</v>
      </c>
      <c r="E9" s="30">
        <v>118976.16</v>
      </c>
      <c r="F9" s="30">
        <v>116767.63</v>
      </c>
      <c r="I9">
        <v>3</v>
      </c>
    </row>
    <row r="10" spans="2:9" x14ac:dyDescent="0.3">
      <c r="D10" s="30">
        <v>118976.16</v>
      </c>
      <c r="E10" s="30">
        <v>115191.38</v>
      </c>
      <c r="F10" s="30">
        <v>116767.63</v>
      </c>
      <c r="I10">
        <v>4</v>
      </c>
    </row>
    <row r="11" spans="2:9" x14ac:dyDescent="0.3">
      <c r="D11" s="30">
        <v>118442.54</v>
      </c>
      <c r="E11" s="30">
        <v>114691.03</v>
      </c>
      <c r="F11" s="30">
        <v>114772.32</v>
      </c>
      <c r="I11">
        <v>5</v>
      </c>
    </row>
    <row r="12" spans="2:9" x14ac:dyDescent="0.3">
      <c r="D12" s="29"/>
      <c r="E12" s="29"/>
      <c r="F1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DFFD-2780-4D49-A484-FE586AD6D9D7}">
  <dimension ref="B2:J16"/>
  <sheetViews>
    <sheetView workbookViewId="0">
      <selection activeCell="J7" sqref="J7"/>
    </sheetView>
  </sheetViews>
  <sheetFormatPr defaultRowHeight="14.4" x14ac:dyDescent="0.3"/>
  <cols>
    <col min="2" max="2" width="23.33203125" customWidth="1"/>
    <col min="7" max="7" width="12" customWidth="1"/>
    <col min="8" max="8" width="15.33203125" customWidth="1"/>
    <col min="10" max="10" width="12.5546875" bestFit="1" customWidth="1"/>
  </cols>
  <sheetData>
    <row r="2" spans="2:10" ht="15.6" x14ac:dyDescent="0.3">
      <c r="B2" s="31" t="s">
        <v>776</v>
      </c>
      <c r="C2" s="24"/>
      <c r="D2" s="24"/>
      <c r="G2" s="31" t="s">
        <v>778</v>
      </c>
      <c r="H2" s="24"/>
    </row>
    <row r="4" spans="2:10" x14ac:dyDescent="0.3">
      <c r="B4" s="14" t="s">
        <v>27</v>
      </c>
      <c r="G4" t="s">
        <v>779</v>
      </c>
      <c r="H4" s="24" t="s">
        <v>194</v>
      </c>
      <c r="J4" s="24" t="s">
        <v>786</v>
      </c>
    </row>
    <row r="5" spans="2:10" x14ac:dyDescent="0.3">
      <c r="B5" t="str" cm="1">
        <f t="array" ref="B5:B16">_xlfn._xlws.SORT(_xlfn.UNIQUE(Table1[Department]))</f>
        <v>Accounting</v>
      </c>
      <c r="D5" t="s">
        <v>777</v>
      </c>
      <c r="E5">
        <f>COUNTA(_xlfn.ANCHORARRAY(B5))</f>
        <v>12</v>
      </c>
    </row>
    <row r="6" spans="2:10" x14ac:dyDescent="0.3">
      <c r="B6" t="str">
        <v>Business Development</v>
      </c>
      <c r="G6" t="s">
        <v>780</v>
      </c>
      <c r="H6" t="str">
        <f>IFERROR(VLOOKUP(H4,Table1[],2,FALSE),"not found")</f>
        <v>Edd</v>
      </c>
      <c r="J6" t="str">
        <f>_xlfn.XLOOKUP(H4,Table1[Emp ID],Table1[First Name],"not found")</f>
        <v>Edd</v>
      </c>
    </row>
    <row r="7" spans="2:10" x14ac:dyDescent="0.3">
      <c r="B7" t="str">
        <v>Engineering</v>
      </c>
      <c r="G7" t="s">
        <v>781</v>
      </c>
      <c r="H7" t="str">
        <f>VLOOKUP(H4,Table1[],3,FALSE)</f>
        <v>MacKnockiter</v>
      </c>
      <c r="J7" t="str">
        <f>_xlfn.XLOOKUP(H4,Table1[Emp ID],Table1[Last Name])</f>
        <v>MacKnockiter</v>
      </c>
    </row>
    <row r="8" spans="2:10" x14ac:dyDescent="0.3">
      <c r="B8" t="str">
        <v>Human Resources</v>
      </c>
      <c r="G8" t="s">
        <v>27</v>
      </c>
      <c r="H8" t="str">
        <f>VLOOKUP(H4,Table1[],5,FALSE)</f>
        <v>Accounting</v>
      </c>
      <c r="J8" t="str">
        <f>_xlfn.XLOOKUP(H4,Table1[Emp ID],Table1[Department])</f>
        <v>Accounting</v>
      </c>
    </row>
    <row r="9" spans="2:10" x14ac:dyDescent="0.3">
      <c r="B9" t="str">
        <v>Legal</v>
      </c>
      <c r="G9" t="s">
        <v>28</v>
      </c>
      <c r="H9" s="19">
        <f>VLOOKUP(H4,Table1[],6,FALSE)</f>
        <v>119022.49</v>
      </c>
      <c r="J9" s="19">
        <f>_xlfn.XLOOKUP(H4,Table1[Emp ID],Table1[Salary])</f>
        <v>119022.49</v>
      </c>
    </row>
    <row r="10" spans="2:10" x14ac:dyDescent="0.3">
      <c r="B10" t="str">
        <v>Marketing</v>
      </c>
    </row>
    <row r="11" spans="2:10" x14ac:dyDescent="0.3">
      <c r="B11" t="str">
        <v>Product Management</v>
      </c>
    </row>
    <row r="12" spans="2:10" x14ac:dyDescent="0.3">
      <c r="B12" t="str">
        <v>Research and Development</v>
      </c>
      <c r="G12" t="s">
        <v>782</v>
      </c>
      <c r="H12" s="24" t="s">
        <v>783</v>
      </c>
    </row>
    <row r="13" spans="2:10" x14ac:dyDescent="0.3">
      <c r="B13" t="str">
        <v>Sales</v>
      </c>
      <c r="H13">
        <f>MATCH(H12,Table1[Last Name],0)</f>
        <v>43</v>
      </c>
    </row>
    <row r="14" spans="2:10" x14ac:dyDescent="0.3">
      <c r="B14" t="str">
        <v>Services</v>
      </c>
      <c r="G14" t="s">
        <v>779</v>
      </c>
      <c r="H14" t="str">
        <f>IFERROR(INDEX(Table1[Emp ID],MATCH(H12,Table1[Last Name],0)),"not found")</f>
        <v>PR03532</v>
      </c>
    </row>
    <row r="15" spans="2:10" x14ac:dyDescent="0.3">
      <c r="B15" t="str">
        <v>Support</v>
      </c>
      <c r="G15" t="s">
        <v>784</v>
      </c>
      <c r="H15" t="str">
        <f>IFERROR(INDEX(Table1[Department],MATCH(H12,Table1[Last Name],0)),"not found")</f>
        <v>Human Resources</v>
      </c>
    </row>
    <row r="16" spans="2:10" x14ac:dyDescent="0.3">
      <c r="B16" t="str">
        <v>Training</v>
      </c>
      <c r="G16" t="s">
        <v>785</v>
      </c>
      <c r="H16" s="19">
        <f>INDEX(Table1[Salary],MATCH(H12,Table1[Last Name],0))</f>
        <v>72876.91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E55C-031D-4B74-BEBF-9391F1FB1DAD}">
  <dimension ref="A2:M26"/>
  <sheetViews>
    <sheetView workbookViewId="0">
      <selection activeCell="F6" sqref="F6"/>
    </sheetView>
  </sheetViews>
  <sheetFormatPr defaultRowHeight="14.4" x14ac:dyDescent="0.3"/>
  <cols>
    <col min="1" max="1" width="11.109375" customWidth="1"/>
    <col min="2" max="2" width="17.5546875" customWidth="1"/>
    <col min="7" max="7" width="9.6640625" customWidth="1"/>
    <col min="8" max="8" width="11.33203125" customWidth="1"/>
    <col min="13" max="13" width="9.6640625" style="22" bestFit="1" customWidth="1"/>
  </cols>
  <sheetData>
    <row r="2" spans="1:8" ht="15.6" x14ac:dyDescent="0.3">
      <c r="A2" t="s">
        <v>787</v>
      </c>
      <c r="F2" s="15" t="s">
        <v>790</v>
      </c>
    </row>
    <row r="4" spans="1:8" x14ac:dyDescent="0.3">
      <c r="F4" s="24" t="s">
        <v>23</v>
      </c>
      <c r="G4" s="24" t="s">
        <v>24</v>
      </c>
      <c r="H4" s="24" t="s">
        <v>25</v>
      </c>
    </row>
    <row r="5" spans="1:8" x14ac:dyDescent="0.3">
      <c r="A5" t="s">
        <v>788</v>
      </c>
      <c r="B5" t="str" cm="1">
        <f t="array" ref="B5">_xlfn.XLOOKUP(MAX(Table1[Salary]),Table1[Salary],Table1[First Name]&amp;" "&amp;Table1[Last Name])</f>
        <v>Minerva Ricardot</v>
      </c>
      <c r="F5" t="str" cm="1">
        <f t="array" ref="F5:H26">_xlfn._xlws.FILTER(Table1[[Emp ID]:[Last Name]],MONTH(Table1[Start Date])=3)</f>
        <v>PR00746</v>
      </c>
      <c r="G5" t="str">
        <v>Hogan</v>
      </c>
      <c r="H5" t="str">
        <v>Iles</v>
      </c>
    </row>
    <row r="6" spans="1:8" x14ac:dyDescent="0.3">
      <c r="F6" t="str">
        <v>PR00893</v>
      </c>
      <c r="G6" t="str">
        <v>Vasavi</v>
      </c>
      <c r="H6" t="str">
        <v>Veeravasarapu</v>
      </c>
    </row>
    <row r="7" spans="1:8" x14ac:dyDescent="0.3">
      <c r="F7" t="str">
        <v>SQ00022</v>
      </c>
      <c r="G7" t="str">
        <v>Carlin</v>
      </c>
      <c r="H7" t="str">
        <v>Demke</v>
      </c>
    </row>
    <row r="8" spans="1:8" x14ac:dyDescent="0.3">
      <c r="F8" t="str">
        <v>SQ00105</v>
      </c>
      <c r="G8" t="str">
        <v>Sarayu</v>
      </c>
      <c r="H8" t="str">
        <v>Ragunathan</v>
      </c>
    </row>
    <row r="9" spans="1:8" x14ac:dyDescent="0.3">
      <c r="F9" t="str">
        <v>SQ01519</v>
      </c>
      <c r="G9" t="str">
        <v>Caron</v>
      </c>
      <c r="H9" t="str">
        <v>Kolakovic</v>
      </c>
    </row>
    <row r="10" spans="1:8" x14ac:dyDescent="0.3">
      <c r="A10" t="s">
        <v>789</v>
      </c>
      <c r="B10" t="str" cm="1">
        <f t="array" ref="B10:B11">_xlfn._xlws.FILTER(Table1[First Name]&amp;" "&amp;Table1[Last Name],Table1[Salary]=MAX(Table1[Salary]))</f>
        <v>Minerva Ricardot</v>
      </c>
      <c r="F10" t="str">
        <v>SQ03112</v>
      </c>
      <c r="G10" t="str">
        <v>Kantimoy</v>
      </c>
      <c r="H10" t="str">
        <v>Pritish</v>
      </c>
    </row>
    <row r="11" spans="1:8" x14ac:dyDescent="0.3">
      <c r="B11" t="str">
        <v>Mick Spraberry</v>
      </c>
      <c r="F11" t="str">
        <v>SQ03625</v>
      </c>
      <c r="G11" t="str">
        <v>Fidela</v>
      </c>
      <c r="H11" t="str">
        <v>Artis</v>
      </c>
    </row>
    <row r="12" spans="1:8" x14ac:dyDescent="0.3">
      <c r="F12" t="str">
        <v>SQ04612</v>
      </c>
      <c r="G12" t="str">
        <v>Mick</v>
      </c>
      <c r="H12" t="str">
        <v>Spraberry</v>
      </c>
    </row>
    <row r="13" spans="1:8" x14ac:dyDescent="0.3">
      <c r="F13" t="str">
        <v>TN01256</v>
      </c>
      <c r="G13" t="str">
        <v>Shattesh</v>
      </c>
      <c r="H13" t="str">
        <v>Utpat</v>
      </c>
    </row>
    <row r="14" spans="1:8" x14ac:dyDescent="0.3">
      <c r="F14" t="str">
        <v>TN01256</v>
      </c>
      <c r="G14" t="str">
        <v>Sawini</v>
      </c>
      <c r="H14" t="str">
        <v>Chandan</v>
      </c>
    </row>
    <row r="15" spans="1:8" x14ac:dyDescent="0.3">
      <c r="F15" t="str">
        <v>TN01601</v>
      </c>
      <c r="G15" t="str">
        <v>Melva</v>
      </c>
      <c r="H15" t="str">
        <v>Jickells</v>
      </c>
    </row>
    <row r="16" spans="1:8" x14ac:dyDescent="0.3">
      <c r="F16" t="str">
        <v>TN01601</v>
      </c>
      <c r="G16" t="str">
        <v>Melva</v>
      </c>
      <c r="H16" t="str">
        <v>Jickells</v>
      </c>
    </row>
    <row r="17" spans="6:8" x14ac:dyDescent="0.3">
      <c r="F17" t="str">
        <v>TN04892</v>
      </c>
      <c r="G17" t="str">
        <v>Luca</v>
      </c>
      <c r="H17" t="str">
        <v>Wolstenholme</v>
      </c>
    </row>
    <row r="18" spans="6:8" x14ac:dyDescent="0.3">
      <c r="F18" t="str">
        <v>VT01762</v>
      </c>
      <c r="G18" t="str">
        <v>Geena</v>
      </c>
      <c r="H18" t="str">
        <v>Raghavanpillai</v>
      </c>
    </row>
    <row r="19" spans="6:8" x14ac:dyDescent="0.3">
      <c r="F19" t="str">
        <v>VT01803</v>
      </c>
      <c r="G19" t="str">
        <v>Freddy</v>
      </c>
      <c r="H19" t="str">
        <v>Linford</v>
      </c>
    </row>
    <row r="20" spans="6:8" x14ac:dyDescent="0.3">
      <c r="F20" t="str">
        <v>VT02417</v>
      </c>
      <c r="G20" t="str">
        <v>Evangelina</v>
      </c>
      <c r="H20" t="str">
        <v>Lergan</v>
      </c>
    </row>
    <row r="21" spans="6:8" x14ac:dyDescent="0.3">
      <c r="F21" t="str">
        <v>VT03421</v>
      </c>
      <c r="G21" t="str">
        <v>Alic</v>
      </c>
      <c r="H21" t="str">
        <v>Bagg</v>
      </c>
    </row>
    <row r="22" spans="6:8" x14ac:dyDescent="0.3">
      <c r="F22" t="str">
        <v>VT03421</v>
      </c>
      <c r="G22" t="str">
        <v>Alic</v>
      </c>
      <c r="H22" t="str">
        <v>Bagg</v>
      </c>
    </row>
    <row r="23" spans="6:8" x14ac:dyDescent="0.3">
      <c r="F23" t="str">
        <v>VT03993</v>
      </c>
      <c r="G23" t="str">
        <v>Dulce</v>
      </c>
      <c r="H23" t="str">
        <v>Colbeck</v>
      </c>
    </row>
    <row r="24" spans="6:8" x14ac:dyDescent="0.3">
      <c r="F24" t="str">
        <v>VT04028</v>
      </c>
      <c r="G24" t="str">
        <v>Michale</v>
      </c>
      <c r="H24" t="str">
        <v>Rolf</v>
      </c>
    </row>
    <row r="25" spans="6:8" x14ac:dyDescent="0.3">
      <c r="F25" t="str">
        <v>VT04028</v>
      </c>
      <c r="G25" t="str">
        <v>Michale</v>
      </c>
      <c r="H25" t="str">
        <v>Rolf</v>
      </c>
    </row>
    <row r="26" spans="6:8" x14ac:dyDescent="0.3">
      <c r="F26" t="str">
        <v>VT04415</v>
      </c>
      <c r="G26" t="str">
        <v>Malory</v>
      </c>
      <c r="H26" t="str">
        <v>Biles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41BB-D548-4B4D-AB75-D3B659256AD3}">
  <dimension ref="A1:F18"/>
  <sheetViews>
    <sheetView workbookViewId="0">
      <selection activeCell="H10" sqref="H10"/>
    </sheetView>
  </sheetViews>
  <sheetFormatPr defaultRowHeight="14.4" x14ac:dyDescent="0.3"/>
  <cols>
    <col min="1" max="1" width="22.5546875" customWidth="1"/>
    <col min="2" max="2" width="11" customWidth="1"/>
    <col min="3" max="3" width="11.44140625" customWidth="1"/>
    <col min="4" max="4" width="19.33203125" customWidth="1"/>
    <col min="5" max="5" width="11" customWidth="1"/>
    <col min="6" max="6" width="14.21875" customWidth="1"/>
  </cols>
  <sheetData>
    <row r="1" spans="1:6" ht="18" x14ac:dyDescent="0.35">
      <c r="A1" s="1" t="s">
        <v>791</v>
      </c>
    </row>
    <row r="3" spans="1:6" x14ac:dyDescent="0.3">
      <c r="A3" s="24" t="s">
        <v>792</v>
      </c>
      <c r="B3" s="24">
        <f>COUNTA(Table1[Department])</f>
        <v>260</v>
      </c>
      <c r="C3" s="33">
        <f>AVERAGE(Table1[Salary])</f>
        <v>73861.325230769246</v>
      </c>
      <c r="D3" s="24"/>
      <c r="E3" s="24"/>
      <c r="F3" s="24">
        <f>MAX(Table1[Salary])</f>
        <v>120000</v>
      </c>
    </row>
    <row r="6" spans="1:6" x14ac:dyDescent="0.3">
      <c r="A6" s="32" t="s">
        <v>27</v>
      </c>
      <c r="B6" s="32" t="s">
        <v>762</v>
      </c>
      <c r="C6" s="32" t="s">
        <v>793</v>
      </c>
      <c r="D6" s="34" t="s">
        <v>794</v>
      </c>
      <c r="E6" s="34"/>
      <c r="F6" s="32" t="s">
        <v>774</v>
      </c>
    </row>
    <row r="7" spans="1:6" x14ac:dyDescent="0.3">
      <c r="A7" s="28" t="str" cm="1">
        <f t="array" ref="A7:A18">_xlfn._xlws.SORT(_xlfn.UNIQUE(Table1[Department]))</f>
        <v>Accounting</v>
      </c>
      <c r="B7" s="28" cm="1">
        <f t="array" ref="B7:B18">COUNTIFS(Table1[Department],_xlfn.ANCHORARRAY(A7))</f>
        <v>26</v>
      </c>
      <c r="C7" s="30" cm="1">
        <f t="array" ref="C7:C18">AVERAGEIFS(Table1[Salary],Table1[Department],_xlfn.ANCHORARRAY(A7))</f>
        <v>69806.945769230777</v>
      </c>
      <c r="D7" s="35" cm="1">
        <f t="array" ref="D7:D18">_xlfn.ANCHORARRAY(C7)-C3</f>
        <v>-4054.3794615384686</v>
      </c>
      <c r="E7" s="36" cm="1">
        <f t="array" ref="E7:E18">_xlfn.ANCHORARRAY(D7)</f>
        <v>-4054.3794615384686</v>
      </c>
      <c r="F7" s="30" cm="1">
        <f t="array" ref="F7:F18">_xlfn.MAXIFS(Table1[Salary],Table1[Department],_xlfn.ANCHORARRAY(A7))</f>
        <v>119022.49</v>
      </c>
    </row>
    <row r="8" spans="1:6" x14ac:dyDescent="0.3">
      <c r="A8" s="28" t="str">
        <v>Business Development</v>
      </c>
      <c r="B8" s="28">
        <v>26</v>
      </c>
      <c r="C8" s="30">
        <v>79781.805769230778</v>
      </c>
      <c r="D8" s="35">
        <v>5920.480538461532</v>
      </c>
      <c r="E8" s="36">
        <v>5920.480538461532</v>
      </c>
      <c r="F8" s="30">
        <v>110042.37</v>
      </c>
    </row>
    <row r="9" spans="1:6" x14ac:dyDescent="0.3">
      <c r="A9" s="28" t="str">
        <v>Engineering</v>
      </c>
      <c r="B9" s="28">
        <v>26</v>
      </c>
      <c r="C9" s="30">
        <v>81976.441923076913</v>
      </c>
      <c r="D9" s="35">
        <v>8115.1166923076671</v>
      </c>
      <c r="E9" s="36">
        <v>8115.1166923076671</v>
      </c>
      <c r="F9" s="30">
        <v>120000</v>
      </c>
    </row>
    <row r="10" spans="1:6" x14ac:dyDescent="0.3">
      <c r="A10" s="28" t="str">
        <v>Human Resources</v>
      </c>
      <c r="B10" s="28">
        <v>22</v>
      </c>
      <c r="C10" s="30">
        <v>73109.377727272746</v>
      </c>
      <c r="D10" s="35">
        <v>-751.94750349649985</v>
      </c>
      <c r="E10" s="36">
        <v>-751.94750349649985</v>
      </c>
      <c r="F10" s="30">
        <v>103494.94</v>
      </c>
    </row>
    <row r="11" spans="1:6" x14ac:dyDescent="0.3">
      <c r="A11" s="28" t="str">
        <v>Legal</v>
      </c>
      <c r="B11" s="28">
        <v>21</v>
      </c>
      <c r="C11" s="30">
        <v>67242.51761904762</v>
      </c>
      <c r="D11" s="35">
        <v>-6618.807611721626</v>
      </c>
      <c r="E11" s="36">
        <v>-6618.807611721626</v>
      </c>
      <c r="F11" s="30">
        <v>113747.56</v>
      </c>
    </row>
    <row r="12" spans="1:6" x14ac:dyDescent="0.3">
      <c r="A12" s="28" t="str">
        <v>Marketing</v>
      </c>
      <c r="B12" s="28">
        <v>12</v>
      </c>
      <c r="C12" s="30">
        <v>64441.299999999996</v>
      </c>
      <c r="D12" s="35">
        <v>-9420.0252307692499</v>
      </c>
      <c r="E12" s="36">
        <v>-9420.0252307692499</v>
      </c>
      <c r="F12" s="30">
        <v>104903.79</v>
      </c>
    </row>
    <row r="13" spans="1:6" x14ac:dyDescent="0.3">
      <c r="A13" s="28" t="str">
        <v>Product Management</v>
      </c>
      <c r="B13" s="28">
        <v>29</v>
      </c>
      <c r="C13" s="30">
        <v>75179.064482758593</v>
      </c>
      <c r="D13" s="35">
        <v>1317.7392519893474</v>
      </c>
      <c r="E13" s="36">
        <v>1317.7392519893474</v>
      </c>
      <c r="F13" s="30">
        <v>115191.38</v>
      </c>
    </row>
    <row r="14" spans="1:6" x14ac:dyDescent="0.3">
      <c r="A14" s="28" t="str">
        <v>Research and Development</v>
      </c>
      <c r="B14" s="28">
        <v>18</v>
      </c>
      <c r="C14" s="30">
        <v>66910.765555555554</v>
      </c>
      <c r="D14" s="35">
        <v>-6950.5596752136917</v>
      </c>
      <c r="E14" s="36">
        <v>-6950.5596752136917</v>
      </c>
      <c r="F14" s="30">
        <v>99683.67</v>
      </c>
    </row>
    <row r="15" spans="1:6" x14ac:dyDescent="0.3">
      <c r="A15" s="28" t="str">
        <v>Sales</v>
      </c>
      <c r="B15" s="28">
        <v>18</v>
      </c>
      <c r="C15" s="30">
        <v>71897.095555555556</v>
      </c>
      <c r="D15" s="35">
        <v>-1964.2296752136899</v>
      </c>
      <c r="E15" s="36">
        <v>-1964.2296752136899</v>
      </c>
      <c r="F15" s="30">
        <v>102129.37</v>
      </c>
    </row>
    <row r="16" spans="1:6" x14ac:dyDescent="0.3">
      <c r="A16" s="28" t="str">
        <v>Services</v>
      </c>
      <c r="B16" s="28">
        <v>21</v>
      </c>
      <c r="C16" s="30">
        <v>74673.974761904756</v>
      </c>
      <c r="D16" s="35">
        <v>812.64953113551019</v>
      </c>
      <c r="E16" s="36">
        <v>812.64953113551019</v>
      </c>
      <c r="F16" s="30">
        <v>120000</v>
      </c>
    </row>
    <row r="17" spans="1:6" x14ac:dyDescent="0.3">
      <c r="A17" s="28" t="str">
        <v>Support</v>
      </c>
      <c r="B17" s="28">
        <v>17</v>
      </c>
      <c r="C17" s="30">
        <v>66432.455882352937</v>
      </c>
      <c r="D17" s="35">
        <v>-7428.8693484163086</v>
      </c>
      <c r="E17" s="36">
        <v>-7428.8693484163086</v>
      </c>
      <c r="F17" s="30">
        <v>104802.63</v>
      </c>
    </row>
    <row r="18" spans="1:6" x14ac:dyDescent="0.3">
      <c r="A18" s="28" t="str">
        <v>Training</v>
      </c>
      <c r="B18" s="28">
        <v>24</v>
      </c>
      <c r="C18" s="30">
        <v>83883.965000000011</v>
      </c>
      <c r="D18" s="35">
        <v>10022.639769230766</v>
      </c>
      <c r="E18" s="36">
        <v>10022.639769230766</v>
      </c>
      <c r="F18" s="30">
        <v>116767.63</v>
      </c>
    </row>
  </sheetData>
  <mergeCells count="1">
    <mergeCell ref="D6:E6"/>
  </mergeCells>
  <conditionalFormatting sqref="D7:D18">
    <cfRule type="dataBar" priority="1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{ABF3BBA5-6DE6-40B5-8550-60CD10F3B13F}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F3BBA5-6DE6-40B5-8550-60CD10F3B1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concepts</vt:lpstr>
      <vt:lpstr>data</vt:lpstr>
      <vt:lpstr>1</vt:lpstr>
      <vt:lpstr>2</vt:lpstr>
      <vt:lpstr>3</vt:lpstr>
      <vt:lpstr>4</vt:lpstr>
      <vt:lpstr>5</vt:lpstr>
      <vt:lpstr>6</vt:lpstr>
      <vt:lpstr>stafftable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Reethu Nagavallika</dc:creator>
  <cp:lastModifiedBy>Reethu Nagavallika</cp:lastModifiedBy>
  <dcterms:created xsi:type="dcterms:W3CDTF">2024-09-10T07:17:39Z</dcterms:created>
  <dcterms:modified xsi:type="dcterms:W3CDTF">2024-09-10T15:24:08Z</dcterms:modified>
</cp:coreProperties>
</file>