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1a402b5a0aac67b/Desktop/github/"/>
    </mc:Choice>
  </mc:AlternateContent>
  <xr:revisionPtr revIDLastSave="0" documentId="8_{C5C3BB9B-447A-48A8-B15A-45D4BA05751F}" xr6:coauthVersionLast="47" xr6:coauthVersionMax="47" xr10:uidLastSave="{00000000-0000-0000-0000-000000000000}"/>
  <bookViews>
    <workbookView xWindow="-108" yWindow="-108" windowWidth="23256" windowHeight="12456" xr2:uid="{CF957FC4-BD07-49F6-A087-20B774D37FE2}"/>
  </bookViews>
  <sheets>
    <sheet name="1" sheetId="1" r:id="rId1"/>
    <sheet name="2" sheetId="2" r:id="rId2"/>
    <sheet name="3" sheetId="5" r:id="rId3"/>
    <sheet name="3.1" sheetId="6" r:id="rId4"/>
    <sheet name="6" sheetId="9" r:id="rId5"/>
    <sheet name="5" sheetId="8" r:id="rId6"/>
    <sheet name="7" sheetId="13" r:id="rId7"/>
    <sheet name="4" sheetId="7" r:id="rId8"/>
  </sheets>
  <definedNames>
    <definedName name="_xlcn.WorksheetConnection_excel_bar_column_graph.xlsxTable1" hidden="1">Table1[]</definedName>
    <definedName name="Slicer_Geography">#N/A</definedName>
  </definedNames>
  <calcPr calcId="191029"/>
  <pivotCaches>
    <pivotCache cacheId="0" r:id="rId9"/>
  </pivotCaches>
  <extLst>
    <ext xmlns:x14="http://schemas.microsoft.com/office/spreadsheetml/2009/9/main" uri="{876F7934-8845-4945-9796-88D515C7AA90}">
      <x14:pivotCaches>
        <pivotCache cacheId="1"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excel_bar_column_graph.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8" i="13" l="1"/>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67" i="13"/>
  <c r="I51" i="13"/>
  <c r="I52" i="13"/>
  <c r="I53" i="13"/>
  <c r="I54" i="13"/>
  <c r="I55" i="13"/>
  <c r="I50" i="13"/>
  <c r="H51" i="13"/>
  <c r="H52" i="13"/>
  <c r="H53" i="13"/>
  <c r="H54" i="13"/>
  <c r="H55" i="13"/>
  <c r="H50" i="13"/>
  <c r="G51" i="13"/>
  <c r="G52" i="13"/>
  <c r="G53" i="13"/>
  <c r="G54" i="13"/>
  <c r="G55" i="13"/>
  <c r="G50" i="13"/>
  <c r="F51" i="13"/>
  <c r="F52" i="13"/>
  <c r="F53" i="13"/>
  <c r="F54" i="13"/>
  <c r="F55" i="13"/>
  <c r="F50" i="13"/>
  <c r="E51" i="13"/>
  <c r="E52" i="13"/>
  <c r="E53" i="13"/>
  <c r="E54" i="13"/>
  <c r="E55" i="13"/>
  <c r="E50" i="13"/>
  <c r="F32" i="13"/>
  <c r="F33" i="13"/>
  <c r="F34" i="13"/>
  <c r="F35" i="13"/>
  <c r="F36" i="13"/>
  <c r="F37" i="13"/>
  <c r="F38" i="13"/>
  <c r="F39" i="13"/>
  <c r="F40" i="13"/>
  <c r="F31" i="13"/>
  <c r="J4" i="9"/>
  <c r="J5" i="9"/>
  <c r="J6" i="9"/>
  <c r="J7" i="9"/>
  <c r="J3" i="9"/>
  <c r="J151" i="8"/>
  <c r="K151" i="8"/>
  <c r="I151" i="8"/>
  <c r="I139" i="8"/>
  <c r="J139" i="8"/>
  <c r="K139" i="8"/>
  <c r="H85" i="8"/>
  <c r="H84" i="8"/>
  <c r="H83" i="8"/>
  <c r="H82" i="8"/>
  <c r="H81" i="8"/>
  <c r="H80" i="8"/>
  <c r="H79" i="8"/>
  <c r="H78" i="8"/>
  <c r="H77" i="8"/>
  <c r="H76" i="8"/>
  <c r="H75" i="8"/>
  <c r="H74" i="8"/>
  <c r="G79" i="8"/>
  <c r="G80" i="8"/>
  <c r="G81" i="8"/>
  <c r="G82" i="8"/>
  <c r="G83" i="8"/>
  <c r="G84" i="8"/>
  <c r="G85" i="8"/>
  <c r="G78" i="8"/>
  <c r="G77" i="8"/>
  <c r="G76" i="8"/>
  <c r="G75" i="8"/>
  <c r="G74" i="8"/>
  <c r="L52" i="8"/>
  <c r="L64" i="8" s="1"/>
  <c r="K27" i="8"/>
  <c r="J27" i="8"/>
  <c r="I27" i="8"/>
  <c r="H27" i="8"/>
  <c r="G27" i="8"/>
  <c r="K37" i="8"/>
  <c r="J37" i="8"/>
  <c r="I37" i="8"/>
  <c r="H37" i="8"/>
  <c r="G37" i="8"/>
  <c r="F37" i="8"/>
  <c r="K36" i="8"/>
  <c r="J36" i="8"/>
  <c r="I36" i="8"/>
  <c r="H36" i="8"/>
  <c r="G36" i="8"/>
  <c r="F36" i="8"/>
  <c r="K35" i="8"/>
  <c r="J35" i="8"/>
  <c r="I35" i="8"/>
  <c r="H35" i="8"/>
  <c r="G35" i="8"/>
  <c r="F35" i="8"/>
  <c r="K34" i="8"/>
  <c r="J34" i="8"/>
  <c r="I34" i="8"/>
  <c r="H34" i="8"/>
  <c r="G34" i="8"/>
  <c r="F34" i="8"/>
  <c r="K33" i="8"/>
  <c r="J33" i="8"/>
  <c r="I33" i="8"/>
  <c r="H33" i="8"/>
  <c r="G33" i="8"/>
  <c r="F33" i="8"/>
  <c r="K32" i="8"/>
  <c r="J32" i="8"/>
  <c r="I32" i="8"/>
  <c r="H32" i="8"/>
  <c r="G32" i="8"/>
  <c r="F32" i="8"/>
  <c r="K31" i="8"/>
  <c r="J31" i="8"/>
  <c r="I31" i="8"/>
  <c r="H31" i="8"/>
  <c r="G31" i="8"/>
  <c r="F31" i="8"/>
  <c r="K30" i="8"/>
  <c r="J30" i="8"/>
  <c r="I30" i="8"/>
  <c r="H30" i="8"/>
  <c r="G30" i="8"/>
  <c r="F30" i="8"/>
  <c r="K29" i="8"/>
  <c r="J29" i="8"/>
  <c r="I29" i="8"/>
  <c r="H29" i="8"/>
  <c r="G29" i="8"/>
  <c r="F29" i="8"/>
  <c r="K28" i="8"/>
  <c r="J28" i="8"/>
  <c r="I28" i="8"/>
  <c r="H28" i="8"/>
  <c r="G28" i="8"/>
  <c r="F28" i="8"/>
  <c r="F27" i="8"/>
  <c r="F26" i="8"/>
  <c r="G26" i="8"/>
  <c r="H26" i="8"/>
  <c r="I26" i="8"/>
  <c r="J26" i="8"/>
  <c r="K26" i="8"/>
  <c r="F5" i="6"/>
  <c r="G5" i="6"/>
  <c r="H5" i="6" s="1"/>
  <c r="F6" i="6"/>
  <c r="G6" i="6"/>
  <c r="H6" i="6" s="1"/>
  <c r="F7" i="6"/>
  <c r="G7" i="6"/>
  <c r="H7" i="6" s="1"/>
  <c r="F8" i="6"/>
  <c r="G8" i="6"/>
  <c r="H8" i="6" s="1"/>
  <c r="F9" i="6"/>
  <c r="G9" i="6"/>
  <c r="F10" i="6"/>
  <c r="G10" i="6"/>
  <c r="F11" i="6"/>
  <c r="G11" i="6"/>
  <c r="G4" i="6"/>
  <c r="H4" i="6" s="1"/>
  <c r="F4" i="6"/>
  <c r="J10" i="2"/>
  <c r="I10" i="2"/>
  <c r="J15" i="2"/>
  <c r="I15" i="2"/>
  <c r="H15" i="2"/>
  <c r="J14" i="2"/>
  <c r="I14" i="2"/>
  <c r="H14" i="2"/>
  <c r="J13" i="2"/>
  <c r="I13" i="2"/>
  <c r="H13" i="2"/>
  <c r="J12" i="2"/>
  <c r="I12" i="2"/>
  <c r="H12" i="2"/>
  <c r="J11" i="2"/>
  <c r="I11" i="2"/>
  <c r="H11" i="2"/>
  <c r="H10" i="2"/>
  <c r="D6" i="1"/>
  <c r="D7" i="1"/>
  <c r="D8" i="1"/>
  <c r="D9" i="1"/>
  <c r="D5" i="1"/>
  <c r="G105" i="8"/>
  <c r="G108" i="8"/>
  <c r="G109" i="8"/>
  <c r="G106" i="8"/>
  <c r="G107" i="8"/>
  <c r="G110" i="8"/>
  <c r="G104" i="8"/>
  <c r="K3" i="9" l="1"/>
  <c r="K7" i="9"/>
  <c r="K6" i="9"/>
  <c r="K5" i="9"/>
  <c r="K4" i="9"/>
  <c r="L59" i="8"/>
  <c r="L62" i="8"/>
  <c r="L61" i="8"/>
  <c r="L53" i="8"/>
  <c r="L54" i="8"/>
  <c r="L55" i="8"/>
  <c r="L56" i="8"/>
  <c r="L57" i="8"/>
  <c r="L58" i="8"/>
  <c r="L60" i="8"/>
  <c r="L63" i="8"/>
  <c r="K5" i="6"/>
  <c r="K4" i="6"/>
  <c r="K6" i="6" l="1"/>
  <c r="K8"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FD8358-5E26-4126-A87A-C3EB324E57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B7C6A6F-2A87-4DD0-B815-383ED85F6347}" name="WorksheetConnection_excel_bar_column_graph.xlsx!Table1" type="102" refreshedVersion="8" minRefreshableVersion="5">
    <extLst>
      <ext xmlns:x15="http://schemas.microsoft.com/office/spreadsheetml/2010/11/main" uri="{DE250136-89BD-433C-8126-D09CA5730AF9}">
        <x15:connection id="Table1" autoDelete="1">
          <x15:rangePr sourceName="_xlcn.WorksheetConnection_excel_bar_column_graph.xlsxTable1"/>
        </x15:connection>
      </ext>
    </extLst>
  </connection>
</connections>
</file>

<file path=xl/sharedStrings.xml><?xml version="1.0" encoding="utf-8"?>
<sst xmlns="http://schemas.openxmlformats.org/spreadsheetml/2006/main" count="753" uniqueCount="168">
  <si>
    <t>Product</t>
  </si>
  <si>
    <t>Sales</t>
  </si>
  <si>
    <t>Drinking Coco</t>
  </si>
  <si>
    <t>Honey Caramel Truffle</t>
  </si>
  <si>
    <t>Hazelnut Praline Bars</t>
  </si>
  <si>
    <t>Spicy Special Slims</t>
  </si>
  <si>
    <t>Almond Raspberry Cluster</t>
  </si>
  <si>
    <t>Feb</t>
  </si>
  <si>
    <t>March</t>
  </si>
  <si>
    <t>Highlight</t>
  </si>
  <si>
    <t>Dynamic Chart</t>
  </si>
  <si>
    <t>Month</t>
  </si>
  <si>
    <t>Amount</t>
  </si>
  <si>
    <t>Profit</t>
  </si>
  <si>
    <t>Units</t>
  </si>
  <si>
    <t>Sales Person</t>
  </si>
  <si>
    <t>Geography</t>
  </si>
  <si>
    <t>Ram Mahesh</t>
  </si>
  <si>
    <t>New Zealand</t>
  </si>
  <si>
    <t>70% Dark Bites</t>
  </si>
  <si>
    <t>Brien Boise</t>
  </si>
  <si>
    <t>USA</t>
  </si>
  <si>
    <t>Choco Coated Almonds</t>
  </si>
  <si>
    <t>Husein Augar</t>
  </si>
  <si>
    <t>Almond Choco</t>
  </si>
  <si>
    <t>Carla Molina</t>
  </si>
  <si>
    <t>Canada</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</si>
  <si>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</si>
  <si>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</si>
  <si>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</si>
  <si>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</si>
  <si>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</si>
  <si>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</si>
  <si>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</si>
  <si>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</si>
  <si>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</si>
  <si>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</si>
  <si>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</si>
  <si>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</si>
  <si>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</si>
  <si>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</si>
  <si>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</si>
  <si>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</si>
  <si>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</si>
  <si>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</si>
  <si>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</si>
  <si>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</si>
  <si>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</si>
  <si>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</si>
  <si>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</si>
  <si>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</si>
  <si>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</si>
  <si>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Baker's Choco Chips</t>
  </si>
  <si>
    <t>Dynamic Top 5 Chart for Dashboards</t>
  </si>
  <si>
    <t>Row Labels</t>
  </si>
  <si>
    <t>Sum of Amount</t>
  </si>
  <si>
    <t>Name</t>
  </si>
  <si>
    <t>Sales(top 5)</t>
  </si>
  <si>
    <t>Caption:</t>
  </si>
  <si>
    <t>All Sales</t>
  </si>
  <si>
    <t>Top 5 Sales</t>
  </si>
  <si>
    <t>Proportion</t>
  </si>
  <si>
    <t>caption text</t>
  </si>
  <si>
    <r>
      <rPr>
        <b/>
        <sz val="36"/>
        <color theme="1"/>
        <rFont val="Calibri"/>
        <family val="2"/>
        <scheme val="minor"/>
      </rPr>
      <t>Lollipop Chart</t>
    </r>
  </si>
  <si>
    <t>Country</t>
  </si>
  <si>
    <t>Indiaa</t>
  </si>
  <si>
    <t>Bar Charts</t>
  </si>
  <si>
    <t>Line Charts</t>
  </si>
  <si>
    <t>Indexed</t>
  </si>
  <si>
    <t>Sparkline</t>
  </si>
  <si>
    <t>Sphagetti</t>
  </si>
  <si>
    <t>Forecast</t>
  </si>
  <si>
    <t>Combination</t>
  </si>
  <si>
    <t>Smoothed</t>
  </si>
  <si>
    <t>day</t>
  </si>
  <si>
    <t>Alpha</t>
  </si>
  <si>
    <t>Beta</t>
  </si>
  <si>
    <t>Gamma</t>
  </si>
  <si>
    <t>Delta</t>
  </si>
  <si>
    <t>Epsilon</t>
  </si>
  <si>
    <t>Zeta</t>
  </si>
  <si>
    <t>Jan</t>
  </si>
  <si>
    <t>Mar</t>
  </si>
  <si>
    <t>Apr</t>
  </si>
  <si>
    <t>May</t>
  </si>
  <si>
    <t>Jun</t>
  </si>
  <si>
    <t>Jul</t>
  </si>
  <si>
    <t>Aug</t>
  </si>
  <si>
    <t>Sep</t>
  </si>
  <si>
    <t>Oct</t>
  </si>
  <si>
    <t>Nov</t>
  </si>
  <si>
    <t>Dec</t>
  </si>
  <si>
    <t>Regular</t>
  </si>
  <si>
    <t>Spaghetti</t>
  </si>
  <si>
    <t>Selected</t>
  </si>
  <si>
    <t>Alpha 1</t>
  </si>
  <si>
    <t>alpha 2m</t>
  </si>
  <si>
    <t>alpha 3m</t>
  </si>
  <si>
    <t>Alpha Forecast</t>
  </si>
  <si>
    <t>Combo Chart</t>
  </si>
  <si>
    <t>Line with special label on last point</t>
  </si>
  <si>
    <t>↑↓</t>
  </si>
  <si>
    <t>Labels</t>
  </si>
  <si>
    <t>Division</t>
  </si>
  <si>
    <t>Revenue</t>
  </si>
  <si>
    <t>utility</t>
  </si>
  <si>
    <t>Productivity</t>
  </si>
  <si>
    <t>Region</t>
  </si>
  <si>
    <t>Game</t>
  </si>
  <si>
    <t>North America</t>
  </si>
  <si>
    <t>South America</t>
  </si>
  <si>
    <t>Asia</t>
  </si>
  <si>
    <t>Europe</t>
  </si>
  <si>
    <t>Dynamic Map</t>
  </si>
  <si>
    <t>data prep</t>
  </si>
  <si>
    <t>x</t>
  </si>
  <si>
    <t>y</t>
  </si>
  <si>
    <t>Select Division:</t>
  </si>
  <si>
    <t>Max revenue</t>
  </si>
  <si>
    <t>January</t>
  </si>
  <si>
    <t>February</t>
  </si>
  <si>
    <t>April</t>
  </si>
  <si>
    <t>June</t>
  </si>
  <si>
    <t>STD_NAME</t>
  </si>
  <si>
    <t>CLASS</t>
  </si>
  <si>
    <t>ROLL NO</t>
  </si>
  <si>
    <t>MARKS</t>
  </si>
  <si>
    <t>Amit Bhta</t>
  </si>
  <si>
    <t>Diya Sharma</t>
  </si>
  <si>
    <t>Rhona shah</t>
  </si>
  <si>
    <t>Arjoon</t>
  </si>
  <si>
    <t>Siyan</t>
  </si>
  <si>
    <t>Mohit</t>
  </si>
  <si>
    <t>Veera</t>
  </si>
  <si>
    <t>Pavitra</t>
  </si>
  <si>
    <t>Padhu</t>
  </si>
  <si>
    <t>Janu</t>
  </si>
  <si>
    <t>Avg</t>
  </si>
  <si>
    <t>Pie Chart</t>
  </si>
  <si>
    <t>Scattered Plot Chart</t>
  </si>
  <si>
    <t>Sales Price</t>
  </si>
  <si>
    <t>Cost</t>
  </si>
  <si>
    <t>A</t>
  </si>
  <si>
    <t>B</t>
  </si>
  <si>
    <t>C</t>
  </si>
  <si>
    <t>D</t>
  </si>
  <si>
    <t>E</t>
  </si>
  <si>
    <t>F</t>
  </si>
  <si>
    <t>G</t>
  </si>
  <si>
    <t>H</t>
  </si>
  <si>
    <t>I</t>
  </si>
  <si>
    <t>J</t>
  </si>
  <si>
    <t>Bar Chart</t>
  </si>
  <si>
    <t>sales 2020</t>
  </si>
  <si>
    <t>sales 2021</t>
  </si>
  <si>
    <t>Diff +</t>
  </si>
  <si>
    <t>Diff -</t>
  </si>
  <si>
    <t>MAX</t>
  </si>
  <si>
    <t>Data label +</t>
  </si>
  <si>
    <t>Data label -</t>
  </si>
  <si>
    <r>
      <t xml:space="preserve">Area Chart </t>
    </r>
    <r>
      <rPr>
        <b/>
        <sz val="18"/>
        <color theme="1"/>
        <rFont val="Calibri"/>
        <family val="2"/>
        <scheme val="minor"/>
      </rPr>
      <t>with positive negative color</t>
    </r>
  </si>
  <si>
    <t>Date</t>
  </si>
  <si>
    <t>Value</t>
  </si>
  <si>
    <t>Change</t>
  </si>
  <si>
    <t>Column Chart</t>
  </si>
  <si>
    <t>Years</t>
  </si>
  <si>
    <t>Successful students</t>
  </si>
  <si>
    <t>unsucessful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</si>
</sst>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quot;$&quot;#,##0_);[Red]\(&quot;$&quot;#,##0\)"/>
  </numFmts>
  <fonts count="14">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28"/>
      <color theme="1"/>
      <name val="Calibri"/>
      <family val="2"/>
      <scheme val="minor"/>
    </font>
    <font>
      <b/>
      <sz val="36"/>
      <color theme="1"/>
      <name val="Calibri"/>
      <family val="2"/>
      <scheme val="minor"/>
    </font>
    <font>
      <sz val="11"/>
      <color indexed="8"/>
      <name val="Calibri"/>
      <family val="2"/>
    </font>
    <font>
      <b/>
      <sz val="11"/>
      <color indexed="8"/>
      <name val="Calibri"/>
      <family val="2"/>
    </font>
    <font>
      <sz val="11"/>
      <color indexed="8"/>
      <name val="Calibri"/>
      <charset val="134"/>
    </font>
    <font>
      <b/>
      <sz val="11"/>
      <color indexed="8"/>
      <name val="Calibri"/>
      <charset val="134"/>
    </font>
    <font>
      <sz val="8"/>
      <color rgb="FF000000"/>
      <name val="Segoe UI"/>
      <family val="2"/>
    </font>
    <font>
      <b/>
      <sz val="26"/>
      <color theme="1"/>
      <name val="Calibri"/>
      <family val="2"/>
      <scheme val="minor"/>
    </font>
    <font>
      <sz val="28"/>
      <color theme="1"/>
      <name val="Calibri"/>
      <family val="2"/>
      <scheme val="minor"/>
    </font>
    <font>
      <b/>
      <sz val="18"/>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7"/>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E7E6E6"/>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0.749992370372631"/>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7" tint="0.39997558519241921"/>
        <bgColor indexed="64"/>
      </patternFill>
    </fill>
    <fill>
      <patternFill patternType="solid">
        <fgColor rgb="FF00B050"/>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9" fontId="1" fillId="0" borderId="0" applyFont="0" applyFill="0" applyBorder="0" applyAlignment="0" applyProtection="0"/>
  </cellStyleXfs>
  <cellXfs count="66">
    <xf numFmtId="0" fontId="0" fillId="0" borderId="0" xfId="0"/>
    <xf numFmtId="0" fontId="0" fillId="2" borderId="0" xfId="0" applyFill="1"/>
    <xf numFmtId="0" fontId="0" fillId="2" borderId="1" xfId="0" applyFill="1" applyBorder="1"/>
    <xf numFmtId="0" fontId="0" fillId="0" borderId="1" xfId="0" applyBorder="1"/>
    <xf numFmtId="164" fontId="0" fillId="0" borderId="1" xfId="0" applyNumberFormat="1" applyBorder="1"/>
    <xf numFmtId="0" fontId="0" fillId="0" borderId="1" xfId="0" quotePrefix="1" applyBorder="1" applyAlignment="1">
      <alignment horizontal="left"/>
    </xf>
    <xf numFmtId="0" fontId="5" fillId="2" borderId="0" xfId="0" applyFont="1" applyFill="1"/>
    <xf numFmtId="0" fontId="0" fillId="3" borderId="0" xfId="0" applyFill="1"/>
    <xf numFmtId="17" fontId="0" fillId="0" borderId="1" xfId="0" applyNumberFormat="1" applyBorder="1"/>
    <xf numFmtId="3" fontId="0" fillId="0" borderId="1" xfId="0" applyNumberFormat="1" applyBorder="1"/>
    <xf numFmtId="0" fontId="0" fillId="4" borderId="1" xfId="0" applyFill="1" applyBorder="1"/>
    <xf numFmtId="0" fontId="0" fillId="5" borderId="1" xfId="0" applyFill="1" applyBorder="1"/>
    <xf numFmtId="0" fontId="0" fillId="6" borderId="1" xfId="0" applyFill="1" applyBorder="1"/>
    <xf numFmtId="0" fontId="6" fillId="0" borderId="0" xfId="0" applyFont="1"/>
    <xf numFmtId="0" fontId="7" fillId="0" borderId="0" xfId="0" applyFont="1"/>
    <xf numFmtId="0" fontId="7" fillId="0" borderId="0" xfId="0" applyFont="1" applyAlignment="1">
      <alignment horizontal="right"/>
    </xf>
    <xf numFmtId="165" fontId="6" fillId="0" borderId="0" xfId="0" applyNumberFormat="1" applyFont="1"/>
    <xf numFmtId="3" fontId="6" fillId="0" borderId="0" xfId="0" applyNumberFormat="1" applyFont="1"/>
    <xf numFmtId="0" fontId="0" fillId="6" borderId="0" xfId="0" applyFill="1"/>
    <xf numFmtId="0" fontId="5" fillId="6" borderId="0" xfId="0" applyFont="1" applyFill="1"/>
    <xf numFmtId="0" fontId="0" fillId="7" borderId="0" xfId="0" applyFill="1"/>
    <xf numFmtId="0" fontId="0" fillId="0" borderId="0" xfId="0" pivotButton="1"/>
    <xf numFmtId="0" fontId="0" fillId="0" borderId="0" xfId="0" applyAlignment="1">
      <alignment horizontal="left"/>
    </xf>
    <xf numFmtId="9" fontId="0" fillId="0" borderId="1" xfId="1" applyFont="1" applyBorder="1"/>
    <xf numFmtId="0" fontId="0" fillId="8" borderId="0" xfId="0" applyFill="1"/>
    <xf numFmtId="0" fontId="0" fillId="8" borderId="0" xfId="0" quotePrefix="1" applyFill="1" applyAlignment="1">
      <alignment horizontal="left"/>
    </xf>
    <xf numFmtId="0" fontId="0" fillId="5" borderId="0" xfId="0" applyFill="1"/>
    <xf numFmtId="0" fontId="2" fillId="6" borderId="1" xfId="0" applyFont="1" applyFill="1" applyBorder="1"/>
    <xf numFmtId="17" fontId="0" fillId="6" borderId="1" xfId="0" applyNumberFormat="1" applyFill="1" applyBorder="1"/>
    <xf numFmtId="0" fontId="4" fillId="6" borderId="0" xfId="0" applyFont="1" applyFill="1"/>
    <xf numFmtId="0" fontId="3" fillId="0" borderId="0" xfId="0" applyFont="1"/>
    <xf numFmtId="0" fontId="5" fillId="9" borderId="0" xfId="0" applyFont="1" applyFill="1"/>
    <xf numFmtId="0" fontId="0" fillId="9" borderId="0" xfId="0" applyFill="1"/>
    <xf numFmtId="0" fontId="7" fillId="10" borderId="2" xfId="0" applyFont="1" applyFill="1" applyBorder="1" applyAlignment="1">
      <alignment horizontal="center"/>
    </xf>
    <xf numFmtId="0" fontId="6" fillId="0" borderId="2" xfId="0" applyFont="1" applyBorder="1"/>
    <xf numFmtId="0" fontId="6" fillId="0" borderId="2" xfId="0" applyFont="1" applyBorder="1" applyAlignment="1">
      <alignment horizontal="center"/>
    </xf>
    <xf numFmtId="0" fontId="7" fillId="10" borderId="2" xfId="0" applyFont="1" applyFill="1" applyBorder="1"/>
    <xf numFmtId="0" fontId="8" fillId="0" borderId="0" xfId="0" applyFont="1"/>
    <xf numFmtId="0" fontId="9" fillId="0" borderId="0" xfId="0" applyFont="1"/>
    <xf numFmtId="0" fontId="9" fillId="10" borderId="2" xfId="0" applyFont="1" applyFill="1" applyBorder="1"/>
    <xf numFmtId="0" fontId="9" fillId="10" borderId="2" xfId="0" applyFont="1" applyFill="1" applyBorder="1" applyAlignment="1">
      <alignment horizontal="center"/>
    </xf>
    <xf numFmtId="0" fontId="8" fillId="0" borderId="2" xfId="0" applyFont="1" applyBorder="1"/>
    <xf numFmtId="0" fontId="8" fillId="0" borderId="2" xfId="0" applyFont="1" applyBorder="1" applyAlignment="1">
      <alignment horizontal="center"/>
    </xf>
    <xf numFmtId="0" fontId="0" fillId="6" borderId="0" xfId="0" quotePrefix="1" applyFill="1" applyAlignment="1">
      <alignment horizontal="left"/>
    </xf>
    <xf numFmtId="15" fontId="6" fillId="0" borderId="2" xfId="0" applyNumberFormat="1" applyFont="1" applyBorder="1"/>
    <xf numFmtId="0" fontId="0" fillId="11" borderId="0" xfId="0" applyFill="1"/>
    <xf numFmtId="0" fontId="0" fillId="11" borderId="0" xfId="0" quotePrefix="1" applyFill="1" applyAlignment="1">
      <alignment horizontal="left"/>
    </xf>
    <xf numFmtId="0" fontId="5" fillId="0" borderId="0" xfId="0" applyFont="1"/>
    <xf numFmtId="0" fontId="0" fillId="12" borderId="1" xfId="0" applyFill="1" applyBorder="1"/>
    <xf numFmtId="3" fontId="0" fillId="0" borderId="0" xfId="0" applyNumberFormat="1"/>
    <xf numFmtId="0" fontId="0" fillId="0" borderId="0" xfId="0" applyAlignment="1">
      <alignment horizontal="center"/>
    </xf>
    <xf numFmtId="0" fontId="4" fillId="11" borderId="0" xfId="0" applyFont="1" applyFill="1"/>
    <xf numFmtId="0" fontId="4" fillId="11" borderId="0" xfId="0" quotePrefix="1" applyFont="1" applyFill="1" applyAlignment="1">
      <alignment horizontal="left"/>
    </xf>
    <xf numFmtId="0" fontId="12" fillId="11" borderId="0" xfId="0" applyFont="1" applyFill="1"/>
    <xf numFmtId="0" fontId="12" fillId="13" borderId="0" xfId="0" applyFont="1" applyFill="1"/>
    <xf numFmtId="0" fontId="0" fillId="13" borderId="0" xfId="0" applyFill="1"/>
    <xf numFmtId="0" fontId="0" fillId="0" borderId="1" xfId="0" applyBorder="1" applyAlignment="1">
      <alignment horizontal="center"/>
    </xf>
    <xf numFmtId="0" fontId="0" fillId="14" borderId="1" xfId="0" applyFill="1" applyBorder="1" applyAlignment="1">
      <alignment horizontal="center"/>
    </xf>
    <xf numFmtId="9" fontId="0" fillId="0" borderId="1" xfId="1" applyFont="1" applyBorder="1" applyAlignment="1">
      <alignment horizontal="center"/>
    </xf>
    <xf numFmtId="0" fontId="11" fillId="11" borderId="0" xfId="0" applyFont="1" applyFill="1"/>
    <xf numFmtId="0" fontId="0" fillId="15" borderId="0" xfId="0" applyFill="1"/>
    <xf numFmtId="0" fontId="11" fillId="5" borderId="0" xfId="0" quotePrefix="1" applyFont="1" applyFill="1" applyAlignment="1">
      <alignment horizontal="left"/>
    </xf>
    <xf numFmtId="15" fontId="0" fillId="0" borderId="0" xfId="0" applyNumberFormat="1"/>
    <xf numFmtId="0" fontId="0" fillId="16" borderId="1" xfId="0"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cellXfs>
  <cellStyles count="2">
    <cellStyle name="Normal" xfId="0" builtinId="0"/>
    <cellStyle name="Percent" xfId="1" builtinId="5"/>
  </cellStyles>
  <dxfs count="7">
    <dxf>
      <font>
        <b val="0"/>
        <i val="0"/>
        <strike val="0"/>
        <condense val="0"/>
        <extend val="0"/>
        <outline val="0"/>
        <shadow val="0"/>
        <u val="none"/>
        <vertAlign val="baseline"/>
        <sz val="11"/>
        <color indexed="8"/>
        <name val="Calibri"/>
        <family val="2"/>
        <scheme val="none"/>
      </font>
      <numFmt numFmtId="3"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165" formatCode="&quot;$&quot;#,##0_);[Red]\(&quot;$&quot;#,##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FCA59C"/>
      <color rgb="FFFBF8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 sales in march in 2024</a:t>
            </a:r>
          </a:p>
        </c:rich>
      </c:tx>
      <c:layout>
        <c:manualLayout>
          <c:xMode val="edge"/>
          <c:yMode val="edge"/>
          <c:x val="3.0330143240073694E-2"/>
          <c:y val="3.70370370370370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'1'!$C$4</c:f>
              <c:strCache>
                <c:ptCount val="1"/>
                <c:pt idx="0">
                  <c:v>Sales</c:v>
                </c:pt>
              </c:strCache>
            </c:strRef>
          </c:tx>
          <c:spPr>
            <a:solidFill>
              <a:schemeClr val="accent2">
                <a:lumMod val="60000"/>
                <a:lumOff val="40000"/>
              </a:schemeClr>
            </a:solidFill>
            <a:ln w="9525" cap="flat" cmpd="sng" algn="ctr">
              <a:solidFill>
                <a:schemeClr val="lt1">
                  <a:alpha val="50000"/>
                </a:schemeClr>
              </a:solidFill>
              <a:round/>
            </a:ln>
            <a:effectLst>
              <a:outerShdw blurRad="50800" dist="38100" dir="5400000" algn="t" rotWithShape="0">
                <a:prstClr val="black">
                  <a:alpha val="40000"/>
                </a:prstClr>
              </a:outerShdw>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'1'!$B$5:$B$9</c:f>
              <c:strCache>
                <c:ptCount val="5"/>
                <c:pt idx="0">
                  <c:v>Drinking Coco</c:v>
                </c:pt>
                <c:pt idx="1">
                  <c:v>Honey Caramel Truffle</c:v>
                </c:pt>
                <c:pt idx="2">
                  <c:v>Hazelnut Praline Bars</c:v>
                </c:pt>
                <c:pt idx="3">
                  <c:v>Spicy Special Slims</c:v>
                </c:pt>
                <c:pt idx="4">
                  <c:v>Almond Raspberry Cluster</c:v>
                </c:pt>
              </c:strCache>
            </c:strRef>
          </c:cat>
          <c:val>
            <c:numRef>
              <c:f>'1'!$C$5:$C$9</c:f>
              <c:numCache>
                <c:formatCode>_-[$$-409]* #,##0_ ;_-[$$-409]* \-#,##0\ ;_-[$$-409]* "-"??_ ;_-@_ </c:formatCode>
                <c:ptCount val="5"/>
                <c:pt idx="0">
                  <c:v>450</c:v>
                </c:pt>
                <c:pt idx="1">
                  <c:v>520</c:v>
                </c:pt>
                <c:pt idx="2">
                  <c:v>575</c:v>
                </c:pt>
                <c:pt idx="3">
                  <c:v>460</c:v>
                </c:pt>
                <c:pt idx="4">
                  <c:v>350</c:v>
                </c:pt>
              </c:numCache>
            </c:numRef>
          </c:val>
          <c:extLst>
            <c:ext xmlns:c16="http://schemas.microsoft.com/office/drawing/2014/chart" uri="{C3380CC4-5D6E-409C-BE32-E72D297353CC}">
              <c16:uniqueId val="{00000000-A4B5-4C91-8C1F-3827D903B385}"/>
            </c:ext>
          </c:extLst>
        </c:ser>
        <c:ser>
          <c:idx val="1"/>
          <c:order val="1"/>
          <c:tx>
            <c:strRef>
              <c:f>'1'!$D$4</c:f>
              <c:strCache>
                <c:ptCount val="1"/>
                <c:pt idx="0">
                  <c:v>Highlight</c:v>
                </c:pt>
              </c:strCache>
            </c:strRef>
          </c:tx>
          <c:spPr>
            <a:solidFill>
              <a:schemeClr val="accent2">
                <a:lumMod val="75000"/>
                <a:alpha val="85000"/>
              </a:schemeClr>
            </a:solidFill>
            <a:ln w="9525" cap="flat" cmpd="sng" algn="ctr">
              <a:solidFill>
                <a:schemeClr val="lt1">
                  <a:alpha val="50000"/>
                </a:schemeClr>
              </a:solidFill>
              <a:round/>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2-A4B5-4C91-8C1F-3827D903B38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'1'!$B$5:$B$9</c:f>
              <c:strCache>
                <c:ptCount val="5"/>
                <c:pt idx="0">
                  <c:v>Drinking Coco</c:v>
                </c:pt>
                <c:pt idx="1">
                  <c:v>Honey Caramel Truffle</c:v>
                </c:pt>
                <c:pt idx="2">
                  <c:v>Hazelnut Praline Bars</c:v>
                </c:pt>
                <c:pt idx="3">
                  <c:v>Spicy Special Slims</c:v>
                </c:pt>
                <c:pt idx="4">
                  <c:v>Almond Raspberry Cluster</c:v>
                </c:pt>
              </c:strCache>
            </c:strRef>
          </c:cat>
          <c:val>
            <c:numRef>
              <c:f>'1'!$D$5:$D$9</c:f>
              <c:numCache>
                <c:formatCode>General</c:formatCode>
                <c:ptCount val="5"/>
                <c:pt idx="0">
                  <c:v>#N/A</c:v>
                </c:pt>
                <c:pt idx="1">
                  <c:v>#N/A</c:v>
                </c:pt>
                <c:pt idx="2">
                  <c:v>575</c:v>
                </c:pt>
                <c:pt idx="3">
                  <c:v>#N/A</c:v>
                </c:pt>
                <c:pt idx="4">
                  <c:v>#N/A</c:v>
                </c:pt>
              </c:numCache>
            </c:numRef>
          </c:val>
          <c:extLst>
            <c:ext xmlns:c16="http://schemas.microsoft.com/office/drawing/2014/chart" uri="{C3380CC4-5D6E-409C-BE32-E72D297353CC}">
              <c16:uniqueId val="{00000001-A4B5-4C91-8C1F-3827D903B385}"/>
            </c:ext>
          </c:extLst>
        </c:ser>
        <c:dLbls>
          <c:dLblPos val="outEnd"/>
          <c:showLegendKey val="0"/>
          <c:showVal val="1"/>
          <c:showCatName val="0"/>
          <c:showSerName val="0"/>
          <c:showPercent val="0"/>
          <c:showBubbleSize val="0"/>
        </c:dLbls>
        <c:gapWidth val="87"/>
        <c:overlap val="100"/>
        <c:axId val="1746259200"/>
        <c:axId val="1746273600"/>
      </c:barChart>
      <c:catAx>
        <c:axId val="174625920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46273600"/>
        <c:crosses val="autoZero"/>
        <c:auto val="1"/>
        <c:lblAlgn val="ctr"/>
        <c:lblOffset val="100"/>
        <c:noMultiLvlLbl val="0"/>
      </c:catAx>
      <c:valAx>
        <c:axId val="1746273600"/>
        <c:scaling>
          <c:orientation val="minMax"/>
        </c:scaling>
        <c:delete val="1"/>
        <c:axPos val="t"/>
        <c:numFmt formatCode="_-[$$-409]* #,##0_ ;_-[$$-409]* \-#,##0\ ;_-[$$-409]* &quot;-&quot;??_ ;_-@_ " sourceLinked="1"/>
        <c:majorTickMark val="none"/>
        <c:minorTickMark val="none"/>
        <c:tickLblPos val="nextTo"/>
        <c:crossAx val="174625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Smoothed</a:t>
            </a:r>
            <a:r>
              <a:rPr lang="en-IN" baseline="0"/>
              <a:t>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'5'!$F$73</c:f>
              <c:strCache>
                <c:ptCount val="1"/>
                <c:pt idx="0">
                  <c:v>Alpha 1</c:v>
                </c:pt>
              </c:strCache>
            </c:strRef>
          </c:tx>
          <c:spPr>
            <a:ln w="28575" cap="rnd">
              <a:solidFill>
                <a:schemeClr val="accent1"/>
              </a:solidFill>
              <a:round/>
            </a:ln>
            <a:effectLst/>
          </c:spPr>
          <c:marker>
            <c:symbol val="none"/>
          </c:marker>
          <c:cat>
            <c:strRef>
              <c:f>'5'!$E$74:$E$85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'5'!$F$74:$F$85</c:f>
              <c:numCache>
                <c:formatCode>General</c:formatCode>
                <c:ptCount val="12"/>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1"/>
          <c:extLst>
            <c:ext xmlns:c16="http://schemas.microsoft.com/office/drawing/2014/chart" uri="{C3380CC4-5D6E-409C-BE32-E72D297353CC}">
              <c16:uniqueId val="{00000000-C6B4-4AB6-976B-D0DA23FFE129}"/>
            </c:ext>
          </c:extLst>
        </c:ser>
        <c:ser>
          <c:idx val="1"/>
          <c:order val="1"/>
          <c:tx>
            <c:strRef>
              <c:f>'5'!$G$73</c:f>
              <c:strCache>
                <c:ptCount val="1"/>
                <c:pt idx="0">
                  <c:v>alpha 2m</c:v>
                </c:pt>
              </c:strCache>
            </c:strRef>
          </c:tx>
          <c:spPr>
            <a:ln w="28575" cap="rnd">
              <a:solidFill>
                <a:schemeClr val="accent2"/>
              </a:solidFill>
              <a:round/>
            </a:ln>
            <a:effectLst/>
          </c:spPr>
          <c:marker>
            <c:symbol val="none"/>
          </c:marker>
          <c:cat>
            <c:strRef>
              <c:f>'5'!$E$74:$E$85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'5'!$G$74:$G$85</c:f>
              <c:numCache>
                <c:formatCode>General</c:formatCode>
                <c:ptCount val="12"/>
                <c:pt idx="0">
                  <c:v>235</c:v>
                </c:pt>
                <c:pt idx="1">
                  <c:v>190</c:v>
                </c:pt>
                <c:pt idx="2">
                  <c:v>250</c:v>
                </c:pt>
                <c:pt idx="3">
                  <c:v>235</c:v>
                </c:pt>
                <c:pt idx="4">
                  <c:v>82.5</c:v>
                </c:pt>
                <c:pt idx="5">
                  <c:v>97.5</c:v>
                </c:pt>
                <c:pt idx="6">
                  <c:v>200</c:v>
                </c:pt>
                <c:pt idx="7">
                  <c:v>237.5</c:v>
                </c:pt>
                <c:pt idx="8">
                  <c:v>217.5</c:v>
                </c:pt>
                <c:pt idx="9">
                  <c:v>112.5</c:v>
                </c:pt>
                <c:pt idx="10">
                  <c:v>160</c:v>
                </c:pt>
                <c:pt idx="11">
                  <c:v>192.5</c:v>
                </c:pt>
              </c:numCache>
            </c:numRef>
          </c:val>
          <c:smooth val="1"/>
          <c:extLst>
            <c:ext xmlns:c16="http://schemas.microsoft.com/office/drawing/2014/chart" uri="{C3380CC4-5D6E-409C-BE32-E72D297353CC}">
              <c16:uniqueId val="{00000001-C6B4-4AB6-976B-D0DA23FFE129}"/>
            </c:ext>
          </c:extLst>
        </c:ser>
        <c:ser>
          <c:idx val="2"/>
          <c:order val="2"/>
          <c:tx>
            <c:strRef>
              <c:f>'5'!$H$73</c:f>
              <c:strCache>
                <c:ptCount val="1"/>
                <c:pt idx="0">
                  <c:v>alpha 3m</c:v>
                </c:pt>
              </c:strCache>
            </c:strRef>
          </c:tx>
          <c:spPr>
            <a:ln w="28575" cap="rnd">
              <a:solidFill>
                <a:schemeClr val="accent3"/>
              </a:solidFill>
              <a:round/>
            </a:ln>
            <a:effectLst/>
          </c:spPr>
          <c:marker>
            <c:symbol val="none"/>
          </c:marker>
          <c:cat>
            <c:strRef>
              <c:f>'5'!$E$74:$E$85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'5'!$H$74:$H$85</c:f>
              <c:numCache>
                <c:formatCode>General</c:formatCode>
                <c:ptCount val="12"/>
                <c:pt idx="0">
                  <c:v>235</c:v>
                </c:pt>
                <c:pt idx="1">
                  <c:v>145</c:v>
                </c:pt>
                <c:pt idx="2">
                  <c:v>245</c:v>
                </c:pt>
                <c:pt idx="3">
                  <c:v>205</c:v>
                </c:pt>
                <c:pt idx="4">
                  <c:v>173.33333333333334</c:v>
                </c:pt>
                <c:pt idx="5">
                  <c:v>103.33333333333333</c:v>
                </c:pt>
                <c:pt idx="6">
                  <c:v>150</c:v>
                </c:pt>
                <c:pt idx="7">
                  <c:v>206.66666666666666</c:v>
                </c:pt>
                <c:pt idx="8">
                  <c:v>230</c:v>
                </c:pt>
                <c:pt idx="9">
                  <c:v>148.33333333333334</c:v>
                </c:pt>
                <c:pt idx="10">
                  <c:v>178.33333333333334</c:v>
                </c:pt>
                <c:pt idx="11">
                  <c:v>131.66666666666666</c:v>
                </c:pt>
              </c:numCache>
            </c:numRef>
          </c:val>
          <c:smooth val="1"/>
          <c:extLst>
            <c:ext xmlns:c16="http://schemas.microsoft.com/office/drawing/2014/chart" uri="{C3380CC4-5D6E-409C-BE32-E72D297353CC}">
              <c16:uniqueId val="{00000002-C6B4-4AB6-976B-D0DA23FFE129}"/>
            </c:ext>
          </c:extLst>
        </c:ser>
        <c:dLbls>
          <c:showLegendKey val="0"/>
          <c:showVal val="0"/>
          <c:showCatName val="0"/>
          <c:showSerName val="0"/>
          <c:showPercent val="0"/>
          <c:showBubbleSize val="0"/>
        </c:dLbls>
        <c:smooth val="0"/>
        <c:axId val="513626448"/>
        <c:axId val="513626928"/>
      </c:lineChart>
      <c:catAx>
        <c:axId val="51362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6928"/>
        <c:crosses val="autoZero"/>
        <c:auto val="1"/>
        <c:lblAlgn val="ctr"/>
        <c:lblOffset val="100"/>
        <c:noMultiLvlLbl val="0"/>
      </c:catAx>
      <c:valAx>
        <c:axId val="51362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2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Forecast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'5'!$F$91</c:f>
              <c:strCache>
                <c:ptCount val="1"/>
                <c:pt idx="0">
                  <c:v>Alpha</c:v>
                </c:pt>
              </c:strCache>
            </c:strRef>
          </c:tx>
          <c:spPr>
            <a:ln w="28575" cap="rnd">
              <a:solidFill>
                <a:schemeClr val="accent1"/>
              </a:solidFill>
              <a:round/>
            </a:ln>
            <a:effectLst/>
          </c:spPr>
          <c:marker>
            <c:symbol val="none"/>
          </c:marker>
          <c:cat>
            <c:numRef>
              <c:f>'5'!$E$92:$E$110</c:f>
              <c:numCache>
                <c:formatCode>d\-mmm\-yy</c:formatCode>
                <c:ptCount val="19"/>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numCache>
            </c:numRef>
          </c:cat>
          <c:val>
            <c:numRef>
              <c:f>'5'!$F$92:$F$110</c:f>
              <c:numCache>
                <c:formatCode>General</c:formatCode>
                <c:ptCount val="19"/>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0"/>
          <c:extLst>
            <c:ext xmlns:c16="http://schemas.microsoft.com/office/drawing/2014/chart" uri="{C3380CC4-5D6E-409C-BE32-E72D297353CC}">
              <c16:uniqueId val="{00000000-5B3D-42FC-B689-0B215EEB4662}"/>
            </c:ext>
          </c:extLst>
        </c:ser>
        <c:ser>
          <c:idx val="1"/>
          <c:order val="1"/>
          <c:tx>
            <c:strRef>
              <c:f>'5'!$G$91</c:f>
              <c:strCache>
                <c:ptCount val="1"/>
                <c:pt idx="0">
                  <c:v>Alpha Forecast</c:v>
                </c:pt>
              </c:strCache>
            </c:strRef>
          </c:tx>
          <c:spPr>
            <a:ln w="28575" cap="rnd">
              <a:solidFill>
                <a:schemeClr val="accent2"/>
              </a:solidFill>
              <a:prstDash val="sysDash"/>
              <a:round/>
            </a:ln>
            <a:effectLst/>
          </c:spPr>
          <c:marker>
            <c:symbol val="none"/>
          </c:marker>
          <c:cat>
            <c:numRef>
              <c:f>'5'!$E$92:$E$110</c:f>
              <c:numCache>
                <c:formatCode>d\-mmm\-yy</c:formatCode>
                <c:ptCount val="19"/>
                <c:pt idx="0">
                  <c:v>43466</c:v>
                </c:pt>
                <c:pt idx="1">
                  <c:v>43497</c:v>
                </c:pt>
                <c:pt idx="2">
                  <c:v>43525</c:v>
                </c:pt>
                <c:pt idx="3">
                  <c:v>43556</c:v>
                </c:pt>
                <c:pt idx="4">
                  <c:v>43586</c:v>
                </c:pt>
                <c:pt idx="5">
                  <c:v>43617</c:v>
                </c:pt>
                <c:pt idx="6">
                  <c:v>43647</c:v>
                </c:pt>
                <c:pt idx="7">
                  <c:v>43678</c:v>
                </c:pt>
                <c:pt idx="8">
                  <c:v>43709</c:v>
                </c:pt>
                <c:pt idx="9">
                  <c:v>43739</c:v>
                </c:pt>
                <c:pt idx="10">
                  <c:v>43770</c:v>
                </c:pt>
                <c:pt idx="11">
                  <c:v>43800</c:v>
                </c:pt>
                <c:pt idx="12">
                  <c:v>43831</c:v>
                </c:pt>
                <c:pt idx="13">
                  <c:v>43862</c:v>
                </c:pt>
                <c:pt idx="14">
                  <c:v>43891</c:v>
                </c:pt>
                <c:pt idx="15">
                  <c:v>43922</c:v>
                </c:pt>
                <c:pt idx="16">
                  <c:v>43952</c:v>
                </c:pt>
                <c:pt idx="17">
                  <c:v>43983</c:v>
                </c:pt>
                <c:pt idx="18">
                  <c:v>44013</c:v>
                </c:pt>
              </c:numCache>
            </c:numRef>
          </c:cat>
          <c:val>
            <c:numRef>
              <c:f>'5'!$G$92:$G$110</c:f>
              <c:numCache>
                <c:formatCode>General</c:formatCode>
                <c:ptCount val="19"/>
                <c:pt idx="11">
                  <c:v>75</c:v>
                </c:pt>
                <c:pt idx="12">
                  <c:v>166.40204937718019</c:v>
                </c:pt>
                <c:pt idx="13">
                  <c:v>160.59590266063429</c:v>
                </c:pt>
                <c:pt idx="14">
                  <c:v>154.78975594408877</c:v>
                </c:pt>
                <c:pt idx="15">
                  <c:v>148.98360922754287</c:v>
                </c:pt>
                <c:pt idx="16">
                  <c:v>143.17746251099734</c:v>
                </c:pt>
                <c:pt idx="17">
                  <c:v>137.37131579445148</c:v>
                </c:pt>
                <c:pt idx="18">
                  <c:v>131.56516907790595</c:v>
                </c:pt>
              </c:numCache>
            </c:numRef>
          </c:val>
          <c:smooth val="0"/>
          <c:extLst>
            <c:ext xmlns:c16="http://schemas.microsoft.com/office/drawing/2014/chart" uri="{C3380CC4-5D6E-409C-BE32-E72D297353CC}">
              <c16:uniqueId val="{00000001-5B3D-42FC-B689-0B215EEB4662}"/>
            </c:ext>
          </c:extLst>
        </c:ser>
        <c:dLbls>
          <c:showLegendKey val="0"/>
          <c:showVal val="0"/>
          <c:showCatName val="0"/>
          <c:showSerName val="0"/>
          <c:showPercent val="0"/>
          <c:showBubbleSize val="0"/>
        </c:dLbls>
        <c:smooth val="0"/>
        <c:axId val="1015490176"/>
        <c:axId val="1015491136"/>
      </c:lineChart>
      <c:dateAx>
        <c:axId val="1015490176"/>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1136"/>
        <c:crosses val="autoZero"/>
        <c:auto val="1"/>
        <c:lblOffset val="100"/>
        <c:baseTimeUnit val="months"/>
      </c:dateAx>
      <c:valAx>
        <c:axId val="101549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49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Column Line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'5'!$G$119</c:f>
              <c:strCache>
                <c:ptCount val="1"/>
                <c:pt idx="0">
                  <c:v>Beta</c:v>
                </c:pt>
              </c:strCache>
            </c:strRef>
          </c:tx>
          <c:spPr>
            <a:solidFill>
              <a:schemeClr val="accent2"/>
            </a:solidFill>
            <a:ln>
              <a:solidFill>
                <a:schemeClr val="accent1">
                  <a:lumMod val="50000"/>
                </a:schemeClr>
              </a:solidFill>
            </a:ln>
            <a:effectLst/>
          </c:spPr>
          <c:invertIfNegative val="0"/>
          <c:cat>
            <c:strRef>
              <c:f>'5'!$E$120:$E$131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'5'!$G$120:$G$131</c:f>
              <c:numCache>
                <c:formatCode>General</c:formatCode>
                <c:ptCount val="12"/>
                <c:pt idx="0">
                  <c:v>200</c:v>
                </c:pt>
                <c:pt idx="1">
                  <c:v>240</c:v>
                </c:pt>
                <c:pt idx="2">
                  <c:v>280</c:v>
                </c:pt>
                <c:pt idx="3">
                  <c:v>320</c:v>
                </c:pt>
                <c:pt idx="4">
                  <c:v>280</c:v>
                </c:pt>
                <c:pt idx="5">
                  <c:v>200</c:v>
                </c:pt>
                <c:pt idx="6">
                  <c:v>180</c:v>
                </c:pt>
                <c:pt idx="7">
                  <c:v>320</c:v>
                </c:pt>
                <c:pt idx="8">
                  <c:v>280</c:v>
                </c:pt>
                <c:pt idx="9">
                  <c:v>320</c:v>
                </c:pt>
                <c:pt idx="10">
                  <c:v>210</c:v>
                </c:pt>
                <c:pt idx="11">
                  <c:v>290</c:v>
                </c:pt>
              </c:numCache>
            </c:numRef>
          </c:val>
          <c:extLst>
            <c:ext xmlns:c16="http://schemas.microsoft.com/office/drawing/2014/chart" uri="{C3380CC4-5D6E-409C-BE32-E72D297353CC}">
              <c16:uniqueId val="{00000001-61CB-44AA-9C78-B16018110626}"/>
            </c:ext>
          </c:extLst>
        </c:ser>
        <c:dLbls>
          <c:showLegendKey val="0"/>
          <c:showVal val="0"/>
          <c:showCatName val="0"/>
          <c:showSerName val="0"/>
          <c:showPercent val="0"/>
          <c:showBubbleSize val="0"/>
        </c:dLbls>
        <c:gapWidth val="35"/>
        <c:axId val="1012495168"/>
        <c:axId val="1012494688"/>
      </c:barChart>
      <c:lineChart>
        <c:grouping val="standard"/>
        <c:varyColors val="0"/>
        <c:ser>
          <c:idx val="0"/>
          <c:order val="0"/>
          <c:tx>
            <c:strRef>
              <c:f>'5'!$F$119</c:f>
              <c:strCache>
                <c:ptCount val="1"/>
                <c:pt idx="0">
                  <c:v>Alpha</c:v>
                </c:pt>
              </c:strCache>
            </c:strRef>
          </c:tx>
          <c:spPr>
            <a:ln w="28575" cap="rnd">
              <a:solidFill>
                <a:schemeClr val="accent1"/>
              </a:solidFill>
              <a:round/>
            </a:ln>
            <a:effectLst/>
          </c:spPr>
          <c:marker>
            <c:symbol val="none"/>
          </c:marker>
          <c:cat>
            <c:strRef>
              <c:f>'5'!$E$120:$E$131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'5'!$F$120:$F$131</c:f>
              <c:numCache>
                <c:formatCode>General</c:formatCode>
                <c:ptCount val="12"/>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0"/>
          <c:extLst>
            <c:ext xmlns:c16="http://schemas.microsoft.com/office/drawing/2014/chart" uri="{C3380CC4-5D6E-409C-BE32-E72D297353CC}">
              <c16:uniqueId val="{00000000-61CB-44AA-9C78-B16018110626}"/>
            </c:ext>
          </c:extLst>
        </c:ser>
        <c:dLbls>
          <c:showLegendKey val="0"/>
          <c:showVal val="0"/>
          <c:showCatName val="0"/>
          <c:showSerName val="0"/>
          <c:showPercent val="0"/>
          <c:showBubbleSize val="0"/>
        </c:dLbls>
        <c:marker val="1"/>
        <c:smooth val="0"/>
        <c:axId val="1012495168"/>
        <c:axId val="1012494688"/>
      </c:lineChart>
      <c:catAx>
        <c:axId val="101249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4688"/>
        <c:crosses val="autoZero"/>
        <c:auto val="1"/>
        <c:lblAlgn val="ctr"/>
        <c:lblOffset val="100"/>
        <c:noMultiLvlLbl val="0"/>
      </c:catAx>
      <c:valAx>
        <c:axId val="101249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Special</a:t>
            </a:r>
            <a:r>
              <a:rPr lang="en-IN" baseline="0"/>
              <a:t> chart line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'5'!$F$139</c:f>
              <c:strCache>
                <c:ptCount val="1"/>
                <c:pt idx="0">
                  <c:v>Alpha</c:v>
                </c:pt>
              </c:strCache>
            </c:strRef>
          </c:tx>
          <c:spPr>
            <a:ln w="28575" cap="rnd">
              <a:solidFill>
                <a:schemeClr val="accent1"/>
              </a:solidFill>
              <a:round/>
            </a:ln>
            <a:effectLst/>
          </c:spPr>
          <c:marker>
            <c:symbol val="none"/>
          </c:marker>
          <c:dLbls>
            <c:dLbl>
              <c:idx val="0"/>
              <c:tx>
                <c:rich>
                  <a:bodyPr/>
                  <a:lstStyle/>
                  <a:p>
                    <a:fld id="{957069F6-C857-4693-8CEB-6953BCDD3436}"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74AF-4685-913E-DA396BB447B6}"/>
                </c:ext>
              </c:extLst>
            </c:dLbl>
            <c:dLbl>
              <c:idx val="1"/>
              <c:tx>
                <c:rich>
                  <a:bodyPr/>
                  <a:lstStyle/>
                  <a:p>
                    <a:fld id="{2D99D5D8-1F7E-41D9-B4C1-BAA1B12CFDE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74AF-4685-913E-DA396BB447B6}"/>
                </c:ext>
              </c:extLst>
            </c:dLbl>
            <c:dLbl>
              <c:idx val="2"/>
              <c:tx>
                <c:rich>
                  <a:bodyPr/>
                  <a:lstStyle/>
                  <a:p>
                    <a:fld id="{F035C7F2-E295-442D-927F-3C11784A45A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74AF-4685-913E-DA396BB447B6}"/>
                </c:ext>
              </c:extLst>
            </c:dLbl>
            <c:dLbl>
              <c:idx val="3"/>
              <c:tx>
                <c:rich>
                  <a:bodyPr/>
                  <a:lstStyle/>
                  <a:p>
                    <a:fld id="{A31338BE-F826-409B-B560-DA8D384DA1A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74AF-4685-913E-DA396BB447B6}"/>
                </c:ext>
              </c:extLst>
            </c:dLbl>
            <c:dLbl>
              <c:idx val="4"/>
              <c:tx>
                <c:rich>
                  <a:bodyPr/>
                  <a:lstStyle/>
                  <a:p>
                    <a:fld id="{FF3F21CA-3693-4B96-B2C5-4E87722926A5}"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74AF-4685-913E-DA396BB447B6}"/>
                </c:ext>
              </c:extLst>
            </c:dLbl>
            <c:dLbl>
              <c:idx val="5"/>
              <c:tx>
                <c:rich>
                  <a:bodyPr/>
                  <a:lstStyle/>
                  <a:p>
                    <a:fld id="{8444FA8E-4FA4-4C2D-90DF-CA632BDB342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74AF-4685-913E-DA396BB447B6}"/>
                </c:ext>
              </c:extLst>
            </c:dLbl>
            <c:dLbl>
              <c:idx val="6"/>
              <c:tx>
                <c:rich>
                  <a:bodyPr/>
                  <a:lstStyle/>
                  <a:p>
                    <a:fld id="{EBAE9228-9DEA-473E-9EDE-E308EA850A7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74AF-4685-913E-DA396BB447B6}"/>
                </c:ext>
              </c:extLst>
            </c:dLbl>
            <c:dLbl>
              <c:idx val="7"/>
              <c:tx>
                <c:rich>
                  <a:bodyPr/>
                  <a:lstStyle/>
                  <a:p>
                    <a:fld id="{E54D526F-DDA3-4FBF-AE34-FB1EA168DA0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74AF-4685-913E-DA396BB447B6}"/>
                </c:ext>
              </c:extLst>
            </c:dLbl>
            <c:dLbl>
              <c:idx val="8"/>
              <c:tx>
                <c:rich>
                  <a:bodyPr/>
                  <a:lstStyle/>
                  <a:p>
                    <a:fld id="{1871F2A5-7FF3-4AF0-8C88-FE0B00CF5B0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74AF-4685-913E-DA396BB447B6}"/>
                </c:ext>
              </c:extLst>
            </c:dLbl>
            <c:dLbl>
              <c:idx val="9"/>
              <c:tx>
                <c:rich>
                  <a:bodyPr/>
                  <a:lstStyle/>
                  <a:p>
                    <a:fld id="{C2FBC5E5-B407-4679-B44F-E8586AAA8C58}"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74AF-4685-913E-DA396BB447B6}"/>
                </c:ext>
              </c:extLst>
            </c:dLbl>
            <c:dLbl>
              <c:idx val="10"/>
              <c:tx>
                <c:rich>
                  <a:bodyPr/>
                  <a:lstStyle/>
                  <a:p>
                    <a:fld id="{00FE8148-DE65-4E26-BBFA-FBE6A0C87CF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74AF-4685-913E-DA396BB447B6}"/>
                </c:ext>
              </c:extLst>
            </c:dLbl>
            <c:dLbl>
              <c:idx val="11"/>
              <c:layout>
                <c:manualLayout>
                  <c:x val="-1.396981627296588E-3"/>
                  <c:y val="2.5497594050743658E-2"/>
                </c:manualLayout>
              </c:layout>
              <c:tx>
                <c:rich>
                  <a:bodyPr/>
                  <a:lstStyle/>
                  <a:p>
                    <a:fld id="{A0159FD0-85F5-45FC-9442-E8446E22676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74AF-4685-913E-DA396BB44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'5'!$E$140:$E$151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'5'!$F$140:$F$151</c:f>
              <c:numCache>
                <c:formatCode>General</c:formatCode>
                <c:ptCount val="12"/>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0"/>
          <c:extLst>
            <c:ext xmlns:c15="http://schemas.microsoft.com/office/drawing/2012/chart" uri="{02D57815-91ED-43cb-92C2-25804820EDAC}">
              <c15:datalabelsRange>
                <c15:f>'5'!$I$140:$I$151</c15:f>
                <c15:dlblRangeCache>
                  <c:ptCount val="12"/>
                  <c:pt idx="11">
                    <c:v>↓68%</c:v>
                  </c:pt>
                </c15:dlblRangeCache>
              </c15:datalabelsRange>
            </c:ext>
            <c:ext xmlns:c16="http://schemas.microsoft.com/office/drawing/2014/chart" uri="{C3380CC4-5D6E-409C-BE32-E72D297353CC}">
              <c16:uniqueId val="{00000000-74AF-4685-913E-DA396BB447B6}"/>
            </c:ext>
          </c:extLst>
        </c:ser>
        <c:ser>
          <c:idx val="1"/>
          <c:order val="1"/>
          <c:tx>
            <c:strRef>
              <c:f>'5'!$G$139</c:f>
              <c:strCache>
                <c:ptCount val="1"/>
                <c:pt idx="0">
                  <c:v>Beta</c:v>
                </c:pt>
              </c:strCache>
            </c:strRef>
          </c:tx>
          <c:spPr>
            <a:ln w="28575" cap="rnd">
              <a:solidFill>
                <a:schemeClr val="accent2"/>
              </a:solidFill>
              <a:round/>
            </a:ln>
            <a:effectLst/>
          </c:spPr>
          <c:marker>
            <c:symbol val="none"/>
          </c:marker>
          <c:dLbls>
            <c:dLbl>
              <c:idx val="0"/>
              <c:tx>
                <c:rich>
                  <a:bodyPr/>
                  <a:lstStyle/>
                  <a:p>
                    <a:fld id="{3B4086EC-D522-4A01-8289-36A590AF50AB}"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74AF-4685-913E-DA396BB447B6}"/>
                </c:ext>
              </c:extLst>
            </c:dLbl>
            <c:dLbl>
              <c:idx val="1"/>
              <c:tx>
                <c:rich>
                  <a:bodyPr/>
                  <a:lstStyle/>
                  <a:p>
                    <a:fld id="{926D44B5-5E23-40C7-B5C0-2F2CD85DD76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74AF-4685-913E-DA396BB447B6}"/>
                </c:ext>
              </c:extLst>
            </c:dLbl>
            <c:dLbl>
              <c:idx val="2"/>
              <c:tx>
                <c:rich>
                  <a:bodyPr/>
                  <a:lstStyle/>
                  <a:p>
                    <a:fld id="{99A059A1-3A8C-4EB5-8105-0F794C8C8BCC}"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74AF-4685-913E-DA396BB447B6}"/>
                </c:ext>
              </c:extLst>
            </c:dLbl>
            <c:dLbl>
              <c:idx val="3"/>
              <c:tx>
                <c:rich>
                  <a:bodyPr/>
                  <a:lstStyle/>
                  <a:p>
                    <a:fld id="{C7C5BA9E-E540-45E8-A638-8A6E48A6D32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74AF-4685-913E-DA396BB447B6}"/>
                </c:ext>
              </c:extLst>
            </c:dLbl>
            <c:dLbl>
              <c:idx val="4"/>
              <c:tx>
                <c:rich>
                  <a:bodyPr/>
                  <a:lstStyle/>
                  <a:p>
                    <a:fld id="{C6C6AAC9-08A6-422E-9268-DF307F4D2BE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74AF-4685-913E-DA396BB447B6}"/>
                </c:ext>
              </c:extLst>
            </c:dLbl>
            <c:dLbl>
              <c:idx val="5"/>
              <c:tx>
                <c:rich>
                  <a:bodyPr/>
                  <a:lstStyle/>
                  <a:p>
                    <a:fld id="{11D6C799-21E0-4382-AA8B-5969437109B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74AF-4685-913E-DA396BB447B6}"/>
                </c:ext>
              </c:extLst>
            </c:dLbl>
            <c:dLbl>
              <c:idx val="6"/>
              <c:tx>
                <c:rich>
                  <a:bodyPr/>
                  <a:lstStyle/>
                  <a:p>
                    <a:fld id="{A91CA182-63F2-4DBC-B4DD-940FBC6E541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74AF-4685-913E-DA396BB447B6}"/>
                </c:ext>
              </c:extLst>
            </c:dLbl>
            <c:dLbl>
              <c:idx val="7"/>
              <c:tx>
                <c:rich>
                  <a:bodyPr/>
                  <a:lstStyle/>
                  <a:p>
                    <a:fld id="{56B22099-024D-4471-A776-FD3000ECE7A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74AF-4685-913E-DA396BB447B6}"/>
                </c:ext>
              </c:extLst>
            </c:dLbl>
            <c:dLbl>
              <c:idx val="8"/>
              <c:tx>
                <c:rich>
                  <a:bodyPr/>
                  <a:lstStyle/>
                  <a:p>
                    <a:fld id="{4EF48B45-3F5A-4E7F-85C6-5EA4D1912E3E}"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74AF-4685-913E-DA396BB447B6}"/>
                </c:ext>
              </c:extLst>
            </c:dLbl>
            <c:dLbl>
              <c:idx val="9"/>
              <c:tx>
                <c:rich>
                  <a:bodyPr/>
                  <a:lstStyle/>
                  <a:p>
                    <a:fld id="{EC057EBB-F9CA-47AD-8230-93197D9CA43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74AF-4685-913E-DA396BB447B6}"/>
                </c:ext>
              </c:extLst>
            </c:dLbl>
            <c:dLbl>
              <c:idx val="10"/>
              <c:tx>
                <c:rich>
                  <a:bodyPr/>
                  <a:lstStyle/>
                  <a:p>
                    <a:fld id="{2C6782C6-3490-4D8C-8D0A-34591C3BAF9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74AF-4685-913E-DA396BB447B6}"/>
                </c:ext>
              </c:extLst>
            </c:dLbl>
            <c:dLbl>
              <c:idx val="11"/>
              <c:layout>
                <c:manualLayout>
                  <c:x val="-6.9525371828521431E-3"/>
                  <c:y val="-1.616907261592301E-2"/>
                </c:manualLayout>
              </c:layout>
              <c:tx>
                <c:rich>
                  <a:bodyPr/>
                  <a:lstStyle/>
                  <a:p>
                    <a:fld id="{B7B03378-386F-499F-B1FC-1D7A5FE8914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74AF-4685-913E-DA396BB44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'5'!$E$140:$E$151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'5'!$G$140:$G$151</c:f>
              <c:numCache>
                <c:formatCode>General</c:formatCode>
                <c:ptCount val="12"/>
                <c:pt idx="0">
                  <c:v>200</c:v>
                </c:pt>
                <c:pt idx="1">
                  <c:v>240</c:v>
                </c:pt>
                <c:pt idx="2">
                  <c:v>280</c:v>
                </c:pt>
                <c:pt idx="3">
                  <c:v>320</c:v>
                </c:pt>
                <c:pt idx="4">
                  <c:v>280</c:v>
                </c:pt>
                <c:pt idx="5">
                  <c:v>200</c:v>
                </c:pt>
                <c:pt idx="6">
                  <c:v>180</c:v>
                </c:pt>
                <c:pt idx="7">
                  <c:v>320</c:v>
                </c:pt>
                <c:pt idx="8">
                  <c:v>280</c:v>
                </c:pt>
                <c:pt idx="9">
                  <c:v>320</c:v>
                </c:pt>
                <c:pt idx="10">
                  <c:v>210</c:v>
                </c:pt>
                <c:pt idx="11">
                  <c:v>290</c:v>
                </c:pt>
              </c:numCache>
            </c:numRef>
          </c:val>
          <c:smooth val="0"/>
          <c:extLst>
            <c:ext xmlns:c15="http://schemas.microsoft.com/office/drawing/2012/chart" uri="{02D57815-91ED-43cb-92C2-25804820EDAC}">
              <c15:datalabelsRange>
                <c15:f>'5'!$J$140:$J$151</c15:f>
                <c15:dlblRangeCache>
                  <c:ptCount val="12"/>
                  <c:pt idx="11">
                    <c:v>↑45%</c:v>
                  </c:pt>
                </c15:dlblRangeCache>
              </c15:datalabelsRange>
            </c:ext>
            <c:ext xmlns:c16="http://schemas.microsoft.com/office/drawing/2014/chart" uri="{C3380CC4-5D6E-409C-BE32-E72D297353CC}">
              <c16:uniqueId val="{00000001-74AF-4685-913E-DA396BB447B6}"/>
            </c:ext>
          </c:extLst>
        </c:ser>
        <c:ser>
          <c:idx val="2"/>
          <c:order val="2"/>
          <c:tx>
            <c:strRef>
              <c:f>'5'!$H$139</c:f>
              <c:strCache>
                <c:ptCount val="1"/>
                <c:pt idx="0">
                  <c:v>Gamma</c:v>
                </c:pt>
              </c:strCache>
            </c:strRef>
          </c:tx>
          <c:spPr>
            <a:ln w="28575" cap="rnd">
              <a:solidFill>
                <a:schemeClr val="accent3"/>
              </a:solidFill>
              <a:round/>
            </a:ln>
            <a:effectLst/>
          </c:spPr>
          <c:marker>
            <c:symbol val="none"/>
          </c:marker>
          <c:dLbls>
            <c:dLbl>
              <c:idx val="0"/>
              <c:tx>
                <c:rich>
                  <a:bodyPr/>
                  <a:lstStyle/>
                  <a:p>
                    <a:fld id="{B051E760-F134-40B5-96A1-D47A92697717}"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4AF-4685-913E-DA396BB447B6}"/>
                </c:ext>
              </c:extLst>
            </c:dLbl>
            <c:dLbl>
              <c:idx val="1"/>
              <c:tx>
                <c:rich>
                  <a:bodyPr/>
                  <a:lstStyle/>
                  <a:p>
                    <a:fld id="{B0EB479C-F113-466A-9B8A-2E85E1F1593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4AF-4685-913E-DA396BB447B6}"/>
                </c:ext>
              </c:extLst>
            </c:dLbl>
            <c:dLbl>
              <c:idx val="2"/>
              <c:tx>
                <c:rich>
                  <a:bodyPr/>
                  <a:lstStyle/>
                  <a:p>
                    <a:fld id="{2958F0D1-0464-4F5B-966C-19D2B8380FF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4AF-4685-913E-DA396BB447B6}"/>
                </c:ext>
              </c:extLst>
            </c:dLbl>
            <c:dLbl>
              <c:idx val="3"/>
              <c:tx>
                <c:rich>
                  <a:bodyPr/>
                  <a:lstStyle/>
                  <a:p>
                    <a:fld id="{9F7FB70B-06A7-4EB1-9359-43FBE5397957}"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4AF-4685-913E-DA396BB447B6}"/>
                </c:ext>
              </c:extLst>
            </c:dLbl>
            <c:dLbl>
              <c:idx val="4"/>
              <c:tx>
                <c:rich>
                  <a:bodyPr/>
                  <a:lstStyle/>
                  <a:p>
                    <a:fld id="{E0C716C4-FD4E-44B5-9727-68104C582BB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74AF-4685-913E-DA396BB447B6}"/>
                </c:ext>
              </c:extLst>
            </c:dLbl>
            <c:dLbl>
              <c:idx val="5"/>
              <c:tx>
                <c:rich>
                  <a:bodyPr/>
                  <a:lstStyle/>
                  <a:p>
                    <a:fld id="{DAB85AB7-8FD4-4F4A-AF95-77776165490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74AF-4685-913E-DA396BB447B6}"/>
                </c:ext>
              </c:extLst>
            </c:dLbl>
            <c:dLbl>
              <c:idx val="6"/>
              <c:tx>
                <c:rich>
                  <a:bodyPr/>
                  <a:lstStyle/>
                  <a:p>
                    <a:fld id="{DD817FA0-9796-44BE-89D9-FFA5ABD00D5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74AF-4685-913E-DA396BB447B6}"/>
                </c:ext>
              </c:extLst>
            </c:dLbl>
            <c:dLbl>
              <c:idx val="7"/>
              <c:tx>
                <c:rich>
                  <a:bodyPr/>
                  <a:lstStyle/>
                  <a:p>
                    <a:fld id="{C0E13752-7276-4B98-B107-B833813A967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74AF-4685-913E-DA396BB447B6}"/>
                </c:ext>
              </c:extLst>
            </c:dLbl>
            <c:dLbl>
              <c:idx val="8"/>
              <c:tx>
                <c:rich>
                  <a:bodyPr/>
                  <a:lstStyle/>
                  <a:p>
                    <a:fld id="{1F21C6DA-DE72-4431-8B3E-B915F2619AC2}"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74AF-4685-913E-DA396BB447B6}"/>
                </c:ext>
              </c:extLst>
            </c:dLbl>
            <c:dLbl>
              <c:idx val="9"/>
              <c:tx>
                <c:rich>
                  <a:bodyPr/>
                  <a:lstStyle/>
                  <a:p>
                    <a:fld id="{9F0619B0-5125-4C5D-9225-7744D22751C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74AF-4685-913E-DA396BB447B6}"/>
                </c:ext>
              </c:extLst>
            </c:dLbl>
            <c:dLbl>
              <c:idx val="10"/>
              <c:tx>
                <c:rich>
                  <a:bodyPr/>
                  <a:lstStyle/>
                  <a:p>
                    <a:fld id="{7CEC00E4-49E9-49A7-90EB-AF47522B159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74AF-4685-913E-DA396BB447B6}"/>
                </c:ext>
              </c:extLst>
            </c:dLbl>
            <c:dLbl>
              <c:idx val="11"/>
              <c:tx>
                <c:rich>
                  <a:bodyPr/>
                  <a:lstStyle/>
                  <a:p>
                    <a:fld id="{C03333F3-44A2-40B3-8DE7-410B1AC7365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74AF-4685-913E-DA396BB447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'5'!$E$140:$E$151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'5'!$H$140:$H$151</c:f>
              <c:numCache>
                <c:formatCode>General</c:formatCode>
                <c:ptCount val="12"/>
                <c:pt idx="0">
                  <c:v>144</c:v>
                </c:pt>
                <c:pt idx="1">
                  <c:v>270</c:v>
                </c:pt>
                <c:pt idx="2">
                  <c:v>213</c:v>
                </c:pt>
                <c:pt idx="3">
                  <c:v>288</c:v>
                </c:pt>
                <c:pt idx="4">
                  <c:v>537</c:v>
                </c:pt>
                <c:pt idx="5">
                  <c:v>105</c:v>
                </c:pt>
                <c:pt idx="6">
                  <c:v>30</c:v>
                </c:pt>
                <c:pt idx="7">
                  <c:v>12</c:v>
                </c:pt>
                <c:pt idx="8">
                  <c:v>9</c:v>
                </c:pt>
                <c:pt idx="9">
                  <c:v>114</c:v>
                </c:pt>
                <c:pt idx="10">
                  <c:v>30</c:v>
                </c:pt>
                <c:pt idx="11">
                  <c:v>372</c:v>
                </c:pt>
              </c:numCache>
            </c:numRef>
          </c:val>
          <c:smooth val="0"/>
          <c:extLst>
            <c:ext xmlns:c15="http://schemas.microsoft.com/office/drawing/2012/chart" uri="{02D57815-91ED-43cb-92C2-25804820EDAC}">
              <c15:datalabelsRange>
                <c15:f>'5'!$K$140:$K$151</c15:f>
                <c15:dlblRangeCache>
                  <c:ptCount val="12"/>
                  <c:pt idx="11">
                    <c:v>↑158%</c:v>
                  </c:pt>
                </c15:dlblRangeCache>
              </c15:datalabelsRange>
            </c:ext>
            <c:ext xmlns:c16="http://schemas.microsoft.com/office/drawing/2014/chart" uri="{C3380CC4-5D6E-409C-BE32-E72D297353CC}">
              <c16:uniqueId val="{00000002-74AF-4685-913E-DA396BB447B6}"/>
            </c:ext>
          </c:extLst>
        </c:ser>
        <c:dLbls>
          <c:showLegendKey val="0"/>
          <c:showVal val="0"/>
          <c:showCatName val="0"/>
          <c:showSerName val="0"/>
          <c:showPercent val="0"/>
          <c:showBubbleSize val="0"/>
        </c:dLbls>
        <c:smooth val="0"/>
        <c:axId val="1012490368"/>
        <c:axId val="1012494208"/>
      </c:lineChart>
      <c:catAx>
        <c:axId val="101249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4208"/>
        <c:crosses val="autoZero"/>
        <c:auto val="1"/>
        <c:lblAlgn val="ctr"/>
        <c:lblOffset val="100"/>
        <c:noMultiLvlLbl val="0"/>
      </c:catAx>
      <c:valAx>
        <c:axId val="101249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490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of 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'7'!$D$30</c:f>
              <c:strCache>
                <c:ptCount val="1"/>
                <c:pt idx="0">
                  <c:v>ROLL NO</c:v>
                </c:pt>
              </c:strCache>
            </c:strRef>
          </c:tx>
          <c:explosion val="18"/>
          <c:dPt>
            <c:idx val="0"/>
            <c:bubble3D val="0"/>
            <c:explosion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96F1-4AFB-B19F-43FF601D4F5E}"/>
              </c:ext>
            </c:extLst>
          </c:dPt>
          <c:dPt>
            <c:idx val="1"/>
            <c:bubble3D val="0"/>
            <c:explosion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F1-4AFB-B19F-43FF601D4F5E}"/>
              </c:ext>
            </c:extLst>
          </c:dPt>
          <c:dPt>
            <c:idx val="2"/>
            <c:bubble3D val="0"/>
            <c:explosion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4-96F1-4AFB-B19F-43FF601D4F5E}"/>
              </c:ext>
            </c:extLst>
          </c:dPt>
          <c:dPt>
            <c:idx val="3"/>
            <c:bubble3D val="0"/>
            <c:explosion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F1-4AFB-B19F-43FF601D4F5E}"/>
              </c:ext>
            </c:extLst>
          </c:dPt>
          <c:dPt>
            <c:idx val="4"/>
            <c:bubble3D val="0"/>
            <c:explosion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6-96F1-4AFB-B19F-43FF601D4F5E}"/>
              </c:ext>
            </c:extLst>
          </c:dPt>
          <c:dPt>
            <c:idx val="5"/>
            <c:bubble3D val="0"/>
            <c:explosion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F1-4AFB-B19F-43FF601D4F5E}"/>
              </c:ext>
            </c:extLst>
          </c:dPt>
          <c:dPt>
            <c:idx val="6"/>
            <c:bubble3D val="0"/>
            <c:explosion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96F1-4AFB-B19F-43FF601D4F5E}"/>
              </c:ext>
            </c:extLst>
          </c:dPt>
          <c:dPt>
            <c:idx val="7"/>
            <c:bubble3D val="0"/>
            <c:explosion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96F1-4AFB-B19F-43FF601D4F5E}"/>
              </c:ext>
            </c:extLst>
          </c:dPt>
          <c:dPt>
            <c:idx val="8"/>
            <c:bubble3D val="0"/>
            <c:explosion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A-96F1-4AFB-B19F-43FF601D4F5E}"/>
              </c:ext>
            </c:extLst>
          </c:dPt>
          <c:dPt>
            <c:idx val="9"/>
            <c:bubble3D val="0"/>
            <c:explosion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96F1-4AFB-B19F-43FF601D4F5E}"/>
              </c:ext>
            </c:extLst>
          </c:dPt>
          <c:dLbls>
            <c:dLbl>
              <c:idx val="0"/>
              <c:tx>
                <c:rich>
                  <a:bodyPr/>
                  <a:lstStyle/>
                  <a:p>
                    <a:fld id="{C40D7900-440C-47ED-9D7B-5720D827AA5D}"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6F1-4AFB-B19F-43FF601D4F5E}"/>
                </c:ext>
              </c:extLst>
            </c:dLbl>
            <c:dLbl>
              <c:idx val="1"/>
              <c:tx>
                <c:rich>
                  <a:bodyPr/>
                  <a:lstStyle/>
                  <a:p>
                    <a:fld id="{8C9C1924-6885-4257-B596-692AE70F23B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F1-4AFB-B19F-43FF601D4F5E}"/>
                </c:ext>
              </c:extLst>
            </c:dLbl>
            <c:dLbl>
              <c:idx val="2"/>
              <c:tx>
                <c:rich>
                  <a:bodyPr/>
                  <a:lstStyle/>
                  <a:p>
                    <a:fld id="{D8164E62-46A0-4C11-8AD2-9824D2F0F9A6}"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6F1-4AFB-B19F-43FF601D4F5E}"/>
                </c:ext>
              </c:extLst>
            </c:dLbl>
            <c:dLbl>
              <c:idx val="3"/>
              <c:tx>
                <c:rich>
                  <a:bodyPr/>
                  <a:lstStyle/>
                  <a:p>
                    <a:fld id="{6308F6C3-DAB9-4A15-953E-1AF58E5BFAA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F1-4AFB-B19F-43FF601D4F5E}"/>
                </c:ext>
              </c:extLst>
            </c:dLbl>
            <c:dLbl>
              <c:idx val="4"/>
              <c:tx>
                <c:rich>
                  <a:bodyPr/>
                  <a:lstStyle/>
                  <a:p>
                    <a:fld id="{721686AB-C79C-4ED3-B0D9-61264D2B424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6F1-4AFB-B19F-43FF601D4F5E}"/>
                </c:ext>
              </c:extLst>
            </c:dLbl>
            <c:dLbl>
              <c:idx val="5"/>
              <c:tx>
                <c:rich>
                  <a:bodyPr/>
                  <a:lstStyle/>
                  <a:p>
                    <a:fld id="{9D10146B-A78F-47B3-B93E-7FDAD03C6BFA}"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F1-4AFB-B19F-43FF601D4F5E}"/>
                </c:ext>
              </c:extLst>
            </c:dLbl>
            <c:dLbl>
              <c:idx val="6"/>
              <c:tx>
                <c:rich>
                  <a:bodyPr/>
                  <a:lstStyle/>
                  <a:p>
                    <a:fld id="{2082EE68-1B3B-4351-A495-128192DE689D}"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6F1-4AFB-B19F-43FF601D4F5E}"/>
                </c:ext>
              </c:extLst>
            </c:dLbl>
            <c:dLbl>
              <c:idx val="7"/>
              <c:tx>
                <c:rich>
                  <a:bodyPr/>
                  <a:lstStyle/>
                  <a:p>
                    <a:fld id="{053CB066-528B-4547-86BA-F002D0287EF0}"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6F1-4AFB-B19F-43FF601D4F5E}"/>
                </c:ext>
              </c:extLst>
            </c:dLbl>
            <c:dLbl>
              <c:idx val="8"/>
              <c:tx>
                <c:rich>
                  <a:bodyPr/>
                  <a:lstStyle/>
                  <a:p>
                    <a:fld id="{DCEF0897-E2CB-4A92-8F53-26EDFE1B0CC8}"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6F1-4AFB-B19F-43FF601D4F5E}"/>
                </c:ext>
              </c:extLst>
            </c:dLbl>
            <c:dLbl>
              <c:idx val="9"/>
              <c:tx>
                <c:rich>
                  <a:bodyPr/>
                  <a:lstStyle/>
                  <a:p>
                    <a:fld id="{5D2E4877-5908-4015-B941-4D384A493044}"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6F1-4AFB-B19F-43FF601D4F5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multiLvlStrRef>
              <c:f>'7'!$B$31:$C$40</c:f>
              <c:multiLvlStrCache>
                <c:ptCount val="10"/>
                <c:lvl>
                  <c:pt idx="0">
                    <c:v>x</c:v>
                  </c:pt>
                  <c:pt idx="1">
                    <c:v>x</c:v>
                  </c:pt>
                  <c:pt idx="2">
                    <c:v>x</c:v>
                  </c:pt>
                  <c:pt idx="3">
                    <c:v>x</c:v>
                  </c:pt>
                  <c:pt idx="4">
                    <c:v>x</c:v>
                  </c:pt>
                  <c:pt idx="5">
                    <c:v>x</c:v>
                  </c:pt>
                  <c:pt idx="6">
                    <c:v>x</c:v>
                  </c:pt>
                  <c:pt idx="7">
                    <c:v>x</c:v>
                  </c:pt>
                  <c:pt idx="8">
                    <c:v>x</c:v>
                  </c:pt>
                  <c:pt idx="9">
                    <c:v>x</c:v>
                  </c:pt>
                </c:lvl>
                <c:lvl>
                  <c:pt idx="0">
                    <c:v>Amit Bhta</c:v>
                  </c:pt>
                  <c:pt idx="1">
                    <c:v>Diya Sharma</c:v>
                  </c:pt>
                  <c:pt idx="2">
                    <c:v>Rhona shah</c:v>
                  </c:pt>
                  <c:pt idx="3">
                    <c:v>Arjoon</c:v>
                  </c:pt>
                  <c:pt idx="4">
                    <c:v>Siyan</c:v>
                  </c:pt>
                  <c:pt idx="5">
                    <c:v>Mohit</c:v>
                  </c:pt>
                  <c:pt idx="6">
                    <c:v>Veera</c:v>
                  </c:pt>
                  <c:pt idx="7">
                    <c:v>Pavitra</c:v>
                  </c:pt>
                  <c:pt idx="8">
                    <c:v>Padhu</c:v>
                  </c:pt>
                  <c:pt idx="9">
                    <c:v>Janu</c:v>
                  </c:pt>
                </c:lvl>
              </c:multiLvlStrCache>
            </c:multiLvlStrRef>
          </c:cat>
          <c:val>
            <c:numRef>
              <c:f>'7'!$D$31:$D$40</c:f>
              <c:numCache>
                <c:formatCode>General</c:formatCode>
                <c:ptCount val="10"/>
                <c:pt idx="0">
                  <c:v>1</c:v>
                </c:pt>
                <c:pt idx="1">
                  <c:v>2</c:v>
                </c:pt>
                <c:pt idx="2">
                  <c:v>3</c:v>
                </c:pt>
                <c:pt idx="3">
                  <c:v>4</c:v>
                </c:pt>
                <c:pt idx="4">
                  <c:v>5</c:v>
                </c:pt>
                <c:pt idx="5">
                  <c:v>6</c:v>
                </c:pt>
                <c:pt idx="6">
                  <c:v>7</c:v>
                </c:pt>
                <c:pt idx="7">
                  <c:v>8</c:v>
                </c:pt>
                <c:pt idx="8">
                  <c:v>9</c:v>
                </c:pt>
                <c:pt idx="9">
                  <c:v>10</c:v>
                </c:pt>
              </c:numCache>
            </c:numRef>
          </c:val>
          <c:extLst>
            <c:ext xmlns:c15="http://schemas.microsoft.com/office/drawing/2012/chart" uri="{02D57815-91ED-43cb-92C2-25804820EDAC}">
              <c15:datalabelsRange>
                <c15:f>'7'!$F$31:$F$40</c15:f>
                <c15:dlblRangeCache>
                  <c:ptCount val="10"/>
                  <c:pt idx="0">
                    <c:v>96%</c:v>
                  </c:pt>
                  <c:pt idx="1">
                    <c:v>58%</c:v>
                  </c:pt>
                  <c:pt idx="2">
                    <c:v>71%</c:v>
                  </c:pt>
                  <c:pt idx="3">
                    <c:v>64%</c:v>
                  </c:pt>
                  <c:pt idx="4">
                    <c:v>38%</c:v>
                  </c:pt>
                  <c:pt idx="5">
                    <c:v>85%</c:v>
                  </c:pt>
                  <c:pt idx="6">
                    <c:v>79%</c:v>
                  </c:pt>
                  <c:pt idx="7">
                    <c:v>60%</c:v>
                  </c:pt>
                  <c:pt idx="8">
                    <c:v>85%</c:v>
                  </c:pt>
                  <c:pt idx="9">
                    <c:v>77%</c:v>
                  </c:pt>
                </c15:dlblRangeCache>
              </c15:datalabelsRange>
            </c:ext>
            <c:ext xmlns:c16="http://schemas.microsoft.com/office/drawing/2014/chart" uri="{C3380CC4-5D6E-409C-BE32-E72D297353CC}">
              <c16:uniqueId val="{00000000-96F1-4AFB-B19F-43FF601D4F5E}"/>
            </c:ext>
          </c:extLst>
        </c:ser>
        <c:ser>
          <c:idx val="1"/>
          <c:order val="1"/>
          <c:tx>
            <c:strRef>
              <c:f>'7'!$E$30</c:f>
              <c:strCache>
                <c:ptCount val="1"/>
                <c:pt idx="0">
                  <c:v>MARKS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1D05-4C62-880A-4A068AB946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1D05-4C62-880A-4A068AB946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1D05-4C62-880A-4A068AB946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1D05-4C62-880A-4A068AB946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1D05-4C62-880A-4A068AB946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1D05-4C62-880A-4A068AB946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D05-4C62-880A-4A068AB946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D05-4C62-880A-4A068AB946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D05-4C62-880A-4A068AB946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D05-4C62-880A-4A068AB94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'7'!$B$31:$C$40</c:f>
              <c:multiLvlStrCache>
                <c:ptCount val="10"/>
                <c:lvl>
                  <c:pt idx="0">
                    <c:v>x</c:v>
                  </c:pt>
                  <c:pt idx="1">
                    <c:v>x</c:v>
                  </c:pt>
                  <c:pt idx="2">
                    <c:v>x</c:v>
                  </c:pt>
                  <c:pt idx="3">
                    <c:v>x</c:v>
                  </c:pt>
                  <c:pt idx="4">
                    <c:v>x</c:v>
                  </c:pt>
                  <c:pt idx="5">
                    <c:v>x</c:v>
                  </c:pt>
                  <c:pt idx="6">
                    <c:v>x</c:v>
                  </c:pt>
                  <c:pt idx="7">
                    <c:v>x</c:v>
                  </c:pt>
                  <c:pt idx="8">
                    <c:v>x</c:v>
                  </c:pt>
                  <c:pt idx="9">
                    <c:v>x</c:v>
                  </c:pt>
                </c:lvl>
                <c:lvl>
                  <c:pt idx="0">
                    <c:v>Amit Bhta</c:v>
                  </c:pt>
                  <c:pt idx="1">
                    <c:v>Diya Sharma</c:v>
                  </c:pt>
                  <c:pt idx="2">
                    <c:v>Rhona shah</c:v>
                  </c:pt>
                  <c:pt idx="3">
                    <c:v>Arjoon</c:v>
                  </c:pt>
                  <c:pt idx="4">
                    <c:v>Siyan</c:v>
                  </c:pt>
                  <c:pt idx="5">
                    <c:v>Mohit</c:v>
                  </c:pt>
                  <c:pt idx="6">
                    <c:v>Veera</c:v>
                  </c:pt>
                  <c:pt idx="7">
                    <c:v>Pavitra</c:v>
                  </c:pt>
                  <c:pt idx="8">
                    <c:v>Padhu</c:v>
                  </c:pt>
                  <c:pt idx="9">
                    <c:v>Janu</c:v>
                  </c:pt>
                </c:lvl>
              </c:multiLvlStrCache>
            </c:multiLvlStrRef>
          </c:cat>
          <c:val>
            <c:numRef>
              <c:f>'7'!$E$31:$E$40</c:f>
              <c:numCache>
                <c:formatCode>General</c:formatCode>
                <c:ptCount val="10"/>
                <c:pt idx="0">
                  <c:v>478</c:v>
                </c:pt>
                <c:pt idx="1">
                  <c:v>290</c:v>
                </c:pt>
                <c:pt idx="2">
                  <c:v>356</c:v>
                </c:pt>
                <c:pt idx="3">
                  <c:v>322</c:v>
                </c:pt>
                <c:pt idx="4">
                  <c:v>190</c:v>
                </c:pt>
                <c:pt idx="5">
                  <c:v>427</c:v>
                </c:pt>
                <c:pt idx="6">
                  <c:v>396</c:v>
                </c:pt>
                <c:pt idx="7">
                  <c:v>302</c:v>
                </c:pt>
                <c:pt idx="8">
                  <c:v>426</c:v>
                </c:pt>
                <c:pt idx="9">
                  <c:v>385</c:v>
                </c:pt>
              </c:numCache>
            </c:numRef>
          </c:val>
          <c:extLst>
            <c:ext xmlns:c16="http://schemas.microsoft.com/office/drawing/2014/chart" uri="{C3380CC4-5D6E-409C-BE32-E72D297353CC}">
              <c16:uniqueId val="{00000001-96F1-4AFB-B19F-43FF601D4F5E}"/>
            </c:ext>
          </c:extLst>
        </c:ser>
        <c:ser>
          <c:idx val="2"/>
          <c:order val="2"/>
          <c:tx>
            <c:strRef>
              <c:f>'7'!$F$30</c:f>
              <c:strCache>
                <c:ptCount val="1"/>
                <c:pt idx="0">
                  <c:v>Avg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1D05-4C62-880A-4A068AB9460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1D05-4C62-880A-4A068AB9460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1D05-4C62-880A-4A068AB9460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1D05-4C62-880A-4A068AB9460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1D05-4C62-880A-4A068AB9460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1D05-4C62-880A-4A068AB9460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D05-4C62-880A-4A068AB9460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D05-4C62-880A-4A068AB9460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D05-4C62-880A-4A068AB9460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D05-4C62-880A-4A068AB946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'7'!$B$31:$C$40</c:f>
              <c:multiLvlStrCache>
                <c:ptCount val="10"/>
                <c:lvl>
                  <c:pt idx="0">
                    <c:v>x</c:v>
                  </c:pt>
                  <c:pt idx="1">
                    <c:v>x</c:v>
                  </c:pt>
                  <c:pt idx="2">
                    <c:v>x</c:v>
                  </c:pt>
                  <c:pt idx="3">
                    <c:v>x</c:v>
                  </c:pt>
                  <c:pt idx="4">
                    <c:v>x</c:v>
                  </c:pt>
                  <c:pt idx="5">
                    <c:v>x</c:v>
                  </c:pt>
                  <c:pt idx="6">
                    <c:v>x</c:v>
                  </c:pt>
                  <c:pt idx="7">
                    <c:v>x</c:v>
                  </c:pt>
                  <c:pt idx="8">
                    <c:v>x</c:v>
                  </c:pt>
                  <c:pt idx="9">
                    <c:v>x</c:v>
                  </c:pt>
                </c:lvl>
                <c:lvl>
                  <c:pt idx="0">
                    <c:v>Amit Bhta</c:v>
                  </c:pt>
                  <c:pt idx="1">
                    <c:v>Diya Sharma</c:v>
                  </c:pt>
                  <c:pt idx="2">
                    <c:v>Rhona shah</c:v>
                  </c:pt>
                  <c:pt idx="3">
                    <c:v>Arjoon</c:v>
                  </c:pt>
                  <c:pt idx="4">
                    <c:v>Siyan</c:v>
                  </c:pt>
                  <c:pt idx="5">
                    <c:v>Mohit</c:v>
                  </c:pt>
                  <c:pt idx="6">
                    <c:v>Veera</c:v>
                  </c:pt>
                  <c:pt idx="7">
                    <c:v>Pavitra</c:v>
                  </c:pt>
                  <c:pt idx="8">
                    <c:v>Padhu</c:v>
                  </c:pt>
                  <c:pt idx="9">
                    <c:v>Janu</c:v>
                  </c:pt>
                </c:lvl>
              </c:multiLvlStrCache>
            </c:multiLvlStrRef>
          </c:cat>
          <c:val>
            <c:numRef>
              <c:f>'7'!$F$31:$F$40</c:f>
              <c:numCache>
                <c:formatCode>0%</c:formatCode>
                <c:ptCount val="10"/>
                <c:pt idx="0">
                  <c:v>0.95599999999999996</c:v>
                </c:pt>
                <c:pt idx="1">
                  <c:v>0.57999999999999996</c:v>
                </c:pt>
                <c:pt idx="2">
                  <c:v>0.71199999999999997</c:v>
                </c:pt>
                <c:pt idx="3">
                  <c:v>0.64400000000000002</c:v>
                </c:pt>
                <c:pt idx="4">
                  <c:v>0.38</c:v>
                </c:pt>
                <c:pt idx="5">
                  <c:v>0.85399999999999998</c:v>
                </c:pt>
                <c:pt idx="6">
                  <c:v>0.79200000000000004</c:v>
                </c:pt>
                <c:pt idx="7">
                  <c:v>0.60399999999999998</c:v>
                </c:pt>
                <c:pt idx="8">
                  <c:v>0.85199999999999998</c:v>
                </c:pt>
                <c:pt idx="9">
                  <c:v>0.77</c:v>
                </c:pt>
              </c:numCache>
            </c:numRef>
          </c:val>
          <c:extLst>
            <c:ext xmlns:c16="http://schemas.microsoft.com/office/drawing/2014/chart" uri="{C3380CC4-5D6E-409C-BE32-E72D297353CC}">
              <c16:uniqueId val="{0000000C-96F1-4AFB-B19F-43FF601D4F5E}"/>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tx1">
          <a:lumMod val="50000"/>
          <a:lumOff val="50000"/>
          <a:alpha val="40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Cost-profit Relationship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glow rad="25400">
                <a:schemeClr val="tx1">
                  <a:lumMod val="65000"/>
                  <a:lumOff val="35000"/>
                </a:schemeClr>
              </a:glow>
              <a:outerShdw blurRad="57150" dist="19050" dir="5400000" algn="ctr" rotWithShape="0">
                <a:schemeClr val="tx1">
                  <a:lumMod val="75000"/>
                  <a:lumOff val="25000"/>
                  <a:alpha val="63000"/>
                </a:schemeClr>
              </a:outerShdw>
            </a:effectLst>
          </c:spPr>
          <c:marker>
            <c:symbol val="circle"/>
            <c:size val="6"/>
            <c:spPr>
              <a:solidFill>
                <a:schemeClr val="accent6">
                  <a:lumMod val="75000"/>
                </a:schemeClr>
              </a:solidFill>
              <a:ln w="38100" cap="rnd">
                <a:solidFill>
                  <a:schemeClr val="accent6">
                    <a:lumMod val="75000"/>
                  </a:schemeClr>
                </a:solidFill>
                <a:round/>
              </a:ln>
              <a:effectLst>
                <a:glow rad="25400">
                  <a:schemeClr val="tx1">
                    <a:lumMod val="65000"/>
                    <a:lumOff val="35000"/>
                  </a:schemeClr>
                </a:glow>
                <a:outerShdw blurRad="57150" dist="19050" dir="5400000" algn="ctr" rotWithShape="0">
                  <a:schemeClr val="tx1">
                    <a:lumMod val="75000"/>
                    <a:lumOff val="25000"/>
                    <a:alpha val="63000"/>
                  </a:schemeClr>
                </a:outerShdw>
              </a:effectLst>
              <a:scene3d>
                <a:camera prst="orthographicFront"/>
                <a:lightRig rig="threePt" dir="t"/>
              </a:scene3d>
              <a:sp3d prstMaterial="flat">
                <a:bevelB prst="relaxedInset"/>
              </a:sp3d>
            </c:spPr>
          </c:marker>
          <c:xVal>
            <c:numRef>
              <c:f>'7'!$D$10:$D$19</c:f>
              <c:numCache>
                <c:formatCode>General</c:formatCode>
                <c:ptCount val="10"/>
                <c:pt idx="0">
                  <c:v>400</c:v>
                </c:pt>
                <c:pt idx="1">
                  <c:v>60</c:v>
                </c:pt>
                <c:pt idx="2">
                  <c:v>100</c:v>
                </c:pt>
                <c:pt idx="3">
                  <c:v>120</c:v>
                </c:pt>
                <c:pt idx="4">
                  <c:v>2</c:v>
                </c:pt>
                <c:pt idx="5">
                  <c:v>100</c:v>
                </c:pt>
                <c:pt idx="6">
                  <c:v>220</c:v>
                </c:pt>
                <c:pt idx="7">
                  <c:v>75</c:v>
                </c:pt>
                <c:pt idx="8">
                  <c:v>200</c:v>
                </c:pt>
                <c:pt idx="9">
                  <c:v>280</c:v>
                </c:pt>
              </c:numCache>
            </c:numRef>
          </c:xVal>
          <c:yVal>
            <c:numRef>
              <c:f>'7'!$E$10:$E$19</c:f>
              <c:numCache>
                <c:formatCode>General</c:formatCode>
                <c:ptCount val="10"/>
                <c:pt idx="0">
                  <c:v>100</c:v>
                </c:pt>
                <c:pt idx="1">
                  <c:v>40</c:v>
                </c:pt>
                <c:pt idx="2">
                  <c:v>150</c:v>
                </c:pt>
                <c:pt idx="3">
                  <c:v>180</c:v>
                </c:pt>
                <c:pt idx="4">
                  <c:v>18</c:v>
                </c:pt>
                <c:pt idx="5">
                  <c:v>220</c:v>
                </c:pt>
                <c:pt idx="6">
                  <c:v>180</c:v>
                </c:pt>
                <c:pt idx="7">
                  <c:v>75</c:v>
                </c:pt>
                <c:pt idx="8">
                  <c:v>100</c:v>
                </c:pt>
                <c:pt idx="9">
                  <c:v>170</c:v>
                </c:pt>
              </c:numCache>
            </c:numRef>
          </c:yVal>
          <c:smooth val="0"/>
          <c:extLst>
            <c:ext xmlns:c16="http://schemas.microsoft.com/office/drawing/2014/chart" uri="{C3380CC4-5D6E-409C-BE32-E72D297353CC}">
              <c16:uniqueId val="{00000000-F513-4BD8-AC55-5E2A83C9C7FE}"/>
            </c:ext>
          </c:extLst>
        </c:ser>
        <c:dLbls>
          <c:showLegendKey val="0"/>
          <c:showVal val="0"/>
          <c:showCatName val="0"/>
          <c:showSerName val="0"/>
          <c:showPercent val="0"/>
          <c:showBubbleSize val="0"/>
        </c:dLbls>
        <c:axId val="571711391"/>
        <c:axId val="571712831"/>
      </c:scatterChart>
      <c:valAx>
        <c:axId val="57171139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712831"/>
        <c:crosses val="autoZero"/>
        <c:crossBetween val="midCat"/>
      </c:valAx>
      <c:valAx>
        <c:axId val="5717128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171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a:t>
            </a:r>
            <a:r>
              <a:rPr lang="en-IN" baseline="0"/>
              <a:t> Sales on 2020-2021</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1"/>
          <c:tx>
            <c:strRef>
              <c:f>'7'!$C$49</c:f>
              <c:strCache>
                <c:ptCount val="1"/>
                <c:pt idx="0">
                  <c:v>sales 2020</c:v>
                </c:pt>
              </c:strCache>
            </c:strRef>
          </c:tx>
          <c:spPr>
            <a:solidFill>
              <a:schemeClr val="accent2">
                <a:lumMod val="60000"/>
                <a:lumOff val="40000"/>
              </a:schemeClr>
            </a:solidFill>
            <a:ln w="19050">
              <a:solidFill>
                <a:schemeClr val="accent2">
                  <a:lumMod val="75000"/>
                </a:schemeClr>
              </a:solidFill>
            </a:ln>
            <a:effectLst/>
          </c:spPr>
          <c:invertIfNegative val="0"/>
          <c:errBars>
            <c:errBarType val="plus"/>
            <c:errValType val="cust"/>
            <c:noEndCap val="1"/>
            <c:plus>
              <c:numRef>
                <c:f>'7'!$E$50:$E$55</c:f>
                <c:numCache>
                  <c:formatCode>General</c:formatCode>
                  <c:ptCount val="6"/>
                  <c:pt idx="0">
                    <c:v>200</c:v>
                  </c:pt>
                  <c:pt idx="1">
                    <c:v>90</c:v>
                  </c:pt>
                  <c:pt idx="2">
                    <c:v>0</c:v>
                  </c:pt>
                  <c:pt idx="3">
                    <c:v>130</c:v>
                  </c:pt>
                  <c:pt idx="4">
                    <c:v>0</c:v>
                  </c:pt>
                  <c:pt idx="5">
                    <c:v>0</c:v>
                  </c:pt>
                </c:numCache>
              </c:numRef>
            </c:plus>
            <c:minus>
              <c:numLit>
                <c:formatCode>General</c:formatCode>
                <c:ptCount val="1"/>
                <c:pt idx="0">
                  <c:v>1</c:v>
                </c:pt>
              </c:numLit>
            </c:minus>
            <c:spPr>
              <a:noFill/>
              <a:ln w="22225" cap="flat" cmpd="sng" algn="ctr">
                <a:gradFill>
                  <a:gsLst>
                    <a:gs pos="0">
                      <a:srgbClr val="00B050"/>
                    </a:gs>
                    <a:gs pos="100000">
                      <a:schemeClr val="accent6">
                        <a:lumMod val="73000"/>
                        <a:lumOff val="27000"/>
                      </a:schemeClr>
                    </a:gs>
                  </a:gsLst>
                  <a:lin ang="5400000" scaled="1"/>
                </a:gradFill>
                <a:prstDash val="sysDash"/>
                <a:round/>
                <a:headEnd type="oval"/>
                <a:tailEnd type="arrow"/>
              </a:ln>
              <a:effectLst/>
            </c:spPr>
          </c:errBars>
          <c:cat>
            <c:strRef>
              <c:f>'7'!$B$50:$B$55</c:f>
              <c:strCache>
                <c:ptCount val="6"/>
                <c:pt idx="0">
                  <c:v>January</c:v>
                </c:pt>
                <c:pt idx="1">
                  <c:v>February</c:v>
                </c:pt>
                <c:pt idx="2">
                  <c:v>March</c:v>
                </c:pt>
                <c:pt idx="3">
                  <c:v>April</c:v>
                </c:pt>
                <c:pt idx="4">
                  <c:v>May</c:v>
                </c:pt>
                <c:pt idx="5">
                  <c:v>June</c:v>
                </c:pt>
              </c:strCache>
            </c:strRef>
          </c:cat>
          <c:val>
            <c:numRef>
              <c:f>'7'!$C$50:$C$55</c:f>
              <c:numCache>
                <c:formatCode>General</c:formatCode>
                <c:ptCount val="6"/>
                <c:pt idx="0">
                  <c:v>510</c:v>
                </c:pt>
                <c:pt idx="1">
                  <c:v>630</c:v>
                </c:pt>
                <c:pt idx="2">
                  <c:v>840</c:v>
                </c:pt>
                <c:pt idx="3">
                  <c:v>350</c:v>
                </c:pt>
                <c:pt idx="4">
                  <c:v>620</c:v>
                </c:pt>
                <c:pt idx="5">
                  <c:v>870</c:v>
                </c:pt>
              </c:numCache>
            </c:numRef>
          </c:val>
          <c:extLst>
            <c:ext xmlns:c16="http://schemas.microsoft.com/office/drawing/2014/chart" uri="{C3380CC4-5D6E-409C-BE32-E72D297353CC}">
              <c16:uniqueId val="{00000000-23C1-443C-9DA3-8162E707A715}"/>
            </c:ext>
          </c:extLst>
        </c:ser>
        <c:ser>
          <c:idx val="1"/>
          <c:order val="2"/>
          <c:tx>
            <c:strRef>
              <c:f>'7'!$D$49</c:f>
              <c:strCache>
                <c:ptCount val="1"/>
                <c:pt idx="0">
                  <c:v>sales 2021</c:v>
                </c:pt>
              </c:strCache>
            </c:strRef>
          </c:tx>
          <c:spPr>
            <a:solidFill>
              <a:schemeClr val="accent2"/>
            </a:solidFill>
            <a:ln w="19050">
              <a:solidFill>
                <a:schemeClr val="accent2">
                  <a:lumMod val="75000"/>
                </a:schemeClr>
              </a:solidFill>
            </a:ln>
            <a:effectLst/>
          </c:spPr>
          <c:invertIfNegative val="0"/>
          <c:errBars>
            <c:errBarType val="plus"/>
            <c:errValType val="cust"/>
            <c:noEndCap val="1"/>
            <c:plus>
              <c:numRef>
                <c:f>'7'!$F$50:$F$55</c:f>
                <c:numCache>
                  <c:formatCode>General</c:formatCode>
                  <c:ptCount val="6"/>
                  <c:pt idx="0">
                    <c:v>0</c:v>
                  </c:pt>
                  <c:pt idx="1">
                    <c:v>0</c:v>
                  </c:pt>
                  <c:pt idx="2">
                    <c:v>-280</c:v>
                  </c:pt>
                  <c:pt idx="3">
                    <c:v>0</c:v>
                  </c:pt>
                  <c:pt idx="4">
                    <c:v>-110</c:v>
                  </c:pt>
                  <c:pt idx="5">
                    <c:v>-220</c:v>
                  </c:pt>
                </c:numCache>
              </c:numRef>
            </c:plus>
            <c:minus>
              <c:numLit>
                <c:formatCode>General</c:formatCode>
                <c:ptCount val="1"/>
                <c:pt idx="0">
                  <c:v>1</c:v>
                </c:pt>
              </c:numLit>
            </c:minus>
            <c:spPr>
              <a:noFill/>
              <a:ln w="25400" cap="flat" cmpd="sng" algn="ctr">
                <a:gradFill>
                  <a:gsLst>
                    <a:gs pos="0">
                      <a:schemeClr val="tx1">
                        <a:lumMod val="85000"/>
                        <a:lumOff val="15000"/>
                      </a:schemeClr>
                    </a:gs>
                    <a:gs pos="100000">
                      <a:schemeClr val="tx1">
                        <a:lumMod val="95000"/>
                        <a:lumOff val="5000"/>
                      </a:schemeClr>
                    </a:gs>
                  </a:gsLst>
                  <a:lin ang="5400000" scaled="1"/>
                </a:gradFill>
                <a:prstDash val="sysDash"/>
                <a:round/>
                <a:headEnd type="oval"/>
                <a:tailEnd type="arrow"/>
              </a:ln>
              <a:effectLst/>
            </c:spPr>
          </c:errBars>
          <c:cat>
            <c:strRef>
              <c:f>'7'!$B$50:$B$55</c:f>
              <c:strCache>
                <c:ptCount val="6"/>
                <c:pt idx="0">
                  <c:v>January</c:v>
                </c:pt>
                <c:pt idx="1">
                  <c:v>February</c:v>
                </c:pt>
                <c:pt idx="2">
                  <c:v>March</c:v>
                </c:pt>
                <c:pt idx="3">
                  <c:v>April</c:v>
                </c:pt>
                <c:pt idx="4">
                  <c:v>May</c:v>
                </c:pt>
                <c:pt idx="5">
                  <c:v>June</c:v>
                </c:pt>
              </c:strCache>
            </c:strRef>
          </c:cat>
          <c:val>
            <c:numRef>
              <c:f>'7'!$D$50:$D$55</c:f>
              <c:numCache>
                <c:formatCode>General</c:formatCode>
                <c:ptCount val="6"/>
                <c:pt idx="0">
                  <c:v>710</c:v>
                </c:pt>
                <c:pt idx="1">
                  <c:v>720</c:v>
                </c:pt>
                <c:pt idx="2">
                  <c:v>560</c:v>
                </c:pt>
                <c:pt idx="3">
                  <c:v>480</c:v>
                </c:pt>
                <c:pt idx="4">
                  <c:v>510</c:v>
                </c:pt>
                <c:pt idx="5">
                  <c:v>650</c:v>
                </c:pt>
              </c:numCache>
            </c:numRef>
          </c:val>
          <c:extLst>
            <c:ext xmlns:c16="http://schemas.microsoft.com/office/drawing/2014/chart" uri="{C3380CC4-5D6E-409C-BE32-E72D297353CC}">
              <c16:uniqueId val="{00000001-23C1-443C-9DA3-8162E707A715}"/>
            </c:ext>
          </c:extLst>
        </c:ser>
        <c:dLbls>
          <c:showLegendKey val="0"/>
          <c:showVal val="0"/>
          <c:showCatName val="0"/>
          <c:showSerName val="0"/>
          <c:showPercent val="0"/>
          <c:showBubbleSize val="0"/>
        </c:dLbls>
        <c:gapWidth val="100"/>
        <c:overlap val="25"/>
        <c:axId val="62423295"/>
        <c:axId val="62424735"/>
      </c:barChart>
      <c:barChart>
        <c:barDir val="col"/>
        <c:grouping val="clustered"/>
        <c:varyColors val="0"/>
        <c:ser>
          <c:idx val="2"/>
          <c:order val="0"/>
          <c:tx>
            <c:v>Max1</c:v>
          </c:tx>
          <c:spPr>
            <a:noFill/>
            <a:ln>
              <a:noFill/>
            </a:ln>
            <a:effectLst/>
          </c:spPr>
          <c:invertIfNegative val="0"/>
          <c:dLbls>
            <c:dLbl>
              <c:idx val="0"/>
              <c:tx>
                <c:rich>
                  <a:bodyPr/>
                  <a:lstStyle/>
                  <a:p>
                    <a:fld id="{777C9905-3409-4704-A331-FEB11C4FD6C8}"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3C1-443C-9DA3-8162E707A715}"/>
                </c:ext>
              </c:extLst>
            </c:dLbl>
            <c:dLbl>
              <c:idx val="1"/>
              <c:tx>
                <c:rich>
                  <a:bodyPr/>
                  <a:lstStyle/>
                  <a:p>
                    <a:fld id="{03FA84EF-8E33-499C-8540-7377EDDC4C3D}"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C1-443C-9DA3-8162E707A715}"/>
                </c:ext>
              </c:extLst>
            </c:dLbl>
            <c:dLbl>
              <c:idx val="2"/>
              <c:tx>
                <c:rich>
                  <a:bodyPr/>
                  <a:lstStyle/>
                  <a:p>
                    <a:fld id="{BCC29FC2-B5CF-4DB0-AE4A-C524DBC19190}"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3C1-443C-9DA3-8162E707A715}"/>
                </c:ext>
              </c:extLst>
            </c:dLbl>
            <c:dLbl>
              <c:idx val="3"/>
              <c:tx>
                <c:rich>
                  <a:bodyPr/>
                  <a:lstStyle/>
                  <a:p>
                    <a:fld id="{D9B0DBF0-C79A-4730-A218-F75BA795D099}"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3C1-443C-9DA3-8162E707A715}"/>
                </c:ext>
              </c:extLst>
            </c:dLbl>
            <c:dLbl>
              <c:idx val="4"/>
              <c:tx>
                <c:rich>
                  <a:bodyPr/>
                  <a:lstStyle/>
                  <a:p>
                    <a:fld id="{588FA98D-7F88-4E46-A478-D3DE9E9466E2}"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3C1-443C-9DA3-8162E707A715}"/>
                </c:ext>
              </c:extLst>
            </c:dLbl>
            <c:dLbl>
              <c:idx val="5"/>
              <c:tx>
                <c:rich>
                  <a:bodyPr/>
                  <a:lstStyle/>
                  <a:p>
                    <a:fld id="{8E749FFE-56EC-4E1D-B731-E1905282463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3C1-443C-9DA3-8162E707A71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'7'!$G$50:$G$55</c:f>
              <c:numCache>
                <c:formatCode>General</c:formatCode>
                <c:ptCount val="6"/>
                <c:pt idx="0">
                  <c:v>710</c:v>
                </c:pt>
                <c:pt idx="1">
                  <c:v>720</c:v>
                </c:pt>
                <c:pt idx="2">
                  <c:v>840</c:v>
                </c:pt>
                <c:pt idx="3">
                  <c:v>480</c:v>
                </c:pt>
                <c:pt idx="4">
                  <c:v>620</c:v>
                </c:pt>
                <c:pt idx="5">
                  <c:v>870</c:v>
                </c:pt>
              </c:numCache>
            </c:numRef>
          </c:val>
          <c:extLst>
            <c:ext xmlns:c15="http://schemas.microsoft.com/office/drawing/2012/chart" uri="{02D57815-91ED-43cb-92C2-25804820EDAC}">
              <c15:datalabelsRange>
                <c15:f>'7'!$H$50:$H$55</c15:f>
                <c15:dlblRangeCache>
                  <c:ptCount val="6"/>
                  <c:pt idx="0">
                    <c:v>28%</c:v>
                  </c:pt>
                  <c:pt idx="1">
                    <c:v>13%</c:v>
                  </c:pt>
                  <c:pt idx="2">
                    <c:v> </c:v>
                  </c:pt>
                  <c:pt idx="3">
                    <c:v>27%</c:v>
                  </c:pt>
                  <c:pt idx="4">
                    <c:v> </c:v>
                  </c:pt>
                  <c:pt idx="5">
                    <c:v> </c:v>
                  </c:pt>
                </c15:dlblRangeCache>
              </c15:datalabelsRange>
            </c:ext>
            <c:ext xmlns:c16="http://schemas.microsoft.com/office/drawing/2014/chart" uri="{C3380CC4-5D6E-409C-BE32-E72D297353CC}">
              <c16:uniqueId val="{00000002-23C1-443C-9DA3-8162E707A715}"/>
            </c:ext>
          </c:extLst>
        </c:ser>
        <c:ser>
          <c:idx val="3"/>
          <c:order val="3"/>
          <c:tx>
            <c:v>max2</c:v>
          </c:tx>
          <c:spPr>
            <a:noFill/>
            <a:ln>
              <a:noFill/>
            </a:ln>
            <a:effectLst/>
          </c:spPr>
          <c:invertIfNegative val="0"/>
          <c:dLbls>
            <c:dLbl>
              <c:idx val="0"/>
              <c:tx>
                <c:rich>
                  <a:bodyPr/>
                  <a:lstStyle/>
                  <a:p>
                    <a:fld id="{E51FCA81-B76C-4D2B-9C7B-AF3908D2445C}"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3C1-443C-9DA3-8162E707A715}"/>
                </c:ext>
              </c:extLst>
            </c:dLbl>
            <c:dLbl>
              <c:idx val="1"/>
              <c:tx>
                <c:rich>
                  <a:bodyPr/>
                  <a:lstStyle/>
                  <a:p>
                    <a:fld id="{726438B6-7668-4DB3-9677-29DC03A8E81F}"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3C1-443C-9DA3-8162E707A715}"/>
                </c:ext>
              </c:extLst>
            </c:dLbl>
            <c:dLbl>
              <c:idx val="2"/>
              <c:layout>
                <c:manualLayout>
                  <c:x val="1.6666666666666614E-2"/>
                  <c:y val="0.14351851851851852"/>
                </c:manualLayout>
              </c:layout>
              <c:tx>
                <c:rich>
                  <a:bodyPr/>
                  <a:lstStyle/>
                  <a:p>
                    <a:fld id="{4F6416E1-0DBD-458C-8BCE-65D565755DF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23C1-443C-9DA3-8162E707A715}"/>
                </c:ext>
              </c:extLst>
            </c:dLbl>
            <c:dLbl>
              <c:idx val="3"/>
              <c:tx>
                <c:rich>
                  <a:bodyPr/>
                  <a:lstStyle/>
                  <a:p>
                    <a:fld id="{AB8D0CB0-FC1C-4B70-B8B1-9C00D1EA78BA}" type="CELLRANGE">
                      <a:rPr lang="en-IN"/>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3C1-443C-9DA3-8162E707A715}"/>
                </c:ext>
              </c:extLst>
            </c:dLbl>
            <c:dLbl>
              <c:idx val="4"/>
              <c:layout>
                <c:manualLayout>
                  <c:x val="8.3333333333332309E-3"/>
                  <c:y val="6.0185185185185182E-2"/>
                </c:manualLayout>
              </c:layout>
              <c:tx>
                <c:rich>
                  <a:bodyPr/>
                  <a:lstStyle/>
                  <a:p>
                    <a:fld id="{82CCE97C-62C6-4013-9425-8FE564CC1B9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3C1-443C-9DA3-8162E707A715}"/>
                </c:ext>
              </c:extLst>
            </c:dLbl>
            <c:dLbl>
              <c:idx val="5"/>
              <c:layout>
                <c:manualLayout>
                  <c:x val="2.7777777777777779E-3"/>
                  <c:y val="0.1111111111111111"/>
                </c:manualLayout>
              </c:layout>
              <c:tx>
                <c:rich>
                  <a:bodyPr/>
                  <a:lstStyle/>
                  <a:p>
                    <a:fld id="{64745B40-F55B-447D-97D9-AB6D19185D1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23C1-443C-9DA3-8162E707A71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0000"/>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val>
            <c:numRef>
              <c:f>'7'!$G$50:$G$55</c:f>
              <c:numCache>
                <c:formatCode>General</c:formatCode>
                <c:ptCount val="6"/>
                <c:pt idx="0">
                  <c:v>710</c:v>
                </c:pt>
                <c:pt idx="1">
                  <c:v>720</c:v>
                </c:pt>
                <c:pt idx="2">
                  <c:v>840</c:v>
                </c:pt>
                <c:pt idx="3">
                  <c:v>480</c:v>
                </c:pt>
                <c:pt idx="4">
                  <c:v>620</c:v>
                </c:pt>
                <c:pt idx="5">
                  <c:v>870</c:v>
                </c:pt>
              </c:numCache>
            </c:numRef>
          </c:val>
          <c:extLst>
            <c:ext xmlns:c15="http://schemas.microsoft.com/office/drawing/2012/chart" uri="{02D57815-91ED-43cb-92C2-25804820EDAC}">
              <c15:datalabelsRange>
                <c15:f>'7'!$I$50:$I$55</c15:f>
                <c15:dlblRangeCache>
                  <c:ptCount val="6"/>
                  <c:pt idx="0">
                    <c:v> </c:v>
                  </c:pt>
                  <c:pt idx="1">
                    <c:v> </c:v>
                  </c:pt>
                  <c:pt idx="2">
                    <c:v>-33%</c:v>
                  </c:pt>
                  <c:pt idx="3">
                    <c:v> </c:v>
                  </c:pt>
                  <c:pt idx="4">
                    <c:v>-18%</c:v>
                  </c:pt>
                  <c:pt idx="5">
                    <c:v>-25%</c:v>
                  </c:pt>
                </c15:dlblRangeCache>
              </c15:datalabelsRange>
            </c:ext>
            <c:ext xmlns:c16="http://schemas.microsoft.com/office/drawing/2014/chart" uri="{C3380CC4-5D6E-409C-BE32-E72D297353CC}">
              <c16:uniqueId val="{00000004-23C1-443C-9DA3-8162E707A715}"/>
            </c:ext>
          </c:extLst>
        </c:ser>
        <c:dLbls>
          <c:showLegendKey val="0"/>
          <c:showVal val="0"/>
          <c:showCatName val="0"/>
          <c:showSerName val="0"/>
          <c:showPercent val="0"/>
          <c:showBubbleSize val="0"/>
        </c:dLbls>
        <c:gapWidth val="100"/>
        <c:overlap val="25"/>
        <c:axId val="69229247"/>
        <c:axId val="69226367"/>
      </c:barChart>
      <c:catAx>
        <c:axId val="6242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4735"/>
        <c:crosses val="autoZero"/>
        <c:auto val="1"/>
        <c:lblAlgn val="ctr"/>
        <c:lblOffset val="100"/>
        <c:noMultiLvlLbl val="0"/>
      </c:catAx>
      <c:valAx>
        <c:axId val="6242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3295"/>
        <c:crosses val="autoZero"/>
        <c:crossBetween val="between"/>
      </c:valAx>
      <c:valAx>
        <c:axId val="692263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9247"/>
        <c:crosses val="max"/>
        <c:crossBetween val="between"/>
      </c:valAx>
      <c:catAx>
        <c:axId val="69229247"/>
        <c:scaling>
          <c:orientation val="minMax"/>
        </c:scaling>
        <c:delete val="1"/>
        <c:axPos val="b"/>
        <c:majorTickMark val="out"/>
        <c:minorTickMark val="none"/>
        <c:tickLblPos val="nextTo"/>
        <c:crossAx val="69226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a:t>
            </a:r>
            <a:r>
              <a:rPr lang="en-US" baseline="0"/>
              <a:t> change in sales volume - April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'7'!$D$66</c:f>
              <c:strCache>
                <c:ptCount val="1"/>
              </c:strCache>
            </c:strRef>
          </c:tx>
          <c:spPr>
            <a:gradFill flip="none" rotWithShape="1">
              <a:gsLst>
                <a:gs pos="0">
                  <a:schemeClr val="accent1">
                    <a:lumMod val="50000"/>
                  </a:schemeClr>
                </a:gs>
                <a:gs pos="61000">
                  <a:srgbClr val="002060"/>
                </a:gs>
                <a:gs pos="62000">
                  <a:srgbClr val="C00000"/>
                </a:gs>
                <a:gs pos="100000">
                  <a:srgbClr val="C00000"/>
                </a:gs>
              </a:gsLst>
              <a:lin ang="5400000" scaled="1"/>
              <a:tileRect/>
            </a:gradFill>
            <a:ln>
              <a:noFill/>
            </a:ln>
            <a:effectLst/>
          </c:spPr>
          <c:val>
            <c:numRef>
              <c:f>'7'!$D$67:$D$95</c:f>
              <c:numCache>
                <c:formatCode>General</c:formatCode>
                <c:ptCount val="29"/>
                <c:pt idx="0">
                  <c:v>4</c:v>
                </c:pt>
                <c:pt idx="1">
                  <c:v>3</c:v>
                </c:pt>
                <c:pt idx="2">
                  <c:v>1</c:v>
                </c:pt>
                <c:pt idx="3">
                  <c:v>2</c:v>
                </c:pt>
                <c:pt idx="4">
                  <c:v>3</c:v>
                </c:pt>
                <c:pt idx="5">
                  <c:v>4</c:v>
                </c:pt>
                <c:pt idx="6">
                  <c:v>-5</c:v>
                </c:pt>
                <c:pt idx="7">
                  <c:v>-5</c:v>
                </c:pt>
                <c:pt idx="8">
                  <c:v>-2</c:v>
                </c:pt>
                <c:pt idx="9">
                  <c:v>-2</c:v>
                </c:pt>
                <c:pt idx="10">
                  <c:v>-2</c:v>
                </c:pt>
                <c:pt idx="11">
                  <c:v>-1</c:v>
                </c:pt>
                <c:pt idx="12">
                  <c:v>5</c:v>
                </c:pt>
                <c:pt idx="13">
                  <c:v>8</c:v>
                </c:pt>
                <c:pt idx="14">
                  <c:v>1</c:v>
                </c:pt>
                <c:pt idx="15">
                  <c:v>3</c:v>
                </c:pt>
                <c:pt idx="16">
                  <c:v>5</c:v>
                </c:pt>
                <c:pt idx="17">
                  <c:v>-1</c:v>
                </c:pt>
                <c:pt idx="18">
                  <c:v>-5</c:v>
                </c:pt>
                <c:pt idx="19">
                  <c:v>-4</c:v>
                </c:pt>
                <c:pt idx="20">
                  <c:v>-2</c:v>
                </c:pt>
                <c:pt idx="21">
                  <c:v>-2</c:v>
                </c:pt>
                <c:pt idx="22">
                  <c:v>-1</c:v>
                </c:pt>
                <c:pt idx="23">
                  <c:v>0</c:v>
                </c:pt>
                <c:pt idx="24">
                  <c:v>-3</c:v>
                </c:pt>
                <c:pt idx="25">
                  <c:v>8</c:v>
                </c:pt>
                <c:pt idx="26">
                  <c:v>3</c:v>
                </c:pt>
                <c:pt idx="27">
                  <c:v>3</c:v>
                </c:pt>
                <c:pt idx="28">
                  <c:v>4</c:v>
                </c:pt>
              </c:numCache>
            </c:numRef>
          </c:val>
          <c:extLst>
            <c:ext xmlns:c16="http://schemas.microsoft.com/office/drawing/2014/chart" uri="{C3380CC4-5D6E-409C-BE32-E72D297353CC}">
              <c16:uniqueId val="{00000000-D39F-4E87-86C9-16BC906A5B29}"/>
            </c:ext>
          </c:extLst>
        </c:ser>
        <c:dLbls>
          <c:showLegendKey val="0"/>
          <c:showVal val="0"/>
          <c:showCatName val="0"/>
          <c:showSerName val="0"/>
          <c:showPercent val="0"/>
          <c:showBubbleSize val="0"/>
        </c:dLbls>
        <c:axId val="1057404911"/>
        <c:axId val="1057426031"/>
      </c:areaChart>
      <c:catAx>
        <c:axId val="1057404911"/>
        <c:scaling>
          <c:orientation val="minMax"/>
        </c:scaling>
        <c:delete val="1"/>
        <c:axPos val="b"/>
        <c:majorTickMark val="out"/>
        <c:minorTickMark val="none"/>
        <c:tickLblPos val="nextTo"/>
        <c:crossAx val="1057426031"/>
        <c:crosses val="autoZero"/>
        <c:auto val="1"/>
        <c:lblAlgn val="ctr"/>
        <c:lblOffset val="100"/>
        <c:noMultiLvlLbl val="0"/>
      </c:catAx>
      <c:valAx>
        <c:axId val="10574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49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Students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numRef>
              <c:f>'7'!$B$100:$B$105</c:f>
              <c:numCache>
                <c:formatCode>General</c:formatCode>
                <c:ptCount val="6"/>
                <c:pt idx="0">
                  <c:v>2000</c:v>
                </c:pt>
                <c:pt idx="1">
                  <c:v>2001</c:v>
                </c:pt>
                <c:pt idx="2">
                  <c:v>2002</c:v>
                </c:pt>
                <c:pt idx="3">
                  <c:v>2003</c:v>
                </c:pt>
                <c:pt idx="4">
                  <c:v>2004</c:v>
                </c:pt>
                <c:pt idx="5">
                  <c:v>2008</c:v>
                </c:pt>
              </c:numCache>
            </c:numRef>
          </c:cat>
          <c:val>
            <c:numRef>
              <c:f>'7'!$C$100:$C$105</c:f>
              <c:numCache>
                <c:formatCode>General</c:formatCode>
                <c:ptCount val="6"/>
                <c:pt idx="0">
                  <c:v>120</c:v>
                </c:pt>
                <c:pt idx="1">
                  <c:v>150</c:v>
                </c:pt>
                <c:pt idx="2">
                  <c:v>100</c:v>
                </c:pt>
                <c:pt idx="3">
                  <c:v>109</c:v>
                </c:pt>
                <c:pt idx="4">
                  <c:v>97</c:v>
                </c:pt>
                <c:pt idx="5">
                  <c:v>140</c:v>
                </c:pt>
              </c:numCache>
            </c:numRef>
          </c:val>
          <c:extLst>
            <c:ext xmlns:c16="http://schemas.microsoft.com/office/drawing/2014/chart" uri="{C3380CC4-5D6E-409C-BE32-E72D297353CC}">
              <c16:uniqueId val="{00000001-925A-423B-B719-EF8E94C08901}"/>
            </c:ext>
          </c:extLst>
        </c:ser>
        <c:ser>
          <c:idx val="2"/>
          <c:order val="1"/>
          <c:spPr>
            <a:solidFill>
              <a:schemeClr val="accent3"/>
            </a:solidFill>
            <a:ln>
              <a:noFill/>
            </a:ln>
            <a:effectLst/>
          </c:spPr>
          <c:invertIfNegative val="0"/>
          <c:cat>
            <c:numRef>
              <c:f>'7'!$B$100:$B$105</c:f>
              <c:numCache>
                <c:formatCode>General</c:formatCode>
                <c:ptCount val="6"/>
                <c:pt idx="0">
                  <c:v>2000</c:v>
                </c:pt>
                <c:pt idx="1">
                  <c:v>2001</c:v>
                </c:pt>
                <c:pt idx="2">
                  <c:v>2002</c:v>
                </c:pt>
                <c:pt idx="3">
                  <c:v>2003</c:v>
                </c:pt>
                <c:pt idx="4">
                  <c:v>2004</c:v>
                </c:pt>
                <c:pt idx="5">
                  <c:v>2008</c:v>
                </c:pt>
              </c:numCache>
            </c:numRef>
          </c:cat>
          <c:val>
            <c:numRef>
              <c:f>'7'!$D$100:$D$105</c:f>
              <c:numCache>
                <c:formatCode>General</c:formatCode>
                <c:ptCount val="6"/>
                <c:pt idx="0">
                  <c:v>3</c:v>
                </c:pt>
                <c:pt idx="1">
                  <c:v>10</c:v>
                </c:pt>
                <c:pt idx="2">
                  <c:v>0</c:v>
                </c:pt>
                <c:pt idx="3">
                  <c:v>12</c:v>
                </c:pt>
                <c:pt idx="4">
                  <c:v>7</c:v>
                </c:pt>
                <c:pt idx="5">
                  <c:v>20</c:v>
                </c:pt>
              </c:numCache>
            </c:numRef>
          </c:val>
          <c:extLst>
            <c:ext xmlns:c16="http://schemas.microsoft.com/office/drawing/2014/chart" uri="{C3380CC4-5D6E-409C-BE32-E72D297353CC}">
              <c16:uniqueId val="{00000002-925A-423B-B719-EF8E94C08901}"/>
            </c:ext>
          </c:extLst>
        </c:ser>
        <c:dLbls>
          <c:showLegendKey val="0"/>
          <c:showVal val="0"/>
          <c:showCatName val="0"/>
          <c:showSerName val="0"/>
          <c:showPercent val="0"/>
          <c:showBubbleSize val="0"/>
        </c:dLbls>
        <c:gapWidth val="219"/>
        <c:overlap val="-27"/>
        <c:axId val="1111721119"/>
        <c:axId val="1111710079"/>
      </c:barChart>
      <c:catAx>
        <c:axId val="111172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10079"/>
        <c:crosses val="autoZero"/>
        <c:auto val="1"/>
        <c:lblAlgn val="ctr"/>
        <c:lblOffset val="100"/>
        <c:noMultiLvlLbl val="0"/>
      </c:catAx>
      <c:valAx>
        <c:axId val="1111710079"/>
        <c:scaling>
          <c:orientation val="minMax"/>
          <c:max val="16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21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Candy</a:t>
            </a:r>
            <a:r>
              <a:rPr lang="en-IN" sz="1800" b="1" baseline="0"/>
              <a:t> Sales - Awesome Chocolates</a:t>
            </a:r>
            <a:endParaRPr lang="en-IN" sz="1800" b="1"/>
          </a:p>
        </c:rich>
      </c:tx>
      <c:layout>
        <c:manualLayout>
          <c:xMode val="edge"/>
          <c:yMode val="edge"/>
          <c:x val="2.606233595800525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noFill/>
              <a:round/>
            </a:ln>
            <a:effectLst/>
          </c:spPr>
          <c:marker>
            <c:symbol val="circle"/>
            <c:size val="15"/>
            <c:spPr>
              <a:solidFill>
                <a:srgbClr val="FFFF00"/>
              </a:solidFill>
              <a:ln w="9525">
                <a:solidFill>
                  <a:schemeClr val="bg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'4'!$C$6:$C$11</c:f>
              <c:strCache>
                <c:ptCount val="6"/>
                <c:pt idx="0">
                  <c:v>Indiaa</c:v>
                </c:pt>
                <c:pt idx="1">
                  <c:v>USA</c:v>
                </c:pt>
                <c:pt idx="2">
                  <c:v>Canada</c:v>
                </c:pt>
                <c:pt idx="3">
                  <c:v>New Zealand</c:v>
                </c:pt>
                <c:pt idx="4">
                  <c:v>Australia</c:v>
                </c:pt>
                <c:pt idx="5">
                  <c:v>UK</c:v>
                </c:pt>
              </c:strCache>
            </c:strRef>
          </c:cat>
          <c:val>
            <c:numRef>
              <c:f>'4'!$D$6:$D$11</c:f>
              <c:numCache>
                <c:formatCode>#,##0</c:formatCode>
                <c:ptCount val="6"/>
                <c:pt idx="0">
                  <c:v>20160</c:v>
                </c:pt>
                <c:pt idx="1">
                  <c:v>34720</c:v>
                </c:pt>
                <c:pt idx="2">
                  <c:v>19080</c:v>
                </c:pt>
                <c:pt idx="3">
                  <c:v>23440</c:v>
                </c:pt>
                <c:pt idx="4">
                  <c:v>31560</c:v>
                </c:pt>
                <c:pt idx="5">
                  <c:v>26240</c:v>
                </c:pt>
              </c:numCache>
            </c:numRef>
          </c:val>
          <c:smooth val="0"/>
          <c:extLst>
            <c:ext xmlns:c16="http://schemas.microsoft.com/office/drawing/2014/chart" uri="{C3380CC4-5D6E-409C-BE32-E72D297353CC}">
              <c16:uniqueId val="{00000000-799B-4658-9B6E-FAF527829B29}"/>
            </c:ext>
          </c:extLst>
        </c:ser>
        <c:dLbls>
          <c:showLegendKey val="0"/>
          <c:showVal val="0"/>
          <c:showCatName val="0"/>
          <c:showSerName val="0"/>
          <c:showPercent val="0"/>
          <c:showBubbleSize val="0"/>
        </c:dLbls>
        <c:dropLines>
          <c:spPr>
            <a:ln w="44450" cap="flat" cmpd="sng" algn="ctr">
              <a:solidFill>
                <a:schemeClr val="tx1"/>
              </a:solidFill>
              <a:round/>
            </a:ln>
            <a:effectLst/>
          </c:spPr>
        </c:dropLines>
        <c:marker val="1"/>
        <c:smooth val="0"/>
        <c:axId val="254249792"/>
        <c:axId val="254250272"/>
      </c:lineChart>
      <c:catAx>
        <c:axId val="254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250272"/>
        <c:crosses val="autoZero"/>
        <c:auto val="1"/>
        <c:lblAlgn val="ctr"/>
        <c:lblOffset val="100"/>
        <c:noMultiLvlLbl val="0"/>
      </c:catAx>
      <c:valAx>
        <c:axId val="254250272"/>
        <c:scaling>
          <c:orientation val="minMax"/>
        </c:scaling>
        <c:delete val="1"/>
        <c:axPos val="l"/>
        <c:numFmt formatCode="#,##0" sourceLinked="1"/>
        <c:majorTickMark val="none"/>
        <c:minorTickMark val="none"/>
        <c:tickLblPos val="nextTo"/>
        <c:crossAx val="25424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'1'!$C$23</c:f>
              <c:strCache>
                <c:ptCount val="1"/>
                <c:pt idx="0">
                  <c:v>Feb</c:v>
                </c:pt>
              </c:strCache>
            </c:strRef>
          </c:tx>
          <c:spPr>
            <a:solidFill>
              <a:schemeClr val="accent1"/>
            </a:solidFill>
            <a:ln>
              <a:noFill/>
            </a:ln>
            <a:effectLst/>
          </c:spPr>
          <c:invertIfNegative val="0"/>
          <c:cat>
            <c:strRef>
              <c:f>'1'!$B$24:$B$28</c:f>
              <c:strCache>
                <c:ptCount val="5"/>
                <c:pt idx="0">
                  <c:v>Drinking Coco</c:v>
                </c:pt>
                <c:pt idx="1">
                  <c:v>Honey Caramel Truffle</c:v>
                </c:pt>
                <c:pt idx="2">
                  <c:v>Hazelnut Praline Bars</c:v>
                </c:pt>
                <c:pt idx="3">
                  <c:v>Spicy Special Slims</c:v>
                </c:pt>
                <c:pt idx="4">
                  <c:v>Almond Raspberry Cluster</c:v>
                </c:pt>
              </c:strCache>
            </c:strRef>
          </c:cat>
          <c:val>
            <c:numRef>
              <c:f>'1'!$C$24:$C$28</c:f>
              <c:numCache>
                <c:formatCode>_-[$$-409]* #,##0_ ;_-[$$-409]* \-#,##0\ ;_-[$$-409]* "-"??_ ;_-@_ </c:formatCode>
                <c:ptCount val="5"/>
                <c:pt idx="0">
                  <c:v>450</c:v>
                </c:pt>
                <c:pt idx="1">
                  <c:v>520</c:v>
                </c:pt>
                <c:pt idx="2">
                  <c:v>575</c:v>
                </c:pt>
                <c:pt idx="3">
                  <c:v>460</c:v>
                </c:pt>
                <c:pt idx="4">
                  <c:v>350</c:v>
                </c:pt>
              </c:numCache>
            </c:numRef>
          </c:val>
          <c:extLst>
            <c:ext xmlns:c16="http://schemas.microsoft.com/office/drawing/2014/chart" uri="{C3380CC4-5D6E-409C-BE32-E72D297353CC}">
              <c16:uniqueId val="{00000000-0F6D-4AA6-A337-E381F377B023}"/>
            </c:ext>
          </c:extLst>
        </c:ser>
        <c:ser>
          <c:idx val="1"/>
          <c:order val="1"/>
          <c:tx>
            <c:strRef>
              <c:f>'1'!$D$23</c:f>
              <c:strCache>
                <c:ptCount val="1"/>
                <c:pt idx="0">
                  <c:v>March</c:v>
                </c:pt>
              </c:strCache>
            </c:strRef>
          </c:tx>
          <c:spPr>
            <a:solidFill>
              <a:schemeClr val="accent2"/>
            </a:solidFill>
            <a:ln>
              <a:noFill/>
            </a:ln>
            <a:effectLst/>
          </c:spPr>
          <c:invertIfNegative val="0"/>
          <c:cat>
            <c:strRef>
              <c:f>'1'!$B$24:$B$28</c:f>
              <c:strCache>
                <c:ptCount val="5"/>
                <c:pt idx="0">
                  <c:v>Drinking Coco</c:v>
                </c:pt>
                <c:pt idx="1">
                  <c:v>Honey Caramel Truffle</c:v>
                </c:pt>
                <c:pt idx="2">
                  <c:v>Hazelnut Praline Bars</c:v>
                </c:pt>
                <c:pt idx="3">
                  <c:v>Spicy Special Slims</c:v>
                </c:pt>
                <c:pt idx="4">
                  <c:v>Almond Raspberry Cluster</c:v>
                </c:pt>
              </c:strCache>
            </c:strRef>
          </c:cat>
          <c:val>
            <c:numRef>
              <c:f>'1'!$D$24:$D$28</c:f>
              <c:numCache>
                <c:formatCode>General</c:formatCode>
                <c:ptCount val="5"/>
                <c:pt idx="0">
                  <c:v>401</c:v>
                </c:pt>
                <c:pt idx="1">
                  <c:v>584</c:v>
                </c:pt>
                <c:pt idx="2">
                  <c:v>493</c:v>
                </c:pt>
                <c:pt idx="3">
                  <c:v>453</c:v>
                </c:pt>
                <c:pt idx="4">
                  <c:v>400</c:v>
                </c:pt>
              </c:numCache>
            </c:numRef>
          </c:val>
          <c:extLst>
            <c:ext xmlns:c16="http://schemas.microsoft.com/office/drawing/2014/chart" uri="{C3380CC4-5D6E-409C-BE32-E72D297353CC}">
              <c16:uniqueId val="{00000001-0F6D-4AA6-A337-E381F377B023}"/>
            </c:ext>
          </c:extLst>
        </c:ser>
        <c:dLbls>
          <c:showLegendKey val="0"/>
          <c:showVal val="0"/>
          <c:showCatName val="0"/>
          <c:showSerName val="0"/>
          <c:showPercent val="0"/>
          <c:showBubbleSize val="0"/>
        </c:dLbls>
        <c:gapWidth val="150"/>
        <c:overlap val="100"/>
        <c:axId val="117551872"/>
        <c:axId val="117536032"/>
      </c:barChart>
      <c:catAx>
        <c:axId val="11755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032"/>
        <c:crosses val="autoZero"/>
        <c:auto val="1"/>
        <c:lblAlgn val="ctr"/>
        <c:lblOffset val="100"/>
        <c:noMultiLvlLbl val="0"/>
      </c:catAx>
      <c:valAx>
        <c:axId val="117536032"/>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'1'!$C$23</c:f>
              <c:strCache>
                <c:ptCount val="1"/>
                <c:pt idx="0">
                  <c:v>Feb</c:v>
                </c:pt>
              </c:strCache>
            </c:strRef>
          </c:tx>
          <c:spPr>
            <a:solidFill>
              <a:schemeClr val="accent2">
                <a:lumMod val="60000"/>
                <a:lumOff val="40000"/>
              </a:schemeClr>
            </a:solidFill>
            <a:ln>
              <a:noFill/>
            </a:ln>
            <a:effectLst/>
          </c:spPr>
          <c:invertIfNegative val="0"/>
          <c:cat>
            <c:strRef>
              <c:f>'1'!$B$24:$B$28</c:f>
              <c:strCache>
                <c:ptCount val="5"/>
                <c:pt idx="0">
                  <c:v>Drinking Coco</c:v>
                </c:pt>
                <c:pt idx="1">
                  <c:v>Honey Caramel Truffle</c:v>
                </c:pt>
                <c:pt idx="2">
                  <c:v>Hazelnut Praline Bars</c:v>
                </c:pt>
                <c:pt idx="3">
                  <c:v>Spicy Special Slims</c:v>
                </c:pt>
                <c:pt idx="4">
                  <c:v>Almond Raspberry Cluster</c:v>
                </c:pt>
              </c:strCache>
            </c:strRef>
          </c:cat>
          <c:val>
            <c:numRef>
              <c:f>'1'!$C$24:$C$28</c:f>
              <c:numCache>
                <c:formatCode>_-[$$-409]* #,##0_ ;_-[$$-409]* \-#,##0\ ;_-[$$-409]* "-"??_ ;_-@_ </c:formatCode>
                <c:ptCount val="5"/>
                <c:pt idx="0">
                  <c:v>450</c:v>
                </c:pt>
                <c:pt idx="1">
                  <c:v>520</c:v>
                </c:pt>
                <c:pt idx="2">
                  <c:v>575</c:v>
                </c:pt>
                <c:pt idx="3">
                  <c:v>460</c:v>
                </c:pt>
                <c:pt idx="4">
                  <c:v>350</c:v>
                </c:pt>
              </c:numCache>
            </c:numRef>
          </c:val>
          <c:extLst>
            <c:ext xmlns:c16="http://schemas.microsoft.com/office/drawing/2014/chart" uri="{C3380CC4-5D6E-409C-BE32-E72D297353CC}">
              <c16:uniqueId val="{00000000-F286-40D3-B234-0D0251A5C2B3}"/>
            </c:ext>
          </c:extLst>
        </c:ser>
        <c:ser>
          <c:idx val="1"/>
          <c:order val="1"/>
          <c:tx>
            <c:strRef>
              <c:f>'1'!$D$23</c:f>
              <c:strCache>
                <c:ptCount val="1"/>
                <c:pt idx="0">
                  <c:v>March</c:v>
                </c:pt>
              </c:strCache>
            </c:strRef>
          </c:tx>
          <c:spPr>
            <a:solidFill>
              <a:schemeClr val="accent2"/>
            </a:solidFill>
            <a:ln>
              <a:noFill/>
            </a:ln>
            <a:effectLst/>
          </c:spPr>
          <c:invertIfNegative val="0"/>
          <c:cat>
            <c:strRef>
              <c:f>'1'!$B$24:$B$28</c:f>
              <c:strCache>
                <c:ptCount val="5"/>
                <c:pt idx="0">
                  <c:v>Drinking Coco</c:v>
                </c:pt>
                <c:pt idx="1">
                  <c:v>Honey Caramel Truffle</c:v>
                </c:pt>
                <c:pt idx="2">
                  <c:v>Hazelnut Praline Bars</c:v>
                </c:pt>
                <c:pt idx="3">
                  <c:v>Spicy Special Slims</c:v>
                </c:pt>
                <c:pt idx="4">
                  <c:v>Almond Raspberry Cluster</c:v>
                </c:pt>
              </c:strCache>
            </c:strRef>
          </c:cat>
          <c:val>
            <c:numRef>
              <c:f>'1'!$D$24:$D$28</c:f>
              <c:numCache>
                <c:formatCode>General</c:formatCode>
                <c:ptCount val="5"/>
                <c:pt idx="0">
                  <c:v>401</c:v>
                </c:pt>
                <c:pt idx="1">
                  <c:v>584</c:v>
                </c:pt>
                <c:pt idx="2">
                  <c:v>493</c:v>
                </c:pt>
                <c:pt idx="3">
                  <c:v>453</c:v>
                </c:pt>
                <c:pt idx="4">
                  <c:v>400</c:v>
                </c:pt>
              </c:numCache>
            </c:numRef>
          </c:val>
          <c:extLst>
            <c:ext xmlns:c16="http://schemas.microsoft.com/office/drawing/2014/chart" uri="{C3380CC4-5D6E-409C-BE32-E72D297353CC}">
              <c16:uniqueId val="{00000001-F286-40D3-B234-0D0251A5C2B3}"/>
            </c:ext>
          </c:extLst>
        </c:ser>
        <c:dLbls>
          <c:showLegendKey val="0"/>
          <c:showVal val="0"/>
          <c:showCatName val="0"/>
          <c:showSerName val="0"/>
          <c:showPercent val="0"/>
          <c:showBubbleSize val="0"/>
        </c:dLbls>
        <c:gapWidth val="50"/>
        <c:overlap val="50"/>
        <c:axId val="117539392"/>
        <c:axId val="117540352"/>
      </c:barChart>
      <c:catAx>
        <c:axId val="1175393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0352"/>
        <c:crosses val="autoZero"/>
        <c:auto val="1"/>
        <c:lblAlgn val="ctr"/>
        <c:lblOffset val="100"/>
        <c:noMultiLvlLbl val="0"/>
      </c:catAx>
      <c:valAx>
        <c:axId val="117540352"/>
        <c:scaling>
          <c:orientation val="minMax"/>
        </c:scaling>
        <c:delete val="0"/>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9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latin typeface="Bahnschrift Condensed" panose="020B0502040204020203" pitchFamily="34" charset="0"/>
              </a:rPr>
              <a:t>Chocolate</a:t>
            </a:r>
            <a:r>
              <a:rPr lang="en-IN" b="1" baseline="0">
                <a:solidFill>
                  <a:schemeClr val="accent2">
                    <a:lumMod val="75000"/>
                  </a:schemeClr>
                </a:solidFill>
                <a:latin typeface="Bahnschrift Condensed" panose="020B0502040204020203" pitchFamily="34" charset="0"/>
              </a:rPr>
              <a:t> Sales -Q3 &amp; Q4</a:t>
            </a:r>
            <a:endParaRPr lang="en-IN" b="1">
              <a:solidFill>
                <a:schemeClr val="accent2">
                  <a:lumMod val="75000"/>
                </a:schemeClr>
              </a:solidFill>
              <a:latin typeface="Bahnschrift Condensed" panose="020B0502040204020203" pitchFamily="34" charset="0"/>
            </a:endParaRPr>
          </a:p>
        </c:rich>
      </c:tx>
      <c:layout>
        <c:manualLayout>
          <c:xMode val="edge"/>
          <c:yMode val="edge"/>
          <c:x val="7.2290643156784889E-3"/>
          <c:y val="2.71508606604897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'2'!$H$8:$H$9</c:f>
              <c:strCache>
                <c:ptCount val="2"/>
                <c:pt idx="0">
                  <c:v>TRUE</c:v>
                </c:pt>
                <c:pt idx="1">
                  <c:v>Amount</c:v>
                </c:pt>
              </c:strCache>
            </c:strRef>
          </c:tx>
          <c:spPr>
            <a:solidFill>
              <a:schemeClr val="accent1"/>
            </a:solidFill>
            <a:ln>
              <a:noFill/>
            </a:ln>
            <a:effectLst/>
          </c:spPr>
          <c:invertIfNegative val="0"/>
          <c:val>
            <c:numRef>
              <c:f>'2'!$H$10:$H$15</c:f>
              <c:numCache>
                <c:formatCode>_-[$$-409]* #,##0_ ;_-[$$-409]* \-#,##0\ ;_-[$$-409]* "-"??_ ;_-@_ </c:formatCode>
                <c:ptCount val="6"/>
                <c:pt idx="0">
                  <c:v>252469</c:v>
                </c:pt>
                <c:pt idx="1">
                  <c:v>237944</c:v>
                </c:pt>
                <c:pt idx="2">
                  <c:v>218813</c:v>
                </c:pt>
                <c:pt idx="3">
                  <c:v>242672</c:v>
                </c:pt>
                <c:pt idx="4">
                  <c:v>281943</c:v>
                </c:pt>
                <c:pt idx="5">
                  <c:v>168679</c:v>
                </c:pt>
              </c:numCache>
            </c:numRef>
          </c:val>
          <c:extLst>
            <c:ext xmlns:c16="http://schemas.microsoft.com/office/drawing/2014/chart" uri="{C3380CC4-5D6E-409C-BE32-E72D297353CC}">
              <c16:uniqueId val="{00000000-31B3-40D2-B6DF-EA27026DBA74}"/>
            </c:ext>
          </c:extLst>
        </c:ser>
        <c:ser>
          <c:idx val="1"/>
          <c:order val="1"/>
          <c:tx>
            <c:strRef>
              <c:f>'2'!$I$8:$I$9</c:f>
              <c:strCache>
                <c:ptCount val="2"/>
                <c:pt idx="0">
                  <c:v>TRUE</c:v>
                </c:pt>
                <c:pt idx="1">
                  <c:v>Profit</c:v>
                </c:pt>
              </c:strCache>
            </c:strRef>
          </c:tx>
          <c:spPr>
            <a:solidFill>
              <a:schemeClr val="accent2"/>
            </a:solidFill>
            <a:ln>
              <a:noFill/>
            </a:ln>
            <a:effectLst/>
          </c:spPr>
          <c:invertIfNegative val="0"/>
          <c:val>
            <c:numRef>
              <c:f>'2'!$I$10:$I$15</c:f>
              <c:numCache>
                <c:formatCode>_-[$$-409]* #,##0_ ;_-[$$-409]* \-#,##0\ ;_-[$$-409]* "-"??_ ;_-@_ </c:formatCode>
                <c:ptCount val="6"/>
                <c:pt idx="0">
                  <c:v>171788</c:v>
                </c:pt>
                <c:pt idx="1">
                  <c:v>169684</c:v>
                </c:pt>
                <c:pt idx="2">
                  <c:v>149890</c:v>
                </c:pt>
                <c:pt idx="3">
                  <c:v>123321</c:v>
                </c:pt>
                <c:pt idx="4">
                  <c:v>162490</c:v>
                </c:pt>
                <c:pt idx="5">
                  <c:v>107994</c:v>
                </c:pt>
              </c:numCache>
            </c:numRef>
          </c:val>
          <c:extLst>
            <c:ext xmlns:c16="http://schemas.microsoft.com/office/drawing/2014/chart" uri="{C3380CC4-5D6E-409C-BE32-E72D297353CC}">
              <c16:uniqueId val="{00000001-31B3-40D2-B6DF-EA27026DBA74}"/>
            </c:ext>
          </c:extLst>
        </c:ser>
        <c:dLbls>
          <c:showLegendKey val="0"/>
          <c:showVal val="0"/>
          <c:showCatName val="0"/>
          <c:showSerName val="0"/>
          <c:showPercent val="0"/>
          <c:showBubbleSize val="0"/>
        </c:dLbls>
        <c:gapWidth val="100"/>
        <c:overlap val="-1"/>
        <c:axId val="117558112"/>
        <c:axId val="117561472"/>
      </c:barChart>
      <c:lineChart>
        <c:grouping val="standard"/>
        <c:varyColors val="0"/>
        <c:ser>
          <c:idx val="2"/>
          <c:order val="2"/>
          <c:tx>
            <c:strRef>
              <c:f>'2'!$J$8:$J$9</c:f>
              <c:strCache>
                <c:ptCount val="2"/>
                <c:pt idx="0">
                  <c:v>TRUE</c:v>
                </c:pt>
                <c:pt idx="1">
                  <c:v>Units</c:v>
                </c:pt>
              </c:strCache>
            </c:strRef>
          </c:tx>
          <c:spPr>
            <a:ln w="53975" cap="rnd">
              <a:solidFill>
                <a:schemeClr val="bg1">
                  <a:lumMod val="50000"/>
                  <a:alpha val="79000"/>
                </a:schemeClr>
              </a:solidFill>
              <a:round/>
            </a:ln>
            <a:effectLst/>
          </c:spPr>
          <c:marker>
            <c:symbol val="circle"/>
            <c:size val="5"/>
            <c:spPr>
              <a:solidFill>
                <a:schemeClr val="bg1">
                  <a:lumMod val="75000"/>
                </a:schemeClr>
              </a:solidFill>
              <a:ln w="9525">
                <a:solidFill>
                  <a:schemeClr val="accent3"/>
                </a:solidFill>
              </a:ln>
              <a:effectLst/>
            </c:spPr>
          </c:marker>
          <c:val>
            <c:numRef>
              <c:f>'2'!$J$10:$J$15</c:f>
              <c:numCache>
                <c:formatCode>_-[$$-409]* #,##0_ ;_-[$$-409]* \-#,##0\ ;_-[$$-409]* "-"??_ ;_-@_ </c:formatCode>
                <c:ptCount val="6"/>
                <c:pt idx="0">
                  <c:v>8760</c:v>
                </c:pt>
                <c:pt idx="1">
                  <c:v>7302</c:v>
                </c:pt>
                <c:pt idx="2">
                  <c:v>7431</c:v>
                </c:pt>
                <c:pt idx="3">
                  <c:v>10158</c:v>
                </c:pt>
                <c:pt idx="4">
                  <c:v>5745</c:v>
                </c:pt>
                <c:pt idx="5">
                  <c:v>6264</c:v>
                </c:pt>
              </c:numCache>
            </c:numRef>
          </c:val>
          <c:smooth val="0"/>
          <c:extLst>
            <c:ext xmlns:c16="http://schemas.microsoft.com/office/drawing/2014/chart" uri="{C3380CC4-5D6E-409C-BE32-E72D297353CC}">
              <c16:uniqueId val="{00000002-31B3-40D2-B6DF-EA27026DBA74}"/>
            </c:ext>
          </c:extLst>
        </c:ser>
        <c:dLbls>
          <c:showLegendKey val="0"/>
          <c:showVal val="0"/>
          <c:showCatName val="0"/>
          <c:showSerName val="0"/>
          <c:showPercent val="0"/>
          <c:showBubbleSize val="0"/>
        </c:dLbls>
        <c:marker val="1"/>
        <c:smooth val="0"/>
        <c:axId val="476567200"/>
        <c:axId val="476564320"/>
      </c:lineChart>
      <c:catAx>
        <c:axId val="117558112"/>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61472"/>
        <c:crosses val="autoZero"/>
        <c:auto val="1"/>
        <c:lblAlgn val="ctr"/>
        <c:lblOffset val="100"/>
        <c:noMultiLvlLbl val="0"/>
      </c:catAx>
      <c:valAx>
        <c:axId val="117561472"/>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7558112"/>
        <c:crosses val="autoZero"/>
        <c:crossBetween val="between"/>
      </c:valAx>
      <c:valAx>
        <c:axId val="476564320"/>
        <c:scaling>
          <c:orientation val="minMax"/>
        </c:scaling>
        <c:delete val="0"/>
        <c:axPos val="r"/>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567200"/>
        <c:crosses val="max"/>
        <c:crossBetween val="between"/>
      </c:valAx>
      <c:catAx>
        <c:axId val="476567200"/>
        <c:scaling>
          <c:orientation val="minMax"/>
        </c:scaling>
        <c:delete val="1"/>
        <c:axPos val="b"/>
        <c:majorTickMark val="out"/>
        <c:minorTickMark val="none"/>
        <c:tickLblPos val="nextTo"/>
        <c:crossAx val="4765643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9000">
          <a:schemeClr val="bg1">
            <a:lumMod val="85000"/>
          </a:schemeClr>
        </a:gs>
        <a:gs pos="100000">
          <a:schemeClr val="bg1">
            <a:lumMod val="75000"/>
          </a:schemeClr>
        </a:gs>
      </a:gsLst>
      <a:lin ang="108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Sales Report</a:t>
            </a:r>
          </a:p>
        </c:rich>
      </c:tx>
      <c:layout>
        <c:manualLayout>
          <c:xMode val="edge"/>
          <c:yMode val="edge"/>
          <c:x val="3.9150452967572601E-2"/>
          <c:y val="3.64021282591939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'3.1'!$G$3</c:f>
              <c:strCache>
                <c:ptCount val="1"/>
                <c:pt idx="0">
                  <c:v>Sales</c:v>
                </c:pt>
              </c:strCache>
            </c:strRef>
          </c:tx>
          <c:spPr>
            <a:solidFill>
              <a:schemeClr val="accent2">
                <a:lumMod val="60000"/>
                <a:lumOff val="40000"/>
              </a:schemeClr>
            </a:solidFill>
            <a:ln>
              <a:noFill/>
            </a:ln>
            <a:effectLst/>
          </c:spPr>
          <c:invertIfNegative val="0"/>
          <c:cat>
            <c:strRef>
              <c:f>'3.1'!$F$4:$F$11</c:f>
              <c:strCache>
                <c:ptCount val="8"/>
                <c:pt idx="0">
                  <c:v>Husein Augar</c:v>
                </c:pt>
                <c:pt idx="1">
                  <c:v>Gigi Bohling</c:v>
                </c:pt>
                <c:pt idx="2">
                  <c:v>Ram Mahesh</c:v>
                </c:pt>
                <c:pt idx="3">
                  <c:v>Curtice Advani</c:v>
                </c:pt>
                <c:pt idx="4">
                  <c:v>Ches Bonnell</c:v>
                </c:pt>
                <c:pt idx="5">
                  <c:v>Gunar Cockshoot</c:v>
                </c:pt>
                <c:pt idx="6">
                  <c:v>Carla Molina</c:v>
                </c:pt>
                <c:pt idx="7">
                  <c:v>Oby Sorrel</c:v>
                </c:pt>
              </c:strCache>
            </c:strRef>
          </c:cat>
          <c:val>
            <c:numRef>
              <c:f>'3.1'!$G$4:$G$11</c:f>
              <c:numCache>
                <c:formatCode>_-[$$-409]* #,##0_ ;_-[$$-409]* \-#,##0\ ;_-[$$-409]* "-"??_ ;_-@_ </c:formatCode>
                <c:ptCount val="8"/>
                <c:pt idx="0">
                  <c:v>37779</c:v>
                </c:pt>
                <c:pt idx="1">
                  <c:v>26348</c:v>
                </c:pt>
                <c:pt idx="2">
                  <c:v>18074</c:v>
                </c:pt>
                <c:pt idx="3">
                  <c:v>17556</c:v>
                </c:pt>
                <c:pt idx="4">
                  <c:v>17038</c:v>
                </c:pt>
                <c:pt idx="5">
                  <c:v>14574</c:v>
                </c:pt>
                <c:pt idx="6">
                  <c:v>9646</c:v>
                </c:pt>
                <c:pt idx="7">
                  <c:v>1428</c:v>
                </c:pt>
              </c:numCache>
            </c:numRef>
          </c:val>
          <c:extLst>
            <c:ext xmlns:c16="http://schemas.microsoft.com/office/drawing/2014/chart" uri="{C3380CC4-5D6E-409C-BE32-E72D297353CC}">
              <c16:uniqueId val="{00000000-EF1B-4AF8-86CD-6367F6F2172A}"/>
            </c:ext>
          </c:extLst>
        </c:ser>
        <c:ser>
          <c:idx val="1"/>
          <c:order val="1"/>
          <c:tx>
            <c:strRef>
              <c:f>'3.1'!$H$3</c:f>
              <c:strCache>
                <c:ptCount val="1"/>
                <c:pt idx="0">
                  <c:v>Sales(top 5)</c:v>
                </c:pt>
              </c:strCache>
            </c:strRef>
          </c:tx>
          <c:spPr>
            <a:solidFill>
              <a:schemeClr val="accent2"/>
            </a:solidFill>
            <a:ln>
              <a:noFill/>
            </a:ln>
            <a:effectLst/>
          </c:spPr>
          <c:invertIfNegative val="0"/>
          <c:cat>
            <c:strRef>
              <c:f>'3.1'!$F$4:$F$11</c:f>
              <c:strCache>
                <c:ptCount val="8"/>
                <c:pt idx="0">
                  <c:v>Husein Augar</c:v>
                </c:pt>
                <c:pt idx="1">
                  <c:v>Gigi Bohling</c:v>
                </c:pt>
                <c:pt idx="2">
                  <c:v>Ram Mahesh</c:v>
                </c:pt>
                <c:pt idx="3">
                  <c:v>Curtice Advani</c:v>
                </c:pt>
                <c:pt idx="4">
                  <c:v>Ches Bonnell</c:v>
                </c:pt>
                <c:pt idx="5">
                  <c:v>Gunar Cockshoot</c:v>
                </c:pt>
                <c:pt idx="6">
                  <c:v>Carla Molina</c:v>
                </c:pt>
                <c:pt idx="7">
                  <c:v>Oby Sorrel</c:v>
                </c:pt>
              </c:strCache>
            </c:strRef>
          </c:cat>
          <c:val>
            <c:numRef>
              <c:f>'3.1'!$H$4:$H$11</c:f>
              <c:numCache>
                <c:formatCode>_-[$$-409]* #,##0_ ;_-[$$-409]* \-#,##0\ ;_-[$$-409]* "-"??_ ;_-@_ </c:formatCode>
                <c:ptCount val="8"/>
                <c:pt idx="0">
                  <c:v>37779</c:v>
                </c:pt>
                <c:pt idx="1">
                  <c:v>26348</c:v>
                </c:pt>
                <c:pt idx="2">
                  <c:v>18074</c:v>
                </c:pt>
                <c:pt idx="3">
                  <c:v>17556</c:v>
                </c:pt>
                <c:pt idx="4">
                  <c:v>17038</c:v>
                </c:pt>
              </c:numCache>
            </c:numRef>
          </c:val>
          <c:extLst>
            <c:ext xmlns:c16="http://schemas.microsoft.com/office/drawing/2014/chart" uri="{C3380CC4-5D6E-409C-BE32-E72D297353CC}">
              <c16:uniqueId val="{00000001-EF1B-4AF8-86CD-6367F6F2172A}"/>
            </c:ext>
          </c:extLst>
        </c:ser>
        <c:dLbls>
          <c:showLegendKey val="0"/>
          <c:showVal val="0"/>
          <c:showCatName val="0"/>
          <c:showSerName val="0"/>
          <c:showPercent val="0"/>
          <c:showBubbleSize val="0"/>
        </c:dLbls>
        <c:gapWidth val="25"/>
        <c:overlap val="100"/>
        <c:axId val="376127280"/>
        <c:axId val="376112400"/>
      </c:barChart>
      <c:catAx>
        <c:axId val="376127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12400"/>
        <c:crosses val="autoZero"/>
        <c:auto val="1"/>
        <c:lblAlgn val="ctr"/>
        <c:lblOffset val="100"/>
        <c:noMultiLvlLbl val="0"/>
      </c:catAx>
      <c:valAx>
        <c:axId val="376112400"/>
        <c:scaling>
          <c:orientation val="minMax"/>
        </c:scaling>
        <c:delete val="0"/>
        <c:axPos val="t"/>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76127280"/>
        <c:crosses val="autoZero"/>
        <c:crossBetween val="between"/>
      </c:valAx>
      <c:spPr>
        <a:noFill/>
        <a:ln>
          <a:noFill/>
        </a:ln>
        <a:effectLst/>
      </c:spPr>
    </c:plotArea>
    <c:legend>
      <c:legendPos val="t"/>
      <c:layout>
        <c:manualLayout>
          <c:xMode val="edge"/>
          <c:yMode val="edge"/>
          <c:x val="0.75848818897637793"/>
          <c:y val="0.13406640793445451"/>
          <c:w val="0.17793452602674051"/>
          <c:h val="6.1509451832462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696252465483234E-2"/>
          <c:y val="3.8035961272475792E-2"/>
          <c:w val="0.95660749506903353"/>
          <c:h val="0.92392807745504846"/>
        </c:manualLayout>
      </c:layout>
      <c:bubbleChart>
        <c:varyColors val="0"/>
        <c:ser>
          <c:idx val="0"/>
          <c:order val="0"/>
          <c:tx>
            <c:v>revenue by location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'6'!$G$3:$G$7</c:f>
              <c:numCache>
                <c:formatCode>General</c:formatCode>
                <c:ptCount val="5"/>
                <c:pt idx="0">
                  <c:v>1.5</c:v>
                </c:pt>
                <c:pt idx="1">
                  <c:v>2.6</c:v>
                </c:pt>
                <c:pt idx="2">
                  <c:v>8</c:v>
                </c:pt>
                <c:pt idx="3">
                  <c:v>5</c:v>
                </c:pt>
                <c:pt idx="4">
                  <c:v>9</c:v>
                </c:pt>
              </c:numCache>
            </c:numRef>
          </c:xVal>
          <c:yVal>
            <c:numRef>
              <c:f>'6'!$H$3:$H$7</c:f>
              <c:numCache>
                <c:formatCode>General</c:formatCode>
                <c:ptCount val="5"/>
                <c:pt idx="0">
                  <c:v>8</c:v>
                </c:pt>
                <c:pt idx="1">
                  <c:v>3.5</c:v>
                </c:pt>
                <c:pt idx="2">
                  <c:v>7</c:v>
                </c:pt>
                <c:pt idx="3">
                  <c:v>8</c:v>
                </c:pt>
                <c:pt idx="4">
                  <c:v>2.5</c:v>
                </c:pt>
              </c:numCache>
            </c:numRef>
          </c:yVal>
          <c:bubbleSize>
            <c:numRef>
              <c:f>'6'!$J$3:$J$7</c:f>
              <c:numCache>
                <c:formatCode>#,##0</c:formatCode>
                <c:ptCount val="5"/>
                <c:pt idx="0">
                  <c:v>34155</c:v>
                </c:pt>
                <c:pt idx="1">
                  <c:v>24396</c:v>
                </c:pt>
                <c:pt idx="2">
                  <c:v>29277</c:v>
                </c:pt>
                <c:pt idx="3">
                  <c:v>45540</c:v>
                </c:pt>
                <c:pt idx="4">
                  <c:v>29277</c:v>
                </c:pt>
              </c:numCache>
            </c:numRef>
          </c:bubbleSize>
          <c:bubble3D val="0"/>
          <c:extLst>
            <c:ext xmlns:c16="http://schemas.microsoft.com/office/drawing/2014/chart" uri="{C3380CC4-5D6E-409C-BE32-E72D297353CC}">
              <c16:uniqueId val="{00000000-9232-49DE-B728-179A844BDE0D}"/>
            </c:ext>
          </c:extLst>
        </c:ser>
        <c:ser>
          <c:idx val="1"/>
          <c:order val="1"/>
          <c:tx>
            <c:strRef>
              <c:f>'6'!$K$2</c:f>
              <c:strCache>
                <c:ptCount val="1"/>
                <c:pt idx="0">
                  <c:v>Max revenue</c:v>
                </c:pt>
              </c:strCache>
            </c:strRef>
          </c:tx>
          <c:spPr>
            <a:solidFill>
              <a:schemeClr val="accent2"/>
            </a:solidFill>
            <a:ln w="25400">
              <a:noFill/>
            </a:ln>
            <a:effectLst/>
          </c:spPr>
          <c:invertIfNegative val="0"/>
          <c:xVal>
            <c:numRef>
              <c:f>'6'!$G$3:$G$7</c:f>
              <c:numCache>
                <c:formatCode>General</c:formatCode>
                <c:ptCount val="5"/>
                <c:pt idx="0">
                  <c:v>1.5</c:v>
                </c:pt>
                <c:pt idx="1">
                  <c:v>2.6</c:v>
                </c:pt>
                <c:pt idx="2">
                  <c:v>8</c:v>
                </c:pt>
                <c:pt idx="3">
                  <c:v>5</c:v>
                </c:pt>
                <c:pt idx="4">
                  <c:v>9</c:v>
                </c:pt>
              </c:numCache>
            </c:numRef>
          </c:xVal>
          <c:yVal>
            <c:numRef>
              <c:f>'6'!$H$3:$H$7</c:f>
              <c:numCache>
                <c:formatCode>General</c:formatCode>
                <c:ptCount val="5"/>
                <c:pt idx="0">
                  <c:v>8</c:v>
                </c:pt>
                <c:pt idx="1">
                  <c:v>3.5</c:v>
                </c:pt>
                <c:pt idx="2">
                  <c:v>7</c:v>
                </c:pt>
                <c:pt idx="3">
                  <c:v>8</c:v>
                </c:pt>
                <c:pt idx="4">
                  <c:v>2.5</c:v>
                </c:pt>
              </c:numCache>
            </c:numRef>
          </c:yVal>
          <c:bubbleSize>
            <c:numRef>
              <c:f>'6'!$K$3:$K$7</c:f>
              <c:numCache>
                <c:formatCode>General</c:formatCode>
                <c:ptCount val="5"/>
                <c:pt idx="0">
                  <c:v>0</c:v>
                </c:pt>
                <c:pt idx="1">
                  <c:v>0</c:v>
                </c:pt>
                <c:pt idx="2">
                  <c:v>0</c:v>
                </c:pt>
                <c:pt idx="3">
                  <c:v>45540</c:v>
                </c:pt>
                <c:pt idx="4">
                  <c:v>0</c:v>
                </c:pt>
              </c:numCache>
            </c:numRef>
          </c:bubbleSize>
          <c:bubble3D val="0"/>
          <c:extLst>
            <c:ext xmlns:c16="http://schemas.microsoft.com/office/drawing/2014/chart" uri="{C3380CC4-5D6E-409C-BE32-E72D297353CC}">
              <c16:uniqueId val="{00000001-9232-49DE-B728-179A844BDE0D}"/>
            </c:ext>
          </c:extLst>
        </c:ser>
        <c:dLbls>
          <c:showLegendKey val="0"/>
          <c:showVal val="0"/>
          <c:showCatName val="0"/>
          <c:showSerName val="0"/>
          <c:showPercent val="0"/>
          <c:showBubbleSize val="0"/>
        </c:dLbls>
        <c:bubbleScale val="60"/>
        <c:showNegBubbles val="0"/>
        <c:axId val="1209729823"/>
        <c:axId val="1209729343"/>
      </c:bubbleChart>
      <c:valAx>
        <c:axId val="1209729823"/>
        <c:scaling>
          <c:orientation val="minMax"/>
        </c:scaling>
        <c:delete val="1"/>
        <c:axPos val="b"/>
        <c:numFmt formatCode="General" sourceLinked="1"/>
        <c:majorTickMark val="none"/>
        <c:minorTickMark val="none"/>
        <c:tickLblPos val="nextTo"/>
        <c:crossAx val="1209729343"/>
        <c:crosses val="autoZero"/>
        <c:crossBetween val="midCat"/>
      </c:valAx>
      <c:valAx>
        <c:axId val="1209729343"/>
        <c:scaling>
          <c:orientation val="minMax"/>
        </c:scaling>
        <c:delete val="1"/>
        <c:axPos val="l"/>
        <c:numFmt formatCode="General" sourceLinked="1"/>
        <c:majorTickMark val="none"/>
        <c:minorTickMark val="none"/>
        <c:tickLblPos val="nextTo"/>
        <c:crossAx val="120972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alphaModFix amt="37000"/>
      </a:blip>
      <a:srcRect/>
      <a:stretch>
        <a:fillRect/>
      </a:stretch>
    </a:blip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'5'!$F$5</c:f>
              <c:strCache>
                <c:ptCount val="1"/>
                <c:pt idx="0">
                  <c:v>Alpha</c:v>
                </c:pt>
              </c:strCache>
            </c:strRef>
          </c:tx>
          <c:spPr>
            <a:ln w="28575" cap="rnd">
              <a:solidFill>
                <a:schemeClr val="accent1"/>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'5'!$F$6:$F$17</c:f>
              <c:numCache>
                <c:formatCode>General</c:formatCode>
                <c:ptCount val="12"/>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0"/>
          <c:extLst>
            <c:ext xmlns:c16="http://schemas.microsoft.com/office/drawing/2014/chart" uri="{C3380CC4-5D6E-409C-BE32-E72D297353CC}">
              <c16:uniqueId val="{00000000-882A-413E-B513-4158A60D36C7}"/>
            </c:ext>
          </c:extLst>
        </c:ser>
        <c:ser>
          <c:idx val="1"/>
          <c:order val="1"/>
          <c:tx>
            <c:strRef>
              <c:f>'5'!$G$5</c:f>
              <c:strCache>
                <c:ptCount val="1"/>
                <c:pt idx="0">
                  <c:v>Beta</c:v>
                </c:pt>
              </c:strCache>
            </c:strRef>
          </c:tx>
          <c:spPr>
            <a:ln w="28575" cap="rnd">
              <a:solidFill>
                <a:schemeClr val="accent2"/>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'5'!$G$6:$G$17</c:f>
              <c:numCache>
                <c:formatCode>General</c:formatCode>
                <c:ptCount val="12"/>
                <c:pt idx="0">
                  <c:v>200</c:v>
                </c:pt>
                <c:pt idx="1">
                  <c:v>240</c:v>
                </c:pt>
                <c:pt idx="2">
                  <c:v>280</c:v>
                </c:pt>
                <c:pt idx="3">
                  <c:v>320</c:v>
                </c:pt>
                <c:pt idx="4">
                  <c:v>280</c:v>
                </c:pt>
                <c:pt idx="5">
                  <c:v>200</c:v>
                </c:pt>
                <c:pt idx="6">
                  <c:v>180</c:v>
                </c:pt>
                <c:pt idx="7">
                  <c:v>320</c:v>
                </c:pt>
                <c:pt idx="8">
                  <c:v>280</c:v>
                </c:pt>
                <c:pt idx="9">
                  <c:v>320</c:v>
                </c:pt>
                <c:pt idx="10">
                  <c:v>210</c:v>
                </c:pt>
                <c:pt idx="11">
                  <c:v>290</c:v>
                </c:pt>
              </c:numCache>
            </c:numRef>
          </c:val>
          <c:smooth val="0"/>
          <c:extLst>
            <c:ext xmlns:c16="http://schemas.microsoft.com/office/drawing/2014/chart" uri="{C3380CC4-5D6E-409C-BE32-E72D297353CC}">
              <c16:uniqueId val="{00000001-882A-413E-B513-4158A60D36C7}"/>
            </c:ext>
          </c:extLst>
        </c:ser>
        <c:ser>
          <c:idx val="2"/>
          <c:order val="2"/>
          <c:tx>
            <c:strRef>
              <c:f>'5'!$H$5</c:f>
              <c:strCache>
                <c:ptCount val="1"/>
                <c:pt idx="0">
                  <c:v>Gamma</c:v>
                </c:pt>
              </c:strCache>
            </c:strRef>
          </c:tx>
          <c:spPr>
            <a:ln w="28575" cap="rnd">
              <a:solidFill>
                <a:schemeClr val="accent3"/>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'5'!$H$6:$H$17</c:f>
              <c:numCache>
                <c:formatCode>General</c:formatCode>
                <c:ptCount val="12"/>
                <c:pt idx="0">
                  <c:v>144</c:v>
                </c:pt>
                <c:pt idx="1">
                  <c:v>270</c:v>
                </c:pt>
                <c:pt idx="2">
                  <c:v>213</c:v>
                </c:pt>
                <c:pt idx="3">
                  <c:v>288</c:v>
                </c:pt>
                <c:pt idx="4">
                  <c:v>537</c:v>
                </c:pt>
                <c:pt idx="5">
                  <c:v>105</c:v>
                </c:pt>
                <c:pt idx="6">
                  <c:v>30</c:v>
                </c:pt>
                <c:pt idx="7">
                  <c:v>12</c:v>
                </c:pt>
                <c:pt idx="8">
                  <c:v>9</c:v>
                </c:pt>
                <c:pt idx="9">
                  <c:v>114</c:v>
                </c:pt>
                <c:pt idx="10">
                  <c:v>30</c:v>
                </c:pt>
                <c:pt idx="11">
                  <c:v>372</c:v>
                </c:pt>
              </c:numCache>
            </c:numRef>
          </c:val>
          <c:smooth val="0"/>
          <c:extLst>
            <c:ext xmlns:c16="http://schemas.microsoft.com/office/drawing/2014/chart" uri="{C3380CC4-5D6E-409C-BE32-E72D297353CC}">
              <c16:uniqueId val="{00000002-882A-413E-B513-4158A60D36C7}"/>
            </c:ext>
          </c:extLst>
        </c:ser>
        <c:ser>
          <c:idx val="3"/>
          <c:order val="3"/>
          <c:tx>
            <c:strRef>
              <c:f>'5'!$I$5</c:f>
              <c:strCache>
                <c:ptCount val="1"/>
                <c:pt idx="0">
                  <c:v>Delta</c:v>
                </c:pt>
              </c:strCache>
            </c:strRef>
          </c:tx>
          <c:spPr>
            <a:ln w="28575" cap="rnd">
              <a:solidFill>
                <a:schemeClr val="accent4"/>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'5'!$I$6:$I$17</c:f>
              <c:numCache>
                <c:formatCode>General</c:formatCode>
                <c:ptCount val="12"/>
                <c:pt idx="0">
                  <c:v>249</c:v>
                </c:pt>
                <c:pt idx="1">
                  <c:v>403</c:v>
                </c:pt>
                <c:pt idx="2">
                  <c:v>72</c:v>
                </c:pt>
                <c:pt idx="3">
                  <c:v>441</c:v>
                </c:pt>
                <c:pt idx="4">
                  <c:v>191</c:v>
                </c:pt>
                <c:pt idx="5">
                  <c:v>99</c:v>
                </c:pt>
                <c:pt idx="6">
                  <c:v>532</c:v>
                </c:pt>
                <c:pt idx="7">
                  <c:v>28</c:v>
                </c:pt>
                <c:pt idx="8">
                  <c:v>260</c:v>
                </c:pt>
                <c:pt idx="9">
                  <c:v>134</c:v>
                </c:pt>
                <c:pt idx="10">
                  <c:v>607</c:v>
                </c:pt>
                <c:pt idx="11">
                  <c:v>373</c:v>
                </c:pt>
              </c:numCache>
            </c:numRef>
          </c:val>
          <c:smooth val="0"/>
          <c:extLst>
            <c:ext xmlns:c16="http://schemas.microsoft.com/office/drawing/2014/chart" uri="{C3380CC4-5D6E-409C-BE32-E72D297353CC}">
              <c16:uniqueId val="{00000003-882A-413E-B513-4158A60D36C7}"/>
            </c:ext>
          </c:extLst>
        </c:ser>
        <c:ser>
          <c:idx val="4"/>
          <c:order val="4"/>
          <c:tx>
            <c:strRef>
              <c:f>'5'!$J$5</c:f>
              <c:strCache>
                <c:ptCount val="1"/>
                <c:pt idx="0">
                  <c:v>Epsilon</c:v>
                </c:pt>
              </c:strCache>
            </c:strRef>
          </c:tx>
          <c:spPr>
            <a:ln w="28575" cap="rnd">
              <a:solidFill>
                <a:schemeClr val="accent5"/>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'5'!$J$6:$J$17</c:f>
              <c:numCache>
                <c:formatCode>General</c:formatCode>
                <c:ptCount val="12"/>
                <c:pt idx="0">
                  <c:v>645</c:v>
                </c:pt>
                <c:pt idx="1">
                  <c:v>798</c:v>
                </c:pt>
                <c:pt idx="2">
                  <c:v>648</c:v>
                </c:pt>
                <c:pt idx="3">
                  <c:v>207</c:v>
                </c:pt>
                <c:pt idx="4">
                  <c:v>663</c:v>
                </c:pt>
                <c:pt idx="5">
                  <c:v>516</c:v>
                </c:pt>
                <c:pt idx="6">
                  <c:v>276</c:v>
                </c:pt>
                <c:pt idx="7">
                  <c:v>6</c:v>
                </c:pt>
                <c:pt idx="8">
                  <c:v>618</c:v>
                </c:pt>
                <c:pt idx="9">
                  <c:v>198</c:v>
                </c:pt>
                <c:pt idx="10">
                  <c:v>378</c:v>
                </c:pt>
                <c:pt idx="11">
                  <c:v>777</c:v>
                </c:pt>
              </c:numCache>
            </c:numRef>
          </c:val>
          <c:smooth val="0"/>
          <c:extLst>
            <c:ext xmlns:c16="http://schemas.microsoft.com/office/drawing/2014/chart" uri="{C3380CC4-5D6E-409C-BE32-E72D297353CC}">
              <c16:uniqueId val="{00000004-882A-413E-B513-4158A60D36C7}"/>
            </c:ext>
          </c:extLst>
        </c:ser>
        <c:ser>
          <c:idx val="5"/>
          <c:order val="5"/>
          <c:tx>
            <c:strRef>
              <c:f>'5'!$K$5</c:f>
              <c:strCache>
                <c:ptCount val="1"/>
                <c:pt idx="0">
                  <c:v>Zeta</c:v>
                </c:pt>
              </c:strCache>
            </c:strRef>
          </c:tx>
          <c:spPr>
            <a:ln w="28575" cap="rnd">
              <a:solidFill>
                <a:schemeClr val="accent6"/>
              </a:solidFill>
              <a:round/>
            </a:ln>
            <a:effectLst/>
          </c:spPr>
          <c:marker>
            <c:symbol val="none"/>
          </c:marker>
          <c:cat>
            <c:strRef>
              <c:f>'5'!$E$6:$E$17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'5'!$K$6:$K$17</c:f>
              <c:numCache>
                <c:formatCode>General</c:formatCode>
                <c:ptCount val="12"/>
                <c:pt idx="0">
                  <c:v>91</c:v>
                </c:pt>
                <c:pt idx="1">
                  <c:v>3</c:v>
                </c:pt>
                <c:pt idx="2">
                  <c:v>513</c:v>
                </c:pt>
                <c:pt idx="3">
                  <c:v>317</c:v>
                </c:pt>
                <c:pt idx="4">
                  <c:v>185</c:v>
                </c:pt>
                <c:pt idx="5">
                  <c:v>580</c:v>
                </c:pt>
                <c:pt idx="6">
                  <c:v>39</c:v>
                </c:pt>
                <c:pt idx="7">
                  <c:v>293</c:v>
                </c:pt>
                <c:pt idx="8">
                  <c:v>166</c:v>
                </c:pt>
                <c:pt idx="9">
                  <c:v>296</c:v>
                </c:pt>
                <c:pt idx="10">
                  <c:v>204</c:v>
                </c:pt>
                <c:pt idx="11">
                  <c:v>78</c:v>
                </c:pt>
              </c:numCache>
            </c:numRef>
          </c:val>
          <c:smooth val="0"/>
          <c:extLst>
            <c:ext xmlns:c16="http://schemas.microsoft.com/office/drawing/2014/chart" uri="{C3380CC4-5D6E-409C-BE32-E72D297353CC}">
              <c16:uniqueId val="{00000005-882A-413E-B513-4158A60D36C7}"/>
            </c:ext>
          </c:extLst>
        </c:ser>
        <c:dLbls>
          <c:showLegendKey val="0"/>
          <c:showVal val="0"/>
          <c:showCatName val="0"/>
          <c:showSerName val="0"/>
          <c:showPercent val="0"/>
          <c:showBubbleSize val="0"/>
        </c:dLbls>
        <c:smooth val="0"/>
        <c:axId val="226354848"/>
        <c:axId val="226355328"/>
      </c:lineChart>
      <c:catAx>
        <c:axId val="2263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55328"/>
        <c:crosses val="autoZero"/>
        <c:auto val="1"/>
        <c:lblAlgn val="ctr"/>
        <c:lblOffset val="100"/>
        <c:noMultiLvlLbl val="0"/>
      </c:catAx>
      <c:valAx>
        <c:axId val="2263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354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Indexed</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'5'!$F$25</c:f>
              <c:strCache>
                <c:ptCount val="1"/>
                <c:pt idx="0">
                  <c:v>Alpha</c:v>
                </c:pt>
              </c:strCache>
            </c:strRef>
          </c:tx>
          <c:spPr>
            <a:ln w="28575" cap="rnd">
              <a:solidFill>
                <a:schemeClr val="accent1"/>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'5'!$F$26:$F$37</c:f>
              <c:numCache>
                <c:formatCode>General</c:formatCode>
                <c:ptCount val="12"/>
                <c:pt idx="0">
                  <c:v>100</c:v>
                </c:pt>
                <c:pt idx="1">
                  <c:v>61.702127659574465</c:v>
                </c:pt>
                <c:pt idx="2">
                  <c:v>151.06382978723406</c:v>
                </c:pt>
                <c:pt idx="3">
                  <c:v>48.936170212765958</c:v>
                </c:pt>
                <c:pt idx="4">
                  <c:v>21.276595744680851</c:v>
                </c:pt>
                <c:pt idx="5">
                  <c:v>61.702127659574465</c:v>
                </c:pt>
                <c:pt idx="6">
                  <c:v>108.51063829787235</c:v>
                </c:pt>
                <c:pt idx="7">
                  <c:v>93.61702127659575</c:v>
                </c:pt>
                <c:pt idx="8">
                  <c:v>91.489361702127653</c:v>
                </c:pt>
                <c:pt idx="9">
                  <c:v>4.2553191489361701</c:v>
                </c:pt>
                <c:pt idx="10">
                  <c:v>131.91489361702128</c:v>
                </c:pt>
                <c:pt idx="11">
                  <c:v>31.914893617021278</c:v>
                </c:pt>
              </c:numCache>
            </c:numRef>
          </c:val>
          <c:smooth val="0"/>
          <c:extLst>
            <c:ext xmlns:c16="http://schemas.microsoft.com/office/drawing/2014/chart" uri="{C3380CC4-5D6E-409C-BE32-E72D297353CC}">
              <c16:uniqueId val="{00000000-F039-404F-8913-BFD911031D9D}"/>
            </c:ext>
          </c:extLst>
        </c:ser>
        <c:ser>
          <c:idx val="1"/>
          <c:order val="1"/>
          <c:tx>
            <c:strRef>
              <c:f>'5'!$G$25</c:f>
              <c:strCache>
                <c:ptCount val="1"/>
                <c:pt idx="0">
                  <c:v>Beta</c:v>
                </c:pt>
              </c:strCache>
            </c:strRef>
          </c:tx>
          <c:spPr>
            <a:ln w="28575" cap="rnd">
              <a:solidFill>
                <a:schemeClr val="accent2"/>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'5'!$G$26:$G$37</c:f>
              <c:numCache>
                <c:formatCode>General</c:formatCode>
                <c:ptCount val="12"/>
                <c:pt idx="0">
                  <c:v>100</c:v>
                </c:pt>
                <c:pt idx="1">
                  <c:v>120</c:v>
                </c:pt>
                <c:pt idx="2">
                  <c:v>140</c:v>
                </c:pt>
                <c:pt idx="3">
                  <c:v>160</c:v>
                </c:pt>
                <c:pt idx="4">
                  <c:v>140</c:v>
                </c:pt>
                <c:pt idx="5">
                  <c:v>100</c:v>
                </c:pt>
                <c:pt idx="6">
                  <c:v>90</c:v>
                </c:pt>
                <c:pt idx="7">
                  <c:v>160</c:v>
                </c:pt>
                <c:pt idx="8">
                  <c:v>140</c:v>
                </c:pt>
                <c:pt idx="9">
                  <c:v>160</c:v>
                </c:pt>
                <c:pt idx="10">
                  <c:v>105</c:v>
                </c:pt>
                <c:pt idx="11">
                  <c:v>145</c:v>
                </c:pt>
              </c:numCache>
            </c:numRef>
          </c:val>
          <c:smooth val="0"/>
          <c:extLst>
            <c:ext xmlns:c16="http://schemas.microsoft.com/office/drawing/2014/chart" uri="{C3380CC4-5D6E-409C-BE32-E72D297353CC}">
              <c16:uniqueId val="{00000001-F039-404F-8913-BFD911031D9D}"/>
            </c:ext>
          </c:extLst>
        </c:ser>
        <c:ser>
          <c:idx val="2"/>
          <c:order val="2"/>
          <c:tx>
            <c:strRef>
              <c:f>'5'!$H$25</c:f>
              <c:strCache>
                <c:ptCount val="1"/>
                <c:pt idx="0">
                  <c:v>Gamma</c:v>
                </c:pt>
              </c:strCache>
            </c:strRef>
          </c:tx>
          <c:spPr>
            <a:ln w="28575" cap="rnd">
              <a:solidFill>
                <a:schemeClr val="accent3"/>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'5'!$H$26:$H$37</c:f>
              <c:numCache>
                <c:formatCode>General</c:formatCode>
                <c:ptCount val="12"/>
                <c:pt idx="0">
                  <c:v>100</c:v>
                </c:pt>
                <c:pt idx="1">
                  <c:v>187.5</c:v>
                </c:pt>
                <c:pt idx="2">
                  <c:v>147.91666666666666</c:v>
                </c:pt>
                <c:pt idx="3">
                  <c:v>200</c:v>
                </c:pt>
                <c:pt idx="4">
                  <c:v>372.91666666666669</c:v>
                </c:pt>
                <c:pt idx="5">
                  <c:v>72.916666666666671</c:v>
                </c:pt>
                <c:pt idx="6">
                  <c:v>20.833333333333332</c:v>
                </c:pt>
                <c:pt idx="7">
                  <c:v>8.3333333333333339</c:v>
                </c:pt>
                <c:pt idx="8">
                  <c:v>6.25</c:v>
                </c:pt>
                <c:pt idx="9">
                  <c:v>79.166666666666671</c:v>
                </c:pt>
                <c:pt idx="10">
                  <c:v>20.833333333333332</c:v>
                </c:pt>
                <c:pt idx="11">
                  <c:v>258.33333333333331</c:v>
                </c:pt>
              </c:numCache>
            </c:numRef>
          </c:val>
          <c:smooth val="0"/>
          <c:extLst>
            <c:ext xmlns:c16="http://schemas.microsoft.com/office/drawing/2014/chart" uri="{C3380CC4-5D6E-409C-BE32-E72D297353CC}">
              <c16:uniqueId val="{00000002-F039-404F-8913-BFD911031D9D}"/>
            </c:ext>
          </c:extLst>
        </c:ser>
        <c:ser>
          <c:idx val="3"/>
          <c:order val="3"/>
          <c:tx>
            <c:strRef>
              <c:f>'5'!$I$25</c:f>
              <c:strCache>
                <c:ptCount val="1"/>
                <c:pt idx="0">
                  <c:v>Delta</c:v>
                </c:pt>
              </c:strCache>
            </c:strRef>
          </c:tx>
          <c:spPr>
            <a:ln w="28575" cap="rnd">
              <a:solidFill>
                <a:schemeClr val="accent4"/>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'5'!$I$26:$I$37</c:f>
              <c:numCache>
                <c:formatCode>General</c:formatCode>
                <c:ptCount val="12"/>
                <c:pt idx="0">
                  <c:v>100</c:v>
                </c:pt>
                <c:pt idx="1">
                  <c:v>161.84738955823292</c:v>
                </c:pt>
                <c:pt idx="2">
                  <c:v>28.91566265060241</c:v>
                </c:pt>
                <c:pt idx="3">
                  <c:v>177.10843373493975</c:v>
                </c:pt>
                <c:pt idx="4">
                  <c:v>76.706827309236942</c:v>
                </c:pt>
                <c:pt idx="5">
                  <c:v>39.75903614457831</c:v>
                </c:pt>
                <c:pt idx="6">
                  <c:v>213.6546184738956</c:v>
                </c:pt>
                <c:pt idx="7">
                  <c:v>11.244979919678714</c:v>
                </c:pt>
                <c:pt idx="8">
                  <c:v>104.41767068273093</c:v>
                </c:pt>
                <c:pt idx="9">
                  <c:v>53.815261044176708</c:v>
                </c:pt>
                <c:pt idx="10">
                  <c:v>243.77510040160644</c:v>
                </c:pt>
                <c:pt idx="11">
                  <c:v>149.79919678714859</c:v>
                </c:pt>
              </c:numCache>
            </c:numRef>
          </c:val>
          <c:smooth val="0"/>
          <c:extLst>
            <c:ext xmlns:c16="http://schemas.microsoft.com/office/drawing/2014/chart" uri="{C3380CC4-5D6E-409C-BE32-E72D297353CC}">
              <c16:uniqueId val="{00000003-F039-404F-8913-BFD911031D9D}"/>
            </c:ext>
          </c:extLst>
        </c:ser>
        <c:ser>
          <c:idx val="4"/>
          <c:order val="4"/>
          <c:tx>
            <c:strRef>
              <c:f>'5'!$J$25</c:f>
              <c:strCache>
                <c:ptCount val="1"/>
                <c:pt idx="0">
                  <c:v>Epsilon</c:v>
                </c:pt>
              </c:strCache>
            </c:strRef>
          </c:tx>
          <c:spPr>
            <a:ln w="28575" cap="rnd">
              <a:solidFill>
                <a:schemeClr val="accent5"/>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'5'!$J$26:$J$37</c:f>
              <c:numCache>
                <c:formatCode>General</c:formatCode>
                <c:ptCount val="12"/>
                <c:pt idx="0">
                  <c:v>100</c:v>
                </c:pt>
                <c:pt idx="1">
                  <c:v>123.72093023255815</c:v>
                </c:pt>
                <c:pt idx="2">
                  <c:v>100.46511627906976</c:v>
                </c:pt>
                <c:pt idx="3">
                  <c:v>32.093023255813954</c:v>
                </c:pt>
                <c:pt idx="4">
                  <c:v>102.79069767441861</c:v>
                </c:pt>
                <c:pt idx="5">
                  <c:v>80</c:v>
                </c:pt>
                <c:pt idx="6">
                  <c:v>42.790697674418603</c:v>
                </c:pt>
                <c:pt idx="7">
                  <c:v>0.93023255813953487</c:v>
                </c:pt>
                <c:pt idx="8">
                  <c:v>95.813953488372093</c:v>
                </c:pt>
                <c:pt idx="9">
                  <c:v>30.697674418604652</c:v>
                </c:pt>
                <c:pt idx="10">
                  <c:v>58.604651162790695</c:v>
                </c:pt>
                <c:pt idx="11">
                  <c:v>120.46511627906976</c:v>
                </c:pt>
              </c:numCache>
            </c:numRef>
          </c:val>
          <c:smooth val="0"/>
          <c:extLst>
            <c:ext xmlns:c16="http://schemas.microsoft.com/office/drawing/2014/chart" uri="{C3380CC4-5D6E-409C-BE32-E72D297353CC}">
              <c16:uniqueId val="{00000004-F039-404F-8913-BFD911031D9D}"/>
            </c:ext>
          </c:extLst>
        </c:ser>
        <c:ser>
          <c:idx val="5"/>
          <c:order val="5"/>
          <c:tx>
            <c:strRef>
              <c:f>'5'!$K$25</c:f>
              <c:strCache>
                <c:ptCount val="1"/>
                <c:pt idx="0">
                  <c:v>Zeta</c:v>
                </c:pt>
              </c:strCache>
            </c:strRef>
          </c:tx>
          <c:spPr>
            <a:ln w="28575" cap="rnd">
              <a:solidFill>
                <a:schemeClr val="accent6"/>
              </a:solidFill>
              <a:round/>
            </a:ln>
            <a:effectLst/>
          </c:spPr>
          <c:marker>
            <c:symbol val="none"/>
          </c:marker>
          <c:cat>
            <c:strRef>
              <c:f>'5'!$E$26:$E$37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'5'!$K$26:$K$37</c:f>
              <c:numCache>
                <c:formatCode>General</c:formatCode>
                <c:ptCount val="12"/>
                <c:pt idx="0">
                  <c:v>100</c:v>
                </c:pt>
                <c:pt idx="1">
                  <c:v>3.2967032967032965</c:v>
                </c:pt>
                <c:pt idx="2">
                  <c:v>563.73626373626371</c:v>
                </c:pt>
                <c:pt idx="3">
                  <c:v>348.35164835164835</c:v>
                </c:pt>
                <c:pt idx="4">
                  <c:v>203.2967032967033</c:v>
                </c:pt>
                <c:pt idx="5">
                  <c:v>637.36263736263732</c:v>
                </c:pt>
                <c:pt idx="6">
                  <c:v>42.857142857142854</c:v>
                </c:pt>
                <c:pt idx="7">
                  <c:v>321.97802197802196</c:v>
                </c:pt>
                <c:pt idx="8">
                  <c:v>182.41758241758242</c:v>
                </c:pt>
                <c:pt idx="9">
                  <c:v>325.27472527472526</c:v>
                </c:pt>
                <c:pt idx="10">
                  <c:v>224.17582417582418</c:v>
                </c:pt>
                <c:pt idx="11">
                  <c:v>85.714285714285708</c:v>
                </c:pt>
              </c:numCache>
            </c:numRef>
          </c:val>
          <c:smooth val="0"/>
          <c:extLst>
            <c:ext xmlns:c16="http://schemas.microsoft.com/office/drawing/2014/chart" uri="{C3380CC4-5D6E-409C-BE32-E72D297353CC}">
              <c16:uniqueId val="{00000005-F039-404F-8913-BFD911031D9D}"/>
            </c:ext>
          </c:extLst>
        </c:ser>
        <c:dLbls>
          <c:showLegendKey val="0"/>
          <c:showVal val="0"/>
          <c:showCatName val="0"/>
          <c:showSerName val="0"/>
          <c:showPercent val="0"/>
          <c:showBubbleSize val="0"/>
        </c:dLbls>
        <c:smooth val="0"/>
        <c:axId val="246291680"/>
        <c:axId val="246292160"/>
      </c:lineChart>
      <c:catAx>
        <c:axId val="2462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92160"/>
        <c:crosses val="autoZero"/>
        <c:auto val="1"/>
        <c:lblAlgn val="ctr"/>
        <c:lblOffset val="100"/>
        <c:noMultiLvlLbl val="0"/>
      </c:catAx>
      <c:valAx>
        <c:axId val="24629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29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Spaghetti</a:t>
            </a:r>
            <a:r>
              <a:rPr lang="en-IN" baseline="0"/>
              <a:t> line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'5'!$F$52</c:f>
              <c:strCache>
                <c:ptCount val="1"/>
                <c:pt idx="0">
                  <c:v>Alpha</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'5'!$F$53:$F$64</c:f>
              <c:numCache>
                <c:formatCode>General</c:formatCode>
                <c:ptCount val="12"/>
                <c:pt idx="0">
                  <c:v>235</c:v>
                </c:pt>
                <c:pt idx="1">
                  <c:v>145</c:v>
                </c:pt>
                <c:pt idx="2">
                  <c:v>355</c:v>
                </c:pt>
                <c:pt idx="3">
                  <c:v>115</c:v>
                </c:pt>
                <c:pt idx="4">
                  <c:v>50</c:v>
                </c:pt>
                <c:pt idx="5">
                  <c:v>145</c:v>
                </c:pt>
                <c:pt idx="6">
                  <c:v>255</c:v>
                </c:pt>
                <c:pt idx="7">
                  <c:v>220</c:v>
                </c:pt>
                <c:pt idx="8">
                  <c:v>215</c:v>
                </c:pt>
                <c:pt idx="9">
                  <c:v>10</c:v>
                </c:pt>
                <c:pt idx="10">
                  <c:v>310</c:v>
                </c:pt>
                <c:pt idx="11">
                  <c:v>75</c:v>
                </c:pt>
              </c:numCache>
            </c:numRef>
          </c:val>
          <c:smooth val="0"/>
          <c:extLst>
            <c:ext xmlns:c16="http://schemas.microsoft.com/office/drawing/2014/chart" uri="{C3380CC4-5D6E-409C-BE32-E72D297353CC}">
              <c16:uniqueId val="{00000000-69E4-4213-A6E6-9748F40DA620}"/>
            </c:ext>
          </c:extLst>
        </c:ser>
        <c:ser>
          <c:idx val="1"/>
          <c:order val="1"/>
          <c:tx>
            <c:strRef>
              <c:f>'5'!$G$52</c:f>
              <c:strCache>
                <c:ptCount val="1"/>
                <c:pt idx="0">
                  <c:v>Beta</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'5'!$G$53:$G$64</c:f>
              <c:numCache>
                <c:formatCode>General</c:formatCode>
                <c:ptCount val="12"/>
                <c:pt idx="0">
                  <c:v>200</c:v>
                </c:pt>
                <c:pt idx="1">
                  <c:v>240</c:v>
                </c:pt>
                <c:pt idx="2">
                  <c:v>280</c:v>
                </c:pt>
                <c:pt idx="3">
                  <c:v>320</c:v>
                </c:pt>
                <c:pt idx="4">
                  <c:v>280</c:v>
                </c:pt>
                <c:pt idx="5">
                  <c:v>200</c:v>
                </c:pt>
                <c:pt idx="6">
                  <c:v>180</c:v>
                </c:pt>
                <c:pt idx="7">
                  <c:v>320</c:v>
                </c:pt>
                <c:pt idx="8">
                  <c:v>280</c:v>
                </c:pt>
                <c:pt idx="9">
                  <c:v>320</c:v>
                </c:pt>
                <c:pt idx="10">
                  <c:v>210</c:v>
                </c:pt>
                <c:pt idx="11">
                  <c:v>290</c:v>
                </c:pt>
              </c:numCache>
            </c:numRef>
          </c:val>
          <c:smooth val="0"/>
          <c:extLst>
            <c:ext xmlns:c16="http://schemas.microsoft.com/office/drawing/2014/chart" uri="{C3380CC4-5D6E-409C-BE32-E72D297353CC}">
              <c16:uniqueId val="{00000001-69E4-4213-A6E6-9748F40DA620}"/>
            </c:ext>
          </c:extLst>
        </c:ser>
        <c:ser>
          <c:idx val="2"/>
          <c:order val="2"/>
          <c:tx>
            <c:strRef>
              <c:f>'5'!$H$52</c:f>
              <c:strCache>
                <c:ptCount val="1"/>
                <c:pt idx="0">
                  <c:v>Gamma</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'5'!$H$53:$H$64</c:f>
              <c:numCache>
                <c:formatCode>General</c:formatCode>
                <c:ptCount val="12"/>
                <c:pt idx="0">
                  <c:v>144</c:v>
                </c:pt>
                <c:pt idx="1">
                  <c:v>270</c:v>
                </c:pt>
                <c:pt idx="2">
                  <c:v>213</c:v>
                </c:pt>
                <c:pt idx="3">
                  <c:v>288</c:v>
                </c:pt>
                <c:pt idx="4">
                  <c:v>537</c:v>
                </c:pt>
                <c:pt idx="5">
                  <c:v>105</c:v>
                </c:pt>
                <c:pt idx="6">
                  <c:v>30</c:v>
                </c:pt>
                <c:pt idx="7">
                  <c:v>12</c:v>
                </c:pt>
                <c:pt idx="8">
                  <c:v>9</c:v>
                </c:pt>
                <c:pt idx="9">
                  <c:v>114</c:v>
                </c:pt>
                <c:pt idx="10">
                  <c:v>30</c:v>
                </c:pt>
                <c:pt idx="11">
                  <c:v>372</c:v>
                </c:pt>
              </c:numCache>
            </c:numRef>
          </c:val>
          <c:smooth val="0"/>
          <c:extLst>
            <c:ext xmlns:c16="http://schemas.microsoft.com/office/drawing/2014/chart" uri="{C3380CC4-5D6E-409C-BE32-E72D297353CC}">
              <c16:uniqueId val="{00000002-69E4-4213-A6E6-9748F40DA620}"/>
            </c:ext>
          </c:extLst>
        </c:ser>
        <c:ser>
          <c:idx val="3"/>
          <c:order val="3"/>
          <c:tx>
            <c:strRef>
              <c:f>'5'!$I$52</c:f>
              <c:strCache>
                <c:ptCount val="1"/>
                <c:pt idx="0">
                  <c:v>Delta</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'5'!$I$53:$I$64</c:f>
              <c:numCache>
                <c:formatCode>General</c:formatCode>
                <c:ptCount val="12"/>
                <c:pt idx="0">
                  <c:v>249</c:v>
                </c:pt>
                <c:pt idx="1">
                  <c:v>403</c:v>
                </c:pt>
                <c:pt idx="2">
                  <c:v>72</c:v>
                </c:pt>
                <c:pt idx="3">
                  <c:v>441</c:v>
                </c:pt>
                <c:pt idx="4">
                  <c:v>191</c:v>
                </c:pt>
                <c:pt idx="5">
                  <c:v>99</c:v>
                </c:pt>
                <c:pt idx="6">
                  <c:v>532</c:v>
                </c:pt>
                <c:pt idx="7">
                  <c:v>28</c:v>
                </c:pt>
                <c:pt idx="8">
                  <c:v>260</c:v>
                </c:pt>
                <c:pt idx="9">
                  <c:v>134</c:v>
                </c:pt>
                <c:pt idx="10">
                  <c:v>607</c:v>
                </c:pt>
                <c:pt idx="11">
                  <c:v>373</c:v>
                </c:pt>
              </c:numCache>
            </c:numRef>
          </c:val>
          <c:smooth val="0"/>
          <c:extLst>
            <c:ext xmlns:c16="http://schemas.microsoft.com/office/drawing/2014/chart" uri="{C3380CC4-5D6E-409C-BE32-E72D297353CC}">
              <c16:uniqueId val="{00000003-69E4-4213-A6E6-9748F40DA620}"/>
            </c:ext>
          </c:extLst>
        </c:ser>
        <c:ser>
          <c:idx val="4"/>
          <c:order val="4"/>
          <c:tx>
            <c:strRef>
              <c:f>'5'!$J$52</c:f>
              <c:strCache>
                <c:ptCount val="1"/>
                <c:pt idx="0">
                  <c:v>Epsilon</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'5'!$J$53:$J$64</c:f>
              <c:numCache>
                <c:formatCode>General</c:formatCode>
                <c:ptCount val="12"/>
                <c:pt idx="0">
                  <c:v>645</c:v>
                </c:pt>
                <c:pt idx="1">
                  <c:v>798</c:v>
                </c:pt>
                <c:pt idx="2">
                  <c:v>648</c:v>
                </c:pt>
                <c:pt idx="3">
                  <c:v>207</c:v>
                </c:pt>
                <c:pt idx="4">
                  <c:v>663</c:v>
                </c:pt>
                <c:pt idx="5">
                  <c:v>516</c:v>
                </c:pt>
                <c:pt idx="6">
                  <c:v>276</c:v>
                </c:pt>
                <c:pt idx="7">
                  <c:v>6</c:v>
                </c:pt>
                <c:pt idx="8">
                  <c:v>618</c:v>
                </c:pt>
                <c:pt idx="9">
                  <c:v>198</c:v>
                </c:pt>
                <c:pt idx="10">
                  <c:v>378</c:v>
                </c:pt>
                <c:pt idx="11">
                  <c:v>777</c:v>
                </c:pt>
              </c:numCache>
            </c:numRef>
          </c:val>
          <c:smooth val="0"/>
          <c:extLst>
            <c:ext xmlns:c16="http://schemas.microsoft.com/office/drawing/2014/chart" uri="{C3380CC4-5D6E-409C-BE32-E72D297353CC}">
              <c16:uniqueId val="{00000004-69E4-4213-A6E6-9748F40DA620}"/>
            </c:ext>
          </c:extLst>
        </c:ser>
        <c:ser>
          <c:idx val="5"/>
          <c:order val="5"/>
          <c:tx>
            <c:strRef>
              <c:f>'5'!$K$52</c:f>
              <c:strCache>
                <c:ptCount val="1"/>
                <c:pt idx="0">
                  <c:v>Zeta</c:v>
                </c:pt>
              </c:strCache>
            </c:strRef>
          </c:tx>
          <c:spPr>
            <a:ln w="28575" cap="rnd">
              <a:solidFill>
                <a:schemeClr val="bg1">
                  <a:lumMod val="65000"/>
                </a:schemeClr>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'5'!$K$53:$K$64</c:f>
              <c:numCache>
                <c:formatCode>General</c:formatCode>
                <c:ptCount val="12"/>
                <c:pt idx="0">
                  <c:v>91</c:v>
                </c:pt>
                <c:pt idx="1">
                  <c:v>3</c:v>
                </c:pt>
                <c:pt idx="2">
                  <c:v>513</c:v>
                </c:pt>
                <c:pt idx="3">
                  <c:v>317</c:v>
                </c:pt>
                <c:pt idx="4">
                  <c:v>185</c:v>
                </c:pt>
                <c:pt idx="5">
                  <c:v>580</c:v>
                </c:pt>
                <c:pt idx="6">
                  <c:v>39</c:v>
                </c:pt>
                <c:pt idx="7">
                  <c:v>293</c:v>
                </c:pt>
                <c:pt idx="8">
                  <c:v>166</c:v>
                </c:pt>
                <c:pt idx="9">
                  <c:v>296</c:v>
                </c:pt>
                <c:pt idx="10">
                  <c:v>204</c:v>
                </c:pt>
                <c:pt idx="11">
                  <c:v>78</c:v>
                </c:pt>
              </c:numCache>
            </c:numRef>
          </c:val>
          <c:smooth val="0"/>
          <c:extLst>
            <c:ext xmlns:c16="http://schemas.microsoft.com/office/drawing/2014/chart" uri="{C3380CC4-5D6E-409C-BE32-E72D297353CC}">
              <c16:uniqueId val="{00000005-69E4-4213-A6E6-9748F40DA620}"/>
            </c:ext>
          </c:extLst>
        </c:ser>
        <c:ser>
          <c:idx val="6"/>
          <c:order val="6"/>
          <c:tx>
            <c:strRef>
              <c:f>'5'!$L$52</c:f>
              <c:strCache>
                <c:ptCount val="1"/>
                <c:pt idx="0">
                  <c:v>Delta</c:v>
                </c:pt>
              </c:strCache>
            </c:strRef>
          </c:tx>
          <c:spPr>
            <a:ln w="28575" cap="rnd">
              <a:solidFill>
                <a:schemeClr val="accent2"/>
              </a:solidFill>
              <a:round/>
            </a:ln>
            <a:effectLst/>
          </c:spPr>
          <c:marker>
            <c:symbol val="none"/>
          </c:marker>
          <c:cat>
            <c:strRef>
              <c:f>'5'!$E$53:$E$64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'5'!$L$53:$L$64</c:f>
              <c:numCache>
                <c:formatCode>General</c:formatCode>
                <c:ptCount val="12"/>
                <c:pt idx="0">
                  <c:v>249</c:v>
                </c:pt>
                <c:pt idx="1">
                  <c:v>403</c:v>
                </c:pt>
                <c:pt idx="2">
                  <c:v>72</c:v>
                </c:pt>
                <c:pt idx="3">
                  <c:v>441</c:v>
                </c:pt>
                <c:pt idx="4">
                  <c:v>191</c:v>
                </c:pt>
                <c:pt idx="5">
                  <c:v>99</c:v>
                </c:pt>
                <c:pt idx="6">
                  <c:v>532</c:v>
                </c:pt>
                <c:pt idx="7">
                  <c:v>28</c:v>
                </c:pt>
                <c:pt idx="8">
                  <c:v>260</c:v>
                </c:pt>
                <c:pt idx="9">
                  <c:v>134</c:v>
                </c:pt>
                <c:pt idx="10">
                  <c:v>607</c:v>
                </c:pt>
                <c:pt idx="11">
                  <c:v>373</c:v>
                </c:pt>
              </c:numCache>
            </c:numRef>
          </c:val>
          <c:smooth val="0"/>
          <c:extLst>
            <c:ext xmlns:c16="http://schemas.microsoft.com/office/drawing/2014/chart" uri="{C3380CC4-5D6E-409C-BE32-E72D297353CC}">
              <c16:uniqueId val="{00000006-69E4-4213-A6E6-9748F40DA620}"/>
            </c:ext>
          </c:extLst>
        </c:ser>
        <c:dLbls>
          <c:showLegendKey val="0"/>
          <c:showVal val="0"/>
          <c:showCatName val="0"/>
          <c:showSerName val="0"/>
          <c:showPercent val="0"/>
          <c:showBubbleSize val="0"/>
        </c:dLbls>
        <c:smooth val="0"/>
        <c:axId val="513631776"/>
        <c:axId val="513633216"/>
      </c:lineChart>
      <c:catAx>
        <c:axId val="51363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33216"/>
        <c:crosses val="autoZero"/>
        <c:auto val="1"/>
        <c:lblAlgn val="ctr"/>
        <c:lblOffset val="100"/>
        <c:noMultiLvlLbl val="0"/>
      </c:catAx>
      <c:valAx>
        <c:axId val="51363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631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H$8" lockText="1" noThreeD="1"/>
</file>

<file path=xl/ctrlProps/ctrlProp2.xml><?xml version="1.0" encoding="utf-8"?>
<formControlPr xmlns="http://schemas.microsoft.com/office/spreadsheetml/2009/9/main" objectType="CheckBox" checked="Checked" fmlaLink="$I$8" lockText="1" noThreeD="1"/>
</file>

<file path=xl/ctrlProps/ctrlProp3.xml><?xml version="1.0" encoding="utf-8"?>
<formControlPr xmlns="http://schemas.microsoft.com/office/spreadsheetml/2009/9/main" objectType="CheckBox" checked="Checked" fmlaLink="$J$8"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5</xdr:col>
      <xdr:colOff>525780</xdr:colOff>
      <xdr:row>2</xdr:row>
      <xdr:rowOff>41910</xdr:rowOff>
    </xdr:from>
    <xdr:to>
      <xdr:col>15</xdr:col>
      <xdr:colOff>160020</xdr:colOff>
      <xdr:row>17</xdr:row>
      <xdr:rowOff>41910</xdr:rowOff>
    </xdr:to>
    <xdr:graphicFrame macro="">
      <xdr:nvGraphicFramePr>
        <xdr:cNvPr id="2" name="Chart 1">
          <a:extLst>
            <a:ext uri="{FF2B5EF4-FFF2-40B4-BE49-F238E27FC236}">
              <a16:creationId xmlns:a16="http://schemas.microsoft.com/office/drawing/2014/main" id="{3E447EFE-FD72-03CE-3813-43EEF3352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18</xdr:row>
      <xdr:rowOff>80010</xdr:rowOff>
    </xdr:from>
    <xdr:to>
      <xdr:col>12</xdr:col>
      <xdr:colOff>365760</xdr:colOff>
      <xdr:row>33</xdr:row>
      <xdr:rowOff>80010</xdr:rowOff>
    </xdr:to>
    <xdr:graphicFrame macro="">
      <xdr:nvGraphicFramePr>
        <xdr:cNvPr id="3" name="Chart 2">
          <a:extLst>
            <a:ext uri="{FF2B5EF4-FFF2-40B4-BE49-F238E27FC236}">
              <a16:creationId xmlns:a16="http://schemas.microsoft.com/office/drawing/2014/main" id="{F1DC0751-C454-92C6-DF66-6E919ED0D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121920</xdr:colOff>
      <xdr:row>18</xdr:row>
      <xdr:rowOff>19050</xdr:rowOff>
    </xdr:from>
    <xdr:to>
      <xdr:col>20</xdr:col>
      <xdr:colOff>426720</xdr:colOff>
      <xdr:row>33</xdr:row>
      <xdr:rowOff>19050</xdr:rowOff>
    </xdr:to>
    <xdr:graphicFrame macro="">
      <xdr:nvGraphicFramePr>
        <xdr:cNvPr id="4" name="Chart 3">
          <a:extLst>
            <a:ext uri="{FF2B5EF4-FFF2-40B4-BE49-F238E27FC236}">
              <a16:creationId xmlns:a16="http://schemas.microsoft.com/office/drawing/2014/main" id="{43D02651-A778-9CDE-7399-77919FC26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449580</xdr:colOff>
      <xdr:row>7</xdr:row>
      <xdr:rowOff>106680</xdr:rowOff>
    </xdr:from>
    <xdr:to>
      <xdr:col>20</xdr:col>
      <xdr:colOff>594360</xdr:colOff>
      <xdr:row>28</xdr:row>
      <xdr:rowOff>60960</xdr:rowOff>
    </xdr:to>
    <xdr:graphicFrame macro="">
      <xdr:nvGraphicFramePr>
        <xdr:cNvPr id="2" name="Chart 1">
          <a:extLst>
            <a:ext uri="{FF2B5EF4-FFF2-40B4-BE49-F238E27FC236}">
              <a16:creationId xmlns:a16="http://schemas.microsoft.com/office/drawing/2014/main" id="{A0ECD84B-B5B5-DF11-2200-C6BA40536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213360</xdr:colOff>
      <xdr:row>8</xdr:row>
      <xdr:rowOff>45720</xdr:rowOff>
    </xdr:from>
    <xdr:to>
      <xdr:col>15</xdr:col>
      <xdr:colOff>350520</xdr:colOff>
      <xdr:row>9</xdr:row>
      <xdr:rowOff>106680</xdr:rowOff>
    </xdr:to>
    <xdr:sp macro="" textlink="">
      <xdr:nvSpPr>
        <xdr:cNvPr id="5" name="Rectangle: Rounded Corners 4">
          <a:extLst>
            <a:ext uri="{FF2B5EF4-FFF2-40B4-BE49-F238E27FC236}">
              <a16:creationId xmlns:a16="http://schemas.microsoft.com/office/drawing/2014/main" id="{96FEDB91-30E3-D273-29F2-07BBE8A47030}"/>
            </a:ext>
          </a:extLst>
        </xdr:cNvPr>
        <xdr:cNvSpPr/>
      </xdr:nvSpPr>
      <xdr:spPr>
        <a:xfrm>
          <a:off x="9768840" y="1508760"/>
          <a:ext cx="746760" cy="2438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14</xdr:col>
          <xdr:colOff>251460</xdr:colOff>
          <xdr:row>7</xdr:row>
          <xdr:rowOff>7620</xdr:rowOff>
        </xdr:from>
        <xdr:to>
          <xdr:col>15</xdr:col>
          <xdr:colOff>388620</xdr:colOff>
          <xdr:row>11</xdr:row>
          <xdr:rowOff>7620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Amount</a:t>
              </a:r>
            </a:p>
          </xdr:txBody>
        </xdr:sp>
        <xdr:clientData/>
      </xdr:twoCellAnchor>
    </mc:Choice>
    <mc:Fallback/>
  </mc:AlternateContent>
  <xdr:twoCellAnchor>
    <xdr:from>
      <xdr:col>15</xdr:col>
      <xdr:colOff>434340</xdr:colOff>
      <xdr:row>8</xdr:row>
      <xdr:rowOff>53340</xdr:rowOff>
    </xdr:from>
    <xdr:to>
      <xdr:col>16</xdr:col>
      <xdr:colOff>495300</xdr:colOff>
      <xdr:row>9</xdr:row>
      <xdr:rowOff>106680</xdr:rowOff>
    </xdr:to>
    <xdr:sp macro="" textlink="">
      <xdr:nvSpPr>
        <xdr:cNvPr id="6" name="Rectangle: Rounded Corners 5">
          <a:extLst>
            <a:ext uri="{FF2B5EF4-FFF2-40B4-BE49-F238E27FC236}">
              <a16:creationId xmlns:a16="http://schemas.microsoft.com/office/drawing/2014/main" id="{DAF52F05-1C9B-BC28-A503-69EE6376BD6B}"/>
            </a:ext>
          </a:extLst>
        </xdr:cNvPr>
        <xdr:cNvSpPr/>
      </xdr:nvSpPr>
      <xdr:spPr>
        <a:xfrm>
          <a:off x="10599420" y="1516380"/>
          <a:ext cx="670560" cy="23622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15</xdr:col>
          <xdr:colOff>487680</xdr:colOff>
          <xdr:row>8</xdr:row>
          <xdr:rowOff>0</xdr:rowOff>
        </xdr:from>
        <xdr:to>
          <xdr:col>16</xdr:col>
          <xdr:colOff>457200</xdr:colOff>
          <xdr:row>9</xdr:row>
          <xdr:rowOff>167640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Profit</a:t>
              </a:r>
            </a:p>
          </xdr:txBody>
        </xdr:sp>
        <xdr:clientData/>
      </xdr:twoCellAnchor>
    </mc:Choice>
    <mc:Fallback/>
  </mc:AlternateContent>
  <xdr:twoCellAnchor>
    <xdr:from>
      <xdr:col>16</xdr:col>
      <xdr:colOff>579120</xdr:colOff>
      <xdr:row>8</xdr:row>
      <xdr:rowOff>45720</xdr:rowOff>
    </xdr:from>
    <xdr:to>
      <xdr:col>18</xdr:col>
      <xdr:colOff>22860</xdr:colOff>
      <xdr:row>9</xdr:row>
      <xdr:rowOff>99060</xdr:rowOff>
    </xdr:to>
    <xdr:sp macro="" textlink="">
      <xdr:nvSpPr>
        <xdr:cNvPr id="7" name="Rectangle: Rounded Corners 6">
          <a:extLst>
            <a:ext uri="{FF2B5EF4-FFF2-40B4-BE49-F238E27FC236}">
              <a16:creationId xmlns:a16="http://schemas.microsoft.com/office/drawing/2014/main" id="{529C6CE3-B354-1880-B5FA-3D396B5435FB}"/>
            </a:ext>
          </a:extLst>
        </xdr:cNvPr>
        <xdr:cNvSpPr/>
      </xdr:nvSpPr>
      <xdr:spPr>
        <a:xfrm>
          <a:off x="11353800" y="1508760"/>
          <a:ext cx="662940" cy="236220"/>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17</xdr:col>
          <xdr:colOff>68580</xdr:colOff>
          <xdr:row>8</xdr:row>
          <xdr:rowOff>76200</xdr:rowOff>
        </xdr:from>
        <xdr:to>
          <xdr:col>18</xdr:col>
          <xdr:colOff>289560</xdr:colOff>
          <xdr:row>9</xdr:row>
          <xdr:rowOff>114300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Units</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342900</xdr:colOff>
      <xdr:row>13</xdr:row>
      <xdr:rowOff>22861</xdr:rowOff>
    </xdr:from>
    <xdr:to>
      <xdr:col>5</xdr:col>
      <xdr:colOff>297180</xdr:colOff>
      <xdr:row>24</xdr:row>
      <xdr:rowOff>30481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458B5962-5F55-7E53-FB79-DE68BDFA031B}"/>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400300" y="2375536"/>
              <a:ext cx="1783080" cy="19983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403860</xdr:colOff>
      <xdr:row>11</xdr:row>
      <xdr:rowOff>68579</xdr:rowOff>
    </xdr:from>
    <xdr:to>
      <xdr:col>13</xdr:col>
      <xdr:colOff>579120</xdr:colOff>
      <xdr:row>30</xdr:row>
      <xdr:rowOff>114299</xdr:rowOff>
    </xdr:to>
    <xdr:graphicFrame macro="">
      <xdr:nvGraphicFramePr>
        <xdr:cNvPr id="3" name="Chart 2">
          <a:extLst>
            <a:ext uri="{FF2B5EF4-FFF2-40B4-BE49-F238E27FC236}">
              <a16:creationId xmlns:a16="http://schemas.microsoft.com/office/drawing/2014/main" id="{35777A2C-D02E-3B2B-B33F-5D3273E74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876299</xdr:colOff>
      <xdr:row>13</xdr:row>
      <xdr:rowOff>45720</xdr:rowOff>
    </xdr:from>
    <xdr:ext cx="3108960" cy="264560"/>
    <xdr:sp macro="" textlink="$K$8">
      <xdr:nvSpPr>
        <xdr:cNvPr id="4" name="TextBox 3">
          <a:extLst>
            <a:ext uri="{FF2B5EF4-FFF2-40B4-BE49-F238E27FC236}">
              <a16:creationId xmlns:a16="http://schemas.microsoft.com/office/drawing/2014/main" id="{23469A20-28D7-9935-8C89-F45AFA403BCE}"/>
            </a:ext>
          </a:extLst>
        </xdr:cNvPr>
        <xdr:cNvSpPr txBox="1"/>
      </xdr:nvSpPr>
      <xdr:spPr>
        <a:xfrm flipH="1">
          <a:off x="4564379" y="2423160"/>
          <a:ext cx="31089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40AC806-E35E-44CE-9B16-AFDC0186AEAE}" type="TxLink">
            <a:rPr lang="en-US" sz="1100" b="0" i="0" u="none" strike="noStrike">
              <a:solidFill>
                <a:schemeClr val="accent2">
                  <a:lumMod val="75000"/>
                </a:schemeClr>
              </a:solidFill>
              <a:latin typeface="Calibri"/>
              <a:ea typeface="Calibri"/>
              <a:cs typeface="Calibri"/>
            </a:rPr>
            <a:pPr/>
            <a:t>Top 5 sales persons bring in 82% of sales</a:t>
          </a:fld>
          <a:endParaRPr lang="en-IN" sz="1100">
            <a:solidFill>
              <a:schemeClr val="accent2">
                <a:lumMod val="75000"/>
              </a:schemeClr>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editAs="absolute">
    <xdr:from>
      <xdr:col>11</xdr:col>
      <xdr:colOff>213360</xdr:colOff>
      <xdr:row>1</xdr:row>
      <xdr:rowOff>137160</xdr:rowOff>
    </xdr:from>
    <xdr:to>
      <xdr:col>21</xdr:col>
      <xdr:colOff>556260</xdr:colOff>
      <xdr:row>21</xdr:row>
      <xdr:rowOff>152400</xdr:rowOff>
    </xdr:to>
    <xdr:graphicFrame macro="">
      <xdr:nvGraphicFramePr>
        <xdr:cNvPr id="5" name="Chart 4">
          <a:extLst>
            <a:ext uri="{FF2B5EF4-FFF2-40B4-BE49-F238E27FC236}">
              <a16:creationId xmlns:a16="http://schemas.microsoft.com/office/drawing/2014/main" id="{814EA5E7-8066-D06B-1116-5825EBE0B6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403860</xdr:colOff>
      <xdr:row>3</xdr:row>
      <xdr:rowOff>118110</xdr:rowOff>
    </xdr:from>
    <xdr:to>
      <xdr:col>20</xdr:col>
      <xdr:colOff>99060</xdr:colOff>
      <xdr:row>17</xdr:row>
      <xdr:rowOff>72390</xdr:rowOff>
    </xdr:to>
    <xdr:graphicFrame macro="">
      <xdr:nvGraphicFramePr>
        <xdr:cNvPr id="2" name="Chart 1">
          <a:extLst>
            <a:ext uri="{FF2B5EF4-FFF2-40B4-BE49-F238E27FC236}">
              <a16:creationId xmlns:a16="http://schemas.microsoft.com/office/drawing/2014/main" id="{8E04097E-8058-77F5-1A65-E56ED8714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373380</xdr:colOff>
      <xdr:row>23</xdr:row>
      <xdr:rowOff>80010</xdr:rowOff>
    </xdr:from>
    <xdr:to>
      <xdr:col>20</xdr:col>
      <xdr:colOff>68580</xdr:colOff>
      <xdr:row>38</xdr:row>
      <xdr:rowOff>80010</xdr:rowOff>
    </xdr:to>
    <xdr:graphicFrame macro="">
      <xdr:nvGraphicFramePr>
        <xdr:cNvPr id="3" name="Chart 2">
          <a:extLst>
            <a:ext uri="{FF2B5EF4-FFF2-40B4-BE49-F238E27FC236}">
              <a16:creationId xmlns:a16="http://schemas.microsoft.com/office/drawing/2014/main" id="{11A62B64-630E-3746-D102-D2B00C518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91440</xdr:colOff>
      <xdr:row>51</xdr:row>
      <xdr:rowOff>3810</xdr:rowOff>
    </xdr:from>
    <xdr:to>
      <xdr:col>19</xdr:col>
      <xdr:colOff>396240</xdr:colOff>
      <xdr:row>66</xdr:row>
      <xdr:rowOff>3810</xdr:rowOff>
    </xdr:to>
    <xdr:graphicFrame macro="">
      <xdr:nvGraphicFramePr>
        <xdr:cNvPr id="4" name="Chart 3">
          <a:extLst>
            <a:ext uri="{FF2B5EF4-FFF2-40B4-BE49-F238E27FC236}">
              <a16:creationId xmlns:a16="http://schemas.microsoft.com/office/drawing/2014/main" id="{57D74435-330D-51ED-1ECE-7F0F7E5BF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441960</xdr:colOff>
      <xdr:row>71</xdr:row>
      <xdr:rowOff>125730</xdr:rowOff>
    </xdr:from>
    <xdr:to>
      <xdr:col>17</xdr:col>
      <xdr:colOff>137160</xdr:colOff>
      <xdr:row>86</xdr:row>
      <xdr:rowOff>125730</xdr:rowOff>
    </xdr:to>
    <xdr:graphicFrame macro="">
      <xdr:nvGraphicFramePr>
        <xdr:cNvPr id="6" name="Chart 5">
          <a:extLst>
            <a:ext uri="{FF2B5EF4-FFF2-40B4-BE49-F238E27FC236}">
              <a16:creationId xmlns:a16="http://schemas.microsoft.com/office/drawing/2014/main" id="{E6723BC1-C442-FB42-201F-822D34B6F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251460</xdr:colOff>
      <xdr:row>91</xdr:row>
      <xdr:rowOff>171450</xdr:rowOff>
    </xdr:from>
    <xdr:to>
      <xdr:col>15</xdr:col>
      <xdr:colOff>556260</xdr:colOff>
      <xdr:row>106</xdr:row>
      <xdr:rowOff>171450</xdr:rowOff>
    </xdr:to>
    <xdr:graphicFrame macro="">
      <xdr:nvGraphicFramePr>
        <xdr:cNvPr id="5" name="Chart 4">
          <a:extLst>
            <a:ext uri="{FF2B5EF4-FFF2-40B4-BE49-F238E27FC236}">
              <a16:creationId xmlns:a16="http://schemas.microsoft.com/office/drawing/2014/main" id="{8BAAB078-A919-3FBB-923E-1ED0E9C6D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251460</xdr:colOff>
      <xdr:row>116</xdr:row>
      <xdr:rowOff>34290</xdr:rowOff>
    </xdr:from>
    <xdr:to>
      <xdr:col>15</xdr:col>
      <xdr:colOff>592260</xdr:colOff>
      <xdr:row>131</xdr:row>
      <xdr:rowOff>34290</xdr:rowOff>
    </xdr:to>
    <xdr:graphicFrame macro="">
      <xdr:nvGraphicFramePr>
        <xdr:cNvPr id="7" name="Chart 6">
          <a:extLst>
            <a:ext uri="{FF2B5EF4-FFF2-40B4-BE49-F238E27FC236}">
              <a16:creationId xmlns:a16="http://schemas.microsoft.com/office/drawing/2014/main" id="{23B226FF-8440-95B9-002D-3435CCC5D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68580</xdr:colOff>
      <xdr:row>136</xdr:row>
      <xdr:rowOff>95250</xdr:rowOff>
    </xdr:from>
    <xdr:to>
      <xdr:col>18</xdr:col>
      <xdr:colOff>373380</xdr:colOff>
      <xdr:row>151</xdr:row>
      <xdr:rowOff>95250</xdr:rowOff>
    </xdr:to>
    <xdr:graphicFrame macro="">
      <xdr:nvGraphicFramePr>
        <xdr:cNvPr id="10" name="Chart 9">
          <a:extLst>
            <a:ext uri="{FF2B5EF4-FFF2-40B4-BE49-F238E27FC236}">
              <a16:creationId xmlns:a16="http://schemas.microsoft.com/office/drawing/2014/main" id="{DD5D3256-B3C9-6A5E-648F-01EAB067F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297180</xdr:colOff>
      <xdr:row>28</xdr:row>
      <xdr:rowOff>19050</xdr:rowOff>
    </xdr:from>
    <xdr:to>
      <xdr:col>14</xdr:col>
      <xdr:colOff>601980</xdr:colOff>
      <xdr:row>43</xdr:row>
      <xdr:rowOff>19050</xdr:rowOff>
    </xdr:to>
    <xdr:graphicFrame macro="">
      <xdr:nvGraphicFramePr>
        <xdr:cNvPr id="2" name="Chart 1">
          <a:extLst>
            <a:ext uri="{FF2B5EF4-FFF2-40B4-BE49-F238E27FC236}">
              <a16:creationId xmlns:a16="http://schemas.microsoft.com/office/drawing/2014/main" id="{945B31A2-7196-FF5D-5681-64365760D5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7</xdr:row>
      <xdr:rowOff>163830</xdr:rowOff>
    </xdr:from>
    <xdr:to>
      <xdr:col>14</xdr:col>
      <xdr:colOff>45720</xdr:colOff>
      <xdr:row>22</xdr:row>
      <xdr:rowOff>163830</xdr:rowOff>
    </xdr:to>
    <xdr:graphicFrame macro="">
      <xdr:nvGraphicFramePr>
        <xdr:cNvPr id="3" name="Chart 2">
          <a:extLst>
            <a:ext uri="{FF2B5EF4-FFF2-40B4-BE49-F238E27FC236}">
              <a16:creationId xmlns:a16="http://schemas.microsoft.com/office/drawing/2014/main" id="{C454E3FB-A8F8-23FE-062E-E495EE55F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182880</xdr:colOff>
      <xdr:row>45</xdr:row>
      <xdr:rowOff>156210</xdr:rowOff>
    </xdr:from>
    <xdr:to>
      <xdr:col>16</xdr:col>
      <xdr:colOff>487680</xdr:colOff>
      <xdr:row>60</xdr:row>
      <xdr:rowOff>156210</xdr:rowOff>
    </xdr:to>
    <xdr:graphicFrame macro="">
      <xdr:nvGraphicFramePr>
        <xdr:cNvPr id="4" name="Chart 3">
          <a:extLst>
            <a:ext uri="{FF2B5EF4-FFF2-40B4-BE49-F238E27FC236}">
              <a16:creationId xmlns:a16="http://schemas.microsoft.com/office/drawing/2014/main" id="{3EC40B34-6DD6-3D55-8A21-7E5A3BF3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243840</xdr:colOff>
      <xdr:row>66</xdr:row>
      <xdr:rowOff>76200</xdr:rowOff>
    </xdr:from>
    <xdr:to>
      <xdr:col>15</xdr:col>
      <xdr:colOff>45720</xdr:colOff>
      <xdr:row>84</xdr:row>
      <xdr:rowOff>137160</xdr:rowOff>
    </xdr:to>
    <xdr:graphicFrame macro="">
      <xdr:nvGraphicFramePr>
        <xdr:cNvPr id="5" name="Chart 4">
          <a:extLst>
            <a:ext uri="{FF2B5EF4-FFF2-40B4-BE49-F238E27FC236}">
              <a16:creationId xmlns:a16="http://schemas.microsoft.com/office/drawing/2014/main" id="{6F75B412-94B4-5BF7-C1FE-ADE8E7C58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160020</xdr:colOff>
      <xdr:row>97</xdr:row>
      <xdr:rowOff>95250</xdr:rowOff>
    </xdr:from>
    <xdr:to>
      <xdr:col>12</xdr:col>
      <xdr:colOff>236220</xdr:colOff>
      <xdr:row>112</xdr:row>
      <xdr:rowOff>95250</xdr:rowOff>
    </xdr:to>
    <xdr:graphicFrame macro="">
      <xdr:nvGraphicFramePr>
        <xdr:cNvPr id="8" name="Chart 7">
          <a:extLst>
            <a:ext uri="{FF2B5EF4-FFF2-40B4-BE49-F238E27FC236}">
              <a16:creationId xmlns:a16="http://schemas.microsoft.com/office/drawing/2014/main" id="{11CFFDE5-4462-D6A2-8A9A-9F906C9D7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426720</xdr:colOff>
      <xdr:row>2</xdr:row>
      <xdr:rowOff>125730</xdr:rowOff>
    </xdr:from>
    <xdr:to>
      <xdr:col>13</xdr:col>
      <xdr:colOff>121920</xdr:colOff>
      <xdr:row>17</xdr:row>
      <xdr:rowOff>110490</xdr:rowOff>
    </xdr:to>
    <xdr:graphicFrame macro="">
      <xdr:nvGraphicFramePr>
        <xdr:cNvPr id="4" name="Chart 3">
          <a:extLst>
            <a:ext uri="{FF2B5EF4-FFF2-40B4-BE49-F238E27FC236}">
              <a16:creationId xmlns:a16="http://schemas.microsoft.com/office/drawing/2014/main" id="{9D1A866E-89F3-321D-EEF2-997011FF1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8</xdr:row>
      <xdr:rowOff>30480</xdr:rowOff>
    </xdr:from>
    <xdr:to>
      <xdr:col>12</xdr:col>
      <xdr:colOff>396875</xdr:colOff>
      <xdr:row>9</xdr:row>
      <xdr:rowOff>129540</xdr:rowOff>
    </xdr:to>
    <xdr:pic>
      <xdr:nvPicPr>
        <xdr:cNvPr id="5" name="Picture 4">
          <a:extLst>
            <a:ext uri="{FF2B5EF4-FFF2-40B4-BE49-F238E27FC236}">
              <a16:creationId xmlns:a16="http://schemas.microsoft.com/office/drawing/2014/main" id="{562D8BBE-A09B-DEB2-CED7-6F3ABE463D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7101840" y="196596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160020</xdr:colOff>
      <xdr:row>9</xdr:row>
      <xdr:rowOff>137160</xdr:rowOff>
    </xdr:from>
    <xdr:to>
      <xdr:col>6</xdr:col>
      <xdr:colOff>480695</xdr:colOff>
      <xdr:row>11</xdr:row>
      <xdr:rowOff>53340</xdr:rowOff>
    </xdr:to>
    <xdr:pic>
      <xdr:nvPicPr>
        <xdr:cNvPr id="6" name="Picture 5">
          <a:extLst>
            <a:ext uri="{FF2B5EF4-FFF2-40B4-BE49-F238E27FC236}">
              <a16:creationId xmlns:a16="http://schemas.microsoft.com/office/drawing/2014/main" id="{9B2156C2-799A-4CE5-918D-37585B99E0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3528060" y="225552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236220</xdr:colOff>
      <xdr:row>6</xdr:row>
      <xdr:rowOff>15240</xdr:rowOff>
    </xdr:from>
    <xdr:to>
      <xdr:col>7</xdr:col>
      <xdr:colOff>556895</xdr:colOff>
      <xdr:row>7</xdr:row>
      <xdr:rowOff>114300</xdr:rowOff>
    </xdr:to>
    <xdr:pic>
      <xdr:nvPicPr>
        <xdr:cNvPr id="7" name="Picture 6">
          <a:extLst>
            <a:ext uri="{FF2B5EF4-FFF2-40B4-BE49-F238E27FC236}">
              <a16:creationId xmlns:a16="http://schemas.microsoft.com/office/drawing/2014/main" id="{893B79C2-6C75-4F72-A7E1-D09FDBB80E6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213860" y="158496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350520</xdr:colOff>
      <xdr:row>10</xdr:row>
      <xdr:rowOff>0</xdr:rowOff>
    </xdr:from>
    <xdr:to>
      <xdr:col>9</xdr:col>
      <xdr:colOff>61595</xdr:colOff>
      <xdr:row>11</xdr:row>
      <xdr:rowOff>99060</xdr:rowOff>
    </xdr:to>
    <xdr:pic>
      <xdr:nvPicPr>
        <xdr:cNvPr id="8" name="Picture 7">
          <a:extLst>
            <a:ext uri="{FF2B5EF4-FFF2-40B4-BE49-F238E27FC236}">
              <a16:creationId xmlns:a16="http://schemas.microsoft.com/office/drawing/2014/main" id="{A2BDAE32-5572-4DA7-A42D-F3F35597BCB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937760" y="230124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464820</xdr:colOff>
      <xdr:row>8</xdr:row>
      <xdr:rowOff>152400</xdr:rowOff>
    </xdr:from>
    <xdr:to>
      <xdr:col>10</xdr:col>
      <xdr:colOff>175895</xdr:colOff>
      <xdr:row>10</xdr:row>
      <xdr:rowOff>68580</xdr:rowOff>
    </xdr:to>
    <xdr:pic>
      <xdr:nvPicPr>
        <xdr:cNvPr id="9" name="Picture 8">
          <a:extLst>
            <a:ext uri="{FF2B5EF4-FFF2-40B4-BE49-F238E27FC236}">
              <a16:creationId xmlns:a16="http://schemas.microsoft.com/office/drawing/2014/main" id="{8AC0E674-6532-4931-865B-530D85D6AEA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661660" y="208788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571500</xdr:colOff>
      <xdr:row>6</xdr:row>
      <xdr:rowOff>167640</xdr:rowOff>
    </xdr:from>
    <xdr:to>
      <xdr:col>11</xdr:col>
      <xdr:colOff>282575</xdr:colOff>
      <xdr:row>8</xdr:row>
      <xdr:rowOff>83820</xdr:rowOff>
    </xdr:to>
    <xdr:pic>
      <xdr:nvPicPr>
        <xdr:cNvPr id="10" name="Picture 9">
          <a:extLst>
            <a:ext uri="{FF2B5EF4-FFF2-40B4-BE49-F238E27FC236}">
              <a16:creationId xmlns:a16="http://schemas.microsoft.com/office/drawing/2014/main" id="{D88010F6-83B4-43BE-A717-7907F12E0C6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377940" y="1737360"/>
          <a:ext cx="320675" cy="281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thu Nagavallika" refreshedDate="45549.777879513887" backgroundQuery="1" createdVersion="8" refreshedVersion="8" minRefreshableVersion="3" recordCount="0" supportSubquery="1" supportAdvancedDrill="1" xr:uid="{7A77034B-F06D-45D0-8690-DDEB1916F31B}">
  <cacheSource type="external" connectionId="1"/>
  <cacheFields count="3">
    <cacheField name="[Table1].[Sales Person].[Sales Person]" caption="Sales Person" numFmtId="0" level="1">
      <sharedItems count="9">
        <s v="Barr Faughny"/>
        <s v="Carla Molina"/>
        <s v="Ches Bonnell"/>
        <s v="Curtice Advani"/>
        <s v="Gigi Bohling"/>
        <s v="Gunar Cockshoot"/>
        <s v="Husein Augar"/>
        <s v="Oby Sorrel"/>
        <s v="Ram Mahesh"/>
      </sharedItems>
    </cacheField>
    <cacheField name="[Measures].[Sum of Amount]" caption="Sum of Amount" numFmtId="0" hierarchy="7" level="32767"/>
    <cacheField name="[Table1].[Geography].[Geography]" caption="Geography" numFmtId="0" hierarchy="1" level="1">
      <sharedItems containsSemiMixedTypes="0" containsNonDate="0" containsString="0"/>
    </cacheField>
  </cacheFields>
  <cacheHierarchies count="8">
    <cacheHierarchy uniqueName="[Table1].[Sales Person]" caption="Sales Person" attribute="1" defaultMemberUniqueName="[Table1].[Sales Person].[All]" allUniqueName="[Table1].[Sales Person].[All]" dimensionUniqueName="[Table1]" displayFolder="" count="2" memberValueDatatype="130" unbalanced="0">
      <fieldsUsage count="2">
        <fieldUsage x="-1"/>
        <fieldUsage x="0"/>
      </fieldsUsage>
    </cacheHierarchy>
    <cacheHierarchy uniqueName="[Table1].[Geography]" caption="Geography" attribute="1" defaultMemberUniqueName="[Table1].[Geography].[All]" allUniqueName="[Table1].[Geography].[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eethu Nagavallika" refreshedDate="45548.661944212959" backgroundQuery="1" createdVersion="3" refreshedVersion="8" minRefreshableVersion="3" recordCount="0" supportSubquery="1" supportAdvancedDrill="1" xr:uid="{AC99F843-FD12-46AD-82CB-4A9F5F814195}">
  <cacheSource type="external" connectionId="1">
    <extLst>
      <ext xmlns:x14="http://schemas.microsoft.com/office/spreadsheetml/2009/9/main" uri="{F057638F-6D5F-4e77-A914-E7F072B9BCA8}">
        <x14:sourceConnection name="ThisWorkbookDataModel"/>
      </ext>
    </extLst>
  </cacheSource>
  <cacheFields count="0"/>
  <cacheHierarchies count="8">
    <cacheHierarchy uniqueName="[Table1].[Sales Person]" caption="Sales Person" attribute="1" defaultMemberUniqueName="[Table1].[Sales Person].[All]" allUniqueName="[Table1].[Sales Person].[All]" dimensionUniqueName="[Table1]" displayFolder="" count="0" memberValueDatatype="130" unbalanced="0"/>
    <cacheHierarchy uniqueName="[Table1].[Geography]" caption="Geography" attribute="1" defaultMemberUniqueName="[Table1].[Geography].[All]" allUniqueName="[Table1].[Geography].[All]" dimensionUniqueName="[Table1]" displayFolder="" count="2"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Amount]" caption="Amount" attribute="1" defaultMemberUniqueName="[Table1].[Amount].[All]" allUniqueName="[Table1].[Amount].[All]" dimensionUniqueName="[Table1]" displayFolder="" count="0" memberValueDatatype="20" unbalanced="0"/>
    <cacheHierarchy uniqueName="[Table1].[Units]" caption="Units" attribute="1" defaultMemberUniqueName="[Table1].[Units].[All]" allUniqueName="[Table1].[Units].[All]" dimensionUniqueName="[Table1]" displayFolder="" count="0" memberValueDatatype="2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mount]" caption="Sum of Amount" measure="1" displayFolder="" measureGroup="Table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8863790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08B13B-4EFD-4B98-A8BC-23D5B6663548}" name="PivotTable1"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3:B12"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6"/>
    </i>
    <i>
      <x v="4"/>
    </i>
    <i>
      <x v="8"/>
    </i>
    <i>
      <x v="3"/>
    </i>
    <i>
      <x v="2"/>
    </i>
    <i>
      <x v="5"/>
    </i>
    <i>
      <x v="1"/>
    </i>
    <i>
      <x v="7"/>
    </i>
    <i>
      <x/>
    </i>
  </rowItems>
  <colItems count="1">
    <i/>
  </colItems>
  <dataFields count="1">
    <dataField name="Sum of Amount" fld="1" baseField="0" baseItem="0"/>
  </dataFields>
  <pivotHierarchies count="8">
    <pivotHierarchy dragToData="1"/>
    <pivotHierarchy multipleItemSelectionAllowed="1" dragToData="1">
      <members count="1" level="1">
        <member name="[Table1].[Geography].&amp;[India]"/>
      </members>
    </pivotHierarchy>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bar_column_graph.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C2CCDB2F-869F-4048-863F-7D17534EE22E}" sourceName="[Table1].[Geography]">
  <pivotTables>
    <pivotTable tabId="6" name="PivotTable1"/>
  </pivotTables>
  <data>
    <olap pivotCacheId="886379059">
      <levels count="2">
        <level uniqueName="[Table1].[Geography].[(All)]" sourceCaption="(All)" count="0"/>
        <level uniqueName="[Table1].[Geography].[Geography]" sourceCaption="Geography" count="6">
          <ranges>
            <range startItem="0">
              <i n="[Table1].[Geography].&amp;[Australia]" c="Australia"/>
              <i n="[Table1].[Geography].&amp;[Canada]" c="Canada"/>
              <i n="[Table1].[Geography].&amp;[India]" c="India"/>
              <i n="[Table1].[Geography].&amp;[New Zealand]" c="New Zealand"/>
              <i n="[Table1].[Geography].&amp;[UK]" c="UK"/>
              <i n="[Table1].[Geography].&amp;[USA]" c="USA"/>
            </range>
          </ranges>
        </level>
      </levels>
      <selections count="1">
        <selection n="[Table1].[Geography].&amp;[Ind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C0D4AC0-E980-41E7-BEA9-E95B434BFE45}" cache="Slicer_Geography" caption="Geography" level="1"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BD626-6EE6-49E7-9684-5AFD6A25AB1A}" name="Table1" displayName="Table1" ref="C5:G155" totalsRowShown="0" headerRowDxfId="6" dataDxfId="5">
  <tableColumns count="5">
    <tableColumn id="1" xr3:uid="{1FACAAC1-BA90-47CC-BF2F-450ADD8902E6}" name="Sales Person" dataDxfId="4"/>
    <tableColumn id="2" xr3:uid="{D44D6C68-C8CA-4D79-A9EA-55AEE79DF01E}" name="Geography" dataDxfId="3"/>
    <tableColumn id="3" xr3:uid="{0123D728-54C1-417F-9258-64CD1C0A75FC}" name="Product" dataDxfId="2"/>
    <tableColumn id="4" xr3:uid="{EE144894-299D-41AA-8BEE-1210EE963FE6}" name="Amount" dataDxfId="1"/>
    <tableColumn id="5" xr3:uid="{C09A3B26-FF28-4C98-9F00-72CC364DD2FF}"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F3CC8-EFF4-424B-A4CA-8DBDDDC8E541}">
  <dimension ref="A1:D28"/>
  <sheetViews>
    <sheetView showGridLines="0" tabSelected="1" zoomScale="79" zoomScaleNormal="79" workbookViewId="0">
      <selection activeCell="D17" sqref="D17"/>
    </sheetView>
  </sheetViews>
  <sheetFormatPr defaultRowHeight="14.4"/>
  <cols>
    <col min="1" max="1" width="3.6640625" customWidth="1"/>
    <col min="2" max="2" width="22" customWidth="1"/>
  </cols>
  <sheetData>
    <row r="1" spans="1:4" s="32" customFormat="1" ht="46.2">
      <c r="A1" s="26"/>
      <c r="B1" s="31" t="s">
        <v>66</v>
      </c>
    </row>
    <row r="4" spans="1:4">
      <c r="B4" s="2" t="s">
        <v>0</v>
      </c>
      <c r="C4" s="2" t="s">
        <v>1</v>
      </c>
      <c r="D4" s="2" t="s">
        <v>9</v>
      </c>
    </row>
    <row r="5" spans="1:4">
      <c r="B5" s="3" t="s">
        <v>2</v>
      </c>
      <c r="C5" s="4">
        <v>450</v>
      </c>
      <c r="D5" s="3" t="e">
        <f>IF(C5=MAX($C$5:$C$9),C5,NA())</f>
        <v>#N/A</v>
      </c>
    </row>
    <row r="6" spans="1:4">
      <c r="B6" s="5" t="s">
        <v>3</v>
      </c>
      <c r="C6" s="4">
        <v>520</v>
      </c>
      <c r="D6" s="3" t="e">
        <f t="shared" ref="D6:D9" si="0">IF(C6=MAX($C$5:$C$9),C6,NA())</f>
        <v>#N/A</v>
      </c>
    </row>
    <row r="7" spans="1:4">
      <c r="B7" s="3" t="s">
        <v>4</v>
      </c>
      <c r="C7" s="4">
        <v>575</v>
      </c>
      <c r="D7" s="3">
        <f t="shared" si="0"/>
        <v>575</v>
      </c>
    </row>
    <row r="8" spans="1:4">
      <c r="B8" s="3" t="s">
        <v>5</v>
      </c>
      <c r="C8" s="4">
        <v>460</v>
      </c>
      <c r="D8" s="3" t="e">
        <f t="shared" si="0"/>
        <v>#N/A</v>
      </c>
    </row>
    <row r="9" spans="1:4">
      <c r="B9" s="3" t="s">
        <v>6</v>
      </c>
      <c r="C9" s="4">
        <v>350</v>
      </c>
      <c r="D9" s="3" t="e">
        <f t="shared" si="0"/>
        <v>#N/A</v>
      </c>
    </row>
    <row r="23" spans="2:4">
      <c r="B23" s="2" t="s">
        <v>0</v>
      </c>
      <c r="C23" s="2" t="s">
        <v>7</v>
      </c>
      <c r="D23" s="2" t="s">
        <v>8</v>
      </c>
    </row>
    <row r="24" spans="2:4">
      <c r="B24" s="3" t="s">
        <v>2</v>
      </c>
      <c r="C24" s="4">
        <v>450</v>
      </c>
      <c r="D24" s="3">
        <v>401</v>
      </c>
    </row>
    <row r="25" spans="2:4">
      <c r="B25" s="5" t="s">
        <v>3</v>
      </c>
      <c r="C25" s="4">
        <v>520</v>
      </c>
      <c r="D25" s="3">
        <v>584</v>
      </c>
    </row>
    <row r="26" spans="2:4">
      <c r="B26" s="3" t="s">
        <v>4</v>
      </c>
      <c r="C26" s="4">
        <v>575</v>
      </c>
      <c r="D26" s="3">
        <v>493</v>
      </c>
    </row>
    <row r="27" spans="2:4">
      <c r="B27" s="3" t="s">
        <v>5</v>
      </c>
      <c r="C27" s="4">
        <v>460</v>
      </c>
      <c r="D27" s="3">
        <v>453</v>
      </c>
    </row>
    <row r="28" spans="2:4">
      <c r="B28" s="3" t="s">
        <v>6</v>
      </c>
      <c r="C28" s="4">
        <v>350</v>
      </c>
      <c r="D28" s="3">
        <v>400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0F87-AABB-4D84-B835-8E407647F86C}">
  <sheetPr codeName="Sheet1"/>
  <dimension ref="A1:J15"/>
  <sheetViews>
    <sheetView showGridLines="0" workbookViewId="0">
      <selection activeCell="J8" sqref="J8"/>
    </sheetView>
  </sheetViews>
  <sheetFormatPr defaultRowHeight="14.4"/>
  <cols>
    <col min="1" max="1" width="1.5546875" customWidth="1"/>
    <col min="5" max="5" width="13.5546875" customWidth="1"/>
    <col min="6" max="6" width="12.5546875" bestFit="1" customWidth="1"/>
    <col min="7" max="7" width="11.109375" bestFit="1" customWidth="1"/>
    <col min="8" max="8" width="13.109375" customWidth="1"/>
    <col min="9" max="9" width="12.5546875" bestFit="1" customWidth="1"/>
    <col min="10" max="10" width="11.109375" bestFit="1" customWidth="1"/>
  </cols>
  <sheetData>
    <row r="1" spans="1:10" s="1" customFormat="1" ht="47.4" customHeight="1">
      <c r="A1" s="7"/>
      <c r="B1" s="6" t="s">
        <v>10</v>
      </c>
    </row>
    <row r="2" spans="1:10" hidden="1"/>
    <row r="3" spans="1:10" hidden="1"/>
    <row r="4" spans="1:10" hidden="1"/>
    <row r="5" spans="1:10" hidden="1"/>
    <row r="6" spans="1:10" hidden="1"/>
    <row r="8" spans="1:10">
      <c r="H8" s="12" t="b">
        <v>1</v>
      </c>
      <c r="I8" s="12" t="b">
        <v>1</v>
      </c>
      <c r="J8" s="12" t="b">
        <v>1</v>
      </c>
    </row>
    <row r="9" spans="1:10">
      <c r="D9" s="10" t="s">
        <v>11</v>
      </c>
      <c r="E9" s="10" t="s">
        <v>12</v>
      </c>
      <c r="F9" s="10" t="s">
        <v>13</v>
      </c>
      <c r="G9" s="10" t="s">
        <v>14</v>
      </c>
      <c r="H9" s="11" t="s">
        <v>12</v>
      </c>
      <c r="I9" s="11" t="s">
        <v>13</v>
      </c>
      <c r="J9" s="11" t="s">
        <v>14</v>
      </c>
    </row>
    <row r="10" spans="1:10">
      <c r="D10" s="8">
        <v>44470</v>
      </c>
      <c r="E10" s="4">
        <v>252469</v>
      </c>
      <c r="F10" s="4">
        <v>171788</v>
      </c>
      <c r="G10" s="4">
        <v>8760</v>
      </c>
      <c r="H10" s="4">
        <f>IF(H$8,E10,NA())</f>
        <v>252469</v>
      </c>
      <c r="I10" s="4">
        <f t="shared" ref="I10:J10" si="0">IF(I$8,F10,NA())</f>
        <v>171788</v>
      </c>
      <c r="J10" s="4">
        <f t="shared" si="0"/>
        <v>8760</v>
      </c>
    </row>
    <row r="11" spans="1:10">
      <c r="D11" s="8">
        <v>44501</v>
      </c>
      <c r="E11" s="4">
        <v>237944</v>
      </c>
      <c r="F11" s="4">
        <v>169684</v>
      </c>
      <c r="G11" s="4">
        <v>7302</v>
      </c>
      <c r="H11" s="4">
        <f t="shared" ref="H11:H15" si="1">IF(H$8,E11,NA())</f>
        <v>237944</v>
      </c>
      <c r="I11" s="4">
        <f t="shared" ref="I11:I15" si="2">IF(I$8,F11,NA())</f>
        <v>169684</v>
      </c>
      <c r="J11" s="4">
        <f t="shared" ref="J11:J15" si="3">IF(J$8,G11,NA())</f>
        <v>7302</v>
      </c>
    </row>
    <row r="12" spans="1:10">
      <c r="D12" s="8">
        <v>44531</v>
      </c>
      <c r="E12" s="4">
        <v>218813</v>
      </c>
      <c r="F12" s="4">
        <v>149890</v>
      </c>
      <c r="G12" s="4">
        <v>7431</v>
      </c>
      <c r="H12" s="4">
        <f t="shared" si="1"/>
        <v>218813</v>
      </c>
      <c r="I12" s="4">
        <f t="shared" si="2"/>
        <v>149890</v>
      </c>
      <c r="J12" s="4">
        <f t="shared" si="3"/>
        <v>7431</v>
      </c>
    </row>
    <row r="13" spans="1:10">
      <c r="D13" s="8">
        <v>44562</v>
      </c>
      <c r="E13" s="4">
        <v>242672</v>
      </c>
      <c r="F13" s="4">
        <v>123321</v>
      </c>
      <c r="G13" s="4">
        <v>10158</v>
      </c>
      <c r="H13" s="4">
        <f t="shared" si="1"/>
        <v>242672</v>
      </c>
      <c r="I13" s="4">
        <f t="shared" si="2"/>
        <v>123321</v>
      </c>
      <c r="J13" s="4">
        <f t="shared" si="3"/>
        <v>10158</v>
      </c>
    </row>
    <row r="14" spans="1:10">
      <c r="D14" s="8">
        <v>44593</v>
      </c>
      <c r="E14" s="4">
        <v>281943</v>
      </c>
      <c r="F14" s="4">
        <v>162490</v>
      </c>
      <c r="G14" s="4">
        <v>5745</v>
      </c>
      <c r="H14" s="4">
        <f t="shared" si="1"/>
        <v>281943</v>
      </c>
      <c r="I14" s="4">
        <f t="shared" si="2"/>
        <v>162490</v>
      </c>
      <c r="J14" s="4">
        <f t="shared" si="3"/>
        <v>5745</v>
      </c>
    </row>
    <row r="15" spans="1:10">
      <c r="D15" s="8">
        <v>44621</v>
      </c>
      <c r="E15" s="4">
        <v>168679</v>
      </c>
      <c r="F15" s="4">
        <v>107994</v>
      </c>
      <c r="G15" s="4">
        <v>6264</v>
      </c>
      <c r="H15" s="4">
        <f t="shared" si="1"/>
        <v>168679</v>
      </c>
      <c r="I15" s="4">
        <f t="shared" si="2"/>
        <v>107994</v>
      </c>
      <c r="J15" s="4">
        <f t="shared" si="3"/>
        <v>6264</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14</xdr:col>
                    <xdr:colOff>251460</xdr:colOff>
                    <xdr:row>7</xdr:row>
                    <xdr:rowOff>7620</xdr:rowOff>
                  </from>
                  <to>
                    <xdr:col>15</xdr:col>
                    <xdr:colOff>388620</xdr:colOff>
                    <xdr:row>11</xdr:row>
                    <xdr:rowOff>7620</xdr:rowOff>
                  </to>
                </anchor>
              </controlPr>
            </control>
          </mc:Choice>
        </mc:AlternateContent>
        <mc:AlternateContent xmlns:mc="http://schemas.openxmlformats.org/markup-compatibility/2006">
          <mc:Choice Requires="x14">
            <control shapeId="2054" r:id="rId5" name="Check Box 6">
              <controlPr defaultSize="0" autoFill="0" autoLine="0" autoPict="0">
                <anchor moveWithCells="1">
                  <from>
                    <xdr:col>15</xdr:col>
                    <xdr:colOff>487680</xdr:colOff>
                    <xdr:row>8</xdr:row>
                    <xdr:rowOff>0</xdr:rowOff>
                  </from>
                  <to>
                    <xdr:col>16</xdr:col>
                    <xdr:colOff>457200</xdr:colOff>
                    <xdr:row>9</xdr:row>
                    <xdr:rowOff>167640</xdr:rowOff>
                  </to>
                </anchor>
              </controlPr>
            </control>
          </mc:Choice>
        </mc:AlternateContent>
        <mc:AlternateContent xmlns:mc="http://schemas.openxmlformats.org/markup-compatibility/2006">
          <mc:Choice Requires="x14">
            <control shapeId="2055" r:id="rId6" name="Check Box 7">
              <controlPr defaultSize="0" autoFill="0" autoLine="0" autoPict="0">
                <anchor moveWithCells="1">
                  <from>
                    <xdr:col>17</xdr:col>
                    <xdr:colOff>68580</xdr:colOff>
                    <xdr:row>8</xdr:row>
                    <xdr:rowOff>76200</xdr:rowOff>
                  </from>
                  <to>
                    <xdr:col>18</xdr:col>
                    <xdr:colOff>289560</xdr:colOff>
                    <xdr:row>9</xdr:row>
                    <xdr:rowOff>114300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883B-858E-421F-B183-07D7BADEA639}">
  <dimension ref="A1:G155"/>
  <sheetViews>
    <sheetView workbookViewId="0">
      <selection activeCell="D12" sqref="D12"/>
    </sheetView>
  </sheetViews>
  <sheetFormatPr defaultRowHeight="14.4"/>
  <cols>
    <col min="1" max="1" width="2.109375" customWidth="1"/>
    <col min="3" max="3" width="15.109375" bestFit="1" customWidth="1"/>
    <col min="4" max="4" width="12.109375" customWidth="1"/>
    <col min="5" max="5" width="20.21875" bestFit="1" customWidth="1"/>
    <col min="6" max="6" width="9.77734375" customWidth="1"/>
    <col min="7" max="7" width="7.21875" customWidth="1"/>
  </cols>
  <sheetData>
    <row r="1" spans="1:7" s="18" customFormat="1" ht="56.4" customHeight="1">
      <c r="A1" s="20"/>
      <c r="B1" s="19" t="s">
        <v>53</v>
      </c>
    </row>
    <row r="3" spans="1:7" hidden="1"/>
    <row r="5" spans="1:7">
      <c r="C5" s="14" t="s">
        <v>15</v>
      </c>
      <c r="D5" s="14" t="s">
        <v>16</v>
      </c>
      <c r="E5" s="14" t="s">
        <v>0</v>
      </c>
      <c r="F5" s="15" t="s">
        <v>12</v>
      </c>
      <c r="G5" s="15" t="s">
        <v>14</v>
      </c>
    </row>
    <row r="6" spans="1:7">
      <c r="C6" s="13" t="s">
        <v>17</v>
      </c>
      <c r="D6" s="13" t="s">
        <v>18</v>
      </c>
      <c r="E6" s="13" t="s">
        <v>19</v>
      </c>
      <c r="F6" s="16">
        <v>1624</v>
      </c>
      <c r="G6" s="17">
        <v>114</v>
      </c>
    </row>
    <row r="7" spans="1:7">
      <c r="C7" s="13" t="s">
        <v>20</v>
      </c>
      <c r="D7" s="13" t="s">
        <v>21</v>
      </c>
      <c r="E7" s="13" t="s">
        <v>22</v>
      </c>
      <c r="F7" s="16">
        <v>6706</v>
      </c>
      <c r="G7" s="17">
        <v>459</v>
      </c>
    </row>
    <row r="8" spans="1:7">
      <c r="C8" s="13" t="s">
        <v>23</v>
      </c>
      <c r="D8" s="13" t="s">
        <v>21</v>
      </c>
      <c r="E8" s="13" t="s">
        <v>24</v>
      </c>
      <c r="F8" s="16">
        <v>959</v>
      </c>
      <c r="G8" s="17">
        <v>147</v>
      </c>
    </row>
    <row r="9" spans="1:7">
      <c r="C9" s="13" t="s">
        <v>25</v>
      </c>
      <c r="D9" s="13" t="s">
        <v>26</v>
      </c>
      <c r="E9" s="13" t="s">
        <v>2</v>
      </c>
      <c r="F9" s="16">
        <v>9632</v>
      </c>
      <c r="G9" s="17">
        <v>288</v>
      </c>
    </row>
    <row r="10" spans="1:7">
      <c r="C10" s="13" t="s">
        <v>27</v>
      </c>
      <c r="D10" s="13" t="s">
        <v>28</v>
      </c>
      <c r="E10" s="13" t="s">
        <v>29</v>
      </c>
      <c r="F10" s="16">
        <v>2100</v>
      </c>
      <c r="G10" s="17">
        <v>414</v>
      </c>
    </row>
    <row r="11" spans="1:7">
      <c r="C11" s="13" t="s">
        <v>17</v>
      </c>
      <c r="D11" s="13" t="s">
        <v>21</v>
      </c>
      <c r="E11" s="13" t="s">
        <v>30</v>
      </c>
      <c r="F11" s="16">
        <v>8869</v>
      </c>
      <c r="G11" s="17">
        <v>432</v>
      </c>
    </row>
    <row r="12" spans="1:7">
      <c r="C12" s="13" t="s">
        <v>27</v>
      </c>
      <c r="D12" s="13" t="s">
        <v>31</v>
      </c>
      <c r="E12" s="13" t="s">
        <v>32</v>
      </c>
      <c r="F12" s="16">
        <v>2681</v>
      </c>
      <c r="G12" s="17">
        <v>54</v>
      </c>
    </row>
    <row r="13" spans="1:7">
      <c r="C13" s="13" t="s">
        <v>20</v>
      </c>
      <c r="D13" s="13" t="s">
        <v>21</v>
      </c>
      <c r="E13" s="13" t="s">
        <v>33</v>
      </c>
      <c r="F13" s="16">
        <v>5012</v>
      </c>
      <c r="G13" s="17">
        <v>210</v>
      </c>
    </row>
    <row r="14" spans="1:7">
      <c r="C14" s="13" t="s">
        <v>34</v>
      </c>
      <c r="D14" s="13" t="s">
        <v>31</v>
      </c>
      <c r="E14" s="13" t="s">
        <v>35</v>
      </c>
      <c r="F14" s="16">
        <v>1281</v>
      </c>
      <c r="G14" s="17">
        <v>75</v>
      </c>
    </row>
    <row r="15" spans="1:7">
      <c r="C15" s="13" t="s">
        <v>36</v>
      </c>
      <c r="D15" s="13" t="s">
        <v>18</v>
      </c>
      <c r="E15" s="13" t="s">
        <v>35</v>
      </c>
      <c r="F15" s="16">
        <v>4991</v>
      </c>
      <c r="G15" s="17">
        <v>12</v>
      </c>
    </row>
    <row r="16" spans="1:7">
      <c r="C16" s="13" t="s">
        <v>37</v>
      </c>
      <c r="D16" s="13" t="s">
        <v>28</v>
      </c>
      <c r="E16" s="13" t="s">
        <v>29</v>
      </c>
      <c r="F16" s="16">
        <v>1785</v>
      </c>
      <c r="G16" s="17">
        <v>462</v>
      </c>
    </row>
    <row r="17" spans="3:7">
      <c r="C17" s="13" t="s">
        <v>38</v>
      </c>
      <c r="D17" s="13" t="s">
        <v>18</v>
      </c>
      <c r="E17" s="13" t="s">
        <v>39</v>
      </c>
      <c r="F17" s="16">
        <v>3983</v>
      </c>
      <c r="G17" s="17">
        <v>144</v>
      </c>
    </row>
    <row r="18" spans="3:7">
      <c r="C18" s="13" t="s">
        <v>23</v>
      </c>
      <c r="D18" s="13" t="s">
        <v>31</v>
      </c>
      <c r="E18" s="13" t="s">
        <v>40</v>
      </c>
      <c r="F18" s="16">
        <v>2646</v>
      </c>
      <c r="G18" s="17">
        <v>120</v>
      </c>
    </row>
    <row r="19" spans="3:7">
      <c r="C19" s="13" t="s">
        <v>37</v>
      </c>
      <c r="D19" s="13" t="s">
        <v>41</v>
      </c>
      <c r="E19" s="13" t="s">
        <v>42</v>
      </c>
      <c r="F19" s="16">
        <v>252</v>
      </c>
      <c r="G19" s="17">
        <v>54</v>
      </c>
    </row>
    <row r="20" spans="3:7">
      <c r="C20" s="13" t="s">
        <v>38</v>
      </c>
      <c r="D20" s="13" t="s">
        <v>21</v>
      </c>
      <c r="E20" s="13" t="s">
        <v>29</v>
      </c>
      <c r="F20" s="16">
        <v>2464</v>
      </c>
      <c r="G20" s="17">
        <v>234</v>
      </c>
    </row>
    <row r="21" spans="3:7">
      <c r="C21" s="13" t="s">
        <v>38</v>
      </c>
      <c r="D21" s="13" t="s">
        <v>21</v>
      </c>
      <c r="E21" s="13" t="s">
        <v>43</v>
      </c>
      <c r="F21" s="16">
        <v>2114</v>
      </c>
      <c r="G21" s="17">
        <v>66</v>
      </c>
    </row>
    <row r="22" spans="3:7">
      <c r="C22" s="13" t="s">
        <v>27</v>
      </c>
      <c r="D22" s="13" t="s">
        <v>18</v>
      </c>
      <c r="E22" s="13" t="s">
        <v>32</v>
      </c>
      <c r="F22" s="16">
        <v>7693</v>
      </c>
      <c r="G22" s="17">
        <v>87</v>
      </c>
    </row>
    <row r="23" spans="3:7">
      <c r="C23" s="13" t="s">
        <v>36</v>
      </c>
      <c r="D23" s="13" t="s">
        <v>41</v>
      </c>
      <c r="E23" s="13" t="s">
        <v>44</v>
      </c>
      <c r="F23" s="16">
        <v>15610</v>
      </c>
      <c r="G23" s="17">
        <v>339</v>
      </c>
    </row>
    <row r="24" spans="3:7">
      <c r="C24" s="13" t="s">
        <v>25</v>
      </c>
      <c r="D24" s="13" t="s">
        <v>41</v>
      </c>
      <c r="E24" s="13" t="s">
        <v>33</v>
      </c>
      <c r="F24" s="16">
        <v>336</v>
      </c>
      <c r="G24" s="17">
        <v>144</v>
      </c>
    </row>
    <row r="25" spans="3:7">
      <c r="C25" s="13" t="s">
        <v>37</v>
      </c>
      <c r="D25" s="13" t="s">
        <v>28</v>
      </c>
      <c r="E25" s="13" t="s">
        <v>44</v>
      </c>
      <c r="F25" s="16">
        <v>9443</v>
      </c>
      <c r="G25" s="17">
        <v>162</v>
      </c>
    </row>
    <row r="26" spans="3:7">
      <c r="C26" s="13" t="s">
        <v>23</v>
      </c>
      <c r="D26" s="13" t="s">
        <v>41</v>
      </c>
      <c r="E26" s="13" t="s">
        <v>45</v>
      </c>
      <c r="F26" s="16">
        <v>8155</v>
      </c>
      <c r="G26" s="17">
        <v>90</v>
      </c>
    </row>
    <row r="27" spans="3:7">
      <c r="C27" s="13" t="s">
        <v>20</v>
      </c>
      <c r="D27" s="13" t="s">
        <v>31</v>
      </c>
      <c r="E27" s="13" t="s">
        <v>45</v>
      </c>
      <c r="F27" s="16">
        <v>1701</v>
      </c>
      <c r="G27" s="17">
        <v>234</v>
      </c>
    </row>
    <row r="28" spans="3:7">
      <c r="C28" s="13" t="s">
        <v>46</v>
      </c>
      <c r="D28" s="13" t="s">
        <v>31</v>
      </c>
      <c r="E28" s="13" t="s">
        <v>33</v>
      </c>
      <c r="F28" s="16">
        <v>2205</v>
      </c>
      <c r="G28" s="17">
        <v>141</v>
      </c>
    </row>
    <row r="29" spans="3:7">
      <c r="C29" s="13" t="s">
        <v>20</v>
      </c>
      <c r="D29" s="13" t="s">
        <v>18</v>
      </c>
      <c r="E29" s="13" t="s">
        <v>47</v>
      </c>
      <c r="F29" s="16">
        <v>1771</v>
      </c>
      <c r="G29" s="17">
        <v>204</v>
      </c>
    </row>
    <row r="30" spans="3:7">
      <c r="C30" s="13" t="s">
        <v>25</v>
      </c>
      <c r="D30" s="13" t="s">
        <v>21</v>
      </c>
      <c r="E30" s="13" t="s">
        <v>48</v>
      </c>
      <c r="F30" s="16">
        <v>2114</v>
      </c>
      <c r="G30" s="17">
        <v>186</v>
      </c>
    </row>
    <row r="31" spans="3:7">
      <c r="C31" s="13" t="s">
        <v>25</v>
      </c>
      <c r="D31" s="13" t="s">
        <v>26</v>
      </c>
      <c r="E31" s="13" t="s">
        <v>42</v>
      </c>
      <c r="F31" s="16">
        <v>10311</v>
      </c>
      <c r="G31" s="17">
        <v>231</v>
      </c>
    </row>
    <row r="32" spans="3:7">
      <c r="C32" s="13" t="s">
        <v>38</v>
      </c>
      <c r="D32" s="13" t="s">
        <v>28</v>
      </c>
      <c r="E32" s="13" t="s">
        <v>40</v>
      </c>
      <c r="F32" s="16">
        <v>21</v>
      </c>
      <c r="G32" s="17">
        <v>168</v>
      </c>
    </row>
    <row r="33" spans="3:7">
      <c r="C33" s="13" t="s">
        <v>46</v>
      </c>
      <c r="D33" s="13" t="s">
        <v>21</v>
      </c>
      <c r="E33" s="13" t="s">
        <v>44</v>
      </c>
      <c r="F33" s="16">
        <v>1974</v>
      </c>
      <c r="G33" s="17">
        <v>195</v>
      </c>
    </row>
    <row r="34" spans="3:7">
      <c r="C34" s="13" t="s">
        <v>36</v>
      </c>
      <c r="D34" s="13" t="s">
        <v>26</v>
      </c>
      <c r="E34" s="13" t="s">
        <v>45</v>
      </c>
      <c r="F34" s="16">
        <v>6314</v>
      </c>
      <c r="G34" s="17">
        <v>15</v>
      </c>
    </row>
    <row r="35" spans="3:7">
      <c r="C35" s="13" t="s">
        <v>46</v>
      </c>
      <c r="D35" s="13" t="s">
        <v>18</v>
      </c>
      <c r="E35" s="13" t="s">
        <v>45</v>
      </c>
      <c r="F35" s="16">
        <v>4683</v>
      </c>
      <c r="G35" s="17">
        <v>30</v>
      </c>
    </row>
    <row r="36" spans="3:7">
      <c r="C36" s="13" t="s">
        <v>25</v>
      </c>
      <c r="D36" s="13" t="s">
        <v>18</v>
      </c>
      <c r="E36" s="13" t="s">
        <v>49</v>
      </c>
      <c r="F36" s="16">
        <v>6398</v>
      </c>
      <c r="G36" s="17">
        <v>102</v>
      </c>
    </row>
    <row r="37" spans="3:7">
      <c r="C37" s="13" t="s">
        <v>37</v>
      </c>
      <c r="D37" s="13" t="s">
        <v>21</v>
      </c>
      <c r="E37" s="13" t="s">
        <v>47</v>
      </c>
      <c r="F37" s="16">
        <v>553</v>
      </c>
      <c r="G37" s="17">
        <v>15</v>
      </c>
    </row>
    <row r="38" spans="3:7">
      <c r="C38" s="13" t="s">
        <v>20</v>
      </c>
      <c r="D38" s="13" t="s">
        <v>28</v>
      </c>
      <c r="E38" s="13" t="s">
        <v>19</v>
      </c>
      <c r="F38" s="16">
        <v>7021</v>
      </c>
      <c r="G38" s="17">
        <v>183</v>
      </c>
    </row>
    <row r="39" spans="3:7">
      <c r="C39" s="13" t="s">
        <v>17</v>
      </c>
      <c r="D39" s="13" t="s">
        <v>28</v>
      </c>
      <c r="E39" s="13" t="s">
        <v>33</v>
      </c>
      <c r="F39" s="16">
        <v>5817</v>
      </c>
      <c r="G39" s="17">
        <v>12</v>
      </c>
    </row>
    <row r="40" spans="3:7">
      <c r="C40" s="13" t="s">
        <v>25</v>
      </c>
      <c r="D40" s="13" t="s">
        <v>28</v>
      </c>
      <c r="E40" s="13" t="s">
        <v>35</v>
      </c>
      <c r="F40" s="16">
        <v>3976</v>
      </c>
      <c r="G40" s="17">
        <v>72</v>
      </c>
    </row>
    <row r="41" spans="3:7">
      <c r="C41" s="13" t="s">
        <v>27</v>
      </c>
      <c r="D41" s="13" t="s">
        <v>31</v>
      </c>
      <c r="E41" s="13" t="s">
        <v>50</v>
      </c>
      <c r="F41" s="16">
        <v>1134</v>
      </c>
      <c r="G41" s="17">
        <v>282</v>
      </c>
    </row>
    <row r="42" spans="3:7">
      <c r="C42" s="13" t="s">
        <v>37</v>
      </c>
      <c r="D42" s="13" t="s">
        <v>28</v>
      </c>
      <c r="E42" s="13" t="s">
        <v>51</v>
      </c>
      <c r="F42" s="16">
        <v>6027</v>
      </c>
      <c r="G42" s="17">
        <v>144</v>
      </c>
    </row>
    <row r="43" spans="3:7">
      <c r="C43" s="13" t="s">
        <v>27</v>
      </c>
      <c r="D43" s="13" t="s">
        <v>18</v>
      </c>
      <c r="E43" s="13" t="s">
        <v>40</v>
      </c>
      <c r="F43" s="16">
        <v>1904</v>
      </c>
      <c r="G43" s="17">
        <v>405</v>
      </c>
    </row>
    <row r="44" spans="3:7">
      <c r="C44" s="13" t="s">
        <v>34</v>
      </c>
      <c r="D44" s="13" t="s">
        <v>41</v>
      </c>
      <c r="E44" s="13" t="s">
        <v>22</v>
      </c>
      <c r="F44" s="16">
        <v>3262</v>
      </c>
      <c r="G44" s="17">
        <v>75</v>
      </c>
    </row>
    <row r="45" spans="3:7">
      <c r="C45" s="13" t="s">
        <v>17</v>
      </c>
      <c r="D45" s="13" t="s">
        <v>41</v>
      </c>
      <c r="E45" s="13" t="s">
        <v>50</v>
      </c>
      <c r="F45" s="16">
        <v>2289</v>
      </c>
      <c r="G45" s="17">
        <v>135</v>
      </c>
    </row>
    <row r="46" spans="3:7">
      <c r="C46" s="13" t="s">
        <v>36</v>
      </c>
      <c r="D46" s="13" t="s">
        <v>41</v>
      </c>
      <c r="E46" s="13" t="s">
        <v>50</v>
      </c>
      <c r="F46" s="16">
        <v>6986</v>
      </c>
      <c r="G46" s="17">
        <v>21</v>
      </c>
    </row>
    <row r="47" spans="3:7">
      <c r="C47" s="13" t="s">
        <v>37</v>
      </c>
      <c r="D47" s="13" t="s">
        <v>31</v>
      </c>
      <c r="E47" s="13" t="s">
        <v>45</v>
      </c>
      <c r="F47" s="16">
        <v>4417</v>
      </c>
      <c r="G47" s="17">
        <v>153</v>
      </c>
    </row>
    <row r="48" spans="3:7">
      <c r="C48" s="13" t="s">
        <v>27</v>
      </c>
      <c r="D48" s="13" t="s">
        <v>41</v>
      </c>
      <c r="E48" s="13" t="s">
        <v>48</v>
      </c>
      <c r="F48" s="16">
        <v>1442</v>
      </c>
      <c r="G48" s="17">
        <v>15</v>
      </c>
    </row>
    <row r="49" spans="3:7">
      <c r="C49" s="13" t="s">
        <v>38</v>
      </c>
      <c r="D49" s="13" t="s">
        <v>21</v>
      </c>
      <c r="E49" s="13" t="s">
        <v>35</v>
      </c>
      <c r="F49" s="16">
        <v>2415</v>
      </c>
      <c r="G49" s="17">
        <v>255</v>
      </c>
    </row>
    <row r="50" spans="3:7">
      <c r="C50" s="13" t="s">
        <v>37</v>
      </c>
      <c r="D50" s="13" t="s">
        <v>18</v>
      </c>
      <c r="E50" s="13" t="s">
        <v>47</v>
      </c>
      <c r="F50" s="16">
        <v>238</v>
      </c>
      <c r="G50" s="17">
        <v>18</v>
      </c>
    </row>
    <row r="51" spans="3:7">
      <c r="C51" s="13" t="s">
        <v>27</v>
      </c>
      <c r="D51" s="13" t="s">
        <v>18</v>
      </c>
      <c r="E51" s="13" t="s">
        <v>45</v>
      </c>
      <c r="F51" s="16">
        <v>4949</v>
      </c>
      <c r="G51" s="17">
        <v>189</v>
      </c>
    </row>
    <row r="52" spans="3:7">
      <c r="C52" s="13" t="s">
        <v>36</v>
      </c>
      <c r="D52" s="13" t="s">
        <v>31</v>
      </c>
      <c r="E52" s="13" t="s">
        <v>22</v>
      </c>
      <c r="F52" s="16">
        <v>5075</v>
      </c>
      <c r="G52" s="17">
        <v>21</v>
      </c>
    </row>
    <row r="53" spans="3:7">
      <c r="C53" s="13" t="s">
        <v>38</v>
      </c>
      <c r="D53" s="13" t="s">
        <v>26</v>
      </c>
      <c r="E53" s="13" t="s">
        <v>40</v>
      </c>
      <c r="F53" s="16">
        <v>9198</v>
      </c>
      <c r="G53" s="17">
        <v>36</v>
      </c>
    </row>
    <row r="54" spans="3:7">
      <c r="C54" s="13" t="s">
        <v>27</v>
      </c>
      <c r="D54" s="13" t="s">
        <v>41</v>
      </c>
      <c r="E54" s="13" t="s">
        <v>43</v>
      </c>
      <c r="F54" s="16">
        <v>3339</v>
      </c>
      <c r="G54" s="17">
        <v>75</v>
      </c>
    </row>
    <row r="55" spans="3:7">
      <c r="C55" s="13" t="s">
        <v>17</v>
      </c>
      <c r="D55" s="13" t="s">
        <v>41</v>
      </c>
      <c r="E55" s="13" t="s">
        <v>39</v>
      </c>
      <c r="F55" s="16">
        <v>5019</v>
      </c>
      <c r="G55" s="17">
        <v>156</v>
      </c>
    </row>
    <row r="56" spans="3:7">
      <c r="C56" s="13" t="s">
        <v>36</v>
      </c>
      <c r="D56" s="13" t="s">
        <v>26</v>
      </c>
      <c r="E56" s="13" t="s">
        <v>40</v>
      </c>
      <c r="F56" s="16">
        <v>16184</v>
      </c>
      <c r="G56" s="17">
        <v>39</v>
      </c>
    </row>
    <row r="57" spans="3:7">
      <c r="C57" s="13" t="s">
        <v>27</v>
      </c>
      <c r="D57" s="13" t="s">
        <v>26</v>
      </c>
      <c r="E57" s="13" t="s">
        <v>5</v>
      </c>
      <c r="F57" s="16">
        <v>497</v>
      </c>
      <c r="G57" s="17">
        <v>63</v>
      </c>
    </row>
    <row r="58" spans="3:7">
      <c r="C58" s="13" t="s">
        <v>37</v>
      </c>
      <c r="D58" s="13" t="s">
        <v>26</v>
      </c>
      <c r="E58" s="13" t="s">
        <v>43</v>
      </c>
      <c r="F58" s="16">
        <v>8211</v>
      </c>
      <c r="G58" s="17">
        <v>75</v>
      </c>
    </row>
    <row r="59" spans="3:7">
      <c r="C59" s="13" t="s">
        <v>37</v>
      </c>
      <c r="D59" s="13" t="s">
        <v>31</v>
      </c>
      <c r="E59" s="13" t="s">
        <v>51</v>
      </c>
      <c r="F59" s="16">
        <v>6580</v>
      </c>
      <c r="G59" s="17">
        <v>183</v>
      </c>
    </row>
    <row r="60" spans="3:7">
      <c r="C60" s="13" t="s">
        <v>25</v>
      </c>
      <c r="D60" s="13" t="s">
        <v>21</v>
      </c>
      <c r="E60" s="13" t="s">
        <v>42</v>
      </c>
      <c r="F60" s="16">
        <v>4760</v>
      </c>
      <c r="G60" s="17">
        <v>69</v>
      </c>
    </row>
    <row r="61" spans="3:7">
      <c r="C61" s="13" t="s">
        <v>17</v>
      </c>
      <c r="D61" s="13" t="s">
        <v>26</v>
      </c>
      <c r="E61" s="13" t="s">
        <v>29</v>
      </c>
      <c r="F61" s="16">
        <v>5439</v>
      </c>
      <c r="G61" s="17">
        <v>30</v>
      </c>
    </row>
    <row r="62" spans="3:7">
      <c r="C62" s="13" t="s">
        <v>25</v>
      </c>
      <c r="D62" s="13" t="s">
        <v>41</v>
      </c>
      <c r="E62" s="13" t="s">
        <v>39</v>
      </c>
      <c r="F62" s="16">
        <v>1463</v>
      </c>
      <c r="G62" s="17">
        <v>39</v>
      </c>
    </row>
    <row r="63" spans="3:7">
      <c r="C63" s="13" t="s">
        <v>38</v>
      </c>
      <c r="D63" s="13" t="s">
        <v>41</v>
      </c>
      <c r="E63" s="13" t="s">
        <v>22</v>
      </c>
      <c r="F63" s="16">
        <v>7777</v>
      </c>
      <c r="G63" s="17">
        <v>504</v>
      </c>
    </row>
    <row r="64" spans="3:7">
      <c r="C64" s="13" t="s">
        <v>23</v>
      </c>
      <c r="D64" s="13" t="s">
        <v>18</v>
      </c>
      <c r="E64" s="13" t="s">
        <v>43</v>
      </c>
      <c r="F64" s="16">
        <v>1085</v>
      </c>
      <c r="G64" s="17">
        <v>273</v>
      </c>
    </row>
    <row r="65" spans="3:7">
      <c r="C65" s="13" t="s">
        <v>36</v>
      </c>
      <c r="D65" s="13" t="s">
        <v>18</v>
      </c>
      <c r="E65" s="13" t="s">
        <v>32</v>
      </c>
      <c r="F65" s="16">
        <v>182</v>
      </c>
      <c r="G65" s="17">
        <v>48</v>
      </c>
    </row>
    <row r="66" spans="3:7">
      <c r="C66" s="13" t="s">
        <v>27</v>
      </c>
      <c r="D66" s="13" t="s">
        <v>41</v>
      </c>
      <c r="E66" s="13" t="s">
        <v>50</v>
      </c>
      <c r="F66" s="16">
        <v>4242</v>
      </c>
      <c r="G66" s="17">
        <v>207</v>
      </c>
    </row>
    <row r="67" spans="3:7">
      <c r="C67" s="13" t="s">
        <v>27</v>
      </c>
      <c r="D67" s="13" t="s">
        <v>26</v>
      </c>
      <c r="E67" s="13" t="s">
        <v>22</v>
      </c>
      <c r="F67" s="16">
        <v>6118</v>
      </c>
      <c r="G67" s="17">
        <v>9</v>
      </c>
    </row>
    <row r="68" spans="3:7">
      <c r="C68" s="13" t="s">
        <v>46</v>
      </c>
      <c r="D68" s="13" t="s">
        <v>26</v>
      </c>
      <c r="E68" s="13" t="s">
        <v>45</v>
      </c>
      <c r="F68" s="16">
        <v>2317</v>
      </c>
      <c r="G68" s="17">
        <v>261</v>
      </c>
    </row>
    <row r="69" spans="3:7">
      <c r="C69" s="13" t="s">
        <v>27</v>
      </c>
      <c r="D69" s="13" t="s">
        <v>31</v>
      </c>
      <c r="E69" s="13" t="s">
        <v>40</v>
      </c>
      <c r="F69" s="16">
        <v>938</v>
      </c>
      <c r="G69" s="17">
        <v>6</v>
      </c>
    </row>
    <row r="70" spans="3:7">
      <c r="C70" s="13" t="s">
        <v>20</v>
      </c>
      <c r="D70" s="13" t="s">
        <v>18</v>
      </c>
      <c r="E70" s="13" t="s">
        <v>48</v>
      </c>
      <c r="F70" s="16">
        <v>9709</v>
      </c>
      <c r="G70" s="17">
        <v>30</v>
      </c>
    </row>
    <row r="71" spans="3:7">
      <c r="C71" s="13" t="s">
        <v>34</v>
      </c>
      <c r="D71" s="13" t="s">
        <v>41</v>
      </c>
      <c r="E71" s="13" t="s">
        <v>44</v>
      </c>
      <c r="F71" s="16">
        <v>2205</v>
      </c>
      <c r="G71" s="17">
        <v>138</v>
      </c>
    </row>
    <row r="72" spans="3:7">
      <c r="C72" s="13" t="s">
        <v>34</v>
      </c>
      <c r="D72" s="13" t="s">
        <v>18</v>
      </c>
      <c r="E72" s="13" t="s">
        <v>39</v>
      </c>
      <c r="F72" s="16">
        <v>4487</v>
      </c>
      <c r="G72" s="17">
        <v>111</v>
      </c>
    </row>
    <row r="73" spans="3:7">
      <c r="C73" s="13" t="s">
        <v>36</v>
      </c>
      <c r="D73" s="13" t="s">
        <v>21</v>
      </c>
      <c r="E73" s="13" t="s">
        <v>2</v>
      </c>
      <c r="F73" s="16">
        <v>2415</v>
      </c>
      <c r="G73" s="17">
        <v>15</v>
      </c>
    </row>
    <row r="74" spans="3:7">
      <c r="C74" s="13" t="s">
        <v>17</v>
      </c>
      <c r="D74" s="13" t="s">
        <v>41</v>
      </c>
      <c r="E74" s="13" t="s">
        <v>47</v>
      </c>
      <c r="F74" s="16">
        <v>4018</v>
      </c>
      <c r="G74" s="17">
        <v>162</v>
      </c>
    </row>
    <row r="75" spans="3:7">
      <c r="C75" s="13" t="s">
        <v>36</v>
      </c>
      <c r="D75" s="13" t="s">
        <v>41</v>
      </c>
      <c r="E75" s="13" t="s">
        <v>47</v>
      </c>
      <c r="F75" s="16">
        <v>861</v>
      </c>
      <c r="G75" s="17">
        <v>195</v>
      </c>
    </row>
    <row r="76" spans="3:7">
      <c r="C76" s="13" t="s">
        <v>46</v>
      </c>
      <c r="D76" s="13" t="s">
        <v>31</v>
      </c>
      <c r="E76" s="13" t="s">
        <v>35</v>
      </c>
      <c r="F76" s="16">
        <v>5586</v>
      </c>
      <c r="G76" s="17">
        <v>525</v>
      </c>
    </row>
    <row r="77" spans="3:7">
      <c r="C77" s="13" t="s">
        <v>34</v>
      </c>
      <c r="D77" s="13" t="s">
        <v>41</v>
      </c>
      <c r="E77" s="13" t="s">
        <v>30</v>
      </c>
      <c r="F77" s="16">
        <v>2226</v>
      </c>
      <c r="G77" s="17">
        <v>48</v>
      </c>
    </row>
    <row r="78" spans="3:7">
      <c r="C78" s="13" t="s">
        <v>23</v>
      </c>
      <c r="D78" s="13" t="s">
        <v>41</v>
      </c>
      <c r="E78" s="13" t="s">
        <v>51</v>
      </c>
      <c r="F78" s="16">
        <v>14329</v>
      </c>
      <c r="G78" s="17">
        <v>150</v>
      </c>
    </row>
    <row r="79" spans="3:7">
      <c r="C79" s="13" t="s">
        <v>23</v>
      </c>
      <c r="D79" s="13" t="s">
        <v>41</v>
      </c>
      <c r="E79" s="13" t="s">
        <v>44</v>
      </c>
      <c r="F79" s="16">
        <v>8463</v>
      </c>
      <c r="G79" s="17">
        <v>492</v>
      </c>
    </row>
    <row r="80" spans="3:7">
      <c r="C80" s="13" t="s">
        <v>36</v>
      </c>
      <c r="D80" s="13" t="s">
        <v>41</v>
      </c>
      <c r="E80" s="13" t="s">
        <v>43</v>
      </c>
      <c r="F80" s="16">
        <v>2891</v>
      </c>
      <c r="G80" s="17">
        <v>102</v>
      </c>
    </row>
    <row r="81" spans="3:7">
      <c r="C81" s="13" t="s">
        <v>38</v>
      </c>
      <c r="D81" s="13" t="s">
        <v>26</v>
      </c>
      <c r="E81" s="13" t="s">
        <v>45</v>
      </c>
      <c r="F81" s="16">
        <v>3773</v>
      </c>
      <c r="G81" s="17">
        <v>165</v>
      </c>
    </row>
    <row r="82" spans="3:7">
      <c r="C82" s="13" t="s">
        <v>25</v>
      </c>
      <c r="D82" s="13" t="s">
        <v>26</v>
      </c>
      <c r="E82" s="13" t="s">
        <v>51</v>
      </c>
      <c r="F82" s="16">
        <v>854</v>
      </c>
      <c r="G82" s="17">
        <v>309</v>
      </c>
    </row>
    <row r="83" spans="3:7">
      <c r="C83" s="13" t="s">
        <v>27</v>
      </c>
      <c r="D83" s="13" t="s">
        <v>26</v>
      </c>
      <c r="E83" s="13" t="s">
        <v>39</v>
      </c>
      <c r="F83" s="16">
        <v>4970</v>
      </c>
      <c r="G83" s="17">
        <v>156</v>
      </c>
    </row>
    <row r="84" spans="3:7">
      <c r="C84" s="13" t="s">
        <v>23</v>
      </c>
      <c r="D84" s="13" t="s">
        <v>21</v>
      </c>
      <c r="E84" s="13" t="s">
        <v>52</v>
      </c>
      <c r="F84" s="16">
        <v>98</v>
      </c>
      <c r="G84" s="17">
        <v>159</v>
      </c>
    </row>
    <row r="85" spans="3:7">
      <c r="C85" s="13" t="s">
        <v>36</v>
      </c>
      <c r="D85" s="13" t="s">
        <v>21</v>
      </c>
      <c r="E85" s="13" t="s">
        <v>48</v>
      </c>
      <c r="F85" s="16">
        <v>13391</v>
      </c>
      <c r="G85" s="17">
        <v>201</v>
      </c>
    </row>
    <row r="86" spans="3:7">
      <c r="C86" s="13" t="s">
        <v>20</v>
      </c>
      <c r="D86" s="13" t="s">
        <v>28</v>
      </c>
      <c r="E86" s="13" t="s">
        <v>32</v>
      </c>
      <c r="F86" s="16">
        <v>8890</v>
      </c>
      <c r="G86" s="17">
        <v>210</v>
      </c>
    </row>
    <row r="87" spans="3:7">
      <c r="C87" s="13" t="s">
        <v>37</v>
      </c>
      <c r="D87" s="13" t="s">
        <v>31</v>
      </c>
      <c r="E87" s="13" t="s">
        <v>42</v>
      </c>
      <c r="F87" s="16">
        <v>56</v>
      </c>
      <c r="G87" s="17">
        <v>51</v>
      </c>
    </row>
    <row r="88" spans="3:7">
      <c r="C88" s="13" t="s">
        <v>38</v>
      </c>
      <c r="D88" s="13" t="s">
        <v>26</v>
      </c>
      <c r="E88" s="13" t="s">
        <v>29</v>
      </c>
      <c r="F88" s="16">
        <v>3339</v>
      </c>
      <c r="G88" s="17">
        <v>39</v>
      </c>
    </row>
    <row r="89" spans="3:7">
      <c r="C89" s="13" t="s">
        <v>46</v>
      </c>
      <c r="D89" s="13" t="s">
        <v>21</v>
      </c>
      <c r="E89" s="13" t="s">
        <v>2</v>
      </c>
      <c r="F89" s="16">
        <v>3808</v>
      </c>
      <c r="G89" s="17">
        <v>279</v>
      </c>
    </row>
    <row r="90" spans="3:7">
      <c r="C90" s="13" t="s">
        <v>46</v>
      </c>
      <c r="D90" s="13" t="s">
        <v>31</v>
      </c>
      <c r="E90" s="13" t="s">
        <v>42</v>
      </c>
      <c r="F90" s="16">
        <v>63</v>
      </c>
      <c r="G90" s="17">
        <v>123</v>
      </c>
    </row>
    <row r="91" spans="3:7">
      <c r="C91" s="13" t="s">
        <v>37</v>
      </c>
      <c r="D91" s="13" t="s">
        <v>28</v>
      </c>
      <c r="E91" s="13" t="s">
        <v>50</v>
      </c>
      <c r="F91" s="16">
        <v>7812</v>
      </c>
      <c r="G91" s="17">
        <v>81</v>
      </c>
    </row>
    <row r="92" spans="3:7">
      <c r="C92" s="13" t="s">
        <v>17</v>
      </c>
      <c r="D92" s="13" t="s">
        <v>18</v>
      </c>
      <c r="E92" s="13" t="s">
        <v>47</v>
      </c>
      <c r="F92" s="16">
        <v>7693</v>
      </c>
      <c r="G92" s="17">
        <v>21</v>
      </c>
    </row>
    <row r="93" spans="3:7">
      <c r="C93" s="13" t="s">
        <v>38</v>
      </c>
      <c r="D93" s="13" t="s">
        <v>26</v>
      </c>
      <c r="E93" s="13" t="s">
        <v>51</v>
      </c>
      <c r="F93" s="16">
        <v>973</v>
      </c>
      <c r="G93" s="17">
        <v>162</v>
      </c>
    </row>
    <row r="94" spans="3:7">
      <c r="C94" s="13" t="s">
        <v>46</v>
      </c>
      <c r="D94" s="13" t="s">
        <v>21</v>
      </c>
      <c r="E94" s="13" t="s">
        <v>5</v>
      </c>
      <c r="F94" s="16">
        <v>567</v>
      </c>
      <c r="G94" s="17">
        <v>228</v>
      </c>
    </row>
    <row r="95" spans="3:7">
      <c r="C95" s="13" t="s">
        <v>46</v>
      </c>
      <c r="D95" s="13" t="s">
        <v>26</v>
      </c>
      <c r="E95" s="13" t="s">
        <v>43</v>
      </c>
      <c r="F95" s="16">
        <v>2471</v>
      </c>
      <c r="G95" s="17">
        <v>342</v>
      </c>
    </row>
    <row r="96" spans="3:7">
      <c r="C96" s="13" t="s">
        <v>36</v>
      </c>
      <c r="D96" s="13" t="s">
        <v>31</v>
      </c>
      <c r="E96" s="13" t="s">
        <v>42</v>
      </c>
      <c r="F96" s="16">
        <v>7189</v>
      </c>
      <c r="G96" s="17">
        <v>54</v>
      </c>
    </row>
    <row r="97" spans="3:7">
      <c r="C97" s="13" t="s">
        <v>25</v>
      </c>
      <c r="D97" s="13" t="s">
        <v>21</v>
      </c>
      <c r="E97" s="13" t="s">
        <v>51</v>
      </c>
      <c r="F97" s="16">
        <v>7455</v>
      </c>
      <c r="G97" s="17">
        <v>216</v>
      </c>
    </row>
    <row r="98" spans="3:7">
      <c r="C98" s="13" t="s">
        <v>38</v>
      </c>
      <c r="D98" s="13" t="s">
        <v>41</v>
      </c>
      <c r="E98" s="13" t="s">
        <v>52</v>
      </c>
      <c r="F98" s="16">
        <v>3108</v>
      </c>
      <c r="G98" s="17">
        <v>54</v>
      </c>
    </row>
    <row r="99" spans="3:7">
      <c r="C99" s="13" t="s">
        <v>27</v>
      </c>
      <c r="D99" s="13" t="s">
        <v>31</v>
      </c>
      <c r="E99" s="13" t="s">
        <v>29</v>
      </c>
      <c r="F99" s="16">
        <v>469</v>
      </c>
      <c r="G99" s="17">
        <v>75</v>
      </c>
    </row>
    <row r="100" spans="3:7">
      <c r="C100" s="13" t="s">
        <v>23</v>
      </c>
      <c r="D100" s="13" t="s">
        <v>18</v>
      </c>
      <c r="E100" s="13" t="s">
        <v>45</v>
      </c>
      <c r="F100" s="16">
        <v>2737</v>
      </c>
      <c r="G100" s="17">
        <v>93</v>
      </c>
    </row>
    <row r="101" spans="3:7">
      <c r="C101" s="13" t="s">
        <v>23</v>
      </c>
      <c r="D101" s="13" t="s">
        <v>18</v>
      </c>
      <c r="E101" s="13" t="s">
        <v>29</v>
      </c>
      <c r="F101" s="16">
        <v>4305</v>
      </c>
      <c r="G101" s="17">
        <v>156</v>
      </c>
    </row>
    <row r="102" spans="3:7">
      <c r="C102" s="13" t="s">
        <v>23</v>
      </c>
      <c r="D102" s="13" t="s">
        <v>31</v>
      </c>
      <c r="E102" s="13" t="s">
        <v>39</v>
      </c>
      <c r="F102" s="16">
        <v>2408</v>
      </c>
      <c r="G102" s="17">
        <v>9</v>
      </c>
    </row>
    <row r="103" spans="3:7">
      <c r="C103" s="13" t="s">
        <v>38</v>
      </c>
      <c r="D103" s="13" t="s">
        <v>26</v>
      </c>
      <c r="E103" s="13" t="s">
        <v>47</v>
      </c>
      <c r="F103" s="16">
        <v>1281</v>
      </c>
      <c r="G103" s="17">
        <v>18</v>
      </c>
    </row>
    <row r="104" spans="3:7">
      <c r="C104" s="13" t="s">
        <v>17</v>
      </c>
      <c r="D104" s="13" t="s">
        <v>21</v>
      </c>
      <c r="E104" s="13" t="s">
        <v>22</v>
      </c>
      <c r="F104" s="16">
        <v>12348</v>
      </c>
      <c r="G104" s="17">
        <v>234</v>
      </c>
    </row>
    <row r="105" spans="3:7">
      <c r="C105" s="13" t="s">
        <v>38</v>
      </c>
      <c r="D105" s="13" t="s">
        <v>41</v>
      </c>
      <c r="E105" s="13" t="s">
        <v>51</v>
      </c>
      <c r="F105" s="16">
        <v>3689</v>
      </c>
      <c r="G105" s="17">
        <v>312</v>
      </c>
    </row>
    <row r="106" spans="3:7">
      <c r="C106" s="13" t="s">
        <v>34</v>
      </c>
      <c r="D106" s="13" t="s">
        <v>26</v>
      </c>
      <c r="E106" s="13" t="s">
        <v>47</v>
      </c>
      <c r="F106" s="16">
        <v>2870</v>
      </c>
      <c r="G106" s="17">
        <v>300</v>
      </c>
    </row>
    <row r="107" spans="3:7">
      <c r="C107" s="13" t="s">
        <v>37</v>
      </c>
      <c r="D107" s="13" t="s">
        <v>26</v>
      </c>
      <c r="E107" s="13" t="s">
        <v>50</v>
      </c>
      <c r="F107" s="16">
        <v>798</v>
      </c>
      <c r="G107" s="17">
        <v>519</v>
      </c>
    </row>
    <row r="108" spans="3:7">
      <c r="C108" s="13" t="s">
        <v>25</v>
      </c>
      <c r="D108" s="13" t="s">
        <v>18</v>
      </c>
      <c r="E108" s="13" t="s">
        <v>5</v>
      </c>
      <c r="F108" s="16">
        <v>2933</v>
      </c>
      <c r="G108" s="17">
        <v>9</v>
      </c>
    </row>
    <row r="109" spans="3:7">
      <c r="C109" s="13" t="s">
        <v>36</v>
      </c>
      <c r="D109" s="13" t="s">
        <v>21</v>
      </c>
      <c r="E109" s="13" t="s">
        <v>24</v>
      </c>
      <c r="F109" s="16">
        <v>2744</v>
      </c>
      <c r="G109" s="17">
        <v>9</v>
      </c>
    </row>
    <row r="110" spans="3:7">
      <c r="C110" s="13" t="s">
        <v>17</v>
      </c>
      <c r="D110" s="13" t="s">
        <v>26</v>
      </c>
      <c r="E110" s="13" t="s">
        <v>30</v>
      </c>
      <c r="F110" s="16">
        <v>9772</v>
      </c>
      <c r="G110" s="17">
        <v>90</v>
      </c>
    </row>
    <row r="111" spans="3:7">
      <c r="C111" s="13" t="s">
        <v>34</v>
      </c>
      <c r="D111" s="13" t="s">
        <v>41</v>
      </c>
      <c r="E111" s="13" t="s">
        <v>29</v>
      </c>
      <c r="F111" s="16">
        <v>1568</v>
      </c>
      <c r="G111" s="17">
        <v>96</v>
      </c>
    </row>
    <row r="112" spans="3:7">
      <c r="C112" s="13" t="s">
        <v>37</v>
      </c>
      <c r="D112" s="13" t="s">
        <v>26</v>
      </c>
      <c r="E112" s="13" t="s">
        <v>40</v>
      </c>
      <c r="F112" s="16">
        <v>11417</v>
      </c>
      <c r="G112" s="17">
        <v>21</v>
      </c>
    </row>
    <row r="113" spans="3:7">
      <c r="C113" s="13" t="s">
        <v>17</v>
      </c>
      <c r="D113" s="13" t="s">
        <v>41</v>
      </c>
      <c r="E113" s="13" t="s">
        <v>52</v>
      </c>
      <c r="F113" s="16">
        <v>6748</v>
      </c>
      <c r="G113" s="17">
        <v>48</v>
      </c>
    </row>
    <row r="114" spans="3:7">
      <c r="C114" s="13" t="s">
        <v>46</v>
      </c>
      <c r="D114" s="13" t="s">
        <v>26</v>
      </c>
      <c r="E114" s="13" t="s">
        <v>50</v>
      </c>
      <c r="F114" s="16">
        <v>1407</v>
      </c>
      <c r="G114" s="17">
        <v>72</v>
      </c>
    </row>
    <row r="115" spans="3:7">
      <c r="C115" s="13" t="s">
        <v>20</v>
      </c>
      <c r="D115" s="13" t="s">
        <v>21</v>
      </c>
      <c r="E115" s="13" t="s">
        <v>43</v>
      </c>
      <c r="F115" s="16">
        <v>2023</v>
      </c>
      <c r="G115" s="17">
        <v>168</v>
      </c>
    </row>
    <row r="116" spans="3:7">
      <c r="C116" s="13" t="s">
        <v>36</v>
      </c>
      <c r="D116" s="13" t="s">
        <v>28</v>
      </c>
      <c r="E116" s="13" t="s">
        <v>52</v>
      </c>
      <c r="F116" s="16">
        <v>5236</v>
      </c>
      <c r="G116" s="17">
        <v>51</v>
      </c>
    </row>
    <row r="117" spans="3:7">
      <c r="C117" s="13" t="s">
        <v>25</v>
      </c>
      <c r="D117" s="13" t="s">
        <v>26</v>
      </c>
      <c r="E117" s="13" t="s">
        <v>47</v>
      </c>
      <c r="F117" s="16">
        <v>1925</v>
      </c>
      <c r="G117" s="17">
        <v>192</v>
      </c>
    </row>
    <row r="118" spans="3:7">
      <c r="C118" s="13" t="s">
        <v>34</v>
      </c>
      <c r="D118" s="13" t="s">
        <v>18</v>
      </c>
      <c r="E118" s="13" t="s">
        <v>35</v>
      </c>
      <c r="F118" s="16">
        <v>6608</v>
      </c>
      <c r="G118" s="17">
        <v>225</v>
      </c>
    </row>
    <row r="119" spans="3:7">
      <c r="C119" s="13" t="s">
        <v>27</v>
      </c>
      <c r="D119" s="13" t="s">
        <v>41</v>
      </c>
      <c r="E119" s="13" t="s">
        <v>52</v>
      </c>
      <c r="F119" s="16">
        <v>8008</v>
      </c>
      <c r="G119" s="17">
        <v>456</v>
      </c>
    </row>
    <row r="120" spans="3:7">
      <c r="C120" s="13" t="s">
        <v>46</v>
      </c>
      <c r="D120" s="13" t="s">
        <v>41</v>
      </c>
      <c r="E120" s="13" t="s">
        <v>29</v>
      </c>
      <c r="F120" s="16">
        <v>1428</v>
      </c>
      <c r="G120" s="17">
        <v>93</v>
      </c>
    </row>
    <row r="121" spans="3:7">
      <c r="C121" s="13" t="s">
        <v>27</v>
      </c>
      <c r="D121" s="13" t="s">
        <v>41</v>
      </c>
      <c r="E121" s="13" t="s">
        <v>24</v>
      </c>
      <c r="F121" s="16">
        <v>525</v>
      </c>
      <c r="G121" s="17">
        <v>48</v>
      </c>
    </row>
    <row r="122" spans="3:7">
      <c r="C122" s="13" t="s">
        <v>27</v>
      </c>
      <c r="D122" s="13" t="s">
        <v>18</v>
      </c>
      <c r="E122" s="13" t="s">
        <v>2</v>
      </c>
      <c r="F122" s="16">
        <v>1505</v>
      </c>
      <c r="G122" s="17">
        <v>102</v>
      </c>
    </row>
    <row r="123" spans="3:7">
      <c r="C123" s="13" t="s">
        <v>34</v>
      </c>
      <c r="D123" s="13" t="s">
        <v>21</v>
      </c>
      <c r="E123" s="13" t="s">
        <v>19</v>
      </c>
      <c r="F123" s="16">
        <v>6755</v>
      </c>
      <c r="G123" s="17">
        <v>252</v>
      </c>
    </row>
    <row r="124" spans="3:7">
      <c r="C124" s="13" t="s">
        <v>37</v>
      </c>
      <c r="D124" s="13" t="s">
        <v>18</v>
      </c>
      <c r="E124" s="13" t="s">
        <v>2</v>
      </c>
      <c r="F124" s="16">
        <v>11571</v>
      </c>
      <c r="G124" s="17">
        <v>138</v>
      </c>
    </row>
    <row r="125" spans="3:7">
      <c r="C125" s="13" t="s">
        <v>17</v>
      </c>
      <c r="D125" s="13" t="s">
        <v>31</v>
      </c>
      <c r="E125" s="13" t="s">
        <v>29</v>
      </c>
      <c r="F125" s="16">
        <v>2541</v>
      </c>
      <c r="G125" s="17">
        <v>90</v>
      </c>
    </row>
    <row r="126" spans="3:7">
      <c r="C126" s="13" t="s">
        <v>25</v>
      </c>
      <c r="D126" s="13" t="s">
        <v>18</v>
      </c>
      <c r="E126" s="13" t="s">
        <v>19</v>
      </c>
      <c r="F126" s="16">
        <v>1526</v>
      </c>
      <c r="G126" s="17">
        <v>240</v>
      </c>
    </row>
    <row r="127" spans="3:7">
      <c r="C127" s="13" t="s">
        <v>17</v>
      </c>
      <c r="D127" s="13" t="s">
        <v>31</v>
      </c>
      <c r="E127" s="13" t="s">
        <v>24</v>
      </c>
      <c r="F127" s="16">
        <v>6125</v>
      </c>
      <c r="G127" s="17">
        <v>102</v>
      </c>
    </row>
    <row r="128" spans="3:7">
      <c r="C128" s="13" t="s">
        <v>25</v>
      </c>
      <c r="D128" s="13" t="s">
        <v>21</v>
      </c>
      <c r="E128" s="13" t="s">
        <v>50</v>
      </c>
      <c r="F128" s="16">
        <v>847</v>
      </c>
      <c r="G128" s="17">
        <v>129</v>
      </c>
    </row>
    <row r="129" spans="3:7">
      <c r="C129" s="13" t="s">
        <v>20</v>
      </c>
      <c r="D129" s="13" t="s">
        <v>21</v>
      </c>
      <c r="E129" s="13" t="s">
        <v>50</v>
      </c>
      <c r="F129" s="16">
        <v>4753</v>
      </c>
      <c r="G129" s="17">
        <v>300</v>
      </c>
    </row>
    <row r="130" spans="3:7">
      <c r="C130" s="13" t="s">
        <v>27</v>
      </c>
      <c r="D130" s="13" t="s">
        <v>31</v>
      </c>
      <c r="E130" s="13" t="s">
        <v>30</v>
      </c>
      <c r="F130" s="16">
        <v>959</v>
      </c>
      <c r="G130" s="17">
        <v>135</v>
      </c>
    </row>
    <row r="131" spans="3:7">
      <c r="C131" s="13" t="s">
        <v>34</v>
      </c>
      <c r="D131" s="13" t="s">
        <v>21</v>
      </c>
      <c r="E131" s="13" t="s">
        <v>49</v>
      </c>
      <c r="F131" s="16">
        <v>2793</v>
      </c>
      <c r="G131" s="17">
        <v>114</v>
      </c>
    </row>
    <row r="132" spans="3:7">
      <c r="C132" s="13" t="s">
        <v>34</v>
      </c>
      <c r="D132" s="13" t="s">
        <v>21</v>
      </c>
      <c r="E132" s="13" t="s">
        <v>35</v>
      </c>
      <c r="F132" s="16">
        <v>4606</v>
      </c>
      <c r="G132" s="17">
        <v>63</v>
      </c>
    </row>
    <row r="133" spans="3:7">
      <c r="C133" s="13" t="s">
        <v>34</v>
      </c>
      <c r="D133" s="13" t="s">
        <v>26</v>
      </c>
      <c r="E133" s="13" t="s">
        <v>43</v>
      </c>
      <c r="F133" s="16">
        <v>5551</v>
      </c>
      <c r="G133" s="17">
        <v>252</v>
      </c>
    </row>
    <row r="134" spans="3:7">
      <c r="C134" s="13" t="s">
        <v>46</v>
      </c>
      <c r="D134" s="13" t="s">
        <v>26</v>
      </c>
      <c r="E134" s="13" t="s">
        <v>22</v>
      </c>
      <c r="F134" s="16">
        <v>6657</v>
      </c>
      <c r="G134" s="17">
        <v>303</v>
      </c>
    </row>
    <row r="135" spans="3:7">
      <c r="C135" s="13" t="s">
        <v>34</v>
      </c>
      <c r="D135" s="13" t="s">
        <v>28</v>
      </c>
      <c r="E135" s="13" t="s">
        <v>39</v>
      </c>
      <c r="F135" s="16">
        <v>4438</v>
      </c>
      <c r="G135" s="17">
        <v>246</v>
      </c>
    </row>
    <row r="136" spans="3:7">
      <c r="C136" s="13" t="s">
        <v>20</v>
      </c>
      <c r="D136" s="13" t="s">
        <v>31</v>
      </c>
      <c r="E136" s="13" t="s">
        <v>33</v>
      </c>
      <c r="F136" s="16">
        <v>168</v>
      </c>
      <c r="G136" s="17">
        <v>84</v>
      </c>
    </row>
    <row r="137" spans="3:7">
      <c r="C137" s="13" t="s">
        <v>34</v>
      </c>
      <c r="D137" s="13" t="s">
        <v>41</v>
      </c>
      <c r="E137" s="13" t="s">
        <v>39</v>
      </c>
      <c r="F137" s="16">
        <v>7777</v>
      </c>
      <c r="G137" s="17">
        <v>39</v>
      </c>
    </row>
    <row r="138" spans="3:7">
      <c r="C138" s="13" t="s">
        <v>36</v>
      </c>
      <c r="D138" s="13" t="s">
        <v>26</v>
      </c>
      <c r="E138" s="13" t="s">
        <v>39</v>
      </c>
      <c r="F138" s="16">
        <v>3339</v>
      </c>
      <c r="G138" s="17">
        <v>348</v>
      </c>
    </row>
    <row r="139" spans="3:7">
      <c r="C139" s="13" t="s">
        <v>34</v>
      </c>
      <c r="D139" s="13" t="s">
        <v>18</v>
      </c>
      <c r="E139" s="13" t="s">
        <v>30</v>
      </c>
      <c r="F139" s="16">
        <v>6391</v>
      </c>
      <c r="G139" s="17">
        <v>48</v>
      </c>
    </row>
    <row r="140" spans="3:7">
      <c r="C140" s="13" t="s">
        <v>36</v>
      </c>
      <c r="D140" s="13" t="s">
        <v>18</v>
      </c>
      <c r="E140" s="13" t="s">
        <v>33</v>
      </c>
      <c r="F140" s="16">
        <v>518</v>
      </c>
      <c r="G140" s="17">
        <v>75</v>
      </c>
    </row>
    <row r="141" spans="3:7">
      <c r="C141" s="13" t="s">
        <v>34</v>
      </c>
      <c r="D141" s="13" t="s">
        <v>31</v>
      </c>
      <c r="E141" s="13" t="s">
        <v>51</v>
      </c>
      <c r="F141" s="16">
        <v>5677</v>
      </c>
      <c r="G141" s="17">
        <v>258</v>
      </c>
    </row>
    <row r="142" spans="3:7">
      <c r="C142" s="13" t="s">
        <v>27</v>
      </c>
      <c r="D142" s="13" t="s">
        <v>28</v>
      </c>
      <c r="E142" s="13" t="s">
        <v>39</v>
      </c>
      <c r="F142" s="16">
        <v>6048</v>
      </c>
      <c r="G142" s="17">
        <v>27</v>
      </c>
    </row>
    <row r="143" spans="3:7">
      <c r="C143" s="13" t="s">
        <v>20</v>
      </c>
      <c r="D143" s="13" t="s">
        <v>31</v>
      </c>
      <c r="E143" s="13" t="s">
        <v>22</v>
      </c>
      <c r="F143" s="16">
        <v>3752</v>
      </c>
      <c r="G143" s="17">
        <v>213</v>
      </c>
    </row>
    <row r="144" spans="3:7">
      <c r="C144" s="13" t="s">
        <v>36</v>
      </c>
      <c r="D144" s="13" t="s">
        <v>21</v>
      </c>
      <c r="E144" s="13" t="s">
        <v>43</v>
      </c>
      <c r="F144" s="16">
        <v>4480</v>
      </c>
      <c r="G144" s="17">
        <v>357</v>
      </c>
    </row>
    <row r="145" spans="3:7">
      <c r="C145" s="13" t="s">
        <v>23</v>
      </c>
      <c r="D145" s="13" t="s">
        <v>18</v>
      </c>
      <c r="E145" s="13" t="s">
        <v>24</v>
      </c>
      <c r="F145" s="16">
        <v>259</v>
      </c>
      <c r="G145" s="17">
        <v>207</v>
      </c>
    </row>
    <row r="146" spans="3:7">
      <c r="C146" s="13" t="s">
        <v>20</v>
      </c>
      <c r="D146" s="13" t="s">
        <v>18</v>
      </c>
      <c r="E146" s="13" t="s">
        <v>19</v>
      </c>
      <c r="F146" s="16">
        <v>42</v>
      </c>
      <c r="G146" s="17">
        <v>150</v>
      </c>
    </row>
    <row r="147" spans="3:7">
      <c r="C147" s="13" t="s">
        <v>25</v>
      </c>
      <c r="D147" s="13" t="s">
        <v>26</v>
      </c>
      <c r="E147" s="13" t="s">
        <v>52</v>
      </c>
      <c r="F147" s="16">
        <v>98</v>
      </c>
      <c r="G147" s="17">
        <v>204</v>
      </c>
    </row>
    <row r="148" spans="3:7">
      <c r="C148" s="13" t="s">
        <v>34</v>
      </c>
      <c r="D148" s="13" t="s">
        <v>21</v>
      </c>
      <c r="E148" s="13" t="s">
        <v>50</v>
      </c>
      <c r="F148" s="16">
        <v>2478</v>
      </c>
      <c r="G148" s="17">
        <v>21</v>
      </c>
    </row>
    <row r="149" spans="3:7">
      <c r="C149" s="13" t="s">
        <v>25</v>
      </c>
      <c r="D149" s="13" t="s">
        <v>41</v>
      </c>
      <c r="E149" s="13" t="s">
        <v>30</v>
      </c>
      <c r="F149" s="16">
        <v>7847</v>
      </c>
      <c r="G149" s="17">
        <v>174</v>
      </c>
    </row>
    <row r="150" spans="3:7">
      <c r="C150" s="13" t="s">
        <v>37</v>
      </c>
      <c r="D150" s="13" t="s">
        <v>18</v>
      </c>
      <c r="E150" s="13" t="s">
        <v>39</v>
      </c>
      <c r="F150" s="16">
        <v>9926</v>
      </c>
      <c r="G150" s="17">
        <v>201</v>
      </c>
    </row>
    <row r="151" spans="3:7">
      <c r="C151" s="13" t="s">
        <v>20</v>
      </c>
      <c r="D151" s="13" t="s">
        <v>31</v>
      </c>
      <c r="E151" s="13" t="s">
        <v>42</v>
      </c>
      <c r="F151" s="16">
        <v>819</v>
      </c>
      <c r="G151" s="17">
        <v>510</v>
      </c>
    </row>
    <row r="152" spans="3:7">
      <c r="C152" s="13" t="s">
        <v>27</v>
      </c>
      <c r="D152" s="13" t="s">
        <v>28</v>
      </c>
      <c r="E152" s="13" t="s">
        <v>43</v>
      </c>
      <c r="F152" s="16">
        <v>3052</v>
      </c>
      <c r="G152" s="17">
        <v>378</v>
      </c>
    </row>
    <row r="153" spans="3:7">
      <c r="C153" s="13" t="s">
        <v>23</v>
      </c>
      <c r="D153" s="13" t="s">
        <v>41</v>
      </c>
      <c r="E153" s="13" t="s">
        <v>5</v>
      </c>
      <c r="F153" s="16">
        <v>6832</v>
      </c>
      <c r="G153" s="17">
        <v>27</v>
      </c>
    </row>
    <row r="154" spans="3:7">
      <c r="C154" s="13" t="s">
        <v>37</v>
      </c>
      <c r="D154" s="13" t="s">
        <v>28</v>
      </c>
      <c r="E154" s="13" t="s">
        <v>40</v>
      </c>
      <c r="F154" s="16">
        <v>2016</v>
      </c>
      <c r="G154" s="17">
        <v>117</v>
      </c>
    </row>
    <row r="155" spans="3:7">
      <c r="C155" s="13" t="s">
        <v>27</v>
      </c>
      <c r="D155" s="13" t="s">
        <v>31</v>
      </c>
      <c r="E155" s="13" t="s">
        <v>5</v>
      </c>
      <c r="F155" s="16">
        <v>7322</v>
      </c>
      <c r="G155" s="17">
        <v>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0C992-0340-4AB0-BE17-710AA06EEAF7}">
  <dimension ref="A3:R22"/>
  <sheetViews>
    <sheetView showGridLines="0" zoomScale="80" workbookViewId="0">
      <selection activeCell="T87" sqref="T87"/>
    </sheetView>
  </sheetViews>
  <sheetFormatPr defaultRowHeight="14.4"/>
  <cols>
    <col min="1" max="1" width="15.5546875" bestFit="1" customWidth="1"/>
    <col min="2" max="2" width="14.44140625" bestFit="1" customWidth="1"/>
    <col min="6" max="6" width="15.109375" bestFit="1" customWidth="1"/>
    <col min="7" max="8" width="11.109375" bestFit="1" customWidth="1"/>
    <col min="10" max="10" width="10.6640625" customWidth="1"/>
    <col min="11" max="11" width="24.33203125" customWidth="1"/>
  </cols>
  <sheetData>
    <row r="3" spans="1:11">
      <c r="A3" s="21" t="s">
        <v>54</v>
      </c>
      <c r="B3" t="s">
        <v>55</v>
      </c>
      <c r="F3" s="3" t="s">
        <v>56</v>
      </c>
      <c r="G3" s="3" t="s">
        <v>1</v>
      </c>
      <c r="H3" s="3" t="s">
        <v>57</v>
      </c>
      <c r="J3" s="3" t="s">
        <v>58</v>
      </c>
      <c r="K3" s="3"/>
    </row>
    <row r="4" spans="1:11">
      <c r="A4" s="22" t="s">
        <v>23</v>
      </c>
      <c r="B4">
        <v>37779</v>
      </c>
      <c r="F4" s="3" t="str">
        <f>A4</f>
        <v>Husein Augar</v>
      </c>
      <c r="G4" s="4">
        <f>B4</f>
        <v>37779</v>
      </c>
      <c r="H4" s="4">
        <f>G4</f>
        <v>37779</v>
      </c>
      <c r="J4" s="3" t="s">
        <v>59</v>
      </c>
      <c r="K4" s="4">
        <f>SUM(G4:G11)</f>
        <v>142443</v>
      </c>
    </row>
    <row r="5" spans="1:11">
      <c r="A5" s="22" t="s">
        <v>36</v>
      </c>
      <c r="B5">
        <v>26348</v>
      </c>
      <c r="F5" s="3" t="str">
        <f t="shared" ref="F5:F11" si="0">A5</f>
        <v>Gigi Bohling</v>
      </c>
      <c r="G5" s="4">
        <f t="shared" ref="G5:G11" si="1">B5</f>
        <v>26348</v>
      </c>
      <c r="H5" s="4">
        <f t="shared" ref="H5:H8" si="2">G5</f>
        <v>26348</v>
      </c>
      <c r="J5" s="3" t="s">
        <v>60</v>
      </c>
      <c r="K5" s="4">
        <f>SUM(H4:H8)</f>
        <v>116795</v>
      </c>
    </row>
    <row r="6" spans="1:11">
      <c r="A6" s="22" t="s">
        <v>17</v>
      </c>
      <c r="B6">
        <v>18074</v>
      </c>
      <c r="F6" s="3" t="str">
        <f t="shared" si="0"/>
        <v>Ram Mahesh</v>
      </c>
      <c r="G6" s="4">
        <f t="shared" si="1"/>
        <v>18074</v>
      </c>
      <c r="H6" s="4">
        <f t="shared" si="2"/>
        <v>18074</v>
      </c>
      <c r="J6" s="3" t="s">
        <v>61</v>
      </c>
      <c r="K6" s="23">
        <f>K5/K4</f>
        <v>0.81994201189247629</v>
      </c>
    </row>
    <row r="7" spans="1:11">
      <c r="A7" s="22" t="s">
        <v>27</v>
      </c>
      <c r="B7">
        <v>17556</v>
      </c>
      <c r="F7" s="3" t="str">
        <f t="shared" si="0"/>
        <v>Curtice Advani</v>
      </c>
      <c r="G7" s="4">
        <f t="shared" si="1"/>
        <v>17556</v>
      </c>
      <c r="H7" s="4">
        <f t="shared" si="2"/>
        <v>17556</v>
      </c>
      <c r="J7" s="3"/>
      <c r="K7" s="3"/>
    </row>
    <row r="8" spans="1:11">
      <c r="A8" s="22" t="s">
        <v>34</v>
      </c>
      <c r="B8">
        <v>17038</v>
      </c>
      <c r="F8" s="3" t="str">
        <f t="shared" si="0"/>
        <v>Ches Bonnell</v>
      </c>
      <c r="G8" s="4">
        <f t="shared" si="1"/>
        <v>17038</v>
      </c>
      <c r="H8" s="4">
        <f t="shared" si="2"/>
        <v>17038</v>
      </c>
      <c r="J8" s="3" t="s">
        <v>62</v>
      </c>
      <c r="K8" s="3" t="str">
        <f>"Top 5 sales persons bring in "&amp;TEXT(K6,"0%")&amp;" of sales"</f>
        <v>Top 5 sales persons bring in 82% of sales</v>
      </c>
    </row>
    <row r="9" spans="1:11">
      <c r="A9" s="22" t="s">
        <v>38</v>
      </c>
      <c r="B9">
        <v>14574</v>
      </c>
      <c r="F9" s="3" t="str">
        <f t="shared" si="0"/>
        <v>Gunar Cockshoot</v>
      </c>
      <c r="G9" s="4">
        <f t="shared" si="1"/>
        <v>14574</v>
      </c>
      <c r="H9" s="4"/>
    </row>
    <row r="10" spans="1:11">
      <c r="A10" s="22" t="s">
        <v>25</v>
      </c>
      <c r="B10">
        <v>9646</v>
      </c>
      <c r="F10" s="3" t="str">
        <f t="shared" si="0"/>
        <v>Carla Molina</v>
      </c>
      <c r="G10" s="4">
        <f t="shared" si="1"/>
        <v>9646</v>
      </c>
      <c r="H10" s="4"/>
    </row>
    <row r="11" spans="1:11">
      <c r="A11" s="22" t="s">
        <v>46</v>
      </c>
      <c r="B11">
        <v>1428</v>
      </c>
      <c r="F11" s="3" t="str">
        <f t="shared" si="0"/>
        <v>Oby Sorrel</v>
      </c>
      <c r="G11" s="4">
        <f t="shared" si="1"/>
        <v>1428</v>
      </c>
      <c r="H11" s="4"/>
    </row>
    <row r="12" spans="1:11">
      <c r="A12" s="22" t="s">
        <v>37</v>
      </c>
      <c r="B12">
        <v>252</v>
      </c>
    </row>
    <row r="22" spans="18:18">
      <c r="R22" t="s">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28B1-539C-4F4D-85F1-9DACB30A152E}">
  <dimension ref="B1:K20"/>
  <sheetViews>
    <sheetView showGridLines="0" workbookViewId="0">
      <selection activeCell="H10" sqref="H10"/>
    </sheetView>
  </sheetViews>
  <sheetFormatPr defaultRowHeight="14.4"/>
  <cols>
    <col min="1" max="1" width="3.21875" customWidth="1"/>
    <col min="2" max="2" width="10.44140625" customWidth="1"/>
    <col min="3" max="3" width="13.44140625" customWidth="1"/>
    <col min="7" max="7" width="13.21875" customWidth="1"/>
    <col min="8" max="8" width="11.21875" customWidth="1"/>
    <col min="9" max="9" width="12.88671875" bestFit="1" customWidth="1"/>
    <col min="11" max="11" width="11.21875" customWidth="1"/>
  </cols>
  <sheetData>
    <row r="1" spans="2:11" ht="39.6" customHeight="1">
      <c r="B1" s="47" t="s">
        <v>113</v>
      </c>
      <c r="G1" t="s">
        <v>114</v>
      </c>
    </row>
    <row r="2" spans="2:11">
      <c r="G2" s="45" t="s">
        <v>115</v>
      </c>
      <c r="H2" s="45" t="s">
        <v>116</v>
      </c>
      <c r="I2" s="45" t="s">
        <v>107</v>
      </c>
      <c r="J2" s="45" t="s">
        <v>104</v>
      </c>
      <c r="K2" s="45" t="s">
        <v>118</v>
      </c>
    </row>
    <row r="3" spans="2:11">
      <c r="G3">
        <v>1.5</v>
      </c>
      <c r="H3">
        <v>8</v>
      </c>
      <c r="I3" t="s">
        <v>109</v>
      </c>
      <c r="J3" s="49">
        <f>SUMIFS($D$6:$D$20,$C$6:$C$20,I3,$B$6:$B$20,$H$10)</f>
        <v>34155</v>
      </c>
      <c r="K3" t="str">
        <f>IF(J3=MAX($J$3:$J$7),J3," ")</f>
        <v xml:space="preserve"> </v>
      </c>
    </row>
    <row r="4" spans="2:11">
      <c r="G4">
        <v>2.6</v>
      </c>
      <c r="H4">
        <v>3.5</v>
      </c>
      <c r="I4" t="s">
        <v>110</v>
      </c>
      <c r="J4" s="49">
        <f t="shared" ref="J4:J7" si="0">SUMIFS($D$6:$D$20,$C$6:$C$20,I4,$B$6:$B$20,$H$10)</f>
        <v>24396</v>
      </c>
      <c r="K4" t="str">
        <f t="shared" ref="K4:K7" si="1">IF(J4=MAX($J$3:$J$7),J4," ")</f>
        <v xml:space="preserve"> </v>
      </c>
    </row>
    <row r="5" spans="2:11">
      <c r="B5" s="45" t="s">
        <v>103</v>
      </c>
      <c r="C5" s="46" t="s">
        <v>107</v>
      </c>
      <c r="D5" s="45" t="s">
        <v>104</v>
      </c>
      <c r="G5">
        <v>8</v>
      </c>
      <c r="H5">
        <v>7</v>
      </c>
      <c r="I5" t="s">
        <v>111</v>
      </c>
      <c r="J5" s="49">
        <f t="shared" si="0"/>
        <v>29277</v>
      </c>
      <c r="K5" t="str">
        <f t="shared" si="1"/>
        <v xml:space="preserve"> </v>
      </c>
    </row>
    <row r="6" spans="2:11">
      <c r="B6" t="s">
        <v>105</v>
      </c>
      <c r="C6" t="s">
        <v>109</v>
      </c>
      <c r="D6">
        <v>44196</v>
      </c>
      <c r="G6">
        <v>5</v>
      </c>
      <c r="H6">
        <v>8</v>
      </c>
      <c r="I6" t="s">
        <v>112</v>
      </c>
      <c r="J6" s="49">
        <f t="shared" si="0"/>
        <v>45540</v>
      </c>
      <c r="K6">
        <f t="shared" si="1"/>
        <v>45540</v>
      </c>
    </row>
    <row r="7" spans="2:11">
      <c r="B7" t="s">
        <v>105</v>
      </c>
      <c r="C7" t="s">
        <v>110</v>
      </c>
      <c r="D7">
        <v>20898</v>
      </c>
      <c r="G7">
        <v>9</v>
      </c>
      <c r="H7">
        <v>2.5</v>
      </c>
      <c r="I7" t="s">
        <v>31</v>
      </c>
      <c r="J7" s="49">
        <f t="shared" si="0"/>
        <v>29277</v>
      </c>
      <c r="K7" t="str">
        <f t="shared" si="1"/>
        <v xml:space="preserve"> </v>
      </c>
    </row>
    <row r="8" spans="2:11">
      <c r="B8" t="s">
        <v>105</v>
      </c>
      <c r="C8" t="s">
        <v>111</v>
      </c>
      <c r="D8">
        <v>46994</v>
      </c>
    </row>
    <row r="9" spans="2:11">
      <c r="B9" t="s">
        <v>105</v>
      </c>
      <c r="C9" t="s">
        <v>112</v>
      </c>
      <c r="D9">
        <v>43695</v>
      </c>
    </row>
    <row r="10" spans="2:11">
      <c r="B10" t="s">
        <v>105</v>
      </c>
      <c r="C10" t="s">
        <v>31</v>
      </c>
      <c r="D10">
        <v>34196</v>
      </c>
      <c r="G10" s="3" t="s">
        <v>117</v>
      </c>
      <c r="H10" s="48" t="s">
        <v>106</v>
      </c>
    </row>
    <row r="11" spans="2:11">
      <c r="B11" t="s">
        <v>106</v>
      </c>
      <c r="C11" t="s">
        <v>109</v>
      </c>
      <c r="D11">
        <v>34155</v>
      </c>
    </row>
    <row r="12" spans="2:11">
      <c r="B12" t="s">
        <v>106</v>
      </c>
      <c r="C12" t="s">
        <v>110</v>
      </c>
      <c r="D12">
        <v>24396</v>
      </c>
    </row>
    <row r="13" spans="2:11">
      <c r="B13" t="s">
        <v>106</v>
      </c>
      <c r="C13" t="s">
        <v>111</v>
      </c>
      <c r="D13">
        <v>29277</v>
      </c>
    </row>
    <row r="14" spans="2:11">
      <c r="B14" t="s">
        <v>106</v>
      </c>
      <c r="C14" t="s">
        <v>112</v>
      </c>
      <c r="D14">
        <v>45540</v>
      </c>
    </row>
    <row r="15" spans="2:11">
      <c r="B15" t="s">
        <v>106</v>
      </c>
      <c r="C15" t="s">
        <v>31</v>
      </c>
      <c r="D15">
        <v>29277</v>
      </c>
    </row>
    <row r="16" spans="2:11">
      <c r="B16" t="s">
        <v>108</v>
      </c>
      <c r="C16" t="s">
        <v>109</v>
      </c>
      <c r="D16">
        <v>44675</v>
      </c>
    </row>
    <row r="17" spans="2:4">
      <c r="B17" t="s">
        <v>108</v>
      </c>
      <c r="C17" t="s">
        <v>110</v>
      </c>
      <c r="D17">
        <v>42569</v>
      </c>
    </row>
    <row r="18" spans="2:4">
      <c r="B18" t="s">
        <v>108</v>
      </c>
      <c r="C18" t="s">
        <v>111</v>
      </c>
      <c r="D18">
        <v>43784</v>
      </c>
    </row>
    <row r="19" spans="2:4">
      <c r="B19" t="s">
        <v>108</v>
      </c>
      <c r="C19" t="s">
        <v>112</v>
      </c>
      <c r="D19">
        <v>46336</v>
      </c>
    </row>
    <row r="20" spans="2:4">
      <c r="B20" t="s">
        <v>108</v>
      </c>
      <c r="C20" t="s">
        <v>31</v>
      </c>
      <c r="D20">
        <v>49656</v>
      </c>
    </row>
  </sheetData>
  <dataValidations count="1">
    <dataValidation type="list" allowBlank="1" showInputMessage="1" showErrorMessage="1" sqref="H10" xr:uid="{83AC4EE4-CF69-4C8D-A706-6A4C355C55B3}">
      <formula1>"Utility,Productivity,Game"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84F56-B8A8-4F8C-8EEE-25E83B640206}">
  <sheetPr codeName="Sheet2"/>
  <dimension ref="A1:S151"/>
  <sheetViews>
    <sheetView topLeftCell="B131" workbookViewId="0">
      <selection activeCell="S51" sqref="S51"/>
    </sheetView>
  </sheetViews>
  <sheetFormatPr defaultRowHeight="14.4"/>
  <cols>
    <col min="1" max="1" width="2.21875" customWidth="1"/>
    <col min="2" max="2" width="14.109375" customWidth="1"/>
    <col min="5" max="5" width="10.5546875" customWidth="1"/>
    <col min="6" max="6" width="13.21875" customWidth="1"/>
    <col min="7" max="7" width="12.77734375" customWidth="1"/>
    <col min="8" max="8" width="12" customWidth="1"/>
  </cols>
  <sheetData>
    <row r="1" spans="1:11" s="18" customFormat="1" ht="34.799999999999997" customHeight="1">
      <c r="A1" s="20"/>
      <c r="B1" s="29" t="s">
        <v>67</v>
      </c>
    </row>
    <row r="2" spans="1:11" ht="18">
      <c r="B2" s="30" t="s">
        <v>92</v>
      </c>
    </row>
    <row r="3" spans="1:11" ht="18">
      <c r="B3" s="30" t="s">
        <v>68</v>
      </c>
    </row>
    <row r="4" spans="1:11" ht="18">
      <c r="B4" s="30" t="s">
        <v>69</v>
      </c>
    </row>
    <row r="5" spans="1:11" ht="18">
      <c r="B5" s="30" t="s">
        <v>70</v>
      </c>
      <c r="E5" s="33" t="s">
        <v>11</v>
      </c>
      <c r="F5" s="33" t="s">
        <v>75</v>
      </c>
      <c r="G5" s="33" t="s">
        <v>76</v>
      </c>
      <c r="H5" s="33" t="s">
        <v>77</v>
      </c>
      <c r="I5" s="33" t="s">
        <v>78</v>
      </c>
      <c r="J5" s="33" t="s">
        <v>79</v>
      </c>
      <c r="K5" s="33" t="s">
        <v>80</v>
      </c>
    </row>
    <row r="6" spans="1:11" ht="18">
      <c r="B6" s="30" t="s">
        <v>73</v>
      </c>
      <c r="E6" s="34" t="s">
        <v>81</v>
      </c>
      <c r="F6" s="35">
        <v>235</v>
      </c>
      <c r="G6" s="35">
        <v>200</v>
      </c>
      <c r="H6" s="35">
        <v>144</v>
      </c>
      <c r="I6" s="35">
        <v>249</v>
      </c>
      <c r="J6" s="35">
        <v>645</v>
      </c>
      <c r="K6" s="35">
        <v>91</v>
      </c>
    </row>
    <row r="7" spans="1:11" ht="18">
      <c r="B7" s="30" t="s">
        <v>71</v>
      </c>
      <c r="E7" s="34" t="s">
        <v>7</v>
      </c>
      <c r="F7" s="35">
        <v>145</v>
      </c>
      <c r="G7" s="35">
        <v>240</v>
      </c>
      <c r="H7" s="35">
        <v>270</v>
      </c>
      <c r="I7" s="35">
        <v>403</v>
      </c>
      <c r="J7" s="35">
        <v>798</v>
      </c>
      <c r="K7" s="35">
        <v>3</v>
      </c>
    </row>
    <row r="8" spans="1:11" ht="18">
      <c r="B8" s="30" t="s">
        <v>72</v>
      </c>
      <c r="E8" s="34" t="s">
        <v>82</v>
      </c>
      <c r="F8" s="35">
        <v>355</v>
      </c>
      <c r="G8" s="35">
        <v>280</v>
      </c>
      <c r="H8" s="35">
        <v>213</v>
      </c>
      <c r="I8" s="35">
        <v>72</v>
      </c>
      <c r="J8" s="35">
        <v>648</v>
      </c>
      <c r="K8" s="35">
        <v>513</v>
      </c>
    </row>
    <row r="9" spans="1:11">
      <c r="E9" s="34" t="s">
        <v>83</v>
      </c>
      <c r="F9" s="35">
        <v>115</v>
      </c>
      <c r="G9" s="35">
        <v>320</v>
      </c>
      <c r="H9" s="35">
        <v>288</v>
      </c>
      <c r="I9" s="35">
        <v>441</v>
      </c>
      <c r="J9" s="35">
        <v>207</v>
      </c>
      <c r="K9" s="35">
        <v>317</v>
      </c>
    </row>
    <row r="10" spans="1:11">
      <c r="E10" s="34" t="s">
        <v>84</v>
      </c>
      <c r="F10" s="35">
        <v>50</v>
      </c>
      <c r="G10" s="35">
        <v>280</v>
      </c>
      <c r="H10" s="35">
        <v>537</v>
      </c>
      <c r="I10" s="35">
        <v>191</v>
      </c>
      <c r="J10" s="35">
        <v>663</v>
      </c>
      <c r="K10" s="35">
        <v>185</v>
      </c>
    </row>
    <row r="11" spans="1:11">
      <c r="E11" s="34" t="s">
        <v>85</v>
      </c>
      <c r="F11" s="35">
        <v>145</v>
      </c>
      <c r="G11" s="35">
        <v>200</v>
      </c>
      <c r="H11" s="35">
        <v>105</v>
      </c>
      <c r="I11" s="35">
        <v>99</v>
      </c>
      <c r="J11" s="35">
        <v>516</v>
      </c>
      <c r="K11" s="35">
        <v>580</v>
      </c>
    </row>
    <row r="12" spans="1:11">
      <c r="E12" s="34" t="s">
        <v>86</v>
      </c>
      <c r="F12" s="35">
        <v>255</v>
      </c>
      <c r="G12" s="35">
        <v>180</v>
      </c>
      <c r="H12" s="35">
        <v>30</v>
      </c>
      <c r="I12" s="35">
        <v>532</v>
      </c>
      <c r="J12" s="35">
        <v>276</v>
      </c>
      <c r="K12" s="35">
        <v>39</v>
      </c>
    </row>
    <row r="13" spans="1:11">
      <c r="E13" s="34" t="s">
        <v>87</v>
      </c>
      <c r="F13" s="35">
        <v>220</v>
      </c>
      <c r="G13" s="35">
        <v>320</v>
      </c>
      <c r="H13" s="35">
        <v>12</v>
      </c>
      <c r="I13" s="35">
        <v>28</v>
      </c>
      <c r="J13" s="35">
        <v>6</v>
      </c>
      <c r="K13" s="35">
        <v>293</v>
      </c>
    </row>
    <row r="14" spans="1:11">
      <c r="E14" s="34" t="s">
        <v>88</v>
      </c>
      <c r="F14" s="35">
        <v>215</v>
      </c>
      <c r="G14" s="35">
        <v>280</v>
      </c>
      <c r="H14" s="35">
        <v>9</v>
      </c>
      <c r="I14" s="35">
        <v>260</v>
      </c>
      <c r="J14" s="35">
        <v>618</v>
      </c>
      <c r="K14" s="35">
        <v>166</v>
      </c>
    </row>
    <row r="15" spans="1:11">
      <c r="E15" s="34" t="s">
        <v>89</v>
      </c>
      <c r="F15" s="35">
        <v>10</v>
      </c>
      <c r="G15" s="35">
        <v>320</v>
      </c>
      <c r="H15" s="35">
        <v>114</v>
      </c>
      <c r="I15" s="35">
        <v>134</v>
      </c>
      <c r="J15" s="35">
        <v>198</v>
      </c>
      <c r="K15" s="35">
        <v>296</v>
      </c>
    </row>
    <row r="16" spans="1:11">
      <c r="E16" s="34" t="s">
        <v>90</v>
      </c>
      <c r="F16" s="35">
        <v>310</v>
      </c>
      <c r="G16" s="35">
        <v>210</v>
      </c>
      <c r="H16" s="35">
        <v>30</v>
      </c>
      <c r="I16" s="35">
        <v>607</v>
      </c>
      <c r="J16" s="35">
        <v>378</v>
      </c>
      <c r="K16" s="35">
        <v>204</v>
      </c>
    </row>
    <row r="17" spans="5:11">
      <c r="E17" s="34" t="s">
        <v>91</v>
      </c>
      <c r="F17" s="35">
        <v>75</v>
      </c>
      <c r="G17" s="35">
        <v>290</v>
      </c>
      <c r="H17" s="35">
        <v>372</v>
      </c>
      <c r="I17" s="35">
        <v>373</v>
      </c>
      <c r="J17" s="35">
        <v>777</v>
      </c>
      <c r="K17" s="35">
        <v>78</v>
      </c>
    </row>
    <row r="25" spans="5:11">
      <c r="E25" s="36" t="s">
        <v>68</v>
      </c>
      <c r="F25" s="33" t="s">
        <v>75</v>
      </c>
      <c r="G25" s="33" t="s">
        <v>76</v>
      </c>
      <c r="H25" s="33" t="s">
        <v>77</v>
      </c>
      <c r="I25" s="33" t="s">
        <v>78</v>
      </c>
      <c r="J25" s="33" t="s">
        <v>79</v>
      </c>
      <c r="K25" s="33" t="s">
        <v>80</v>
      </c>
    </row>
    <row r="26" spans="5:11">
      <c r="E26" s="34" t="s">
        <v>81</v>
      </c>
      <c r="F26" s="34">
        <f>100</f>
        <v>100</v>
      </c>
      <c r="G26" s="34">
        <f>100</f>
        <v>100</v>
      </c>
      <c r="H26" s="34">
        <f>100</f>
        <v>100</v>
      </c>
      <c r="I26" s="34">
        <f>100</f>
        <v>100</v>
      </c>
      <c r="J26" s="34">
        <f>100</f>
        <v>100</v>
      </c>
      <c r="K26" s="34">
        <f>100</f>
        <v>100</v>
      </c>
    </row>
    <row r="27" spans="5:11">
      <c r="E27" s="34" t="s">
        <v>7</v>
      </c>
      <c r="F27" s="34">
        <f>F$26*F7/F$6</f>
        <v>61.702127659574465</v>
      </c>
      <c r="G27" s="34">
        <f t="shared" ref="G27:K27" si="0">G$26*G7/G$6</f>
        <v>120</v>
      </c>
      <c r="H27" s="34">
        <f t="shared" si="0"/>
        <v>187.5</v>
      </c>
      <c r="I27" s="34">
        <f t="shared" si="0"/>
        <v>161.84738955823292</v>
      </c>
      <c r="J27" s="34">
        <f t="shared" si="0"/>
        <v>123.72093023255815</v>
      </c>
      <c r="K27" s="34">
        <f t="shared" si="0"/>
        <v>3.2967032967032965</v>
      </c>
    </row>
    <row r="28" spans="5:11">
      <c r="E28" s="34" t="s">
        <v>82</v>
      </c>
      <c r="F28" s="34">
        <f t="shared" ref="F28:K28" si="1">F$26*F8/F$6</f>
        <v>151.06382978723406</v>
      </c>
      <c r="G28" s="34">
        <f t="shared" si="1"/>
        <v>140</v>
      </c>
      <c r="H28" s="34">
        <f t="shared" si="1"/>
        <v>147.91666666666666</v>
      </c>
      <c r="I28" s="34">
        <f t="shared" si="1"/>
        <v>28.91566265060241</v>
      </c>
      <c r="J28" s="34">
        <f t="shared" si="1"/>
        <v>100.46511627906976</v>
      </c>
      <c r="K28" s="34">
        <f t="shared" si="1"/>
        <v>563.73626373626371</v>
      </c>
    </row>
    <row r="29" spans="5:11">
      <c r="E29" s="34" t="s">
        <v>83</v>
      </c>
      <c r="F29" s="34">
        <f t="shared" ref="F29:K29" si="2">F$26*F9/F$6</f>
        <v>48.936170212765958</v>
      </c>
      <c r="G29" s="34">
        <f t="shared" si="2"/>
        <v>160</v>
      </c>
      <c r="H29" s="34">
        <f t="shared" si="2"/>
        <v>200</v>
      </c>
      <c r="I29" s="34">
        <f t="shared" si="2"/>
        <v>177.10843373493975</v>
      </c>
      <c r="J29" s="34">
        <f t="shared" si="2"/>
        <v>32.093023255813954</v>
      </c>
      <c r="K29" s="34">
        <f t="shared" si="2"/>
        <v>348.35164835164835</v>
      </c>
    </row>
    <row r="30" spans="5:11">
      <c r="E30" s="34" t="s">
        <v>84</v>
      </c>
      <c r="F30" s="34">
        <f t="shared" ref="F30:K30" si="3">F$26*F10/F$6</f>
        <v>21.276595744680851</v>
      </c>
      <c r="G30" s="34">
        <f t="shared" si="3"/>
        <v>140</v>
      </c>
      <c r="H30" s="34">
        <f t="shared" si="3"/>
        <v>372.91666666666669</v>
      </c>
      <c r="I30" s="34">
        <f t="shared" si="3"/>
        <v>76.706827309236942</v>
      </c>
      <c r="J30" s="34">
        <f t="shared" si="3"/>
        <v>102.79069767441861</v>
      </c>
      <c r="K30" s="34">
        <f t="shared" si="3"/>
        <v>203.2967032967033</v>
      </c>
    </row>
    <row r="31" spans="5:11">
      <c r="E31" s="34" t="s">
        <v>85</v>
      </c>
      <c r="F31" s="34">
        <f t="shared" ref="F31:K31" si="4">F$26*F11/F$6</f>
        <v>61.702127659574465</v>
      </c>
      <c r="G31" s="34">
        <f t="shared" si="4"/>
        <v>100</v>
      </c>
      <c r="H31" s="34">
        <f t="shared" si="4"/>
        <v>72.916666666666671</v>
      </c>
      <c r="I31" s="34">
        <f t="shared" si="4"/>
        <v>39.75903614457831</v>
      </c>
      <c r="J31" s="34">
        <f t="shared" si="4"/>
        <v>80</v>
      </c>
      <c r="K31" s="34">
        <f t="shared" si="4"/>
        <v>637.36263736263732</v>
      </c>
    </row>
    <row r="32" spans="5:11">
      <c r="E32" s="34" t="s">
        <v>86</v>
      </c>
      <c r="F32" s="34">
        <f t="shared" ref="F32:K32" si="5">F$26*F12/F$6</f>
        <v>108.51063829787235</v>
      </c>
      <c r="G32" s="34">
        <f t="shared" si="5"/>
        <v>90</v>
      </c>
      <c r="H32" s="34">
        <f t="shared" si="5"/>
        <v>20.833333333333332</v>
      </c>
      <c r="I32" s="34">
        <f t="shared" si="5"/>
        <v>213.6546184738956</v>
      </c>
      <c r="J32" s="34">
        <f t="shared" si="5"/>
        <v>42.790697674418603</v>
      </c>
      <c r="K32" s="34">
        <f t="shared" si="5"/>
        <v>42.857142857142854</v>
      </c>
    </row>
    <row r="33" spans="5:11">
      <c r="E33" s="34" t="s">
        <v>87</v>
      </c>
      <c r="F33" s="34">
        <f t="shared" ref="F33:K33" si="6">F$26*F13/F$6</f>
        <v>93.61702127659575</v>
      </c>
      <c r="G33" s="34">
        <f t="shared" si="6"/>
        <v>160</v>
      </c>
      <c r="H33" s="34">
        <f t="shared" si="6"/>
        <v>8.3333333333333339</v>
      </c>
      <c r="I33" s="34">
        <f t="shared" si="6"/>
        <v>11.244979919678714</v>
      </c>
      <c r="J33" s="34">
        <f t="shared" si="6"/>
        <v>0.93023255813953487</v>
      </c>
      <c r="K33" s="34">
        <f t="shared" si="6"/>
        <v>321.97802197802196</v>
      </c>
    </row>
    <row r="34" spans="5:11">
      <c r="E34" s="34" t="s">
        <v>88</v>
      </c>
      <c r="F34" s="34">
        <f t="shared" ref="F34:K34" si="7">F$26*F14/F$6</f>
        <v>91.489361702127653</v>
      </c>
      <c r="G34" s="34">
        <f t="shared" si="7"/>
        <v>140</v>
      </c>
      <c r="H34" s="34">
        <f t="shared" si="7"/>
        <v>6.25</v>
      </c>
      <c r="I34" s="34">
        <f t="shared" si="7"/>
        <v>104.41767068273093</v>
      </c>
      <c r="J34" s="34">
        <f t="shared" si="7"/>
        <v>95.813953488372093</v>
      </c>
      <c r="K34" s="34">
        <f t="shared" si="7"/>
        <v>182.41758241758242</v>
      </c>
    </row>
    <row r="35" spans="5:11">
      <c r="E35" s="34" t="s">
        <v>89</v>
      </c>
      <c r="F35" s="34">
        <f t="shared" ref="F35:K35" si="8">F$26*F15/F$6</f>
        <v>4.2553191489361701</v>
      </c>
      <c r="G35" s="34">
        <f t="shared" si="8"/>
        <v>160</v>
      </c>
      <c r="H35" s="34">
        <f t="shared" si="8"/>
        <v>79.166666666666671</v>
      </c>
      <c r="I35" s="34">
        <f t="shared" si="8"/>
        <v>53.815261044176708</v>
      </c>
      <c r="J35" s="34">
        <f t="shared" si="8"/>
        <v>30.697674418604652</v>
      </c>
      <c r="K35" s="34">
        <f t="shared" si="8"/>
        <v>325.27472527472526</v>
      </c>
    </row>
    <row r="36" spans="5:11">
      <c r="E36" s="34" t="s">
        <v>90</v>
      </c>
      <c r="F36" s="34">
        <f t="shared" ref="F36:K36" si="9">F$26*F16/F$6</f>
        <v>131.91489361702128</v>
      </c>
      <c r="G36" s="34">
        <f t="shared" si="9"/>
        <v>105</v>
      </c>
      <c r="H36" s="34">
        <f t="shared" si="9"/>
        <v>20.833333333333332</v>
      </c>
      <c r="I36" s="34">
        <f t="shared" si="9"/>
        <v>243.77510040160644</v>
      </c>
      <c r="J36" s="34">
        <f t="shared" si="9"/>
        <v>58.604651162790695</v>
      </c>
      <c r="K36" s="34">
        <f t="shared" si="9"/>
        <v>224.17582417582418</v>
      </c>
    </row>
    <row r="37" spans="5:11">
      <c r="E37" s="34" t="s">
        <v>91</v>
      </c>
      <c r="F37" s="34">
        <f t="shared" ref="F37:K37" si="10">F$26*F17/F$6</f>
        <v>31.914893617021278</v>
      </c>
      <c r="G37" s="34">
        <f t="shared" si="10"/>
        <v>145</v>
      </c>
      <c r="H37" s="34">
        <f t="shared" si="10"/>
        <v>258.33333333333331</v>
      </c>
      <c r="I37" s="34">
        <f t="shared" si="10"/>
        <v>149.79919678714859</v>
      </c>
      <c r="J37" s="34">
        <f t="shared" si="10"/>
        <v>120.46511627906976</v>
      </c>
      <c r="K37" s="34">
        <f t="shared" si="10"/>
        <v>85.714285714285708</v>
      </c>
    </row>
    <row r="43" spans="5:11">
      <c r="E43" s="38" t="s">
        <v>69</v>
      </c>
      <c r="F43" s="37"/>
      <c r="G43" s="37"/>
      <c r="H43" s="37"/>
      <c r="I43" s="37"/>
      <c r="J43" s="37"/>
      <c r="K43" s="37"/>
    </row>
    <row r="44" spans="5:11">
      <c r="E44" s="37"/>
      <c r="F44" s="37"/>
      <c r="G44" s="37"/>
      <c r="H44" s="37"/>
      <c r="I44" s="37"/>
      <c r="J44" s="37"/>
      <c r="K44" s="37"/>
    </row>
    <row r="45" spans="5:11">
      <c r="E45" s="39" t="s">
        <v>11</v>
      </c>
      <c r="F45" s="40" t="s">
        <v>75</v>
      </c>
      <c r="G45" s="40" t="s">
        <v>76</v>
      </c>
      <c r="H45" s="40" t="s">
        <v>77</v>
      </c>
      <c r="I45" s="40" t="s">
        <v>78</v>
      </c>
      <c r="J45" s="40" t="s">
        <v>79</v>
      </c>
      <c r="K45" s="40" t="s">
        <v>80</v>
      </c>
    </row>
    <row r="46" spans="5:11">
      <c r="E46" s="41" t="s">
        <v>69</v>
      </c>
      <c r="F46" s="41"/>
      <c r="G46" s="41"/>
      <c r="H46" s="41"/>
      <c r="I46" s="41"/>
      <c r="J46" s="41"/>
      <c r="K46" s="41"/>
    </row>
    <row r="47" spans="5:11">
      <c r="E47" s="37"/>
      <c r="F47" s="37"/>
      <c r="G47" s="37"/>
      <c r="H47" s="37"/>
      <c r="I47" s="37"/>
      <c r="J47" s="37"/>
      <c r="K47" s="37"/>
    </row>
    <row r="50" spans="5:19">
      <c r="E50" s="38" t="s">
        <v>93</v>
      </c>
      <c r="F50" s="37"/>
      <c r="G50" s="37"/>
      <c r="H50" s="37"/>
      <c r="I50" s="37"/>
      <c r="J50" s="37"/>
      <c r="K50" s="37"/>
      <c r="L50" s="37"/>
    </row>
    <row r="51" spans="5:19">
      <c r="E51" s="37"/>
      <c r="F51" s="37"/>
      <c r="G51" s="37"/>
      <c r="H51" s="37"/>
      <c r="I51" s="37"/>
      <c r="J51" s="37"/>
      <c r="K51" s="37"/>
      <c r="L51" s="39" t="s">
        <v>94</v>
      </c>
      <c r="S51" s="43" t="s">
        <v>78</v>
      </c>
    </row>
    <row r="52" spans="5:19">
      <c r="E52" s="39" t="s">
        <v>11</v>
      </c>
      <c r="F52" s="39" t="s">
        <v>75</v>
      </c>
      <c r="G52" s="39" t="s">
        <v>76</v>
      </c>
      <c r="H52" s="39" t="s">
        <v>77</v>
      </c>
      <c r="I52" s="39" t="s">
        <v>78</v>
      </c>
      <c r="J52" s="39" t="s">
        <v>79</v>
      </c>
      <c r="K52" s="39" t="s">
        <v>80</v>
      </c>
      <c r="L52" s="39" t="str">
        <f>S51</f>
        <v>Delta</v>
      </c>
    </row>
    <row r="53" spans="5:19">
      <c r="E53" s="41" t="s">
        <v>81</v>
      </c>
      <c r="F53" s="42">
        <v>235</v>
      </c>
      <c r="G53" s="42">
        <v>200</v>
      </c>
      <c r="H53" s="42">
        <v>144</v>
      </c>
      <c r="I53" s="42">
        <v>249</v>
      </c>
      <c r="J53" s="42">
        <v>645</v>
      </c>
      <c r="K53" s="42">
        <v>91</v>
      </c>
      <c r="L53" s="42">
        <f>_xlfn.XLOOKUP(L$52,$F$52:$K$52,F53:K53)</f>
        <v>249</v>
      </c>
    </row>
    <row r="54" spans="5:19">
      <c r="E54" s="41" t="s">
        <v>7</v>
      </c>
      <c r="F54" s="42">
        <v>145</v>
      </c>
      <c r="G54" s="42">
        <v>240</v>
      </c>
      <c r="H54" s="42">
        <v>270</v>
      </c>
      <c r="I54" s="42">
        <v>403</v>
      </c>
      <c r="J54" s="42">
        <v>798</v>
      </c>
      <c r="K54" s="42">
        <v>3</v>
      </c>
      <c r="L54" s="42">
        <f t="shared" ref="L54:L64" si="11">_xlfn.XLOOKUP(L$52,$F$52:$K$52,F54:K54)</f>
        <v>403</v>
      </c>
    </row>
    <row r="55" spans="5:19">
      <c r="E55" s="41" t="s">
        <v>82</v>
      </c>
      <c r="F55" s="42">
        <v>355</v>
      </c>
      <c r="G55" s="42">
        <v>280</v>
      </c>
      <c r="H55" s="42">
        <v>213</v>
      </c>
      <c r="I55" s="42">
        <v>72</v>
      </c>
      <c r="J55" s="42">
        <v>648</v>
      </c>
      <c r="K55" s="42">
        <v>513</v>
      </c>
      <c r="L55" s="42">
        <f t="shared" si="11"/>
        <v>72</v>
      </c>
    </row>
    <row r="56" spans="5:19">
      <c r="E56" s="41" t="s">
        <v>83</v>
      </c>
      <c r="F56" s="42">
        <v>115</v>
      </c>
      <c r="G56" s="42">
        <v>320</v>
      </c>
      <c r="H56" s="42">
        <v>288</v>
      </c>
      <c r="I56" s="42">
        <v>441</v>
      </c>
      <c r="J56" s="42">
        <v>207</v>
      </c>
      <c r="K56" s="42">
        <v>317</v>
      </c>
      <c r="L56" s="42">
        <f t="shared" si="11"/>
        <v>441</v>
      </c>
    </row>
    <row r="57" spans="5:19">
      <c r="E57" s="41" t="s">
        <v>84</v>
      </c>
      <c r="F57" s="42">
        <v>50</v>
      </c>
      <c r="G57" s="42">
        <v>280</v>
      </c>
      <c r="H57" s="42">
        <v>537</v>
      </c>
      <c r="I57" s="42">
        <v>191</v>
      </c>
      <c r="J57" s="42">
        <v>663</v>
      </c>
      <c r="K57" s="42">
        <v>185</v>
      </c>
      <c r="L57" s="42">
        <f t="shared" si="11"/>
        <v>191</v>
      </c>
    </row>
    <row r="58" spans="5:19">
      <c r="E58" s="41" t="s">
        <v>85</v>
      </c>
      <c r="F58" s="42">
        <v>145</v>
      </c>
      <c r="G58" s="42">
        <v>200</v>
      </c>
      <c r="H58" s="42">
        <v>105</v>
      </c>
      <c r="I58" s="42">
        <v>99</v>
      </c>
      <c r="J58" s="42">
        <v>516</v>
      </c>
      <c r="K58" s="42">
        <v>580</v>
      </c>
      <c r="L58" s="42">
        <f t="shared" si="11"/>
        <v>99</v>
      </c>
    </row>
    <row r="59" spans="5:19">
      <c r="E59" s="41" t="s">
        <v>86</v>
      </c>
      <c r="F59" s="42">
        <v>255</v>
      </c>
      <c r="G59" s="42">
        <v>180</v>
      </c>
      <c r="H59" s="42">
        <v>30</v>
      </c>
      <c r="I59" s="42">
        <v>532</v>
      </c>
      <c r="J59" s="42">
        <v>276</v>
      </c>
      <c r="K59" s="42">
        <v>39</v>
      </c>
      <c r="L59" s="42">
        <f t="shared" si="11"/>
        <v>532</v>
      </c>
    </row>
    <row r="60" spans="5:19">
      <c r="E60" s="41" t="s">
        <v>87</v>
      </c>
      <c r="F60" s="42">
        <v>220</v>
      </c>
      <c r="G60" s="42">
        <v>320</v>
      </c>
      <c r="H60" s="42">
        <v>12</v>
      </c>
      <c r="I60" s="42">
        <v>28</v>
      </c>
      <c r="J60" s="42">
        <v>6</v>
      </c>
      <c r="K60" s="42">
        <v>293</v>
      </c>
      <c r="L60" s="42">
        <f t="shared" si="11"/>
        <v>28</v>
      </c>
    </row>
    <row r="61" spans="5:19">
      <c r="E61" s="41" t="s">
        <v>88</v>
      </c>
      <c r="F61" s="42">
        <v>215</v>
      </c>
      <c r="G61" s="42">
        <v>280</v>
      </c>
      <c r="H61" s="42">
        <v>9</v>
      </c>
      <c r="I61" s="42">
        <v>260</v>
      </c>
      <c r="J61" s="42">
        <v>618</v>
      </c>
      <c r="K61" s="42">
        <v>166</v>
      </c>
      <c r="L61" s="42">
        <f t="shared" si="11"/>
        <v>260</v>
      </c>
    </row>
    <row r="62" spans="5:19">
      <c r="E62" s="41" t="s">
        <v>89</v>
      </c>
      <c r="F62" s="42">
        <v>10</v>
      </c>
      <c r="G62" s="42">
        <v>320</v>
      </c>
      <c r="H62" s="42">
        <v>114</v>
      </c>
      <c r="I62" s="42">
        <v>134</v>
      </c>
      <c r="J62" s="42">
        <v>198</v>
      </c>
      <c r="K62" s="42">
        <v>296</v>
      </c>
      <c r="L62" s="42">
        <f t="shared" si="11"/>
        <v>134</v>
      </c>
    </row>
    <row r="63" spans="5:19">
      <c r="E63" s="41" t="s">
        <v>90</v>
      </c>
      <c r="F63" s="42">
        <v>310</v>
      </c>
      <c r="G63" s="42">
        <v>210</v>
      </c>
      <c r="H63" s="42">
        <v>30</v>
      </c>
      <c r="I63" s="42">
        <v>607</v>
      </c>
      <c r="J63" s="42">
        <v>378</v>
      </c>
      <c r="K63" s="42">
        <v>204</v>
      </c>
      <c r="L63" s="42">
        <f t="shared" si="11"/>
        <v>607</v>
      </c>
    </row>
    <row r="64" spans="5:19">
      <c r="E64" s="41" t="s">
        <v>91</v>
      </c>
      <c r="F64" s="42">
        <v>75</v>
      </c>
      <c r="G64" s="42">
        <v>290</v>
      </c>
      <c r="H64" s="42">
        <v>372</v>
      </c>
      <c r="I64" s="42">
        <v>373</v>
      </c>
      <c r="J64" s="42">
        <v>777</v>
      </c>
      <c r="K64" s="42">
        <v>78</v>
      </c>
      <c r="L64" s="42">
        <f t="shared" si="11"/>
        <v>373</v>
      </c>
    </row>
    <row r="70" spans="5:9">
      <c r="E70" s="37"/>
      <c r="F70" s="37"/>
      <c r="G70" s="37"/>
      <c r="H70" s="37"/>
      <c r="I70" s="37"/>
    </row>
    <row r="71" spans="5:9">
      <c r="E71" s="38" t="s">
        <v>73</v>
      </c>
      <c r="F71" s="37"/>
      <c r="G71" s="37"/>
      <c r="H71" s="37"/>
      <c r="I71" s="37"/>
    </row>
    <row r="72" spans="5:9">
      <c r="E72" s="37"/>
      <c r="F72" s="37"/>
      <c r="G72" s="37"/>
      <c r="H72" s="37"/>
      <c r="I72" s="37"/>
    </row>
    <row r="73" spans="5:9">
      <c r="E73" s="39" t="s">
        <v>11</v>
      </c>
      <c r="F73" s="40" t="s">
        <v>95</v>
      </c>
      <c r="G73" s="40" t="s">
        <v>96</v>
      </c>
      <c r="H73" s="40" t="s">
        <v>97</v>
      </c>
      <c r="I73" s="37"/>
    </row>
    <row r="74" spans="5:9">
      <c r="E74" s="41" t="s">
        <v>81</v>
      </c>
      <c r="F74" s="42">
        <v>235</v>
      </c>
      <c r="G74" s="42">
        <f>F74</f>
        <v>235</v>
      </c>
      <c r="H74" s="41">
        <f>F74</f>
        <v>235</v>
      </c>
      <c r="I74" s="37"/>
    </row>
    <row r="75" spans="5:9">
      <c r="E75" s="41" t="s">
        <v>7</v>
      </c>
      <c r="F75" s="42">
        <v>145</v>
      </c>
      <c r="G75" s="42">
        <f>AVERAGE(F74:F75)</f>
        <v>190</v>
      </c>
      <c r="H75" s="41">
        <f>F75</f>
        <v>145</v>
      </c>
      <c r="I75" s="37"/>
    </row>
    <row r="76" spans="5:9">
      <c r="E76" s="41" t="s">
        <v>82</v>
      </c>
      <c r="F76" s="42">
        <v>355</v>
      </c>
      <c r="G76" s="42">
        <f>AVERAGE(F75:F76)</f>
        <v>250</v>
      </c>
      <c r="H76" s="41">
        <f>AVERAGE(F74:F76)</f>
        <v>245</v>
      </c>
      <c r="I76" s="37"/>
    </row>
    <row r="77" spans="5:9">
      <c r="E77" s="41" t="s">
        <v>83</v>
      </c>
      <c r="F77" s="42">
        <v>115</v>
      </c>
      <c r="G77" s="42">
        <f>AVERAGE(F76:F77)</f>
        <v>235</v>
      </c>
      <c r="H77" s="41">
        <f t="shared" ref="H77:H85" si="12">AVERAGE(F75:F77)</f>
        <v>205</v>
      </c>
      <c r="I77" s="37"/>
    </row>
    <row r="78" spans="5:9">
      <c r="E78" s="41" t="s">
        <v>84</v>
      </c>
      <c r="F78" s="42">
        <v>50</v>
      </c>
      <c r="G78" s="42">
        <f>AVERAGE(F77:F78)</f>
        <v>82.5</v>
      </c>
      <c r="H78" s="41">
        <f t="shared" si="12"/>
        <v>173.33333333333334</v>
      </c>
      <c r="I78" s="37"/>
    </row>
    <row r="79" spans="5:9">
      <c r="E79" s="41" t="s">
        <v>85</v>
      </c>
      <c r="F79" s="42">
        <v>145</v>
      </c>
      <c r="G79" s="42">
        <f t="shared" ref="G79:G85" si="13">AVERAGE(F78:F79)</f>
        <v>97.5</v>
      </c>
      <c r="H79" s="41">
        <f t="shared" si="12"/>
        <v>103.33333333333333</v>
      </c>
      <c r="I79" s="37"/>
    </row>
    <row r="80" spans="5:9">
      <c r="E80" s="41" t="s">
        <v>86</v>
      </c>
      <c r="F80" s="42">
        <v>255</v>
      </c>
      <c r="G80" s="42">
        <f t="shared" si="13"/>
        <v>200</v>
      </c>
      <c r="H80" s="41">
        <f t="shared" si="12"/>
        <v>150</v>
      </c>
      <c r="I80" s="37"/>
    </row>
    <row r="81" spans="5:9">
      <c r="E81" s="41" t="s">
        <v>87</v>
      </c>
      <c r="F81" s="42">
        <v>220</v>
      </c>
      <c r="G81" s="42">
        <f t="shared" si="13"/>
        <v>237.5</v>
      </c>
      <c r="H81" s="41">
        <f t="shared" si="12"/>
        <v>206.66666666666666</v>
      </c>
      <c r="I81" s="37"/>
    </row>
    <row r="82" spans="5:9">
      <c r="E82" s="41" t="s">
        <v>88</v>
      </c>
      <c r="F82" s="42">
        <v>215</v>
      </c>
      <c r="G82" s="42">
        <f t="shared" si="13"/>
        <v>217.5</v>
      </c>
      <c r="H82" s="41">
        <f t="shared" si="12"/>
        <v>230</v>
      </c>
      <c r="I82" s="37"/>
    </row>
    <row r="83" spans="5:9">
      <c r="E83" s="41" t="s">
        <v>89</v>
      </c>
      <c r="F83" s="42">
        <v>10</v>
      </c>
      <c r="G83" s="42">
        <f t="shared" si="13"/>
        <v>112.5</v>
      </c>
      <c r="H83" s="41">
        <f t="shared" si="12"/>
        <v>148.33333333333334</v>
      </c>
      <c r="I83" s="37"/>
    </row>
    <row r="84" spans="5:9">
      <c r="E84" s="41" t="s">
        <v>90</v>
      </c>
      <c r="F84" s="42">
        <v>310</v>
      </c>
      <c r="G84" s="42">
        <f t="shared" si="13"/>
        <v>160</v>
      </c>
      <c r="H84" s="41">
        <f t="shared" si="12"/>
        <v>178.33333333333334</v>
      </c>
      <c r="I84" s="37"/>
    </row>
    <row r="85" spans="5:9">
      <c r="E85" s="41" t="s">
        <v>91</v>
      </c>
      <c r="F85" s="42">
        <v>75</v>
      </c>
      <c r="G85" s="42">
        <f t="shared" si="13"/>
        <v>192.5</v>
      </c>
      <c r="H85" s="41">
        <f t="shared" si="12"/>
        <v>131.66666666666666</v>
      </c>
      <c r="I85" s="37"/>
    </row>
    <row r="89" spans="5:9" ht="18">
      <c r="E89" s="30" t="s">
        <v>71</v>
      </c>
    </row>
    <row r="91" spans="5:9">
      <c r="E91" s="43" t="s">
        <v>11</v>
      </c>
      <c r="F91" s="18" t="s">
        <v>75</v>
      </c>
      <c r="G91" s="18" t="s">
        <v>98</v>
      </c>
    </row>
    <row r="92" spans="5:9">
      <c r="E92" s="44">
        <v>43466</v>
      </c>
      <c r="F92" s="35">
        <v>235</v>
      </c>
    </row>
    <row r="93" spans="5:9">
      <c r="E93" s="44">
        <v>43497</v>
      </c>
      <c r="F93" s="35">
        <v>145</v>
      </c>
    </row>
    <row r="94" spans="5:9">
      <c r="E94" s="44">
        <v>43525</v>
      </c>
      <c r="F94" s="35">
        <v>355</v>
      </c>
    </row>
    <row r="95" spans="5:9">
      <c r="E95" s="44">
        <v>43556</v>
      </c>
      <c r="F95" s="35">
        <v>115</v>
      </c>
    </row>
    <row r="96" spans="5:9">
      <c r="E96" s="44">
        <v>43586</v>
      </c>
      <c r="F96" s="35">
        <v>50</v>
      </c>
    </row>
    <row r="97" spans="5:7">
      <c r="E97" s="44">
        <v>43617</v>
      </c>
      <c r="F97" s="35">
        <v>145</v>
      </c>
    </row>
    <row r="98" spans="5:7">
      <c r="E98" s="44">
        <v>43647</v>
      </c>
      <c r="F98" s="35">
        <v>255</v>
      </c>
    </row>
    <row r="99" spans="5:7">
      <c r="E99" s="44">
        <v>43678</v>
      </c>
      <c r="F99" s="35">
        <v>220</v>
      </c>
    </row>
    <row r="100" spans="5:7">
      <c r="E100" s="44">
        <v>43709</v>
      </c>
      <c r="F100" s="35">
        <v>215</v>
      </c>
    </row>
    <row r="101" spans="5:7">
      <c r="E101" s="44">
        <v>43739</v>
      </c>
      <c r="F101" s="35">
        <v>10</v>
      </c>
    </row>
    <row r="102" spans="5:7">
      <c r="E102" s="44">
        <v>43770</v>
      </c>
      <c r="F102" s="35">
        <v>310</v>
      </c>
    </row>
    <row r="103" spans="5:7">
      <c r="E103" s="44">
        <v>43800</v>
      </c>
      <c r="F103" s="35">
        <v>75</v>
      </c>
      <c r="G103">
        <v>75</v>
      </c>
    </row>
    <row r="104" spans="5:7">
      <c r="E104" s="44">
        <v>43831</v>
      </c>
      <c r="G104">
        <f>_xlfn.FORECAST.ETS(E104,$F$92:$F$103,$E$92:$E$103,12)</f>
        <v>166.40204937718019</v>
      </c>
    </row>
    <row r="105" spans="5:7">
      <c r="E105" s="44">
        <v>43862</v>
      </c>
      <c r="G105">
        <f t="shared" ref="G105:G110" si="14">_xlfn.FORECAST.ETS(E105,$F$92:$F$103,$E$92:$E$103,12)</f>
        <v>160.59590266063429</v>
      </c>
    </row>
    <row r="106" spans="5:7">
      <c r="E106" s="44">
        <v>43891</v>
      </c>
      <c r="G106">
        <f t="shared" si="14"/>
        <v>154.78975594408877</v>
      </c>
    </row>
    <row r="107" spans="5:7">
      <c r="E107" s="44">
        <v>43922</v>
      </c>
      <c r="G107">
        <f t="shared" si="14"/>
        <v>148.98360922754287</v>
      </c>
    </row>
    <row r="108" spans="5:7">
      <c r="E108" s="44">
        <v>43952</v>
      </c>
      <c r="G108">
        <f t="shared" si="14"/>
        <v>143.17746251099734</v>
      </c>
    </row>
    <row r="109" spans="5:7">
      <c r="E109" s="44">
        <v>43983</v>
      </c>
      <c r="G109">
        <f t="shared" si="14"/>
        <v>137.37131579445148</v>
      </c>
    </row>
    <row r="110" spans="5:7">
      <c r="E110" s="44">
        <v>44013</v>
      </c>
      <c r="G110">
        <f t="shared" si="14"/>
        <v>131.56516907790595</v>
      </c>
    </row>
    <row r="116" spans="5:7">
      <c r="E116" s="14" t="s">
        <v>99</v>
      </c>
      <c r="F116" s="13"/>
      <c r="G116" s="13"/>
    </row>
    <row r="117" spans="5:7">
      <c r="E117" s="13"/>
      <c r="F117" s="13"/>
      <c r="G117" s="13"/>
    </row>
    <row r="118" spans="5:7">
      <c r="E118" s="13"/>
      <c r="F118" s="13"/>
      <c r="G118" s="13"/>
    </row>
    <row r="119" spans="5:7">
      <c r="E119" s="36" t="s">
        <v>11</v>
      </c>
      <c r="F119" s="33" t="s">
        <v>75</v>
      </c>
      <c r="G119" s="33" t="s">
        <v>76</v>
      </c>
    </row>
    <row r="120" spans="5:7">
      <c r="E120" s="34" t="s">
        <v>81</v>
      </c>
      <c r="F120" s="35">
        <v>235</v>
      </c>
      <c r="G120" s="35">
        <v>200</v>
      </c>
    </row>
    <row r="121" spans="5:7">
      <c r="E121" s="34" t="s">
        <v>7</v>
      </c>
      <c r="F121" s="35">
        <v>145</v>
      </c>
      <c r="G121" s="35">
        <v>240</v>
      </c>
    </row>
    <row r="122" spans="5:7">
      <c r="E122" s="34" t="s">
        <v>82</v>
      </c>
      <c r="F122" s="35">
        <v>355</v>
      </c>
      <c r="G122" s="35">
        <v>280</v>
      </c>
    </row>
    <row r="123" spans="5:7">
      <c r="E123" s="34" t="s">
        <v>83</v>
      </c>
      <c r="F123" s="35">
        <v>115</v>
      </c>
      <c r="G123" s="35">
        <v>320</v>
      </c>
    </row>
    <row r="124" spans="5:7">
      <c r="E124" s="34" t="s">
        <v>84</v>
      </c>
      <c r="F124" s="35">
        <v>50</v>
      </c>
      <c r="G124" s="35">
        <v>280</v>
      </c>
    </row>
    <row r="125" spans="5:7">
      <c r="E125" s="34" t="s">
        <v>85</v>
      </c>
      <c r="F125" s="35">
        <v>145</v>
      </c>
      <c r="G125" s="35">
        <v>200</v>
      </c>
    </row>
    <row r="126" spans="5:7">
      <c r="E126" s="34" t="s">
        <v>86</v>
      </c>
      <c r="F126" s="35">
        <v>255</v>
      </c>
      <c r="G126" s="35">
        <v>180</v>
      </c>
    </row>
    <row r="127" spans="5:7">
      <c r="E127" s="34" t="s">
        <v>87</v>
      </c>
      <c r="F127" s="35">
        <v>220</v>
      </c>
      <c r="G127" s="35">
        <v>320</v>
      </c>
    </row>
    <row r="128" spans="5:7">
      <c r="E128" s="34" t="s">
        <v>88</v>
      </c>
      <c r="F128" s="35">
        <v>215</v>
      </c>
      <c r="G128" s="35">
        <v>280</v>
      </c>
    </row>
    <row r="129" spans="5:11">
      <c r="E129" s="34" t="s">
        <v>89</v>
      </c>
      <c r="F129" s="35">
        <v>10</v>
      </c>
      <c r="G129" s="35">
        <v>320</v>
      </c>
    </row>
    <row r="130" spans="5:11">
      <c r="E130" s="34" t="s">
        <v>90</v>
      </c>
      <c r="F130" s="35">
        <v>310</v>
      </c>
      <c r="G130" s="35">
        <v>210</v>
      </c>
    </row>
    <row r="131" spans="5:11">
      <c r="E131" s="34" t="s">
        <v>91</v>
      </c>
      <c r="F131" s="35">
        <v>75</v>
      </c>
      <c r="G131" s="35">
        <v>290</v>
      </c>
    </row>
    <row r="136" spans="5:11">
      <c r="E136" s="13" t="s">
        <v>100</v>
      </c>
      <c r="F136" s="13"/>
      <c r="G136" s="13"/>
      <c r="H136" s="13"/>
      <c r="I136" s="13"/>
      <c r="J136" s="13"/>
      <c r="K136" s="13"/>
    </row>
    <row r="137" spans="5:11">
      <c r="E137" s="13"/>
      <c r="F137" s="13"/>
      <c r="G137" s="13"/>
      <c r="H137" s="13"/>
      <c r="I137" s="34" t="s">
        <v>101</v>
      </c>
      <c r="J137" s="13"/>
      <c r="K137" s="13"/>
    </row>
    <row r="138" spans="5:11">
      <c r="E138" s="13"/>
      <c r="F138" s="13"/>
      <c r="G138" s="13"/>
      <c r="H138" s="13"/>
      <c r="I138" s="36" t="s">
        <v>102</v>
      </c>
      <c r="J138" s="13"/>
      <c r="K138" s="13"/>
    </row>
    <row r="139" spans="5:11">
      <c r="E139" s="36" t="s">
        <v>11</v>
      </c>
      <c r="F139" s="33" t="s">
        <v>75</v>
      </c>
      <c r="G139" s="33" t="s">
        <v>76</v>
      </c>
      <c r="H139" s="33" t="s">
        <v>77</v>
      </c>
      <c r="I139" s="33" t="str">
        <f>F139</f>
        <v>Alpha</v>
      </c>
      <c r="J139" s="33" t="str">
        <f>G139</f>
        <v>Beta</v>
      </c>
      <c r="K139" s="33" t="str">
        <f>H139</f>
        <v>Gamma</v>
      </c>
    </row>
    <row r="140" spans="5:11">
      <c r="E140" s="34" t="s">
        <v>81</v>
      </c>
      <c r="F140" s="34">
        <v>235</v>
      </c>
      <c r="G140" s="34">
        <v>200</v>
      </c>
      <c r="H140" s="34">
        <v>144</v>
      </c>
      <c r="I140" s="34"/>
      <c r="J140" s="34"/>
      <c r="K140" s="34"/>
    </row>
    <row r="141" spans="5:11">
      <c r="E141" s="34" t="s">
        <v>7</v>
      </c>
      <c r="F141" s="34">
        <v>145</v>
      </c>
      <c r="G141" s="34">
        <v>240</v>
      </c>
      <c r="H141" s="34">
        <v>270</v>
      </c>
      <c r="I141" s="34"/>
      <c r="J141" s="34"/>
      <c r="K141" s="34"/>
    </row>
    <row r="142" spans="5:11">
      <c r="E142" s="34" t="s">
        <v>82</v>
      </c>
      <c r="F142" s="34">
        <v>355</v>
      </c>
      <c r="G142" s="34">
        <v>280</v>
      </c>
      <c r="H142" s="34">
        <v>213</v>
      </c>
      <c r="I142" s="34"/>
      <c r="J142" s="34"/>
      <c r="K142" s="34"/>
    </row>
    <row r="143" spans="5:11">
      <c r="E143" s="34" t="s">
        <v>83</v>
      </c>
      <c r="F143" s="34">
        <v>115</v>
      </c>
      <c r="G143" s="34">
        <v>320</v>
      </c>
      <c r="H143" s="34">
        <v>288</v>
      </c>
      <c r="I143" s="34"/>
      <c r="J143" s="34"/>
      <c r="K143" s="34"/>
    </row>
    <row r="144" spans="5:11">
      <c r="E144" s="34" t="s">
        <v>84</v>
      </c>
      <c r="F144" s="34">
        <v>50</v>
      </c>
      <c r="G144" s="34">
        <v>280</v>
      </c>
      <c r="H144" s="34">
        <v>537</v>
      </c>
      <c r="I144" s="34"/>
      <c r="J144" s="34"/>
      <c r="K144" s="34"/>
    </row>
    <row r="145" spans="5:11">
      <c r="E145" s="34" t="s">
        <v>85</v>
      </c>
      <c r="F145" s="34">
        <v>145</v>
      </c>
      <c r="G145" s="34">
        <v>200</v>
      </c>
      <c r="H145" s="34">
        <v>105</v>
      </c>
      <c r="I145" s="34"/>
      <c r="J145" s="34"/>
      <c r="K145" s="34"/>
    </row>
    <row r="146" spans="5:11">
      <c r="E146" s="34" t="s">
        <v>86</v>
      </c>
      <c r="F146" s="34">
        <v>255</v>
      </c>
      <c r="G146" s="34">
        <v>180</v>
      </c>
      <c r="H146" s="34">
        <v>30</v>
      </c>
      <c r="I146" s="34"/>
      <c r="J146" s="34"/>
      <c r="K146" s="34"/>
    </row>
    <row r="147" spans="5:11">
      <c r="E147" s="34" t="s">
        <v>87</v>
      </c>
      <c r="F147" s="34">
        <v>220</v>
      </c>
      <c r="G147" s="34">
        <v>320</v>
      </c>
      <c r="H147" s="34">
        <v>12</v>
      </c>
      <c r="I147" s="34"/>
      <c r="J147" s="34"/>
      <c r="K147" s="34"/>
    </row>
    <row r="148" spans="5:11">
      <c r="E148" s="34" t="s">
        <v>88</v>
      </c>
      <c r="F148" s="34">
        <v>215</v>
      </c>
      <c r="G148" s="34">
        <v>280</v>
      </c>
      <c r="H148" s="34">
        <v>9</v>
      </c>
      <c r="I148" s="34"/>
      <c r="J148" s="34"/>
      <c r="K148" s="34"/>
    </row>
    <row r="149" spans="5:11">
      <c r="E149" s="34" t="s">
        <v>89</v>
      </c>
      <c r="F149" s="34">
        <v>10</v>
      </c>
      <c r="G149" s="34">
        <v>320</v>
      </c>
      <c r="H149" s="34">
        <v>114</v>
      </c>
      <c r="I149" s="34"/>
      <c r="J149" s="34"/>
      <c r="K149" s="34"/>
    </row>
    <row r="150" spans="5:11">
      <c r="E150" s="34" t="s">
        <v>90</v>
      </c>
      <c r="F150" s="34">
        <v>310</v>
      </c>
      <c r="G150" s="34">
        <v>210</v>
      </c>
      <c r="H150" s="34">
        <v>30</v>
      </c>
      <c r="I150" s="34"/>
      <c r="J150" s="34"/>
      <c r="K150" s="34"/>
    </row>
    <row r="151" spans="5:11">
      <c r="E151" s="34" t="s">
        <v>91</v>
      </c>
      <c r="F151" s="34">
        <v>75</v>
      </c>
      <c r="G151" s="34">
        <v>290</v>
      </c>
      <c r="H151" s="34">
        <v>372</v>
      </c>
      <c r="I151" s="34" t="str">
        <f>IF(F151&gt;F140,"↑","↓")&amp;TEXT(ABS(F151/F140-1),"0%")</f>
        <v>↓68%</v>
      </c>
      <c r="J151" s="34" t="str">
        <f t="shared" ref="J151:K151" si="15">IF(G151&gt;G140,"↑","↓")&amp;TEXT(ABS(G151/G140-1),"0%")</f>
        <v>↑45%</v>
      </c>
      <c r="K151" s="34" t="str">
        <f t="shared" si="15"/>
        <v>↑158%</v>
      </c>
    </row>
  </sheetData>
  <dataValidations count="1">
    <dataValidation type="list" allowBlank="1" showInputMessage="1" showErrorMessage="1" sqref="S51" xr:uid="{272F5FAF-F027-4A05-9E42-35DE756C0FA3}">
      <formula1>$F$52:$L$52</formula1>
    </dataValidation>
  </dataValidation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xr2:uid="{8A13BBCA-8572-4D0D-BB8C-DAC91A6290F6}">
          <x14:colorSeries rgb="FF376092"/>
          <x14:colorNegative rgb="FFD00000"/>
          <x14:colorAxis rgb="FF000000"/>
          <x14:colorMarkers rgb="FFD00000"/>
          <x14:colorFirst rgb="FFD00000"/>
          <x14:colorLast rgb="FFD00000"/>
          <x14:colorHigh rgb="FFD00000"/>
          <x14:colorLow rgb="FFD00000"/>
          <x14:sparklines>
            <x14:sparkline>
              <xm:f>'5'!F6:F17</xm:f>
              <xm:sqref>F46</xm:sqref>
            </x14:sparkline>
            <x14:sparkline>
              <xm:f>'5'!G6:G17</xm:f>
              <xm:sqref>G46</xm:sqref>
            </x14:sparkline>
            <x14:sparkline>
              <xm:f>'5'!H6:H17</xm:f>
              <xm:sqref>H46</xm:sqref>
            </x14:sparkline>
            <x14:sparkline>
              <xm:f>'5'!I6:I17</xm:f>
              <xm:sqref>I46</xm:sqref>
            </x14:sparkline>
            <x14:sparkline>
              <xm:f>'5'!J6:J17</xm:f>
              <xm:sqref>J46</xm:sqref>
            </x14:sparkline>
            <x14:sparkline>
              <xm:f>'5'!K6:K17</xm:f>
              <xm:sqref>K46</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5A641-9F19-4D52-8CC8-0E3F8843E1A1}">
  <dimension ref="A1:I105"/>
  <sheetViews>
    <sheetView topLeftCell="B90" workbookViewId="0">
      <selection activeCell="M112" sqref="M112"/>
    </sheetView>
  </sheetViews>
  <sheetFormatPr defaultRowHeight="14.4"/>
  <cols>
    <col min="1" max="1" width="1.5546875" customWidth="1"/>
    <col min="2" max="2" width="10.88671875" customWidth="1"/>
    <col min="3" max="3" width="16.44140625" customWidth="1"/>
    <col min="4" max="4" width="17.21875" customWidth="1"/>
    <col min="8" max="8" width="10.6640625" customWidth="1"/>
    <col min="9" max="9" width="10.44140625" customWidth="1"/>
  </cols>
  <sheetData>
    <row r="1" spans="1:5" hidden="1"/>
    <row r="2" spans="1:5" hidden="1"/>
    <row r="3" spans="1:5" ht="0.6" hidden="1" customHeight="1"/>
    <row r="4" spans="1:5" hidden="1"/>
    <row r="5" spans="1:5" ht="1.2" customHeight="1"/>
    <row r="6" spans="1:5" s="53" customFormat="1" ht="45" customHeight="1">
      <c r="A6" s="54"/>
      <c r="B6" s="52" t="s">
        <v>139</v>
      </c>
    </row>
    <row r="9" spans="1:5">
      <c r="B9" s="57" t="s">
        <v>0</v>
      </c>
      <c r="C9" s="57" t="s">
        <v>140</v>
      </c>
      <c r="D9" s="57" t="s">
        <v>141</v>
      </c>
      <c r="E9" s="57" t="s">
        <v>13</v>
      </c>
    </row>
    <row r="10" spans="1:5">
      <c r="B10" s="56" t="s">
        <v>142</v>
      </c>
      <c r="C10" s="56">
        <v>500</v>
      </c>
      <c r="D10" s="56">
        <v>400</v>
      </c>
      <c r="E10" s="56">
        <v>100</v>
      </c>
    </row>
    <row r="11" spans="1:5">
      <c r="B11" s="56" t="s">
        <v>143</v>
      </c>
      <c r="C11" s="56">
        <v>100</v>
      </c>
      <c r="D11" s="56">
        <v>60</v>
      </c>
      <c r="E11" s="56">
        <v>40</v>
      </c>
    </row>
    <row r="12" spans="1:5">
      <c r="B12" s="56" t="s">
        <v>144</v>
      </c>
      <c r="C12" s="56">
        <v>250</v>
      </c>
      <c r="D12" s="56">
        <v>100</v>
      </c>
      <c r="E12" s="56">
        <v>150</v>
      </c>
    </row>
    <row r="13" spans="1:5">
      <c r="B13" s="56" t="s">
        <v>145</v>
      </c>
      <c r="C13" s="56">
        <v>300</v>
      </c>
      <c r="D13" s="56">
        <v>120</v>
      </c>
      <c r="E13" s="56">
        <v>180</v>
      </c>
    </row>
    <row r="14" spans="1:5">
      <c r="B14" s="56" t="s">
        <v>146</v>
      </c>
      <c r="C14" s="56">
        <v>20</v>
      </c>
      <c r="D14" s="56">
        <v>2</v>
      </c>
      <c r="E14" s="56">
        <v>18</v>
      </c>
    </row>
    <row r="15" spans="1:5">
      <c r="B15" s="56" t="s">
        <v>147</v>
      </c>
      <c r="C15" s="56">
        <v>320</v>
      </c>
      <c r="D15" s="56">
        <v>100</v>
      </c>
      <c r="E15" s="56">
        <v>220</v>
      </c>
    </row>
    <row r="16" spans="1:5">
      <c r="B16" s="56" t="s">
        <v>148</v>
      </c>
      <c r="C16" s="56">
        <v>400</v>
      </c>
      <c r="D16" s="56">
        <v>220</v>
      </c>
      <c r="E16" s="56">
        <v>180</v>
      </c>
    </row>
    <row r="17" spans="1:6">
      <c r="B17" s="56" t="s">
        <v>149</v>
      </c>
      <c r="C17" s="56">
        <v>150</v>
      </c>
      <c r="D17" s="56">
        <v>75</v>
      </c>
      <c r="E17" s="56">
        <v>75</v>
      </c>
    </row>
    <row r="18" spans="1:6">
      <c r="B18" s="56" t="s">
        <v>150</v>
      </c>
      <c r="C18" s="56">
        <v>300</v>
      </c>
      <c r="D18" s="56">
        <v>200</v>
      </c>
      <c r="E18" s="56">
        <v>100</v>
      </c>
    </row>
    <row r="19" spans="1:6">
      <c r="B19" s="56" t="s">
        <v>151</v>
      </c>
      <c r="C19" s="56">
        <v>450</v>
      </c>
      <c r="D19" s="56">
        <v>280</v>
      </c>
      <c r="E19" s="56">
        <v>170</v>
      </c>
    </row>
    <row r="25" spans="1:6" ht="15" customHeight="1"/>
    <row r="27" spans="1:6" s="45" customFormat="1" ht="35.4" customHeight="1">
      <c r="A27" s="55"/>
      <c r="B27" s="51" t="s">
        <v>138</v>
      </c>
    </row>
    <row r="30" spans="1:6">
      <c r="B30" s="57" t="s">
        <v>123</v>
      </c>
      <c r="C30" s="57" t="s">
        <v>124</v>
      </c>
      <c r="D30" s="57" t="s">
        <v>125</v>
      </c>
      <c r="E30" s="57" t="s">
        <v>126</v>
      </c>
      <c r="F30" s="57" t="s">
        <v>137</v>
      </c>
    </row>
    <row r="31" spans="1:6">
      <c r="B31" s="56" t="s">
        <v>127</v>
      </c>
      <c r="C31" s="56" t="s">
        <v>115</v>
      </c>
      <c r="D31" s="56">
        <v>1</v>
      </c>
      <c r="E31" s="56">
        <v>478</v>
      </c>
      <c r="F31" s="58">
        <f>AVERAGE($E31/500)</f>
        <v>0.95599999999999996</v>
      </c>
    </row>
    <row r="32" spans="1:6">
      <c r="B32" s="56" t="s">
        <v>128</v>
      </c>
      <c r="C32" s="56" t="s">
        <v>115</v>
      </c>
      <c r="D32" s="56">
        <v>2</v>
      </c>
      <c r="E32" s="56">
        <v>290</v>
      </c>
      <c r="F32" s="58">
        <f t="shared" ref="F32:F40" si="0">AVERAGE($E32/500)</f>
        <v>0.57999999999999996</v>
      </c>
    </row>
    <row r="33" spans="1:6">
      <c r="B33" s="56" t="s">
        <v>129</v>
      </c>
      <c r="C33" s="56" t="s">
        <v>115</v>
      </c>
      <c r="D33" s="56">
        <v>3</v>
      </c>
      <c r="E33" s="56">
        <v>356</v>
      </c>
      <c r="F33" s="58">
        <f t="shared" si="0"/>
        <v>0.71199999999999997</v>
      </c>
    </row>
    <row r="34" spans="1:6">
      <c r="B34" s="56" t="s">
        <v>130</v>
      </c>
      <c r="C34" s="56" t="s">
        <v>115</v>
      </c>
      <c r="D34" s="56">
        <v>4</v>
      </c>
      <c r="E34" s="56">
        <v>322</v>
      </c>
      <c r="F34" s="58">
        <f t="shared" si="0"/>
        <v>0.64400000000000002</v>
      </c>
    </row>
    <row r="35" spans="1:6">
      <c r="B35" s="56" t="s">
        <v>131</v>
      </c>
      <c r="C35" s="56" t="s">
        <v>115</v>
      </c>
      <c r="D35" s="56">
        <v>5</v>
      </c>
      <c r="E35" s="56">
        <v>190</v>
      </c>
      <c r="F35" s="58">
        <f t="shared" si="0"/>
        <v>0.38</v>
      </c>
    </row>
    <row r="36" spans="1:6">
      <c r="B36" s="56" t="s">
        <v>132</v>
      </c>
      <c r="C36" s="56" t="s">
        <v>115</v>
      </c>
      <c r="D36" s="56">
        <v>6</v>
      </c>
      <c r="E36" s="56">
        <v>427</v>
      </c>
      <c r="F36" s="58">
        <f t="shared" si="0"/>
        <v>0.85399999999999998</v>
      </c>
    </row>
    <row r="37" spans="1:6">
      <c r="B37" s="56" t="s">
        <v>133</v>
      </c>
      <c r="C37" s="56" t="s">
        <v>115</v>
      </c>
      <c r="D37" s="56">
        <v>7</v>
      </c>
      <c r="E37" s="56">
        <v>396</v>
      </c>
      <c r="F37" s="58">
        <f t="shared" si="0"/>
        <v>0.79200000000000004</v>
      </c>
    </row>
    <row r="38" spans="1:6">
      <c r="B38" s="56" t="s">
        <v>134</v>
      </c>
      <c r="C38" s="56" t="s">
        <v>115</v>
      </c>
      <c r="D38" s="56">
        <v>8</v>
      </c>
      <c r="E38" s="56">
        <v>302</v>
      </c>
      <c r="F38" s="58">
        <f t="shared" si="0"/>
        <v>0.60399999999999998</v>
      </c>
    </row>
    <row r="39" spans="1:6">
      <c r="B39" s="56" t="s">
        <v>135</v>
      </c>
      <c r="C39" s="56" t="s">
        <v>115</v>
      </c>
      <c r="D39" s="56">
        <v>9</v>
      </c>
      <c r="E39" s="56">
        <v>426</v>
      </c>
      <c r="F39" s="58">
        <f t="shared" si="0"/>
        <v>0.85199999999999998</v>
      </c>
    </row>
    <row r="40" spans="1:6">
      <c r="B40" s="56" t="s">
        <v>136</v>
      </c>
      <c r="C40" s="56" t="s">
        <v>115</v>
      </c>
      <c r="D40" s="56">
        <v>10</v>
      </c>
      <c r="E40" s="56">
        <v>385</v>
      </c>
      <c r="F40" s="58">
        <f t="shared" si="0"/>
        <v>0.77</v>
      </c>
    </row>
    <row r="41" spans="1:6">
      <c r="B41" s="50"/>
      <c r="C41" s="50"/>
      <c r="D41" s="50"/>
      <c r="E41" s="50"/>
      <c r="F41" s="50"/>
    </row>
    <row r="45" spans="1:6" s="45" customFormat="1" ht="37.200000000000003" customHeight="1">
      <c r="A45" s="60"/>
      <c r="B45" s="59" t="s">
        <v>152</v>
      </c>
    </row>
    <row r="49" spans="1:9">
      <c r="B49" s="3" t="s">
        <v>11</v>
      </c>
      <c r="C49" s="3" t="s">
        <v>153</v>
      </c>
      <c r="D49" s="3" t="s">
        <v>154</v>
      </c>
      <c r="E49" s="3" t="s">
        <v>155</v>
      </c>
      <c r="F49" s="3" t="s">
        <v>156</v>
      </c>
      <c r="G49" s="3" t="s">
        <v>157</v>
      </c>
      <c r="H49" s="3" t="s">
        <v>158</v>
      </c>
      <c r="I49" s="3" t="s">
        <v>159</v>
      </c>
    </row>
    <row r="50" spans="1:9">
      <c r="B50" s="3" t="s">
        <v>119</v>
      </c>
      <c r="C50" s="3">
        <v>510</v>
      </c>
      <c r="D50" s="3">
        <v>710</v>
      </c>
      <c r="E50" s="3">
        <f>IF(D50&gt;C50,D50-C50,0)</f>
        <v>200</v>
      </c>
      <c r="F50" s="3">
        <f>IF(D50&lt;C50,D50-C50,0)</f>
        <v>0</v>
      </c>
      <c r="G50" s="3">
        <f>MAX(C50:D50)</f>
        <v>710</v>
      </c>
      <c r="H50" s="23">
        <f>IF(D50&gt;C50,E50/D50," ")</f>
        <v>0.28169014084507044</v>
      </c>
      <c r="I50" s="23" t="str">
        <f>IF(C50&gt;D50,F50/C50," ")</f>
        <v xml:space="preserve"> </v>
      </c>
    </row>
    <row r="51" spans="1:9">
      <c r="B51" s="3" t="s">
        <v>120</v>
      </c>
      <c r="C51" s="3">
        <v>630</v>
      </c>
      <c r="D51" s="3">
        <v>720</v>
      </c>
      <c r="E51" s="3">
        <f t="shared" ref="E51" si="1">IF(D51&gt;C51,D51-C51,0)</f>
        <v>90</v>
      </c>
      <c r="F51" s="3">
        <f t="shared" ref="F51:F55" si="2">IF(D51&lt;C51,D51-C51,0)</f>
        <v>0</v>
      </c>
      <c r="G51" s="3">
        <f t="shared" ref="G51:G55" si="3">MAX(C51:D51)</f>
        <v>720</v>
      </c>
      <c r="H51" s="23">
        <f t="shared" ref="H51:H55" si="4">IF(D51&gt;C51,E51/D51," ")</f>
        <v>0.125</v>
      </c>
      <c r="I51" s="23" t="str">
        <f t="shared" ref="I51:I55" si="5">IF(C51&gt;D51,F51/C51," ")</f>
        <v xml:space="preserve"> </v>
      </c>
    </row>
    <row r="52" spans="1:9">
      <c r="B52" s="3" t="s">
        <v>8</v>
      </c>
      <c r="C52" s="3">
        <v>840</v>
      </c>
      <c r="D52" s="3">
        <v>560</v>
      </c>
      <c r="E52" s="3">
        <f t="shared" ref="E52" si="6">IF(D52&gt;C52,D52-C52,0)</f>
        <v>0</v>
      </c>
      <c r="F52" s="3">
        <f t="shared" si="2"/>
        <v>-280</v>
      </c>
      <c r="G52" s="3">
        <f t="shared" si="3"/>
        <v>840</v>
      </c>
      <c r="H52" s="23" t="str">
        <f t="shared" si="4"/>
        <v xml:space="preserve"> </v>
      </c>
      <c r="I52" s="23">
        <f t="shared" si="5"/>
        <v>-0.33333333333333331</v>
      </c>
    </row>
    <row r="53" spans="1:9">
      <c r="B53" s="3" t="s">
        <v>121</v>
      </c>
      <c r="C53" s="3">
        <v>350</v>
      </c>
      <c r="D53" s="3">
        <v>480</v>
      </c>
      <c r="E53" s="3">
        <f t="shared" ref="E53" si="7">IF(D53&gt;C53,D53-C53,0)</f>
        <v>130</v>
      </c>
      <c r="F53" s="3">
        <f t="shared" si="2"/>
        <v>0</v>
      </c>
      <c r="G53" s="3">
        <f t="shared" si="3"/>
        <v>480</v>
      </c>
      <c r="H53" s="23">
        <f t="shared" si="4"/>
        <v>0.27083333333333331</v>
      </c>
      <c r="I53" s="23" t="str">
        <f t="shared" si="5"/>
        <v xml:space="preserve"> </v>
      </c>
    </row>
    <row r="54" spans="1:9">
      <c r="B54" s="3" t="s">
        <v>84</v>
      </c>
      <c r="C54" s="3">
        <v>620</v>
      </c>
      <c r="D54" s="3">
        <v>510</v>
      </c>
      <c r="E54" s="3">
        <f t="shared" ref="E54" si="8">IF(D54&gt;C54,D54-C54,0)</f>
        <v>0</v>
      </c>
      <c r="F54" s="3">
        <f t="shared" si="2"/>
        <v>-110</v>
      </c>
      <c r="G54" s="3">
        <f t="shared" si="3"/>
        <v>620</v>
      </c>
      <c r="H54" s="23" t="str">
        <f t="shared" si="4"/>
        <v xml:space="preserve"> </v>
      </c>
      <c r="I54" s="23">
        <f t="shared" si="5"/>
        <v>-0.17741935483870969</v>
      </c>
    </row>
    <row r="55" spans="1:9">
      <c r="B55" s="3" t="s">
        <v>122</v>
      </c>
      <c r="C55" s="3">
        <v>870</v>
      </c>
      <c r="D55" s="3">
        <v>650</v>
      </c>
      <c r="E55" s="3">
        <f t="shared" ref="E55" si="9">IF(D55&gt;C55,D55-C55,0)</f>
        <v>0</v>
      </c>
      <c r="F55" s="3">
        <f t="shared" si="2"/>
        <v>-220</v>
      </c>
      <c r="G55" s="3">
        <f t="shared" si="3"/>
        <v>870</v>
      </c>
      <c r="H55" s="23" t="str">
        <f t="shared" si="4"/>
        <v xml:space="preserve"> </v>
      </c>
      <c r="I55" s="23">
        <f t="shared" si="5"/>
        <v>-0.25287356321839083</v>
      </c>
    </row>
    <row r="63" spans="1:9" s="26" customFormat="1" ht="42.6" customHeight="1">
      <c r="A63" s="60"/>
      <c r="B63" s="61" t="s">
        <v>160</v>
      </c>
    </row>
    <row r="65" spans="2:4">
      <c r="B65" t="s">
        <v>161</v>
      </c>
      <c r="C65" t="s">
        <v>162</v>
      </c>
      <c r="D65" t="s">
        <v>163</v>
      </c>
    </row>
    <row r="66" spans="2:4">
      <c r="B66" s="62">
        <v>43922</v>
      </c>
      <c r="C66">
        <v>39</v>
      </c>
    </row>
    <row r="67" spans="2:4">
      <c r="B67" s="62">
        <v>43923</v>
      </c>
      <c r="C67">
        <v>43</v>
      </c>
      <c r="D67">
        <f>C67-C66</f>
        <v>4</v>
      </c>
    </row>
    <row r="68" spans="2:4">
      <c r="B68" s="62">
        <v>43924</v>
      </c>
      <c r="C68">
        <v>46</v>
      </c>
      <c r="D68">
        <f t="shared" ref="D68:D95" si="10">C68-C67</f>
        <v>3</v>
      </c>
    </row>
    <row r="69" spans="2:4">
      <c r="B69" s="62">
        <v>43925</v>
      </c>
      <c r="C69">
        <v>47</v>
      </c>
      <c r="D69">
        <f t="shared" si="10"/>
        <v>1</v>
      </c>
    </row>
    <row r="70" spans="2:4">
      <c r="B70" s="62">
        <v>43926</v>
      </c>
      <c r="C70">
        <v>49</v>
      </c>
      <c r="D70">
        <f t="shared" si="10"/>
        <v>2</v>
      </c>
    </row>
    <row r="71" spans="2:4">
      <c r="B71" s="62">
        <v>43927</v>
      </c>
      <c r="C71">
        <v>52</v>
      </c>
      <c r="D71">
        <f t="shared" si="10"/>
        <v>3</v>
      </c>
    </row>
    <row r="72" spans="2:4">
      <c r="B72" s="62">
        <v>43928</v>
      </c>
      <c r="C72">
        <v>56</v>
      </c>
      <c r="D72">
        <f t="shared" si="10"/>
        <v>4</v>
      </c>
    </row>
    <row r="73" spans="2:4">
      <c r="B73" s="62">
        <v>43929</v>
      </c>
      <c r="C73">
        <v>51</v>
      </c>
      <c r="D73">
        <f t="shared" si="10"/>
        <v>-5</v>
      </c>
    </row>
    <row r="74" spans="2:4">
      <c r="B74" s="62">
        <v>43930</v>
      </c>
      <c r="C74">
        <v>46</v>
      </c>
      <c r="D74">
        <f t="shared" si="10"/>
        <v>-5</v>
      </c>
    </row>
    <row r="75" spans="2:4">
      <c r="B75" s="62">
        <v>43931</v>
      </c>
      <c r="C75">
        <v>44</v>
      </c>
      <c r="D75">
        <f t="shared" si="10"/>
        <v>-2</v>
      </c>
    </row>
    <row r="76" spans="2:4">
      <c r="B76" s="62">
        <v>43932</v>
      </c>
      <c r="C76">
        <v>42</v>
      </c>
      <c r="D76">
        <f t="shared" si="10"/>
        <v>-2</v>
      </c>
    </row>
    <row r="77" spans="2:4">
      <c r="B77" s="62">
        <v>43933</v>
      </c>
      <c r="C77">
        <v>40</v>
      </c>
      <c r="D77">
        <f t="shared" si="10"/>
        <v>-2</v>
      </c>
    </row>
    <row r="78" spans="2:4">
      <c r="B78" s="62">
        <v>43934</v>
      </c>
      <c r="C78">
        <v>39</v>
      </c>
      <c r="D78">
        <f t="shared" si="10"/>
        <v>-1</v>
      </c>
    </row>
    <row r="79" spans="2:4">
      <c r="B79" s="62">
        <v>43935</v>
      </c>
      <c r="C79">
        <v>44</v>
      </c>
      <c r="D79">
        <f t="shared" si="10"/>
        <v>5</v>
      </c>
    </row>
    <row r="80" spans="2:4">
      <c r="B80" s="62">
        <v>43936</v>
      </c>
      <c r="C80">
        <v>52</v>
      </c>
      <c r="D80">
        <f t="shared" si="10"/>
        <v>8</v>
      </c>
    </row>
    <row r="81" spans="2:4">
      <c r="B81" s="62">
        <v>43937</v>
      </c>
      <c r="C81">
        <v>53</v>
      </c>
      <c r="D81">
        <f t="shared" si="10"/>
        <v>1</v>
      </c>
    </row>
    <row r="82" spans="2:4">
      <c r="B82" s="62">
        <v>43938</v>
      </c>
      <c r="C82">
        <v>56</v>
      </c>
      <c r="D82">
        <f t="shared" si="10"/>
        <v>3</v>
      </c>
    </row>
    <row r="83" spans="2:4">
      <c r="B83" s="62">
        <v>43939</v>
      </c>
      <c r="C83">
        <v>61</v>
      </c>
      <c r="D83">
        <f t="shared" si="10"/>
        <v>5</v>
      </c>
    </row>
    <row r="84" spans="2:4">
      <c r="B84" s="62">
        <v>43940</v>
      </c>
      <c r="C84">
        <v>60</v>
      </c>
      <c r="D84">
        <f t="shared" si="10"/>
        <v>-1</v>
      </c>
    </row>
    <row r="85" spans="2:4">
      <c r="B85" s="62">
        <v>43941</v>
      </c>
      <c r="C85">
        <v>55</v>
      </c>
      <c r="D85">
        <f t="shared" si="10"/>
        <v>-5</v>
      </c>
    </row>
    <row r="86" spans="2:4">
      <c r="B86" s="62">
        <v>43942</v>
      </c>
      <c r="C86">
        <v>51</v>
      </c>
      <c r="D86">
        <f t="shared" si="10"/>
        <v>-4</v>
      </c>
    </row>
    <row r="87" spans="2:4">
      <c r="B87" s="62">
        <v>43943</v>
      </c>
      <c r="C87">
        <v>49</v>
      </c>
      <c r="D87">
        <f t="shared" si="10"/>
        <v>-2</v>
      </c>
    </row>
    <row r="88" spans="2:4">
      <c r="B88" s="62">
        <v>43944</v>
      </c>
      <c r="C88">
        <v>47</v>
      </c>
      <c r="D88">
        <f t="shared" si="10"/>
        <v>-2</v>
      </c>
    </row>
    <row r="89" spans="2:4">
      <c r="B89" s="62">
        <v>43945</v>
      </c>
      <c r="C89">
        <v>46</v>
      </c>
      <c r="D89">
        <f t="shared" si="10"/>
        <v>-1</v>
      </c>
    </row>
    <row r="90" spans="2:4">
      <c r="B90" s="62">
        <v>43946</v>
      </c>
      <c r="C90">
        <v>46</v>
      </c>
      <c r="D90">
        <f t="shared" si="10"/>
        <v>0</v>
      </c>
    </row>
    <row r="91" spans="2:4">
      <c r="B91" s="62">
        <v>43947</v>
      </c>
      <c r="C91">
        <v>43</v>
      </c>
      <c r="D91">
        <f t="shared" si="10"/>
        <v>-3</v>
      </c>
    </row>
    <row r="92" spans="2:4">
      <c r="B92" s="62">
        <v>43948</v>
      </c>
      <c r="C92">
        <v>51</v>
      </c>
      <c r="D92">
        <f t="shared" si="10"/>
        <v>8</v>
      </c>
    </row>
    <row r="93" spans="2:4">
      <c r="B93" s="62">
        <v>43949</v>
      </c>
      <c r="C93">
        <v>54</v>
      </c>
      <c r="D93">
        <f t="shared" si="10"/>
        <v>3</v>
      </c>
    </row>
    <row r="94" spans="2:4">
      <c r="B94" s="62">
        <v>43950</v>
      </c>
      <c r="C94">
        <v>57</v>
      </c>
      <c r="D94">
        <f t="shared" si="10"/>
        <v>3</v>
      </c>
    </row>
    <row r="95" spans="2:4">
      <c r="B95" s="62">
        <v>43951</v>
      </c>
      <c r="C95">
        <v>61</v>
      </c>
      <c r="D95">
        <f t="shared" si="10"/>
        <v>4</v>
      </c>
    </row>
    <row r="97" spans="1:4" s="45" customFormat="1" ht="46.8" customHeight="1">
      <c r="A97" s="60"/>
      <c r="B97" s="59" t="s">
        <v>164</v>
      </c>
    </row>
    <row r="99" spans="1:4">
      <c r="B99" s="63" t="s">
        <v>165</v>
      </c>
      <c r="C99" s="64" t="s">
        <v>166</v>
      </c>
      <c r="D99" s="65" t="s">
        <v>167</v>
      </c>
    </row>
    <row r="100" spans="1:4">
      <c r="B100" s="56">
        <v>2000</v>
      </c>
      <c r="C100" s="56">
        <v>120</v>
      </c>
      <c r="D100" s="56">
        <v>3</v>
      </c>
    </row>
    <row r="101" spans="1:4">
      <c r="B101" s="56">
        <v>2001</v>
      </c>
      <c r="C101" s="56">
        <v>150</v>
      </c>
      <c r="D101" s="56">
        <v>10</v>
      </c>
    </row>
    <row r="102" spans="1:4">
      <c r="B102" s="56">
        <v>2002</v>
      </c>
      <c r="C102" s="56">
        <v>100</v>
      </c>
      <c r="D102" s="56">
        <v>0</v>
      </c>
    </row>
    <row r="103" spans="1:4">
      <c r="B103" s="56">
        <v>2003</v>
      </c>
      <c r="C103" s="56">
        <v>109</v>
      </c>
      <c r="D103" s="56">
        <v>12</v>
      </c>
    </row>
    <row r="104" spans="1:4">
      <c r="B104" s="56">
        <v>2004</v>
      </c>
      <c r="C104" s="56">
        <v>97</v>
      </c>
      <c r="D104" s="56">
        <v>7</v>
      </c>
    </row>
    <row r="105" spans="1:4">
      <c r="B105" s="56">
        <v>2008</v>
      </c>
      <c r="C105" s="56">
        <v>140</v>
      </c>
      <c r="D105" s="56">
        <v>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1C03D-C727-4D0B-BF4F-A2E73B5215D3}">
  <dimension ref="A1:D11"/>
  <sheetViews>
    <sheetView showGridLines="0" workbookViewId="0">
      <selection activeCell="Q11" sqref="Q11"/>
    </sheetView>
  </sheetViews>
  <sheetFormatPr defaultRowHeight="14.4"/>
  <cols>
    <col min="1" max="1" width="2.33203125" customWidth="1"/>
    <col min="3" max="3" width="11.21875" customWidth="1"/>
  </cols>
  <sheetData>
    <row r="1" spans="1:4" s="24" customFormat="1" ht="50.4" customHeight="1">
      <c r="A1" s="26"/>
      <c r="B1" s="25" t="s">
        <v>63</v>
      </c>
    </row>
    <row r="5" spans="1:4" ht="15.6">
      <c r="C5" s="27" t="s">
        <v>64</v>
      </c>
      <c r="D5" s="28">
        <v>44348</v>
      </c>
    </row>
    <row r="6" spans="1:4">
      <c r="C6" s="3" t="s">
        <v>65</v>
      </c>
      <c r="D6" s="9">
        <v>20160</v>
      </c>
    </row>
    <row r="7" spans="1:4">
      <c r="C7" s="3" t="s">
        <v>21</v>
      </c>
      <c r="D7" s="9">
        <v>34720</v>
      </c>
    </row>
    <row r="8" spans="1:4">
      <c r="C8" s="3" t="s">
        <v>26</v>
      </c>
      <c r="D8" s="9">
        <v>19080</v>
      </c>
    </row>
    <row r="9" spans="1:4">
      <c r="C9" s="3" t="s">
        <v>18</v>
      </c>
      <c r="D9" s="9">
        <v>23440</v>
      </c>
    </row>
    <row r="10" spans="1:4">
      <c r="C10" s="3" t="s">
        <v>31</v>
      </c>
      <c r="D10" s="9">
        <v>31560</v>
      </c>
    </row>
    <row r="11" spans="1:4">
      <c r="C11" s="3" t="s">
        <v>28</v>
      </c>
      <c r="D11" s="9">
        <v>26240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vt:lpstr>
      <vt:lpstr>2</vt:lpstr>
      <vt:lpstr>3</vt:lpstr>
      <vt:lpstr>3.1</vt:lpstr>
      <vt:lpstr>6</vt:lpstr>
      <vt:lpstr>5</vt:lpstr>
      <vt:lpstr>7</vt:lpstr>
      <vt:lpst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Reethu Nagavallika</dc:creator>
  <cp:lastModifiedBy>Reethu Nagavallika</cp:lastModifiedBy>
  <dcterms:created xsi:type="dcterms:W3CDTF">2024-09-13T07:52:02Z</dcterms:created>
  <dcterms:modified xsi:type="dcterms:W3CDTF">2024-09-15T07:24:46Z</dcterms:modified>
</cp:coreProperties>
</file>