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功能点抽象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20" i="1"/>
  <c r="H21"/>
  <c r="H23" s="1"/>
  <c r="H24" s="1"/>
  <c r="H20"/>
  <c r="I21"/>
  <c r="I23" s="1"/>
  <c r="I24" s="1"/>
  <c r="I25" s="1"/>
  <c r="I26" s="1"/>
  <c r="I27" s="1"/>
  <c r="I28" s="1"/>
  <c r="I20"/>
  <c r="I22"/>
  <c r="H22"/>
  <c r="H19"/>
  <c r="G19"/>
  <c r="I19" s="1"/>
  <c r="F19"/>
  <c r="H25" l="1"/>
  <c r="H26" s="1"/>
  <c r="H27" s="1"/>
  <c r="H28" s="1"/>
  <c r="I31"/>
  <c r="I30"/>
  <c r="H31" l="1"/>
  <c r="H30"/>
</calcChain>
</file>

<file path=xl/sharedStrings.xml><?xml version="1.0" encoding="utf-8"?>
<sst xmlns="http://schemas.openxmlformats.org/spreadsheetml/2006/main" count="63" uniqueCount="51">
  <si>
    <t>上牌量</t>
    <phoneticPr fontId="1" type="noConversion"/>
  </si>
  <si>
    <t>宏观经济数据</t>
    <phoneticPr fontId="1" type="noConversion"/>
  </si>
  <si>
    <t>营销政策数据</t>
    <phoneticPr fontId="1" type="noConversion"/>
  </si>
  <si>
    <t>网点数据</t>
    <phoneticPr fontId="1" type="noConversion"/>
  </si>
  <si>
    <t>报表功能</t>
    <phoneticPr fontId="1" type="noConversion"/>
  </si>
  <si>
    <t>4类数据的基础查询</t>
    <phoneticPr fontId="1" type="noConversion"/>
  </si>
  <si>
    <t>二维固定格式(经济/政策类)报表</t>
    <phoneticPr fontId="1" type="noConversion"/>
  </si>
  <si>
    <t>简单</t>
    <phoneticPr fontId="1" type="noConversion"/>
  </si>
  <si>
    <t>中等</t>
    <phoneticPr fontId="1" type="noConversion"/>
  </si>
  <si>
    <t>数据类型</t>
    <phoneticPr fontId="1" type="noConversion"/>
  </si>
  <si>
    <t>CMS完成情况</t>
    <phoneticPr fontId="1" type="noConversion"/>
  </si>
  <si>
    <t>已完成</t>
    <phoneticPr fontId="1" type="noConversion"/>
  </si>
  <si>
    <t>未完成</t>
    <phoneticPr fontId="1" type="noConversion"/>
  </si>
  <si>
    <t>网络覆盖率(增长率)分析</t>
    <phoneticPr fontId="1" type="noConversion"/>
  </si>
  <si>
    <t>土地租赁价格展示</t>
    <phoneticPr fontId="1" type="noConversion"/>
  </si>
  <si>
    <t>竞品情报分析(excel/pdf等报告导入/管理/浏览)</t>
    <phoneticPr fontId="1" type="noConversion"/>
  </si>
  <si>
    <t>销售分析(占有率分析/销量增长率分析)</t>
    <phoneticPr fontId="1" type="noConversion"/>
  </si>
  <si>
    <t>理论网点数分析(按业务提供的算法执行,算法较为简单)</t>
    <phoneticPr fontId="1" type="noConversion"/>
  </si>
  <si>
    <t>本平台功能点</t>
    <phoneticPr fontId="1" type="noConversion"/>
  </si>
  <si>
    <t>待细化评估</t>
    <phoneticPr fontId="1" type="noConversion"/>
  </si>
  <si>
    <t>需要独立的数据导入功能</t>
  </si>
  <si>
    <t>已有现成的解决方案</t>
  </si>
  <si>
    <t>功能个数</t>
    <phoneticPr fontId="1" type="noConversion"/>
  </si>
  <si>
    <t>复杂度</t>
    <phoneticPr fontId="1" type="noConversion"/>
  </si>
  <si>
    <t>备注说明</t>
    <phoneticPr fontId="1" type="noConversion"/>
  </si>
  <si>
    <t>工作量(人日)</t>
    <phoneticPr fontId="1" type="noConversion"/>
  </si>
  <si>
    <t>复杂</t>
    <phoneticPr fontId="1" type="noConversion"/>
  </si>
  <si>
    <t>区域市场销量预测分析</t>
    <phoneticPr fontId="1" type="noConversion"/>
  </si>
  <si>
    <t>地图分析</t>
    <phoneticPr fontId="1" type="noConversion"/>
  </si>
  <si>
    <t>空白区域分析(竞品分析)</t>
    <phoneticPr fontId="1" type="noConversion"/>
  </si>
  <si>
    <t>网络渠道分析(网点数分析,可钻取)</t>
    <phoneticPr fontId="1" type="noConversion"/>
  </si>
  <si>
    <t>区县地图分析</t>
    <phoneticPr fontId="1" type="noConversion"/>
  </si>
  <si>
    <t>其中销售车辆流向指向图和经销商责任区域示意图的需求不知道</t>
    <phoneticPr fontId="1" type="noConversion"/>
  </si>
  <si>
    <t>最小</t>
    <phoneticPr fontId="1" type="noConversion"/>
  </si>
  <si>
    <t>最大</t>
    <phoneticPr fontId="1" type="noConversion"/>
  </si>
  <si>
    <t>开发均值</t>
    <phoneticPr fontId="1" type="noConversion"/>
  </si>
  <si>
    <t>开发最大值</t>
    <phoneticPr fontId="1" type="noConversion"/>
  </si>
  <si>
    <t>实施*0.1</t>
    <phoneticPr fontId="1" type="noConversion"/>
  </si>
  <si>
    <t>人月</t>
    <phoneticPr fontId="1" type="noConversion"/>
  </si>
  <si>
    <t>风险预留*1.1</t>
    <phoneticPr fontId="1" type="noConversion"/>
  </si>
  <si>
    <t>管理*0.15</t>
    <phoneticPr fontId="1" type="noConversion"/>
  </si>
  <si>
    <t>1台GIS服务,1台应用服务器,1台数据库服务</t>
    <phoneticPr fontId="1" type="noConversion"/>
  </si>
  <si>
    <t>开发合计</t>
    <phoneticPr fontId="1" type="noConversion"/>
  </si>
  <si>
    <t>软件合计</t>
    <phoneticPr fontId="1" type="noConversion"/>
  </si>
  <si>
    <t>硬件合计</t>
    <phoneticPr fontId="1" type="noConversion"/>
  </si>
  <si>
    <t>开发总计</t>
    <phoneticPr fontId="1" type="noConversion"/>
  </si>
  <si>
    <t>构建总计</t>
    <phoneticPr fontId="1" type="noConversion"/>
  </si>
  <si>
    <t>利润预留总计</t>
    <phoneticPr fontId="1" type="noConversion"/>
  </si>
  <si>
    <t>需求*0.2</t>
    <phoneticPr fontId="1" type="noConversion"/>
  </si>
  <si>
    <t>测试*0.4</t>
    <phoneticPr fontId="1" type="noConversion"/>
  </si>
  <si>
    <t>方式一:实现预测算法;
方式二:把预测结果导入然后按报表展示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</si>
</sst>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10" workbookViewId="0">
      <selection activeCell="J21" sqref="J21"/>
    </sheetView>
  </sheetViews>
  <sheetFormatPr defaultRowHeight="13.5"/>
  <cols>
    <col min="1" max="1" width="13" bestFit="1" customWidth="1"/>
    <col min="2" max="2" width="23.25" customWidth="1"/>
    <col min="3" max="3" width="9" bestFit="1" customWidth="1"/>
    <col min="4" max="4" width="7.125" bestFit="1" customWidth="1"/>
    <col min="5" max="5" width="23.5" bestFit="1" customWidth="1"/>
    <col min="6" max="7" width="5.25" bestFit="1" customWidth="1"/>
    <col min="8" max="9" width="12.75" bestFit="1" customWidth="1"/>
  </cols>
  <sheetData>
    <row r="1" spans="1:7">
      <c r="A1" s="1" t="s">
        <v>9</v>
      </c>
      <c r="B1" s="1" t="s">
        <v>10</v>
      </c>
    </row>
    <row r="2" spans="1:7">
      <c r="A2" s="2" t="s">
        <v>0</v>
      </c>
      <c r="B2" s="3" t="s">
        <v>11</v>
      </c>
    </row>
    <row r="3" spans="1:7">
      <c r="A3" s="2" t="s">
        <v>1</v>
      </c>
      <c r="B3" s="3" t="s">
        <v>12</v>
      </c>
    </row>
    <row r="4" spans="1:7">
      <c r="A4" s="2" t="s">
        <v>2</v>
      </c>
      <c r="B4" s="3" t="s">
        <v>12</v>
      </c>
    </row>
    <row r="5" spans="1:7">
      <c r="A5" s="2" t="s">
        <v>3</v>
      </c>
      <c r="B5" s="3" t="s">
        <v>12</v>
      </c>
    </row>
    <row r="6" spans="1:7">
      <c r="F6" t="s">
        <v>25</v>
      </c>
    </row>
    <row r="7" spans="1:7">
      <c r="A7" s="9" t="s">
        <v>18</v>
      </c>
      <c r="B7" s="9"/>
      <c r="C7" s="1" t="s">
        <v>22</v>
      </c>
      <c r="D7" s="1" t="s">
        <v>23</v>
      </c>
      <c r="E7" s="1" t="s">
        <v>24</v>
      </c>
      <c r="F7" s="4" t="s">
        <v>33</v>
      </c>
      <c r="G7" s="4" t="s">
        <v>34</v>
      </c>
    </row>
    <row r="8" spans="1:7">
      <c r="A8" s="2" t="s">
        <v>4</v>
      </c>
      <c r="B8" s="5" t="s">
        <v>5</v>
      </c>
      <c r="C8" s="2">
        <v>4</v>
      </c>
      <c r="D8" s="3" t="s">
        <v>7</v>
      </c>
      <c r="E8" s="2"/>
      <c r="F8" s="2">
        <v>8</v>
      </c>
      <c r="G8" s="2">
        <v>12</v>
      </c>
    </row>
    <row r="9" spans="1:7" ht="27">
      <c r="A9" s="2"/>
      <c r="B9" s="5" t="s">
        <v>6</v>
      </c>
      <c r="C9" s="2">
        <v>10</v>
      </c>
      <c r="D9" s="3" t="s">
        <v>8</v>
      </c>
      <c r="E9" s="6" t="s">
        <v>19</v>
      </c>
      <c r="F9" s="2">
        <v>30</v>
      </c>
      <c r="G9" s="2">
        <v>50</v>
      </c>
    </row>
    <row r="10" spans="1:7">
      <c r="A10" s="2"/>
      <c r="B10" s="5" t="s">
        <v>13</v>
      </c>
      <c r="C10" s="2">
        <v>2</v>
      </c>
      <c r="D10" s="3" t="s">
        <v>8</v>
      </c>
      <c r="E10" s="7" t="s">
        <v>19</v>
      </c>
      <c r="F10" s="2">
        <v>6</v>
      </c>
      <c r="G10" s="2">
        <v>10</v>
      </c>
    </row>
    <row r="11" spans="1:7">
      <c r="A11" s="2"/>
      <c r="B11" s="5" t="s">
        <v>14</v>
      </c>
      <c r="C11" s="2">
        <v>1</v>
      </c>
      <c r="D11" s="3" t="s">
        <v>7</v>
      </c>
      <c r="E11" s="2" t="s">
        <v>20</v>
      </c>
      <c r="F11" s="2">
        <v>4</v>
      </c>
      <c r="G11" s="2">
        <v>6</v>
      </c>
    </row>
    <row r="12" spans="1:7" ht="27">
      <c r="A12" s="2"/>
      <c r="B12" s="5" t="s">
        <v>15</v>
      </c>
      <c r="C12" s="2">
        <v>3</v>
      </c>
      <c r="D12" s="3" t="s">
        <v>7</v>
      </c>
      <c r="E12" s="2" t="s">
        <v>21</v>
      </c>
      <c r="F12" s="2">
        <v>5</v>
      </c>
      <c r="G12" s="2">
        <v>8</v>
      </c>
    </row>
    <row r="13" spans="1:7" ht="27">
      <c r="A13" s="2"/>
      <c r="B13" s="5" t="s">
        <v>16</v>
      </c>
      <c r="C13" s="2">
        <v>2</v>
      </c>
      <c r="D13" s="3" t="s">
        <v>8</v>
      </c>
      <c r="E13" s="6" t="s">
        <v>19</v>
      </c>
      <c r="F13" s="2">
        <v>6</v>
      </c>
      <c r="G13" s="2">
        <v>10</v>
      </c>
    </row>
    <row r="14" spans="1:7" ht="40.5">
      <c r="A14" s="2"/>
      <c r="B14" s="5" t="s">
        <v>17</v>
      </c>
      <c r="C14" s="2">
        <v>1</v>
      </c>
      <c r="D14" s="3" t="s">
        <v>26</v>
      </c>
      <c r="E14" s="2"/>
      <c r="F14" s="2">
        <v>10</v>
      </c>
      <c r="G14" s="2">
        <v>15</v>
      </c>
    </row>
    <row r="15" spans="1:7" ht="40.5">
      <c r="A15" s="2"/>
      <c r="B15" s="5" t="s">
        <v>27</v>
      </c>
      <c r="C15" s="2">
        <v>1</v>
      </c>
      <c r="D15" s="3" t="s">
        <v>26</v>
      </c>
      <c r="E15" s="8" t="s">
        <v>50</v>
      </c>
      <c r="F15" s="2">
        <v>10</v>
      </c>
      <c r="G15" s="2">
        <v>15</v>
      </c>
    </row>
    <row r="16" spans="1:7">
      <c r="A16" s="2" t="s">
        <v>28</v>
      </c>
      <c r="B16" s="5" t="s">
        <v>29</v>
      </c>
      <c r="C16" s="2">
        <v>1</v>
      </c>
      <c r="D16" s="3" t="s">
        <v>26</v>
      </c>
      <c r="E16" s="2"/>
      <c r="F16" s="2">
        <v>10</v>
      </c>
      <c r="G16" s="2">
        <v>15</v>
      </c>
    </row>
    <row r="17" spans="1:10" ht="27">
      <c r="A17" s="2"/>
      <c r="B17" s="5" t="s">
        <v>30</v>
      </c>
      <c r="C17" s="2">
        <v>1</v>
      </c>
      <c r="D17" s="3" t="s">
        <v>26</v>
      </c>
      <c r="E17" s="2"/>
      <c r="F17" s="2">
        <v>10</v>
      </c>
      <c r="G17" s="2">
        <v>15</v>
      </c>
    </row>
    <row r="18" spans="1:10" ht="40.5">
      <c r="A18" s="2"/>
      <c r="B18" s="5" t="s">
        <v>31</v>
      </c>
      <c r="C18" s="2">
        <v>1</v>
      </c>
      <c r="D18" s="3" t="s">
        <v>26</v>
      </c>
      <c r="E18" s="8" t="s">
        <v>32</v>
      </c>
      <c r="F18" s="2">
        <v>10</v>
      </c>
      <c r="G18" s="2">
        <v>15</v>
      </c>
      <c r="H18" t="s">
        <v>35</v>
      </c>
      <c r="I18" t="s">
        <v>36</v>
      </c>
    </row>
    <row r="19" spans="1:10">
      <c r="F19">
        <f>SUM(F8:F18)</f>
        <v>109</v>
      </c>
      <c r="G19">
        <f>SUM(G8:G18)</f>
        <v>171</v>
      </c>
      <c r="H19">
        <f>AVERAGE(F19:G19)</f>
        <v>140</v>
      </c>
      <c r="I19">
        <f>G19</f>
        <v>171</v>
      </c>
    </row>
    <row r="20" spans="1:10">
      <c r="F20" t="s">
        <v>48</v>
      </c>
      <c r="H20">
        <f>H19*0.2</f>
        <v>28</v>
      </c>
      <c r="I20">
        <f>I19*0.2</f>
        <v>34.200000000000003</v>
      </c>
      <c r="J20">
        <f>I20*1.5</f>
        <v>51.300000000000004</v>
      </c>
    </row>
    <row r="21" spans="1:10">
      <c r="F21" t="s">
        <v>49</v>
      </c>
      <c r="H21">
        <f>H19*0.4</f>
        <v>56</v>
      </c>
      <c r="I21">
        <f>I19*0.4</f>
        <v>68.400000000000006</v>
      </c>
    </row>
    <row r="22" spans="1:10">
      <c r="F22" t="s">
        <v>37</v>
      </c>
      <c r="H22">
        <f>H19*0.1</f>
        <v>14</v>
      </c>
      <c r="I22">
        <f>I19*0.1</f>
        <v>17.100000000000001</v>
      </c>
    </row>
    <row r="23" spans="1:10">
      <c r="F23" t="s">
        <v>42</v>
      </c>
      <c r="H23">
        <f>SUM(H19:H22)</f>
        <v>238</v>
      </c>
      <c r="I23">
        <f>SUM(I19:I22)</f>
        <v>290.70000000000005</v>
      </c>
    </row>
    <row r="24" spans="1:10">
      <c r="F24" t="s">
        <v>40</v>
      </c>
      <c r="H24">
        <f>H23*0.15</f>
        <v>35.699999999999996</v>
      </c>
      <c r="I24">
        <f>I23*0.15</f>
        <v>43.605000000000004</v>
      </c>
    </row>
    <row r="25" spans="1:10">
      <c r="F25" t="s">
        <v>45</v>
      </c>
      <c r="H25">
        <f>SUM(H23:H24)</f>
        <v>273.7</v>
      </c>
      <c r="I25">
        <f>SUM(I23:I24)</f>
        <v>334.30500000000006</v>
      </c>
    </row>
    <row r="26" spans="1:10">
      <c r="F26" t="s">
        <v>39</v>
      </c>
      <c r="H26">
        <f>H25*1.1</f>
        <v>301.07</v>
      </c>
      <c r="I26">
        <f>I25*1.1</f>
        <v>367.73550000000012</v>
      </c>
    </row>
    <row r="27" spans="1:10">
      <c r="F27" t="s">
        <v>38</v>
      </c>
      <c r="H27">
        <f>H26/21</f>
        <v>14.336666666666666</v>
      </c>
      <c r="I27">
        <f>I26/21</f>
        <v>17.511214285714292</v>
      </c>
    </row>
    <row r="28" spans="1:10">
      <c r="F28" t="s">
        <v>43</v>
      </c>
      <c r="H28">
        <f>H27*20000</f>
        <v>286733.33333333331</v>
      </c>
      <c r="I28">
        <f>I27*20000</f>
        <v>350224.28571428586</v>
      </c>
    </row>
    <row r="29" spans="1:10">
      <c r="F29" t="s">
        <v>44</v>
      </c>
      <c r="H29">
        <v>180000</v>
      </c>
      <c r="I29">
        <v>180000</v>
      </c>
      <c r="J29" t="s">
        <v>41</v>
      </c>
    </row>
    <row r="30" spans="1:10">
      <c r="F30" t="s">
        <v>46</v>
      </c>
      <c r="H30">
        <f>SUM(H28:H29)</f>
        <v>466733.33333333331</v>
      </c>
      <c r="I30">
        <f>SUM(I28:I29)</f>
        <v>530224.28571428591</v>
      </c>
    </row>
    <row r="31" spans="1:10">
      <c r="F31" t="s">
        <v>47</v>
      </c>
      <c r="H31">
        <f>H28*1.3+H29</f>
        <v>552753.33333333326</v>
      </c>
      <c r="I31">
        <f>I28*1.3+I29</f>
        <v>635291.57142857159</v>
      </c>
    </row>
  </sheetData>
  <mergeCells count="1">
    <mergeCell ref="A7:B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功能点抽象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2012-10-12T07:21:55Z</dcterms:modified>
</cp:coreProperties>
</file>