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2"/>
  </bookViews>
  <sheets>
    <sheet name="简要流程" sheetId="2" r:id="rId1"/>
    <sheet name="功能点抽象" sheetId="1" r:id="rId2"/>
    <sheet name="预算评估" sheetId="3" r:id="rId3"/>
  </sheets>
  <calcPr calcId="125725"/>
</workbook>
</file>

<file path=xl/calcChain.xml><?xml version="1.0" encoding="utf-8"?>
<calcChain xmlns="http://schemas.openxmlformats.org/spreadsheetml/2006/main">
  <c r="G12" i="3"/>
  <c r="G11"/>
  <c r="I11" s="1"/>
  <c r="G10"/>
  <c r="I10" s="1"/>
  <c r="I9"/>
  <c r="G9"/>
  <c r="G8"/>
  <c r="I8" s="1"/>
  <c r="I7"/>
  <c r="G7"/>
  <c r="L18" i="1"/>
  <c r="L20"/>
  <c r="L21"/>
  <c r="L22"/>
  <c r="L23"/>
  <c r="L24"/>
  <c r="L25"/>
  <c r="L19"/>
  <c r="G5" i="3"/>
  <c r="J24" i="1"/>
  <c r="I24"/>
  <c r="J20"/>
  <c r="I20"/>
  <c r="I19"/>
  <c r="J19"/>
  <c r="J18"/>
  <c r="I18"/>
  <c r="G17"/>
  <c r="H17"/>
  <c r="G13" i="3"/>
  <c r="I13" s="1"/>
  <c r="G6"/>
  <c r="I6" s="1"/>
  <c r="G4"/>
  <c r="I4" s="1"/>
  <c r="G3"/>
  <c r="I3" s="1"/>
  <c r="H2"/>
  <c r="G2" l="1"/>
  <c r="I2" s="1"/>
  <c r="J21" i="1"/>
  <c r="I21" l="1"/>
  <c r="J22"/>
  <c r="I22" l="1"/>
  <c r="J23"/>
  <c r="J25" s="1"/>
  <c r="J26" s="1"/>
  <c r="J27" s="1"/>
  <c r="J28" s="1"/>
  <c r="I23" l="1"/>
  <c r="I25" s="1"/>
  <c r="I26" s="1"/>
  <c r="I27" s="1"/>
  <c r="I28" s="1"/>
  <c r="J30"/>
  <c r="J31"/>
  <c r="I30" l="1"/>
  <c r="I31"/>
</calcChain>
</file>

<file path=xl/sharedStrings.xml><?xml version="1.0" encoding="utf-8"?>
<sst xmlns="http://schemas.openxmlformats.org/spreadsheetml/2006/main" count="124" uniqueCount="104">
  <si>
    <t>M-Ways</t>
    <phoneticPr fontId="1" type="noConversion"/>
  </si>
  <si>
    <t>每年年末(每年一次)</t>
    <phoneticPr fontId="1" type="noConversion"/>
  </si>
  <si>
    <t>每季度末</t>
    <phoneticPr fontId="1" type="noConversion"/>
  </si>
  <si>
    <t>构建支持MAC终端景气问卷设计及分布、问卷调研结果基础统计及数据导出、景气指标结果分析展示的程序功能点或者应用系统(方式待定)；</t>
    <phoneticPr fontId="1" type="noConversion"/>
  </si>
  <si>
    <t>数据库相关目标</t>
    <phoneticPr fontId="1" type="noConversion"/>
  </si>
  <si>
    <t>问卷管理</t>
    <phoneticPr fontId="1" type="noConversion"/>
  </si>
  <si>
    <t>功能点</t>
    <phoneticPr fontId="1" type="noConversion"/>
  </si>
  <si>
    <t>题型的需求待细化评估</t>
    <phoneticPr fontId="1" type="noConversion"/>
  </si>
  <si>
    <t>使用频次</t>
    <phoneticPr fontId="1" type="noConversion"/>
  </si>
  <si>
    <t>较少</t>
    <phoneticPr fontId="1" type="noConversion"/>
  </si>
  <si>
    <t>02060302 IT部—应用项目管理科</t>
  </si>
  <si>
    <t>参与人员工时：</t>
    <phoneticPr fontId="9" type="noConversion"/>
  </si>
  <si>
    <t>费用核算部门</t>
    <phoneticPr fontId="9" type="noConversion"/>
  </si>
  <si>
    <t>费用内容</t>
  </si>
  <si>
    <t>单价</t>
    <phoneticPr fontId="9" type="noConversion"/>
  </si>
  <si>
    <t>数量</t>
    <phoneticPr fontId="9" type="noConversion"/>
  </si>
  <si>
    <t>单位</t>
    <phoneticPr fontId="9" type="noConversion"/>
  </si>
  <si>
    <t>备注</t>
    <phoneticPr fontId="9" type="noConversion"/>
  </si>
  <si>
    <t>合计</t>
    <phoneticPr fontId="9" type="noConversion"/>
  </si>
  <si>
    <t>决算金额</t>
    <phoneticPr fontId="9" type="noConversion"/>
  </si>
  <si>
    <t>预决算差额</t>
    <phoneticPr fontId="9" type="noConversion"/>
  </si>
  <si>
    <t>创建问卷及维护</t>
    <phoneticPr fontId="1" type="noConversion"/>
  </si>
  <si>
    <t>待细化评估，最好有现成的问卷案例参考</t>
    <phoneticPr fontId="1" type="noConversion"/>
  </si>
  <si>
    <t>MAC用户</t>
    <phoneticPr fontId="1" type="noConversion"/>
  </si>
  <si>
    <t>SGM分析
人员</t>
    <phoneticPr fontId="1" type="noConversion"/>
  </si>
  <si>
    <t>A-WAYS</t>
    <phoneticPr fontId="1" type="noConversion"/>
  </si>
  <si>
    <t>每月月底（每月一次）</t>
    <phoneticPr fontId="1" type="noConversion"/>
  </si>
  <si>
    <t>每月月初（每月一次）</t>
    <phoneticPr fontId="1" type="noConversion"/>
  </si>
  <si>
    <t>调研数据收集</t>
    <phoneticPr fontId="1" type="noConversion"/>
  </si>
  <si>
    <t>调研数据管理</t>
    <phoneticPr fontId="1" type="noConversion"/>
  </si>
  <si>
    <t>问卷答题</t>
    <phoneticPr fontId="1" type="noConversion"/>
  </si>
  <si>
    <t>问卷答题跟踪</t>
    <phoneticPr fontId="1" type="noConversion"/>
  </si>
  <si>
    <t>增删改问卷，启用或停用；</t>
    <phoneticPr fontId="1" type="noConversion"/>
  </si>
  <si>
    <t>MAC涉及用户的创建及功能授权；</t>
    <phoneticPr fontId="1" type="noConversion"/>
  </si>
  <si>
    <t>增删改问卷中的各项问题，配置相关属性；</t>
    <phoneticPr fontId="1" type="noConversion"/>
  </si>
  <si>
    <t>基于各项问题，在设计器完成问卷版面的设计；</t>
    <phoneticPr fontId="1" type="noConversion"/>
  </si>
  <si>
    <t>向授权的用户发布完成设计的问卷；</t>
    <phoneticPr fontId="1" type="noConversion"/>
  </si>
  <si>
    <t>参照FTMS的问卷功能点，假定问卷设计的系统基于FTMS重构，如需采购专业问卷系统需要重新评估工作事项；</t>
    <phoneticPr fontId="1" type="noConversion"/>
  </si>
  <si>
    <t>提供单个问题或者整个问卷的所有问题的调研结果数据的查询及导出</t>
    <phoneticPr fontId="1" type="noConversion"/>
  </si>
  <si>
    <t>《==存在一定风险系数</t>
    <phoneticPr fontId="1" type="noConversion"/>
  </si>
  <si>
    <t>指标数据展现方式的需求待定</t>
    <phoneticPr fontId="1" type="noConversion"/>
  </si>
  <si>
    <t>提供预警灯、数值分区、分级控制线的景气指标折线图分析功能</t>
    <phoneticPr fontId="1" type="noConversion"/>
  </si>
  <si>
    <t>景气指标分析</t>
    <phoneticPr fontId="1" type="noConversion"/>
  </si>
  <si>
    <t>工作量(人日)</t>
    <phoneticPr fontId="1" type="noConversion"/>
  </si>
  <si>
    <t>功能简要描述</t>
    <phoneticPr fontId="1" type="noConversion"/>
  </si>
  <si>
    <t>复杂度</t>
    <phoneticPr fontId="1" type="noConversion"/>
  </si>
  <si>
    <t>备注说明</t>
    <phoneticPr fontId="1" type="noConversion"/>
  </si>
  <si>
    <t>最小</t>
    <phoneticPr fontId="1" type="noConversion"/>
  </si>
  <si>
    <t>最大</t>
    <phoneticPr fontId="1" type="noConversion"/>
  </si>
  <si>
    <t>系统管理</t>
    <phoneticPr fontId="1" type="noConversion"/>
  </si>
  <si>
    <t>MAC用户管理</t>
    <phoneticPr fontId="1" type="noConversion"/>
  </si>
  <si>
    <t>简单</t>
    <phoneticPr fontId="1" type="noConversion"/>
  </si>
  <si>
    <t>中等</t>
    <phoneticPr fontId="1" type="noConversion"/>
  </si>
  <si>
    <t>简单</t>
    <phoneticPr fontId="1" type="noConversion"/>
  </si>
  <si>
    <t>问卷问题设计及维护</t>
    <phoneticPr fontId="1" type="noConversion"/>
  </si>
  <si>
    <t>中等</t>
    <phoneticPr fontId="1" type="noConversion"/>
  </si>
  <si>
    <t>中高</t>
    <phoneticPr fontId="1" type="noConversion"/>
  </si>
  <si>
    <t>《==存在较高风险系数</t>
    <phoneticPr fontId="1" type="noConversion"/>
  </si>
  <si>
    <t>问卷版面设计</t>
    <phoneticPr fontId="1" type="noConversion"/>
  </si>
  <si>
    <t>复杂</t>
    <phoneticPr fontId="1" type="noConversion"/>
  </si>
  <si>
    <t>问卷发布及授权</t>
    <phoneticPr fontId="1" type="noConversion"/>
  </si>
  <si>
    <t>按问卷版面设计进行答题</t>
    <phoneticPr fontId="1" type="noConversion"/>
  </si>
  <si>
    <t>较高</t>
    <phoneticPr fontId="1" type="noConversion"/>
  </si>
  <si>
    <t>跟踪问卷的答题情况</t>
    <phoneticPr fontId="1" type="noConversion"/>
  </si>
  <si>
    <t>较少</t>
    <phoneticPr fontId="1" type="noConversion"/>
  </si>
  <si>
    <t>调研数据查询</t>
    <phoneticPr fontId="1" type="noConversion"/>
  </si>
  <si>
    <t>调研数据分析</t>
    <phoneticPr fontId="1" type="noConversion"/>
  </si>
  <si>
    <t>景气指标管理</t>
    <phoneticPr fontId="1" type="noConversion"/>
  </si>
  <si>
    <t>景气指标导入</t>
    <phoneticPr fontId="1" type="noConversion"/>
  </si>
  <si>
    <t>提供计算后的景气指标数据导入功能</t>
    <phoneticPr fontId="1" type="noConversion"/>
  </si>
  <si>
    <t>景气指数数据的导入模板待定</t>
    <phoneticPr fontId="1" type="noConversion"/>
  </si>
  <si>
    <t>景气指标预警</t>
    <phoneticPr fontId="1" type="noConversion"/>
  </si>
  <si>
    <t>开发均值</t>
    <phoneticPr fontId="1" type="noConversion"/>
  </si>
  <si>
    <t>开发最大值</t>
    <phoneticPr fontId="1" type="noConversion"/>
  </si>
  <si>
    <t>测试*0.4</t>
    <phoneticPr fontId="1" type="noConversion"/>
  </si>
  <si>
    <t>实施*0.1</t>
    <phoneticPr fontId="1" type="noConversion"/>
  </si>
  <si>
    <t>开发合计</t>
    <phoneticPr fontId="1" type="noConversion"/>
  </si>
  <si>
    <t>风险预留*1.1</t>
    <phoneticPr fontId="1" type="noConversion"/>
  </si>
  <si>
    <t>软件合计</t>
    <phoneticPr fontId="1" type="noConversion"/>
  </si>
  <si>
    <t>硬件合计</t>
    <phoneticPr fontId="1" type="noConversion"/>
  </si>
  <si>
    <t>构建总计</t>
    <phoneticPr fontId="1" type="noConversion"/>
  </si>
  <si>
    <t>利润预留总计</t>
    <phoneticPr fontId="1" type="noConversion"/>
  </si>
  <si>
    <t>针对单个问题的调研结果数据提供饼图、柱形图、条形图分析；</t>
    <phoneticPr fontId="1" type="noConversion"/>
  </si>
  <si>
    <t>提供景气指数和细化指标的折线图分析</t>
    <phoneticPr fontId="1" type="noConversion"/>
  </si>
  <si>
    <t>合计值：</t>
    <phoneticPr fontId="1" type="noConversion"/>
  </si>
  <si>
    <t>需求*0.3</t>
    <phoneticPr fontId="1" type="noConversion"/>
  </si>
  <si>
    <t>系统总计</t>
    <phoneticPr fontId="1" type="noConversion"/>
  </si>
  <si>
    <t>工时（人月）</t>
    <phoneticPr fontId="1" type="noConversion"/>
  </si>
  <si>
    <t>需求调研及分析</t>
    <phoneticPr fontId="1" type="noConversion"/>
  </si>
  <si>
    <t>系统分析及设计</t>
    <phoneticPr fontId="1" type="noConversion"/>
  </si>
  <si>
    <t>系统部署实施</t>
    <phoneticPr fontId="1" type="noConversion"/>
  </si>
  <si>
    <t>人日</t>
    <phoneticPr fontId="1" type="noConversion"/>
  </si>
  <si>
    <t>程序编码及系统集成</t>
    <phoneticPr fontId="1" type="noConversion"/>
  </si>
  <si>
    <t>系统测试</t>
    <phoneticPr fontId="1" type="noConversion"/>
  </si>
  <si>
    <t>设计*0.2</t>
    <phoneticPr fontId="1" type="noConversion"/>
  </si>
  <si>
    <t>系统构建项目管理</t>
    <phoneticPr fontId="1" type="noConversion"/>
  </si>
  <si>
    <t>管理*0.10</t>
    <phoneticPr fontId="1" type="noConversion"/>
  </si>
  <si>
    <t>&lt;==参照CAPI的服务器标准</t>
    <phoneticPr fontId="1" type="noConversion"/>
  </si>
  <si>
    <t>&lt;==以2W/人月的预算估算</t>
    <phoneticPr fontId="1" type="noConversion"/>
  </si>
  <si>
    <t>套</t>
    <phoneticPr fontId="1" type="noConversion"/>
  </si>
  <si>
    <t>硬件环境搭建费用</t>
    <phoneticPr fontId="1" type="noConversion"/>
  </si>
  <si>
    <t>数据库系统软件构建费用</t>
    <phoneticPr fontId="1" type="noConversion"/>
  </si>
  <si>
    <t>台</t>
    <phoneticPr fontId="1" type="noConversion"/>
  </si>
  <si>
    <t>&lt;==按照30%利润估算</t>
    <phoneticPr fontId="1" type="noConversion"/>
  </si>
</sst>
</file>

<file path=xl/styles.xml><?xml version="1.0" encoding="utf-8"?>
<styleSheet xmlns="http://schemas.openxmlformats.org/spreadsheetml/2006/main">
  <numFmts count="4">
    <numFmt numFmtId="41" formatCode="_ * #,##0_ ;_ * \-#,##0_ ;_ * &quot;-&quot;_ ;_ @_ "/>
    <numFmt numFmtId="176" formatCode="0_);[Red]\(0\)"/>
    <numFmt numFmtId="177" formatCode="0.00_);[Red]\(0.00\)"/>
    <numFmt numFmtId="178" formatCode="0.00_ "/>
  </numFmts>
  <fonts count="17">
    <font>
      <sz val="11"/>
      <color theme="1"/>
      <name val="宋体"/>
      <family val="2"/>
      <charset val="134"/>
      <scheme val="minor"/>
    </font>
    <font>
      <sz val="9"/>
      <name val="宋体"/>
      <family val="2"/>
      <charset val="134"/>
      <scheme val="minor"/>
    </font>
    <font>
      <sz val="12"/>
      <name val="宋体"/>
      <family val="3"/>
      <charset val="134"/>
    </font>
    <font>
      <b/>
      <sz val="9"/>
      <color indexed="8"/>
      <name val="Arial"/>
      <family val="2"/>
    </font>
    <font>
      <b/>
      <sz val="9"/>
      <color indexed="8"/>
      <name val="宋体"/>
      <family val="3"/>
      <charset val="134"/>
    </font>
    <font>
      <b/>
      <i/>
      <sz val="9"/>
      <name val="Arial"/>
      <family val="2"/>
    </font>
    <font>
      <b/>
      <sz val="9"/>
      <name val="Arial"/>
      <family val="2"/>
    </font>
    <font>
      <sz val="9"/>
      <color indexed="8"/>
      <name val="Arial"/>
      <family val="2"/>
    </font>
    <font>
      <sz val="9"/>
      <name val="Arial"/>
      <family val="2"/>
    </font>
    <font>
      <sz val="9"/>
      <name val="宋体"/>
      <family val="3"/>
      <charset val="134"/>
    </font>
    <font>
      <sz val="9"/>
      <color indexed="8"/>
      <name val="宋体"/>
      <family val="3"/>
      <charset val="134"/>
    </font>
    <font>
      <sz val="9"/>
      <color indexed="10"/>
      <name val="Arial"/>
      <family val="2"/>
    </font>
    <font>
      <b/>
      <sz val="9"/>
      <name val="宋体"/>
      <family val="3"/>
      <charset val="134"/>
    </font>
    <font>
      <sz val="10"/>
      <color theme="1"/>
      <name val="宋体"/>
      <family val="2"/>
      <charset val="134"/>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s>
  <fills count="5">
    <fill>
      <patternFill patternType="none"/>
    </fill>
    <fill>
      <patternFill patternType="gray125"/>
    </fill>
    <fill>
      <patternFill patternType="solid">
        <fgColor theme="0" tint="-0.249977111117893"/>
        <bgColor indexed="64"/>
      </patternFill>
    </fill>
    <fill>
      <patternFill patternType="solid">
        <fgColor indexed="13"/>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lignment vertical="top"/>
    </xf>
  </cellStyleXfs>
  <cellXfs count="47">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3" fillId="3" borderId="1" xfId="1" applyFont="1" applyFill="1" applyBorder="1" applyAlignment="1">
      <alignment horizontal="left" vertical="center"/>
    </xf>
    <xf numFmtId="0" fontId="4" fillId="3" borderId="1" xfId="1" applyFont="1" applyFill="1" applyBorder="1" applyAlignment="1">
      <alignment horizontal="left" vertical="center"/>
    </xf>
    <xf numFmtId="0" fontId="5" fillId="3" borderId="1" xfId="1" applyFont="1" applyFill="1" applyBorder="1" applyAlignment="1">
      <alignment horizontal="center" vertical="center"/>
    </xf>
    <xf numFmtId="0" fontId="5" fillId="3" borderId="1" xfId="1" applyFont="1" applyFill="1" applyBorder="1" applyAlignment="1">
      <alignment horizontal="left" vertical="center"/>
    </xf>
    <xf numFmtId="0" fontId="5" fillId="3" borderId="1" xfId="1" applyFont="1" applyFill="1" applyBorder="1" applyAlignment="1">
      <alignment horizontal="left" vertical="center" wrapText="1"/>
    </xf>
    <xf numFmtId="41" fontId="6" fillId="3" borderId="1" xfId="1" applyNumberFormat="1" applyFont="1" applyFill="1" applyBorder="1" applyAlignment="1">
      <alignment horizontal="center" vertical="center"/>
    </xf>
    <xf numFmtId="0" fontId="7" fillId="0" borderId="1" xfId="1" applyFont="1" applyBorder="1" applyAlignment="1">
      <alignment horizontal="right" vertical="center"/>
    </xf>
    <xf numFmtId="176" fontId="8" fillId="0" borderId="1" xfId="1" applyNumberFormat="1" applyFont="1" applyFill="1" applyBorder="1" applyAlignment="1">
      <alignment horizontal="center" vertical="center"/>
    </xf>
    <xf numFmtId="176" fontId="8" fillId="0" borderId="1" xfId="1" applyNumberFormat="1" applyFont="1" applyFill="1" applyBorder="1" applyAlignment="1">
      <alignment horizontal="center" vertical="center" wrapText="1"/>
    </xf>
    <xf numFmtId="41" fontId="7" fillId="0" borderId="1" xfId="1" applyNumberFormat="1" applyFont="1" applyFill="1" applyBorder="1" applyAlignment="1">
      <alignment horizontal="center" vertical="center"/>
    </xf>
    <xf numFmtId="41" fontId="8" fillId="0" borderId="1" xfId="1" applyNumberFormat="1" applyFont="1" applyFill="1" applyBorder="1" applyAlignment="1">
      <alignment horizontal="center" vertical="center"/>
    </xf>
    <xf numFmtId="0" fontId="8" fillId="0" borderId="1" xfId="1" applyFont="1" applyBorder="1" applyAlignment="1">
      <alignment horizontal="right" vertical="center"/>
    </xf>
    <xf numFmtId="0" fontId="9" fillId="0" borderId="1" xfId="1" applyFont="1" applyBorder="1" applyAlignment="1">
      <alignment horizontal="right" vertical="center"/>
    </xf>
    <xf numFmtId="0" fontId="10" fillId="0" borderId="1" xfId="1" applyFont="1" applyBorder="1" applyAlignment="1">
      <alignment horizontal="left" vertical="center"/>
    </xf>
    <xf numFmtId="176" fontId="9" fillId="0" borderId="1" xfId="1" applyNumberFormat="1" applyFont="1" applyFill="1" applyBorder="1" applyAlignment="1">
      <alignment horizontal="center" vertical="center"/>
    </xf>
    <xf numFmtId="176" fontId="9" fillId="0" borderId="1" xfId="1" applyNumberFormat="1" applyFont="1" applyFill="1" applyBorder="1" applyAlignment="1">
      <alignment horizontal="left" vertical="center" wrapText="1"/>
    </xf>
    <xf numFmtId="176" fontId="11" fillId="0" borderId="1" xfId="1" applyNumberFormat="1" applyFont="1" applyFill="1" applyBorder="1" applyAlignment="1">
      <alignment horizontal="center" vertical="center" wrapText="1"/>
    </xf>
    <xf numFmtId="177" fontId="12" fillId="0" borderId="1" xfId="1" applyNumberFormat="1" applyFont="1" applyBorder="1" applyAlignment="1">
      <alignment horizontal="center" vertical="center" wrapText="1"/>
    </xf>
    <xf numFmtId="177" fontId="6" fillId="0" borderId="1" xfId="1" applyNumberFormat="1" applyFont="1" applyBorder="1" applyAlignment="1">
      <alignment horizontal="center" vertical="center" wrapText="1"/>
    </xf>
    <xf numFmtId="41" fontId="6" fillId="0" borderId="1" xfId="1" applyNumberFormat="1"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13" fillId="0" borderId="0" xfId="0" applyFont="1">
      <alignment vertical="center"/>
    </xf>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4" fillId="2" borderId="1" xfId="0" applyFont="1" applyFill="1" applyBorder="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4" fillId="0" borderId="1" xfId="0" applyFont="1" applyFill="1" applyBorder="1" applyAlignment="1">
      <alignment vertical="center"/>
    </xf>
    <xf numFmtId="0" fontId="14" fillId="0" borderId="5" xfId="0" applyFont="1" applyBorder="1" applyAlignment="1">
      <alignment horizontal="center" vertical="center"/>
    </xf>
    <xf numFmtId="0" fontId="14" fillId="0" borderId="1" xfId="0" applyFont="1" applyBorder="1" applyAlignment="1">
      <alignment vertical="center" wrapText="1"/>
    </xf>
    <xf numFmtId="0" fontId="14" fillId="0" borderId="1" xfId="0" applyFont="1" applyBorder="1" applyAlignment="1">
      <alignment horizontal="center" vertical="center"/>
    </xf>
    <xf numFmtId="0" fontId="15" fillId="0" borderId="1" xfId="0" applyFont="1" applyBorder="1">
      <alignment vertical="center"/>
    </xf>
    <xf numFmtId="0" fontId="14" fillId="0" borderId="1" xfId="0" applyFont="1" applyBorder="1">
      <alignment vertical="center"/>
    </xf>
    <xf numFmtId="0" fontId="14" fillId="0" borderId="6" xfId="0" applyFont="1" applyBorder="1" applyAlignment="1">
      <alignment horizontal="center" vertical="center"/>
    </xf>
    <xf numFmtId="0" fontId="15" fillId="0" borderId="1" xfId="0" applyFont="1" applyBorder="1" applyAlignment="1">
      <alignment vertical="center" wrapText="1"/>
    </xf>
    <xf numFmtId="0" fontId="14" fillId="0" borderId="7" xfId="0" applyFont="1" applyBorder="1" applyAlignment="1">
      <alignment horizontal="center" vertical="center"/>
    </xf>
    <xf numFmtId="0" fontId="16" fillId="4" borderId="1" xfId="0" applyFont="1" applyFill="1" applyBorder="1" applyAlignment="1">
      <alignment horizontal="right" vertical="center" wrapText="1"/>
    </xf>
    <xf numFmtId="178" fontId="13" fillId="0" borderId="0" xfId="0" applyNumberFormat="1" applyFont="1">
      <alignment vertical="center"/>
    </xf>
    <xf numFmtId="0" fontId="10" fillId="0" borderId="1" xfId="1" applyFont="1" applyBorder="1" applyAlignment="1">
      <alignment horizontal="right" vertical="center"/>
    </xf>
  </cellXfs>
  <cellStyles count="2">
    <cellStyle name="常规" xfId="0" builtinId="0"/>
    <cellStyle name="常规_预算表模板"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47626</xdr:colOff>
      <xdr:row>1</xdr:row>
      <xdr:rowOff>66676</xdr:rowOff>
    </xdr:from>
    <xdr:to>
      <xdr:col>1</xdr:col>
      <xdr:colOff>1123950</xdr:colOff>
      <xdr:row>1</xdr:row>
      <xdr:rowOff>476250</xdr:rowOff>
    </xdr:to>
    <xdr:sp macro="" textlink="">
      <xdr:nvSpPr>
        <xdr:cNvPr id="2" name="矩形 1"/>
        <xdr:cNvSpPr/>
      </xdr:nvSpPr>
      <xdr:spPr>
        <a:xfrm>
          <a:off x="971551" y="409576"/>
          <a:ext cx="1076324" cy="409574"/>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000">
              <a:solidFill>
                <a:sysClr val="windowText" lastClr="000000"/>
              </a:solidFill>
              <a:latin typeface="微软雅黑" pitchFamily="34" charset="-122"/>
              <a:ea typeface="微软雅黑" pitchFamily="34" charset="-122"/>
            </a:rPr>
            <a:t>构建指标体系</a:t>
          </a:r>
        </a:p>
      </xdr:txBody>
    </xdr:sp>
    <xdr:clientData/>
  </xdr:twoCellAnchor>
  <xdr:twoCellAnchor>
    <xdr:from>
      <xdr:col>4</xdr:col>
      <xdr:colOff>136151</xdr:colOff>
      <xdr:row>1</xdr:row>
      <xdr:rowOff>1065117</xdr:rowOff>
    </xdr:from>
    <xdr:to>
      <xdr:col>4</xdr:col>
      <xdr:colOff>945776</xdr:colOff>
      <xdr:row>1</xdr:row>
      <xdr:rowOff>1369917</xdr:rowOff>
    </xdr:to>
    <xdr:sp macro="" textlink="">
      <xdr:nvSpPr>
        <xdr:cNvPr id="3" name="矩形 2"/>
        <xdr:cNvSpPr/>
      </xdr:nvSpPr>
      <xdr:spPr>
        <a:xfrm>
          <a:off x="9795622" y="1233205"/>
          <a:ext cx="809625" cy="304800"/>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算法调整</a:t>
          </a:r>
        </a:p>
      </xdr:txBody>
    </xdr:sp>
    <xdr:clientData/>
  </xdr:twoCellAnchor>
  <xdr:twoCellAnchor>
    <xdr:from>
      <xdr:col>1</xdr:col>
      <xdr:colOff>1457325</xdr:colOff>
      <xdr:row>1</xdr:row>
      <xdr:rowOff>1104900</xdr:rowOff>
    </xdr:from>
    <xdr:to>
      <xdr:col>1</xdr:col>
      <xdr:colOff>2543175</xdr:colOff>
      <xdr:row>1</xdr:row>
      <xdr:rowOff>1466850</xdr:rowOff>
    </xdr:to>
    <xdr:sp macro="" textlink="">
      <xdr:nvSpPr>
        <xdr:cNvPr id="4" name="流程图: 文档 3"/>
        <xdr:cNvSpPr/>
      </xdr:nvSpPr>
      <xdr:spPr>
        <a:xfrm>
          <a:off x="2381250" y="1447800"/>
          <a:ext cx="1085850" cy="361950"/>
        </a:xfrm>
        <a:prstGeom prst="flowChartDocument">
          <a:avLst/>
        </a:prstGeom>
        <a:solidFill>
          <a:schemeClr val="bg1">
            <a:lumMod val="95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US" altLang="zh-CN" sz="1000">
              <a:solidFill>
                <a:sysClr val="windowText" lastClr="000000"/>
              </a:solidFill>
              <a:latin typeface="+mn-lt"/>
              <a:ea typeface="+mn-ea"/>
              <a:cs typeface="+mn-cs"/>
            </a:rPr>
            <a:t>MAC</a:t>
          </a:r>
          <a:r>
            <a:rPr lang="zh-CN" altLang="en-US" sz="1000">
              <a:solidFill>
                <a:sysClr val="windowText" lastClr="000000"/>
              </a:solidFill>
              <a:latin typeface="+mn-lt"/>
              <a:ea typeface="+mn-ea"/>
              <a:cs typeface="+mn-cs"/>
            </a:rPr>
            <a:t>预警问卷</a:t>
          </a:r>
          <a:endParaRPr lang="en-US" altLang="zh-CN" sz="1000">
            <a:solidFill>
              <a:sysClr val="windowText" lastClr="000000"/>
            </a:solidFill>
            <a:latin typeface="+mn-lt"/>
            <a:ea typeface="+mn-ea"/>
            <a:cs typeface="+mn-cs"/>
          </a:endParaRPr>
        </a:p>
      </xdr:txBody>
    </xdr:sp>
    <xdr:clientData/>
  </xdr:twoCellAnchor>
  <xdr:twoCellAnchor>
    <xdr:from>
      <xdr:col>1</xdr:col>
      <xdr:colOff>790576</xdr:colOff>
      <xdr:row>1</xdr:row>
      <xdr:rowOff>647700</xdr:rowOff>
    </xdr:from>
    <xdr:to>
      <xdr:col>1</xdr:col>
      <xdr:colOff>1533525</xdr:colOff>
      <xdr:row>1</xdr:row>
      <xdr:rowOff>1000124</xdr:rowOff>
    </xdr:to>
    <xdr:sp macro="" textlink="">
      <xdr:nvSpPr>
        <xdr:cNvPr id="5" name="矩形 4"/>
        <xdr:cNvSpPr/>
      </xdr:nvSpPr>
      <xdr:spPr>
        <a:xfrm>
          <a:off x="1714501" y="990600"/>
          <a:ext cx="742949" cy="352424"/>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设计问卷</a:t>
          </a:r>
        </a:p>
      </xdr:txBody>
    </xdr:sp>
    <xdr:clientData/>
  </xdr:twoCellAnchor>
  <xdr:twoCellAnchor>
    <xdr:from>
      <xdr:col>1</xdr:col>
      <xdr:colOff>1572491</xdr:colOff>
      <xdr:row>2</xdr:row>
      <xdr:rowOff>215152</xdr:rowOff>
    </xdr:from>
    <xdr:to>
      <xdr:col>1</xdr:col>
      <xdr:colOff>2429741</xdr:colOff>
      <xdr:row>2</xdr:row>
      <xdr:rowOff>548527</xdr:rowOff>
    </xdr:to>
    <xdr:sp macro="" textlink="">
      <xdr:nvSpPr>
        <xdr:cNvPr id="6" name="流程图: 可选过程 5"/>
        <xdr:cNvSpPr/>
      </xdr:nvSpPr>
      <xdr:spPr>
        <a:xfrm>
          <a:off x="2491373" y="2882152"/>
          <a:ext cx="857250" cy="333375"/>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输入问卷</a:t>
          </a:r>
        </a:p>
      </xdr:txBody>
    </xdr:sp>
    <xdr:clientData/>
  </xdr:twoCellAnchor>
  <xdr:twoCellAnchor>
    <xdr:from>
      <xdr:col>1</xdr:col>
      <xdr:colOff>1581150</xdr:colOff>
      <xdr:row>1</xdr:row>
      <xdr:rowOff>85725</xdr:rowOff>
    </xdr:from>
    <xdr:to>
      <xdr:col>1</xdr:col>
      <xdr:colOff>2390775</xdr:colOff>
      <xdr:row>1</xdr:row>
      <xdr:rowOff>476250</xdr:rowOff>
    </xdr:to>
    <xdr:sp macro="" textlink="">
      <xdr:nvSpPr>
        <xdr:cNvPr id="7" name="矩形 6"/>
        <xdr:cNvSpPr/>
      </xdr:nvSpPr>
      <xdr:spPr>
        <a:xfrm>
          <a:off x="2505075" y="428625"/>
          <a:ext cx="809625" cy="390525"/>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算法构建</a:t>
          </a:r>
        </a:p>
      </xdr:txBody>
    </xdr:sp>
    <xdr:clientData/>
  </xdr:twoCellAnchor>
  <xdr:twoCellAnchor>
    <xdr:from>
      <xdr:col>0</xdr:col>
      <xdr:colOff>533400</xdr:colOff>
      <xdr:row>1</xdr:row>
      <xdr:rowOff>19049</xdr:rowOff>
    </xdr:from>
    <xdr:to>
      <xdr:col>1</xdr:col>
      <xdr:colOff>0</xdr:colOff>
      <xdr:row>3</xdr:row>
      <xdr:rowOff>4481</xdr:rowOff>
    </xdr:to>
    <xdr:sp macro="" textlink="">
      <xdr:nvSpPr>
        <xdr:cNvPr id="8" name="矩形 7"/>
        <xdr:cNvSpPr/>
      </xdr:nvSpPr>
      <xdr:spPr>
        <a:xfrm>
          <a:off x="533400" y="187137"/>
          <a:ext cx="385482" cy="2764491"/>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zh-CN" sz="1000">
              <a:solidFill>
                <a:sysClr val="windowText" lastClr="000000"/>
              </a:solidFill>
              <a:latin typeface="微软雅黑" pitchFamily="34" charset="-122"/>
              <a:ea typeface="微软雅黑" pitchFamily="34" charset="-122"/>
            </a:rPr>
            <a:t>P1</a:t>
          </a:r>
          <a:r>
            <a:rPr lang="zh-CN" altLang="en-US" sz="1000">
              <a:solidFill>
                <a:sysClr val="windowText" lastClr="000000"/>
              </a:solidFill>
              <a:latin typeface="微软雅黑" pitchFamily="34" charset="-122"/>
              <a:ea typeface="微软雅黑" pitchFamily="34" charset="-122"/>
            </a:rPr>
            <a:t>指标研究及设计</a:t>
          </a:r>
        </a:p>
      </xdr:txBody>
    </xdr:sp>
    <xdr:clientData/>
  </xdr:twoCellAnchor>
  <xdr:twoCellAnchor>
    <xdr:from>
      <xdr:col>1</xdr:col>
      <xdr:colOff>1123950</xdr:colOff>
      <xdr:row>1</xdr:row>
      <xdr:rowOff>271463</xdr:rowOff>
    </xdr:from>
    <xdr:to>
      <xdr:col>1</xdr:col>
      <xdr:colOff>1581150</xdr:colOff>
      <xdr:row>1</xdr:row>
      <xdr:rowOff>280988</xdr:rowOff>
    </xdr:to>
    <xdr:cxnSp macro="">
      <xdr:nvCxnSpPr>
        <xdr:cNvPr id="10" name="直接箭头连接符 9"/>
        <xdr:cNvCxnSpPr>
          <a:stCxn id="2" idx="3"/>
          <a:endCxn id="7" idx="1"/>
        </xdr:cNvCxnSpPr>
      </xdr:nvCxnSpPr>
      <xdr:spPr>
        <a:xfrm>
          <a:off x="2047875" y="614363"/>
          <a:ext cx="457200" cy="9525"/>
        </a:xfrm>
        <a:prstGeom prst="straightConnector1">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585788</xdr:colOff>
      <xdr:row>1</xdr:row>
      <xdr:rowOff>476250</xdr:rowOff>
    </xdr:from>
    <xdr:to>
      <xdr:col>1</xdr:col>
      <xdr:colOff>790576</xdr:colOff>
      <xdr:row>1</xdr:row>
      <xdr:rowOff>823912</xdr:rowOff>
    </xdr:to>
    <xdr:cxnSp macro="">
      <xdr:nvCxnSpPr>
        <xdr:cNvPr id="12" name="形状 11"/>
        <xdr:cNvCxnSpPr>
          <a:stCxn id="2" idx="2"/>
          <a:endCxn id="5" idx="1"/>
        </xdr:cNvCxnSpPr>
      </xdr:nvCxnSpPr>
      <xdr:spPr>
        <a:xfrm rot="16200000" flipH="1">
          <a:off x="1438276" y="890587"/>
          <a:ext cx="347662" cy="204788"/>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1162052</xdr:colOff>
      <xdr:row>1</xdr:row>
      <xdr:rowOff>1000123</xdr:rowOff>
    </xdr:from>
    <xdr:to>
      <xdr:col>1</xdr:col>
      <xdr:colOff>1457326</xdr:colOff>
      <xdr:row>1</xdr:row>
      <xdr:rowOff>1285874</xdr:rowOff>
    </xdr:to>
    <xdr:cxnSp macro="">
      <xdr:nvCxnSpPr>
        <xdr:cNvPr id="13" name="形状 12"/>
        <xdr:cNvCxnSpPr>
          <a:stCxn id="5" idx="2"/>
          <a:endCxn id="4" idx="1"/>
        </xdr:cNvCxnSpPr>
      </xdr:nvCxnSpPr>
      <xdr:spPr>
        <a:xfrm rot="16200000" flipH="1">
          <a:off x="2090738" y="1338262"/>
          <a:ext cx="285751" cy="295274"/>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2000251</xdr:colOff>
      <xdr:row>1</xdr:row>
      <xdr:rowOff>1442920</xdr:rowOff>
    </xdr:from>
    <xdr:to>
      <xdr:col>1</xdr:col>
      <xdr:colOff>2001117</xdr:colOff>
      <xdr:row>2</xdr:row>
      <xdr:rowOff>215151</xdr:rowOff>
    </xdr:to>
    <xdr:cxnSp macro="">
      <xdr:nvCxnSpPr>
        <xdr:cNvPr id="37" name="形状 36"/>
        <xdr:cNvCxnSpPr>
          <a:stCxn id="4" idx="2"/>
          <a:endCxn id="6" idx="0"/>
        </xdr:cNvCxnSpPr>
      </xdr:nvCxnSpPr>
      <xdr:spPr>
        <a:xfrm rot="16200000" flipH="1">
          <a:off x="2283994" y="2246147"/>
          <a:ext cx="1271143" cy="866"/>
        </a:xfrm>
        <a:prstGeom prst="bentConnector3">
          <a:avLst>
            <a:gd name="adj1" fmla="val 50000"/>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3</xdr:row>
      <xdr:rowOff>11206</xdr:rowOff>
    </xdr:from>
    <xdr:to>
      <xdr:col>1</xdr:col>
      <xdr:colOff>0</xdr:colOff>
      <xdr:row>4</xdr:row>
      <xdr:rowOff>11206</xdr:rowOff>
    </xdr:to>
    <xdr:sp macro="" textlink="">
      <xdr:nvSpPr>
        <xdr:cNvPr id="41" name="矩形 40"/>
        <xdr:cNvSpPr/>
      </xdr:nvSpPr>
      <xdr:spPr>
        <a:xfrm>
          <a:off x="533400" y="2846294"/>
          <a:ext cx="385482" cy="1680883"/>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000">
              <a:solidFill>
                <a:sysClr val="windowText" lastClr="000000"/>
              </a:solidFill>
              <a:latin typeface="微软雅黑" pitchFamily="34" charset="-122"/>
              <a:ea typeface="微软雅黑" pitchFamily="34" charset="-122"/>
            </a:rPr>
            <a:t>数据收集</a:t>
          </a:r>
        </a:p>
      </xdr:txBody>
    </xdr:sp>
    <xdr:clientData/>
  </xdr:twoCellAnchor>
  <xdr:twoCellAnchor>
    <xdr:from>
      <xdr:col>2</xdr:col>
      <xdr:colOff>76200</xdr:colOff>
      <xdr:row>3</xdr:row>
      <xdr:rowOff>161366</xdr:rowOff>
    </xdr:from>
    <xdr:to>
      <xdr:col>2</xdr:col>
      <xdr:colOff>933450</xdr:colOff>
      <xdr:row>3</xdr:row>
      <xdr:rowOff>532841</xdr:rowOff>
    </xdr:to>
    <xdr:sp macro="" textlink="">
      <xdr:nvSpPr>
        <xdr:cNvPr id="42" name="流程图: 可选过程 41"/>
        <xdr:cNvSpPr/>
      </xdr:nvSpPr>
      <xdr:spPr>
        <a:xfrm>
          <a:off x="3662082" y="3108513"/>
          <a:ext cx="857250" cy="371475"/>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回答问卷</a:t>
          </a:r>
        </a:p>
      </xdr:txBody>
    </xdr:sp>
    <xdr:clientData/>
  </xdr:twoCellAnchor>
  <xdr:twoCellAnchor>
    <xdr:from>
      <xdr:col>1</xdr:col>
      <xdr:colOff>2001116</xdr:colOff>
      <xdr:row>2</xdr:row>
      <xdr:rowOff>548527</xdr:rowOff>
    </xdr:from>
    <xdr:to>
      <xdr:col>2</xdr:col>
      <xdr:colOff>76200</xdr:colOff>
      <xdr:row>3</xdr:row>
      <xdr:rowOff>347104</xdr:rowOff>
    </xdr:to>
    <xdr:cxnSp macro="">
      <xdr:nvCxnSpPr>
        <xdr:cNvPr id="50" name="形状 49"/>
        <xdr:cNvCxnSpPr>
          <a:stCxn id="6" idx="2"/>
          <a:endCxn id="42" idx="1"/>
        </xdr:cNvCxnSpPr>
      </xdr:nvCxnSpPr>
      <xdr:spPr>
        <a:xfrm rot="16200000" flipH="1">
          <a:off x="3044369" y="2676538"/>
          <a:ext cx="493342" cy="742084"/>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777685</xdr:colOff>
      <xdr:row>1</xdr:row>
      <xdr:rowOff>1036543</xdr:rowOff>
    </xdr:from>
    <xdr:to>
      <xdr:col>2</xdr:col>
      <xdr:colOff>1682560</xdr:colOff>
      <xdr:row>1</xdr:row>
      <xdr:rowOff>1398494</xdr:rowOff>
    </xdr:to>
    <xdr:sp macro="" textlink="">
      <xdr:nvSpPr>
        <xdr:cNvPr id="53" name="流程图: 可选过程 52"/>
        <xdr:cNvSpPr/>
      </xdr:nvSpPr>
      <xdr:spPr>
        <a:xfrm>
          <a:off x="4363567" y="1204631"/>
          <a:ext cx="904875" cy="361951"/>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导出数据</a:t>
          </a:r>
        </a:p>
      </xdr:txBody>
    </xdr:sp>
    <xdr:clientData/>
  </xdr:twoCellAnchor>
  <xdr:twoCellAnchor>
    <xdr:from>
      <xdr:col>0</xdr:col>
      <xdr:colOff>537882</xdr:colOff>
      <xdr:row>4</xdr:row>
      <xdr:rowOff>11207</xdr:rowOff>
    </xdr:from>
    <xdr:to>
      <xdr:col>1</xdr:col>
      <xdr:colOff>4482</xdr:colOff>
      <xdr:row>4</xdr:row>
      <xdr:rowOff>1695451</xdr:rowOff>
    </xdr:to>
    <xdr:sp macro="" textlink="">
      <xdr:nvSpPr>
        <xdr:cNvPr id="54" name="矩形 53"/>
        <xdr:cNvSpPr/>
      </xdr:nvSpPr>
      <xdr:spPr>
        <a:xfrm>
          <a:off x="537882" y="4354607"/>
          <a:ext cx="390525" cy="1684244"/>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000">
              <a:solidFill>
                <a:sysClr val="windowText" lastClr="000000"/>
              </a:solidFill>
              <a:latin typeface="微软雅黑" pitchFamily="34" charset="-122"/>
              <a:ea typeface="微软雅黑" pitchFamily="34" charset="-122"/>
            </a:rPr>
            <a:t>数据收集</a:t>
          </a:r>
        </a:p>
      </xdr:txBody>
    </xdr:sp>
    <xdr:clientData/>
  </xdr:twoCellAnchor>
  <xdr:twoCellAnchor>
    <xdr:from>
      <xdr:col>2</xdr:col>
      <xdr:colOff>2073088</xdr:colOff>
      <xdr:row>1</xdr:row>
      <xdr:rowOff>1042148</xdr:rowOff>
    </xdr:from>
    <xdr:to>
      <xdr:col>2</xdr:col>
      <xdr:colOff>2816037</xdr:colOff>
      <xdr:row>1</xdr:row>
      <xdr:rowOff>1394572</xdr:rowOff>
    </xdr:to>
    <xdr:sp macro="" textlink="">
      <xdr:nvSpPr>
        <xdr:cNvPr id="58" name="矩形 57"/>
        <xdr:cNvSpPr/>
      </xdr:nvSpPr>
      <xdr:spPr>
        <a:xfrm>
          <a:off x="5658970" y="1210236"/>
          <a:ext cx="742949" cy="352424"/>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统计指标</a:t>
          </a:r>
        </a:p>
      </xdr:txBody>
    </xdr:sp>
    <xdr:clientData/>
  </xdr:twoCellAnchor>
  <xdr:twoCellAnchor>
    <xdr:from>
      <xdr:col>1</xdr:col>
      <xdr:colOff>2390775</xdr:colOff>
      <xdr:row>1</xdr:row>
      <xdr:rowOff>280988</xdr:rowOff>
    </xdr:from>
    <xdr:to>
      <xdr:col>2</xdr:col>
      <xdr:colOff>2444563</xdr:colOff>
      <xdr:row>1</xdr:row>
      <xdr:rowOff>1042148</xdr:rowOff>
    </xdr:to>
    <xdr:cxnSp macro="">
      <xdr:nvCxnSpPr>
        <xdr:cNvPr id="59" name="形状 58"/>
        <xdr:cNvCxnSpPr>
          <a:stCxn id="7" idx="3"/>
          <a:endCxn id="58" idx="0"/>
        </xdr:cNvCxnSpPr>
      </xdr:nvCxnSpPr>
      <xdr:spPr>
        <a:xfrm>
          <a:off x="3309657" y="449076"/>
          <a:ext cx="2720788" cy="761160"/>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2816038</xdr:colOff>
      <xdr:row>1</xdr:row>
      <xdr:rowOff>1217516</xdr:rowOff>
    </xdr:from>
    <xdr:to>
      <xdr:col>4</xdr:col>
      <xdr:colOff>136152</xdr:colOff>
      <xdr:row>1</xdr:row>
      <xdr:rowOff>1218359</xdr:rowOff>
    </xdr:to>
    <xdr:cxnSp macro="">
      <xdr:nvCxnSpPr>
        <xdr:cNvPr id="62" name="形状 61"/>
        <xdr:cNvCxnSpPr>
          <a:stCxn id="3" idx="1"/>
          <a:endCxn id="58" idx="3"/>
        </xdr:cNvCxnSpPr>
      </xdr:nvCxnSpPr>
      <xdr:spPr>
        <a:xfrm rot="10800000" flipV="1">
          <a:off x="6401920" y="1385604"/>
          <a:ext cx="3393703" cy="843"/>
        </a:xfrm>
        <a:prstGeom prst="bentConnector3">
          <a:avLst>
            <a:gd name="adj1" fmla="val 50000"/>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933450</xdr:colOff>
      <xdr:row>1</xdr:row>
      <xdr:rowOff>1398494</xdr:rowOff>
    </xdr:from>
    <xdr:to>
      <xdr:col>2</xdr:col>
      <xdr:colOff>1230123</xdr:colOff>
      <xdr:row>3</xdr:row>
      <xdr:rowOff>347104</xdr:rowOff>
    </xdr:to>
    <xdr:cxnSp macro="">
      <xdr:nvCxnSpPr>
        <xdr:cNvPr id="66" name="形状 65"/>
        <xdr:cNvCxnSpPr>
          <a:stCxn id="42" idx="3"/>
          <a:endCxn id="53" idx="2"/>
        </xdr:cNvCxnSpPr>
      </xdr:nvCxnSpPr>
      <xdr:spPr>
        <a:xfrm flipV="1">
          <a:off x="4519332" y="1566582"/>
          <a:ext cx="296673" cy="1727669"/>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1682560</xdr:colOff>
      <xdr:row>1</xdr:row>
      <xdr:rowOff>1217519</xdr:rowOff>
    </xdr:from>
    <xdr:to>
      <xdr:col>2</xdr:col>
      <xdr:colOff>2073088</xdr:colOff>
      <xdr:row>1</xdr:row>
      <xdr:rowOff>1218360</xdr:rowOff>
    </xdr:to>
    <xdr:cxnSp macro="">
      <xdr:nvCxnSpPr>
        <xdr:cNvPr id="70" name="形状 69"/>
        <xdr:cNvCxnSpPr>
          <a:stCxn id="53" idx="3"/>
          <a:endCxn id="58" idx="1"/>
        </xdr:cNvCxnSpPr>
      </xdr:nvCxnSpPr>
      <xdr:spPr>
        <a:xfrm>
          <a:off x="5268442" y="1385607"/>
          <a:ext cx="390528" cy="841"/>
        </a:xfrm>
        <a:prstGeom prst="bentConnector3">
          <a:avLst>
            <a:gd name="adj1" fmla="val 50000"/>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2734237</xdr:colOff>
      <xdr:row>1</xdr:row>
      <xdr:rowOff>1647265</xdr:rowOff>
    </xdr:from>
    <xdr:to>
      <xdr:col>3</xdr:col>
      <xdr:colOff>683561</xdr:colOff>
      <xdr:row>1</xdr:row>
      <xdr:rowOff>2009215</xdr:rowOff>
    </xdr:to>
    <xdr:sp macro="" textlink="">
      <xdr:nvSpPr>
        <xdr:cNvPr id="73" name="流程图: 文档 72"/>
        <xdr:cNvSpPr/>
      </xdr:nvSpPr>
      <xdr:spPr>
        <a:xfrm>
          <a:off x="6320119" y="1815353"/>
          <a:ext cx="986118" cy="361950"/>
        </a:xfrm>
        <a:prstGeom prst="flowChartDocument">
          <a:avLst/>
        </a:prstGeom>
        <a:solidFill>
          <a:schemeClr val="bg1">
            <a:lumMod val="95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mn-lt"/>
              <a:ea typeface="+mn-ea"/>
              <a:cs typeface="+mn-cs"/>
            </a:rPr>
            <a:t>景气指标数据</a:t>
          </a:r>
          <a:endParaRPr lang="en-US" altLang="zh-CN" sz="1000">
            <a:solidFill>
              <a:sysClr val="windowText" lastClr="000000"/>
            </a:solidFill>
            <a:latin typeface="+mn-lt"/>
            <a:ea typeface="+mn-ea"/>
            <a:cs typeface="+mn-cs"/>
          </a:endParaRPr>
        </a:p>
      </xdr:txBody>
    </xdr:sp>
    <xdr:clientData/>
  </xdr:twoCellAnchor>
  <xdr:twoCellAnchor>
    <xdr:from>
      <xdr:col>2</xdr:col>
      <xdr:colOff>2444563</xdr:colOff>
      <xdr:row>1</xdr:row>
      <xdr:rowOff>1394572</xdr:rowOff>
    </xdr:from>
    <xdr:to>
      <xdr:col>2</xdr:col>
      <xdr:colOff>2734237</xdr:colOff>
      <xdr:row>1</xdr:row>
      <xdr:rowOff>1828240</xdr:rowOff>
    </xdr:to>
    <xdr:cxnSp macro="">
      <xdr:nvCxnSpPr>
        <xdr:cNvPr id="74" name="形状 73"/>
        <xdr:cNvCxnSpPr>
          <a:stCxn id="58" idx="2"/>
          <a:endCxn id="73" idx="1"/>
        </xdr:cNvCxnSpPr>
      </xdr:nvCxnSpPr>
      <xdr:spPr>
        <a:xfrm rot="16200000" flipH="1">
          <a:off x="5958448" y="1634657"/>
          <a:ext cx="433668" cy="289674"/>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795618</xdr:colOff>
      <xdr:row>2</xdr:row>
      <xdr:rowOff>246529</xdr:rowOff>
    </xdr:from>
    <xdr:to>
      <xdr:col>3</xdr:col>
      <xdr:colOff>1652868</xdr:colOff>
      <xdr:row>2</xdr:row>
      <xdr:rowOff>579904</xdr:rowOff>
    </xdr:to>
    <xdr:sp macro="" textlink="">
      <xdr:nvSpPr>
        <xdr:cNvPr id="79" name="流程图: 可选过程 78"/>
        <xdr:cNvSpPr/>
      </xdr:nvSpPr>
      <xdr:spPr>
        <a:xfrm>
          <a:off x="7418294" y="2913529"/>
          <a:ext cx="857250" cy="333375"/>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导入指标</a:t>
          </a:r>
        </a:p>
      </xdr:txBody>
    </xdr:sp>
    <xdr:clientData/>
  </xdr:twoCellAnchor>
  <xdr:twoCellAnchor>
    <xdr:from>
      <xdr:col>3</xdr:col>
      <xdr:colOff>683561</xdr:colOff>
      <xdr:row>1</xdr:row>
      <xdr:rowOff>1828240</xdr:rowOff>
    </xdr:from>
    <xdr:to>
      <xdr:col>3</xdr:col>
      <xdr:colOff>1224243</xdr:colOff>
      <xdr:row>2</xdr:row>
      <xdr:rowOff>246529</xdr:rowOff>
    </xdr:to>
    <xdr:cxnSp macro="">
      <xdr:nvCxnSpPr>
        <xdr:cNvPr id="80" name="形状 79"/>
        <xdr:cNvCxnSpPr>
          <a:stCxn id="73" idx="3"/>
          <a:endCxn id="79" idx="0"/>
        </xdr:cNvCxnSpPr>
      </xdr:nvCxnSpPr>
      <xdr:spPr>
        <a:xfrm>
          <a:off x="7306237" y="1996328"/>
          <a:ext cx="540682" cy="917201"/>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1501590</xdr:colOff>
      <xdr:row>3</xdr:row>
      <xdr:rowOff>694765</xdr:rowOff>
    </xdr:from>
    <xdr:to>
      <xdr:col>2</xdr:col>
      <xdr:colOff>2563346</xdr:colOff>
      <xdr:row>3</xdr:row>
      <xdr:rowOff>1056716</xdr:rowOff>
    </xdr:to>
    <xdr:sp macro="" textlink="">
      <xdr:nvSpPr>
        <xdr:cNvPr id="83" name="流程图: 可选过程 82"/>
        <xdr:cNvSpPr/>
      </xdr:nvSpPr>
      <xdr:spPr>
        <a:xfrm>
          <a:off x="5087472" y="4213412"/>
          <a:ext cx="1061756" cy="361951"/>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调研结果查询</a:t>
          </a:r>
        </a:p>
      </xdr:txBody>
    </xdr:sp>
    <xdr:clientData/>
  </xdr:twoCellAnchor>
  <xdr:twoCellAnchor>
    <xdr:from>
      <xdr:col>2</xdr:col>
      <xdr:colOff>1535206</xdr:colOff>
      <xdr:row>4</xdr:row>
      <xdr:rowOff>235322</xdr:rowOff>
    </xdr:from>
    <xdr:to>
      <xdr:col>2</xdr:col>
      <xdr:colOff>2596962</xdr:colOff>
      <xdr:row>4</xdr:row>
      <xdr:rowOff>597273</xdr:rowOff>
    </xdr:to>
    <xdr:sp macro="" textlink="">
      <xdr:nvSpPr>
        <xdr:cNvPr id="84" name="流程图: 可选过程 83"/>
        <xdr:cNvSpPr/>
      </xdr:nvSpPr>
      <xdr:spPr>
        <a:xfrm>
          <a:off x="5121088" y="4986616"/>
          <a:ext cx="1061756" cy="361951"/>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调研结果查询</a:t>
          </a:r>
        </a:p>
      </xdr:txBody>
    </xdr:sp>
    <xdr:clientData/>
  </xdr:twoCellAnchor>
  <xdr:twoCellAnchor>
    <xdr:from>
      <xdr:col>2</xdr:col>
      <xdr:colOff>504824</xdr:colOff>
      <xdr:row>3</xdr:row>
      <xdr:rowOff>532841</xdr:rowOff>
    </xdr:from>
    <xdr:to>
      <xdr:col>2</xdr:col>
      <xdr:colOff>1501589</xdr:colOff>
      <xdr:row>3</xdr:row>
      <xdr:rowOff>875741</xdr:rowOff>
    </xdr:to>
    <xdr:cxnSp macro="">
      <xdr:nvCxnSpPr>
        <xdr:cNvPr id="85" name="形状 84"/>
        <xdr:cNvCxnSpPr>
          <a:stCxn id="42" idx="2"/>
          <a:endCxn id="83" idx="1"/>
        </xdr:cNvCxnSpPr>
      </xdr:nvCxnSpPr>
      <xdr:spPr>
        <a:xfrm rot="16200000" flipH="1">
          <a:off x="4417639" y="3153055"/>
          <a:ext cx="342900" cy="996765"/>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3</xdr:row>
      <xdr:rowOff>532840</xdr:rowOff>
    </xdr:from>
    <xdr:to>
      <xdr:col>2</xdr:col>
      <xdr:colOff>1535206</xdr:colOff>
      <xdr:row>4</xdr:row>
      <xdr:rowOff>416297</xdr:rowOff>
    </xdr:to>
    <xdr:cxnSp macro="">
      <xdr:nvCxnSpPr>
        <xdr:cNvPr id="88" name="形状 87"/>
        <xdr:cNvCxnSpPr>
          <a:stCxn id="42" idx="2"/>
          <a:endCxn id="84" idx="1"/>
        </xdr:cNvCxnSpPr>
      </xdr:nvCxnSpPr>
      <xdr:spPr>
        <a:xfrm rot="16200000" flipH="1">
          <a:off x="4098272" y="3472422"/>
          <a:ext cx="1015251" cy="1030381"/>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1535206</xdr:colOff>
      <xdr:row>4</xdr:row>
      <xdr:rowOff>806823</xdr:rowOff>
    </xdr:from>
    <xdr:to>
      <xdr:col>2</xdr:col>
      <xdr:colOff>2596962</xdr:colOff>
      <xdr:row>4</xdr:row>
      <xdr:rowOff>1168774</xdr:rowOff>
    </xdr:to>
    <xdr:sp macro="" textlink="">
      <xdr:nvSpPr>
        <xdr:cNvPr id="91" name="流程图: 可选过程 90"/>
        <xdr:cNvSpPr/>
      </xdr:nvSpPr>
      <xdr:spPr>
        <a:xfrm>
          <a:off x="5121088" y="4997823"/>
          <a:ext cx="1061756" cy="361951"/>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调研结果分析</a:t>
          </a:r>
        </a:p>
      </xdr:txBody>
    </xdr:sp>
    <xdr:clientData/>
  </xdr:twoCellAnchor>
  <xdr:twoCellAnchor>
    <xdr:from>
      <xdr:col>2</xdr:col>
      <xdr:colOff>504824</xdr:colOff>
      <xdr:row>3</xdr:row>
      <xdr:rowOff>532841</xdr:rowOff>
    </xdr:from>
    <xdr:to>
      <xdr:col>2</xdr:col>
      <xdr:colOff>1535205</xdr:colOff>
      <xdr:row>4</xdr:row>
      <xdr:rowOff>987799</xdr:rowOff>
    </xdr:to>
    <xdr:cxnSp macro="">
      <xdr:nvCxnSpPr>
        <xdr:cNvPr id="92" name="形状 91"/>
        <xdr:cNvCxnSpPr>
          <a:stCxn id="42" idx="2"/>
          <a:endCxn id="91" idx="1"/>
        </xdr:cNvCxnSpPr>
      </xdr:nvCxnSpPr>
      <xdr:spPr>
        <a:xfrm rot="16200000" flipH="1">
          <a:off x="3812521" y="3758173"/>
          <a:ext cx="1586752" cy="1030381"/>
        </a:xfrm>
        <a:prstGeom prst="bentConnector2">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627524</xdr:colOff>
      <xdr:row>4</xdr:row>
      <xdr:rowOff>571502</xdr:rowOff>
    </xdr:from>
    <xdr:to>
      <xdr:col>3</xdr:col>
      <xdr:colOff>1815348</xdr:colOff>
      <xdr:row>4</xdr:row>
      <xdr:rowOff>904877</xdr:rowOff>
    </xdr:to>
    <xdr:sp macro="" textlink="">
      <xdr:nvSpPr>
        <xdr:cNvPr id="95" name="流程图: 可选过程 94"/>
        <xdr:cNvSpPr/>
      </xdr:nvSpPr>
      <xdr:spPr>
        <a:xfrm>
          <a:off x="7250200" y="4650443"/>
          <a:ext cx="1187824" cy="333375"/>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景气指标分析</a:t>
          </a:r>
        </a:p>
      </xdr:txBody>
    </xdr:sp>
    <xdr:clientData/>
  </xdr:twoCellAnchor>
  <xdr:twoCellAnchor>
    <xdr:from>
      <xdr:col>3</xdr:col>
      <xdr:colOff>1221437</xdr:colOff>
      <xdr:row>2</xdr:row>
      <xdr:rowOff>579904</xdr:rowOff>
    </xdr:from>
    <xdr:to>
      <xdr:col>3</xdr:col>
      <xdr:colOff>1224244</xdr:colOff>
      <xdr:row>4</xdr:row>
      <xdr:rowOff>571502</xdr:rowOff>
    </xdr:to>
    <xdr:cxnSp macro="">
      <xdr:nvCxnSpPr>
        <xdr:cNvPr id="96" name="形状 95"/>
        <xdr:cNvCxnSpPr>
          <a:stCxn id="79" idx="2"/>
          <a:endCxn id="95" idx="0"/>
        </xdr:cNvCxnSpPr>
      </xdr:nvCxnSpPr>
      <xdr:spPr>
        <a:xfrm rot="5400000">
          <a:off x="6936438" y="3739961"/>
          <a:ext cx="1818157" cy="2807"/>
        </a:xfrm>
        <a:prstGeom prst="bentConnector3">
          <a:avLst>
            <a:gd name="adj1" fmla="val 50000"/>
          </a:avLst>
        </a:prstGeom>
        <a:ln w="12700">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1680884</xdr:colOff>
      <xdr:row>4</xdr:row>
      <xdr:rowOff>56030</xdr:rowOff>
    </xdr:from>
    <xdr:to>
      <xdr:col>3</xdr:col>
      <xdr:colOff>2891118</xdr:colOff>
      <xdr:row>4</xdr:row>
      <xdr:rowOff>389405</xdr:rowOff>
    </xdr:to>
    <xdr:sp macro="" textlink="">
      <xdr:nvSpPr>
        <xdr:cNvPr id="99" name="流程图: 可选过程 98"/>
        <xdr:cNvSpPr/>
      </xdr:nvSpPr>
      <xdr:spPr>
        <a:xfrm>
          <a:off x="8303560" y="4134971"/>
          <a:ext cx="1210234" cy="333375"/>
        </a:xfrm>
        <a:prstGeom prst="flowChartAlternateProcess">
          <a:avLst/>
        </a:prstGeom>
        <a:solidFill>
          <a:schemeClr val="accent1">
            <a:lumMod val="40000"/>
            <a:lumOff val="60000"/>
          </a:schemeClr>
        </a:solidFill>
        <a:ln w="15875">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景气指数预警</a:t>
          </a:r>
        </a:p>
      </xdr:txBody>
    </xdr:sp>
    <xdr:clientData/>
  </xdr:twoCellAnchor>
  <xdr:twoCellAnchor>
    <xdr:from>
      <xdr:col>6</xdr:col>
      <xdr:colOff>403412</xdr:colOff>
      <xdr:row>1</xdr:row>
      <xdr:rowOff>100853</xdr:rowOff>
    </xdr:from>
    <xdr:to>
      <xdr:col>8</xdr:col>
      <xdr:colOff>392207</xdr:colOff>
      <xdr:row>1</xdr:row>
      <xdr:rowOff>1860176</xdr:rowOff>
    </xdr:to>
    <xdr:grpSp>
      <xdr:nvGrpSpPr>
        <xdr:cNvPr id="104" name="组合 103"/>
        <xdr:cNvGrpSpPr/>
      </xdr:nvGrpSpPr>
      <xdr:grpSpPr>
        <a:xfrm>
          <a:off x="11822206" y="268941"/>
          <a:ext cx="1355913" cy="1759323"/>
          <a:chOff x="11441205" y="414618"/>
          <a:chExt cx="1355913" cy="1759323"/>
        </a:xfrm>
      </xdr:grpSpPr>
      <xdr:sp macro="" textlink="">
        <xdr:nvSpPr>
          <xdr:cNvPr id="100" name="流程图: 可选过程 99"/>
          <xdr:cNvSpPr/>
        </xdr:nvSpPr>
        <xdr:spPr>
          <a:xfrm>
            <a:off x="11586882" y="762000"/>
            <a:ext cx="904875" cy="361951"/>
          </a:xfrm>
          <a:prstGeom prst="flowChartAlternateProcess">
            <a:avLst/>
          </a:prstGeom>
          <a:solidFill>
            <a:schemeClr val="accent1">
              <a:lumMod val="40000"/>
              <a:lumOff val="60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系统功能</a:t>
            </a:r>
          </a:p>
        </xdr:txBody>
      </xdr:sp>
      <xdr:sp macro="" textlink="">
        <xdr:nvSpPr>
          <xdr:cNvPr id="101" name="矩形 100"/>
          <xdr:cNvSpPr/>
        </xdr:nvSpPr>
        <xdr:spPr>
          <a:xfrm>
            <a:off x="11609295" y="1221441"/>
            <a:ext cx="885263" cy="304800"/>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微软雅黑" pitchFamily="34" charset="-122"/>
                <a:ea typeface="微软雅黑" pitchFamily="34" charset="-122"/>
                <a:cs typeface="+mn-cs"/>
              </a:rPr>
              <a:t>手工业务</a:t>
            </a:r>
          </a:p>
        </xdr:txBody>
      </xdr:sp>
      <xdr:sp macro="" textlink="">
        <xdr:nvSpPr>
          <xdr:cNvPr id="102" name="流程图: 文档 101"/>
          <xdr:cNvSpPr/>
        </xdr:nvSpPr>
        <xdr:spPr>
          <a:xfrm>
            <a:off x="11609295" y="1658470"/>
            <a:ext cx="885263" cy="361950"/>
          </a:xfrm>
          <a:prstGeom prst="flowChartDocument">
            <a:avLst/>
          </a:prstGeom>
          <a:solidFill>
            <a:schemeClr val="bg1">
              <a:lumMod val="95000"/>
            </a:schemeClr>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zh-CN" altLang="en-US" sz="1000">
                <a:solidFill>
                  <a:sysClr val="windowText" lastClr="000000"/>
                </a:solidFill>
                <a:latin typeface="+mn-lt"/>
                <a:ea typeface="+mn-ea"/>
                <a:cs typeface="+mn-cs"/>
              </a:rPr>
              <a:t>关键文档</a:t>
            </a:r>
            <a:endParaRPr lang="en-US" altLang="zh-CN" sz="1000">
              <a:solidFill>
                <a:sysClr val="windowText" lastClr="000000"/>
              </a:solidFill>
              <a:latin typeface="+mn-lt"/>
              <a:ea typeface="+mn-ea"/>
              <a:cs typeface="+mn-cs"/>
            </a:endParaRPr>
          </a:p>
        </xdr:txBody>
      </xdr:sp>
      <xdr:sp macro="" textlink="">
        <xdr:nvSpPr>
          <xdr:cNvPr id="103" name="矩形 102"/>
          <xdr:cNvSpPr/>
        </xdr:nvSpPr>
        <xdr:spPr>
          <a:xfrm>
            <a:off x="11441205" y="414618"/>
            <a:ext cx="1355913" cy="1759323"/>
          </a:xfrm>
          <a:prstGeom prst="rect">
            <a:avLst/>
          </a:prstGeom>
          <a:no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indent="0" algn="l"/>
            <a:r>
              <a:rPr lang="zh-CN" altLang="en-US" sz="1000">
                <a:solidFill>
                  <a:sysClr val="windowText" lastClr="000000"/>
                </a:solidFill>
                <a:latin typeface="微软雅黑" pitchFamily="34" charset="-122"/>
                <a:ea typeface="微软雅黑" pitchFamily="34" charset="-122"/>
                <a:cs typeface="+mn-cs"/>
              </a:rPr>
              <a:t>图例说明</a:t>
            </a:r>
            <a:r>
              <a:rPr lang="en-US" altLang="zh-CN" sz="1000">
                <a:solidFill>
                  <a:sysClr val="windowText" lastClr="000000"/>
                </a:solidFill>
                <a:latin typeface="微软雅黑" pitchFamily="34" charset="-122"/>
                <a:ea typeface="微软雅黑" pitchFamily="34" charset="-122"/>
                <a:cs typeface="+mn-cs"/>
              </a:rPr>
              <a:t>:</a:t>
            </a:r>
            <a:endParaRPr lang="zh-CN" altLang="en-US" sz="1000">
              <a:solidFill>
                <a:sysClr val="windowText" lastClr="000000"/>
              </a:solidFill>
              <a:latin typeface="微软雅黑" pitchFamily="34" charset="-122"/>
              <a:ea typeface="微软雅黑" pitchFamily="34" charset="-122"/>
              <a:cs typeface="+mn-cs"/>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5"/>
  <sheetViews>
    <sheetView zoomScale="85" zoomScaleNormal="85" workbookViewId="0">
      <selection activeCell="J2" sqref="J2"/>
    </sheetView>
  </sheetViews>
  <sheetFormatPr defaultRowHeight="13.5"/>
  <cols>
    <col min="1" max="1" width="12.125" customWidth="1"/>
    <col min="2" max="2" width="35" customWidth="1"/>
    <col min="3" max="4" width="39.875" customWidth="1"/>
    <col min="5" max="5" width="14.125" customWidth="1"/>
  </cols>
  <sheetData>
    <row r="1" spans="1:10">
      <c r="B1" s="2" t="s">
        <v>1</v>
      </c>
      <c r="C1" s="2" t="s">
        <v>26</v>
      </c>
      <c r="D1" s="2" t="s">
        <v>27</v>
      </c>
      <c r="E1" s="2" t="s">
        <v>2</v>
      </c>
      <c r="F1" s="2"/>
      <c r="G1" s="2"/>
      <c r="H1" s="2"/>
      <c r="I1" s="2"/>
      <c r="J1" s="2"/>
    </row>
    <row r="2" spans="1:10" ht="164.25" customHeight="1">
      <c r="A2" s="26" t="s">
        <v>0</v>
      </c>
    </row>
    <row r="3" spans="1:10" ht="54.75" customHeight="1">
      <c r="A3" s="26" t="s">
        <v>25</v>
      </c>
    </row>
    <row r="4" spans="1:10" ht="89.25" customHeight="1">
      <c r="A4" s="26" t="s">
        <v>23</v>
      </c>
    </row>
    <row r="5" spans="1:10" ht="102.75" customHeight="1">
      <c r="A5" s="27" t="s">
        <v>24</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L31"/>
  <sheetViews>
    <sheetView workbookViewId="0">
      <selection activeCell="H16" sqref="H16"/>
    </sheetView>
  </sheetViews>
  <sheetFormatPr defaultRowHeight="13.5"/>
  <cols>
    <col min="1" max="1" width="14.5" customWidth="1"/>
    <col min="2" max="3" width="23.25" customWidth="1"/>
    <col min="4" max="4" width="7.125" bestFit="1" customWidth="1"/>
    <col min="5" max="5" width="8.375" customWidth="1"/>
    <col min="6" max="6" width="23.5" bestFit="1" customWidth="1"/>
    <col min="7" max="8" width="5.25" bestFit="1" customWidth="1"/>
    <col min="9" max="10" width="12.75" bestFit="1" customWidth="1"/>
  </cols>
  <sheetData>
    <row r="1" spans="1:11" ht="27" customHeight="1">
      <c r="A1" s="1" t="s">
        <v>4</v>
      </c>
      <c r="B1" s="23" t="s">
        <v>3</v>
      </c>
      <c r="C1" s="24"/>
      <c r="D1" s="24"/>
      <c r="E1" s="24"/>
      <c r="F1" s="24"/>
      <c r="G1" s="24"/>
      <c r="H1" s="25"/>
    </row>
    <row r="3" spans="1:11">
      <c r="A3" s="28" t="s">
        <v>37</v>
      </c>
      <c r="B3" s="28"/>
      <c r="C3" s="28"/>
      <c r="D3" s="28"/>
      <c r="E3" s="28"/>
      <c r="F3" s="28"/>
      <c r="G3" s="28" t="s">
        <v>43</v>
      </c>
      <c r="H3" s="28"/>
      <c r="I3" s="28"/>
      <c r="J3" s="28"/>
      <c r="K3" s="28"/>
    </row>
    <row r="4" spans="1:11">
      <c r="A4" s="29" t="s">
        <v>6</v>
      </c>
      <c r="B4" s="29"/>
      <c r="C4" s="30" t="s">
        <v>44</v>
      </c>
      <c r="D4" s="30" t="s">
        <v>45</v>
      </c>
      <c r="E4" s="30" t="s">
        <v>8</v>
      </c>
      <c r="F4" s="30" t="s">
        <v>46</v>
      </c>
      <c r="G4" s="31" t="s">
        <v>47</v>
      </c>
      <c r="H4" s="31" t="s">
        <v>48</v>
      </c>
      <c r="I4" s="28"/>
      <c r="J4" s="28"/>
      <c r="K4" s="28"/>
    </row>
    <row r="5" spans="1:11" ht="24">
      <c r="A5" s="32" t="s">
        <v>49</v>
      </c>
      <c r="B5" s="33" t="s">
        <v>50</v>
      </c>
      <c r="C5" s="34" t="s">
        <v>33</v>
      </c>
      <c r="D5" s="32" t="s">
        <v>51</v>
      </c>
      <c r="E5" s="32" t="s">
        <v>52</v>
      </c>
      <c r="F5" s="32"/>
      <c r="G5" s="35">
        <v>2</v>
      </c>
      <c r="H5" s="35">
        <v>3</v>
      </c>
      <c r="I5" s="28"/>
      <c r="J5" s="28"/>
      <c r="K5" s="28"/>
    </row>
    <row r="6" spans="1:11">
      <c r="A6" s="36" t="s">
        <v>5</v>
      </c>
      <c r="B6" s="37" t="s">
        <v>21</v>
      </c>
      <c r="C6" s="37" t="s">
        <v>32</v>
      </c>
      <c r="D6" s="38" t="s">
        <v>53</v>
      </c>
      <c r="E6" s="38" t="s">
        <v>9</v>
      </c>
      <c r="F6" s="39"/>
      <c r="G6" s="40">
        <v>2</v>
      </c>
      <c r="H6" s="40">
        <v>3</v>
      </c>
      <c r="I6" s="28"/>
      <c r="J6" s="28"/>
      <c r="K6" s="28"/>
    </row>
    <row r="7" spans="1:11" ht="24">
      <c r="A7" s="41"/>
      <c r="B7" s="37" t="s">
        <v>54</v>
      </c>
      <c r="C7" s="37" t="s">
        <v>34</v>
      </c>
      <c r="D7" s="38" t="s">
        <v>55</v>
      </c>
      <c r="E7" s="38" t="s">
        <v>56</v>
      </c>
      <c r="F7" s="39" t="s">
        <v>7</v>
      </c>
      <c r="G7" s="40">
        <v>3</v>
      </c>
      <c r="H7" s="40">
        <v>8</v>
      </c>
      <c r="I7" s="28" t="s">
        <v>57</v>
      </c>
      <c r="J7" s="28"/>
      <c r="K7" s="28"/>
    </row>
    <row r="8" spans="1:11" ht="24">
      <c r="A8" s="41"/>
      <c r="B8" s="37" t="s">
        <v>58</v>
      </c>
      <c r="C8" s="37" t="s">
        <v>35</v>
      </c>
      <c r="D8" s="38" t="s">
        <v>59</v>
      </c>
      <c r="E8" s="38" t="s">
        <v>56</v>
      </c>
      <c r="F8" s="42" t="s">
        <v>22</v>
      </c>
      <c r="G8" s="40">
        <v>6</v>
      </c>
      <c r="H8" s="40">
        <v>12</v>
      </c>
      <c r="I8" s="28" t="s">
        <v>39</v>
      </c>
      <c r="J8" s="28"/>
      <c r="K8" s="28"/>
    </row>
    <row r="9" spans="1:11" ht="24">
      <c r="A9" s="43"/>
      <c r="B9" s="37" t="s">
        <v>60</v>
      </c>
      <c r="C9" s="37" t="s">
        <v>36</v>
      </c>
      <c r="D9" s="38" t="s">
        <v>53</v>
      </c>
      <c r="E9" s="38" t="s">
        <v>9</v>
      </c>
      <c r="F9" s="40"/>
      <c r="G9" s="40">
        <v>2</v>
      </c>
      <c r="H9" s="40">
        <v>3</v>
      </c>
      <c r="I9" s="28"/>
      <c r="J9" s="28"/>
      <c r="K9" s="28"/>
    </row>
    <row r="10" spans="1:11">
      <c r="A10" s="36" t="s">
        <v>28</v>
      </c>
      <c r="B10" s="37" t="s">
        <v>30</v>
      </c>
      <c r="C10" s="37" t="s">
        <v>61</v>
      </c>
      <c r="D10" s="38" t="s">
        <v>55</v>
      </c>
      <c r="E10" s="38" t="s">
        <v>62</v>
      </c>
      <c r="F10" s="40"/>
      <c r="G10" s="40">
        <v>3</v>
      </c>
      <c r="H10" s="40">
        <v>5</v>
      </c>
      <c r="I10" s="28"/>
      <c r="J10" s="28"/>
      <c r="K10" s="28"/>
    </row>
    <row r="11" spans="1:11">
      <c r="A11" s="43"/>
      <c r="B11" s="37" t="s">
        <v>31</v>
      </c>
      <c r="C11" s="37" t="s">
        <v>63</v>
      </c>
      <c r="D11" s="38" t="s">
        <v>51</v>
      </c>
      <c r="E11" s="38" t="s">
        <v>64</v>
      </c>
      <c r="F11" s="40"/>
      <c r="G11" s="40">
        <v>2</v>
      </c>
      <c r="H11" s="40">
        <v>3</v>
      </c>
      <c r="I11" s="28"/>
      <c r="J11" s="28"/>
      <c r="K11" s="28"/>
    </row>
    <row r="12" spans="1:11" ht="36">
      <c r="A12" s="36" t="s">
        <v>29</v>
      </c>
      <c r="B12" s="37" t="s">
        <v>65</v>
      </c>
      <c r="C12" s="37" t="s">
        <v>38</v>
      </c>
      <c r="D12" s="38" t="s">
        <v>55</v>
      </c>
      <c r="E12" s="38" t="s">
        <v>55</v>
      </c>
      <c r="F12" s="39"/>
      <c r="G12" s="40">
        <v>3</v>
      </c>
      <c r="H12" s="40">
        <v>5</v>
      </c>
      <c r="I12" s="28"/>
      <c r="J12" s="28"/>
      <c r="K12" s="28"/>
    </row>
    <row r="13" spans="1:11" ht="36">
      <c r="A13" s="43"/>
      <c r="B13" s="37" t="s">
        <v>66</v>
      </c>
      <c r="C13" s="37" t="s">
        <v>82</v>
      </c>
      <c r="D13" s="38" t="s">
        <v>59</v>
      </c>
      <c r="E13" s="38" t="s">
        <v>55</v>
      </c>
      <c r="F13" s="40"/>
      <c r="G13" s="40">
        <v>5</v>
      </c>
      <c r="H13" s="40">
        <v>10</v>
      </c>
      <c r="I13" s="28"/>
      <c r="J13" s="28"/>
      <c r="K13" s="28"/>
    </row>
    <row r="14" spans="1:11" ht="24">
      <c r="A14" s="36" t="s">
        <v>67</v>
      </c>
      <c r="B14" s="37" t="s">
        <v>68</v>
      </c>
      <c r="C14" s="37" t="s">
        <v>69</v>
      </c>
      <c r="D14" s="38" t="s">
        <v>55</v>
      </c>
      <c r="E14" s="38" t="s">
        <v>55</v>
      </c>
      <c r="F14" s="42" t="s">
        <v>70</v>
      </c>
      <c r="G14" s="40">
        <v>3</v>
      </c>
      <c r="H14" s="40">
        <v>5</v>
      </c>
      <c r="I14" s="28"/>
      <c r="J14" s="28"/>
      <c r="K14" s="28"/>
    </row>
    <row r="15" spans="1:11" ht="36">
      <c r="A15" s="41"/>
      <c r="B15" s="37" t="s">
        <v>71</v>
      </c>
      <c r="C15" s="37" t="s">
        <v>41</v>
      </c>
      <c r="D15" s="38" t="s">
        <v>59</v>
      </c>
      <c r="E15" s="38" t="s">
        <v>55</v>
      </c>
      <c r="F15" s="40"/>
      <c r="G15" s="40">
        <v>8</v>
      </c>
      <c r="H15" s="40">
        <v>15</v>
      </c>
      <c r="I15" s="28"/>
      <c r="J15" s="28"/>
      <c r="K15" s="28"/>
    </row>
    <row r="16" spans="1:11" ht="24">
      <c r="A16" s="43"/>
      <c r="B16" s="37" t="s">
        <v>42</v>
      </c>
      <c r="C16" s="37" t="s">
        <v>83</v>
      </c>
      <c r="D16" s="38" t="s">
        <v>59</v>
      </c>
      <c r="E16" s="38" t="s">
        <v>59</v>
      </c>
      <c r="F16" s="42" t="s">
        <v>40</v>
      </c>
      <c r="G16" s="40">
        <v>8</v>
      </c>
      <c r="H16" s="40">
        <v>15</v>
      </c>
      <c r="I16" s="28"/>
      <c r="J16" s="28"/>
      <c r="K16" s="28"/>
    </row>
    <row r="17" spans="1:12">
      <c r="A17" s="38"/>
      <c r="B17" s="37"/>
      <c r="C17" s="37"/>
      <c r="D17" s="38"/>
      <c r="E17" s="38"/>
      <c r="F17" s="44" t="s">
        <v>84</v>
      </c>
      <c r="G17" s="40">
        <f>SUM(G5:G16)</f>
        <v>47</v>
      </c>
      <c r="H17" s="40">
        <f>SUM(H5:H16)</f>
        <v>87</v>
      </c>
      <c r="I17" s="28" t="s">
        <v>72</v>
      </c>
      <c r="J17" s="28" t="s">
        <v>73</v>
      </c>
      <c r="K17" s="28"/>
    </row>
    <row r="18" spans="1:12">
      <c r="A18" s="28"/>
      <c r="B18" s="28"/>
      <c r="C18" s="28"/>
      <c r="D18" s="28"/>
      <c r="E18" s="28"/>
      <c r="F18" s="28"/>
      <c r="G18" s="28"/>
      <c r="H18" s="28"/>
      <c r="I18" s="28">
        <f>AVERAGE(G17:H17)</f>
        <v>67</v>
      </c>
      <c r="J18" s="28">
        <f>H17</f>
        <v>87</v>
      </c>
      <c r="K18" s="28"/>
      <c r="L18">
        <f>J18*1.1</f>
        <v>95.7</v>
      </c>
    </row>
    <row r="19" spans="1:12">
      <c r="A19" s="28"/>
      <c r="B19" s="28"/>
      <c r="C19" s="28"/>
      <c r="D19" s="28"/>
      <c r="E19" s="28"/>
      <c r="F19" s="28"/>
      <c r="G19" s="28" t="s">
        <v>85</v>
      </c>
      <c r="H19" s="28"/>
      <c r="I19" s="28">
        <f>I18*0.3</f>
        <v>20.099999999999998</v>
      </c>
      <c r="J19" s="28">
        <f>J18*0.3</f>
        <v>26.099999999999998</v>
      </c>
      <c r="K19" s="28"/>
      <c r="L19">
        <f>J19*1.1</f>
        <v>28.71</v>
      </c>
    </row>
    <row r="20" spans="1:12">
      <c r="A20" s="28"/>
      <c r="B20" s="28"/>
      <c r="C20" s="28"/>
      <c r="D20" s="28"/>
      <c r="E20" s="28"/>
      <c r="F20" s="28"/>
      <c r="G20" s="28" t="s">
        <v>94</v>
      </c>
      <c r="H20" s="28"/>
      <c r="I20" s="28">
        <f>I18*0.2</f>
        <v>13.4</v>
      </c>
      <c r="J20" s="28">
        <f>J18*0.2</f>
        <v>17.400000000000002</v>
      </c>
      <c r="K20" s="28"/>
      <c r="L20">
        <f t="shared" ref="L20:L25" si="0">J20*1.1</f>
        <v>19.140000000000004</v>
      </c>
    </row>
    <row r="21" spans="1:12">
      <c r="A21" s="28"/>
      <c r="B21" s="28"/>
      <c r="C21" s="28"/>
      <c r="D21" s="28"/>
      <c r="E21" s="28"/>
      <c r="F21" s="28"/>
      <c r="G21" s="28" t="s">
        <v>74</v>
      </c>
      <c r="H21" s="28"/>
      <c r="I21" s="28">
        <f>I18*0.4</f>
        <v>26.8</v>
      </c>
      <c r="J21" s="28">
        <f>J18*0.4</f>
        <v>34.800000000000004</v>
      </c>
      <c r="K21" s="28"/>
      <c r="L21">
        <f t="shared" si="0"/>
        <v>38.280000000000008</v>
      </c>
    </row>
    <row r="22" spans="1:12">
      <c r="A22" s="28"/>
      <c r="B22" s="28"/>
      <c r="C22" s="28"/>
      <c r="D22" s="28"/>
      <c r="E22" s="28"/>
      <c r="F22" s="28"/>
      <c r="G22" s="28" t="s">
        <v>75</v>
      </c>
      <c r="H22" s="28"/>
      <c r="I22" s="28">
        <f>I18*0.1</f>
        <v>6.7</v>
      </c>
      <c r="J22" s="28">
        <f>J18*0.1</f>
        <v>8.7000000000000011</v>
      </c>
      <c r="K22" s="28"/>
      <c r="L22">
        <f t="shared" si="0"/>
        <v>9.5700000000000021</v>
      </c>
    </row>
    <row r="23" spans="1:12">
      <c r="A23" s="28"/>
      <c r="B23" s="28"/>
      <c r="C23" s="28"/>
      <c r="D23" s="28"/>
      <c r="E23" s="28"/>
      <c r="F23" s="28"/>
      <c r="G23" s="28" t="s">
        <v>76</v>
      </c>
      <c r="H23" s="28"/>
      <c r="I23" s="28">
        <f>SUM(I18:I22)</f>
        <v>134</v>
      </c>
      <c r="J23" s="28">
        <f>SUM(J18:J22)</f>
        <v>174</v>
      </c>
      <c r="K23" s="28"/>
      <c r="L23">
        <f t="shared" si="0"/>
        <v>191.4</v>
      </c>
    </row>
    <row r="24" spans="1:12">
      <c r="A24" s="28"/>
      <c r="B24" s="28"/>
      <c r="C24" s="28"/>
      <c r="D24" s="28"/>
      <c r="E24" s="28"/>
      <c r="F24" s="28"/>
      <c r="G24" s="28" t="s">
        <v>96</v>
      </c>
      <c r="H24" s="28"/>
      <c r="I24" s="28">
        <f>I23*0.1</f>
        <v>13.4</v>
      </c>
      <c r="J24" s="28">
        <f>J23*0.1</f>
        <v>17.400000000000002</v>
      </c>
      <c r="K24" s="28"/>
      <c r="L24">
        <f t="shared" si="0"/>
        <v>19.140000000000004</v>
      </c>
    </row>
    <row r="25" spans="1:12">
      <c r="A25" s="28"/>
      <c r="B25" s="28"/>
      <c r="C25" s="28"/>
      <c r="D25" s="28"/>
      <c r="E25" s="28"/>
      <c r="F25" s="28"/>
      <c r="G25" s="28" t="s">
        <v>86</v>
      </c>
      <c r="H25" s="28"/>
      <c r="I25" s="28">
        <f>SUM(I23:I24)</f>
        <v>147.4</v>
      </c>
      <c r="J25" s="28">
        <f>SUM(J23:J24)</f>
        <v>191.4</v>
      </c>
      <c r="K25" s="28"/>
      <c r="L25">
        <f t="shared" si="0"/>
        <v>210.54000000000002</v>
      </c>
    </row>
    <row r="26" spans="1:12">
      <c r="A26" s="28"/>
      <c r="B26" s="28"/>
      <c r="C26" s="28"/>
      <c r="D26" s="28"/>
      <c r="E26" s="28"/>
      <c r="F26" s="28"/>
      <c r="G26" s="28" t="s">
        <v>77</v>
      </c>
      <c r="H26" s="28"/>
      <c r="I26" s="28">
        <f>I25*1.1</f>
        <v>162.14000000000001</v>
      </c>
      <c r="J26" s="28">
        <f>J25*1.1</f>
        <v>210.54000000000002</v>
      </c>
      <c r="K26" s="28"/>
    </row>
    <row r="27" spans="1:12">
      <c r="A27" s="28"/>
      <c r="B27" s="28"/>
      <c r="C27" s="28"/>
      <c r="D27" s="28"/>
      <c r="E27" s="28"/>
      <c r="F27" s="28"/>
      <c r="G27" s="28" t="s">
        <v>87</v>
      </c>
      <c r="H27" s="28"/>
      <c r="I27" s="45">
        <f>I26/21</f>
        <v>7.7209523809523812</v>
      </c>
      <c r="J27" s="45">
        <f>J26/21</f>
        <v>10.025714285714287</v>
      </c>
      <c r="K27" s="28"/>
    </row>
    <row r="28" spans="1:12">
      <c r="A28" s="28"/>
      <c r="B28" s="28"/>
      <c r="C28" s="28"/>
      <c r="D28" s="28"/>
      <c r="E28" s="28"/>
      <c r="F28" s="28"/>
      <c r="G28" s="28" t="s">
        <v>78</v>
      </c>
      <c r="H28" s="28"/>
      <c r="I28" s="28">
        <f>I27*20000</f>
        <v>154419.04761904763</v>
      </c>
      <c r="J28" s="28">
        <f>J27*20000</f>
        <v>200514.28571428574</v>
      </c>
      <c r="K28" s="28" t="s">
        <v>98</v>
      </c>
    </row>
    <row r="29" spans="1:12">
      <c r="A29" s="28"/>
      <c r="B29" s="28"/>
      <c r="C29" s="28"/>
      <c r="D29" s="28"/>
      <c r="E29" s="28"/>
      <c r="F29" s="28"/>
      <c r="G29" s="28" t="s">
        <v>79</v>
      </c>
      <c r="H29" s="28"/>
      <c r="I29" s="28">
        <v>60000</v>
      </c>
      <c r="J29" s="28">
        <v>60000</v>
      </c>
      <c r="K29" s="28" t="s">
        <v>97</v>
      </c>
    </row>
    <row r="30" spans="1:12">
      <c r="A30" s="28"/>
      <c r="B30" s="28"/>
      <c r="C30" s="28"/>
      <c r="D30" s="28"/>
      <c r="E30" s="28"/>
      <c r="F30" s="28"/>
      <c r="G30" s="28" t="s">
        <v>80</v>
      </c>
      <c r="H30" s="28"/>
      <c r="I30" s="28">
        <f>SUM(I28:I29)</f>
        <v>214419.04761904763</v>
      </c>
      <c r="J30" s="28">
        <f>SUM(J28:J29)</f>
        <v>260514.28571428574</v>
      </c>
      <c r="K30" s="28"/>
    </row>
    <row r="31" spans="1:12">
      <c r="A31" s="28"/>
      <c r="B31" s="28"/>
      <c r="C31" s="28"/>
      <c r="D31" s="28"/>
      <c r="E31" s="28"/>
      <c r="F31" s="28"/>
      <c r="G31" s="28" t="s">
        <v>81</v>
      </c>
      <c r="H31" s="28"/>
      <c r="I31" s="28">
        <f>I28*1.3+I29</f>
        <v>260744.76190476192</v>
      </c>
      <c r="J31" s="28">
        <f>J28*1.3+J29</f>
        <v>320668.57142857148</v>
      </c>
      <c r="K31" s="28" t="s">
        <v>103</v>
      </c>
    </row>
  </sheetData>
  <mergeCells count="6">
    <mergeCell ref="A14:A16"/>
    <mergeCell ref="A4:B4"/>
    <mergeCell ref="B1:H1"/>
    <mergeCell ref="A6:A9"/>
    <mergeCell ref="A10:A11"/>
    <mergeCell ref="A12:A13"/>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13"/>
  <sheetViews>
    <sheetView tabSelected="1" workbookViewId="0">
      <selection activeCell="G9" sqref="G9"/>
    </sheetView>
  </sheetViews>
  <sheetFormatPr defaultRowHeight="13.5"/>
  <cols>
    <col min="1" max="1" width="26.25" bestFit="1" customWidth="1"/>
    <col min="2" max="2" width="35.875" customWidth="1"/>
    <col min="3" max="5" width="7.25" customWidth="1"/>
    <col min="6" max="6" width="19.25" customWidth="1"/>
    <col min="7" max="7" width="12.5" customWidth="1"/>
    <col min="8" max="8" width="10.625" customWidth="1"/>
    <col min="9" max="9" width="12.5" customWidth="1"/>
  </cols>
  <sheetData>
    <row r="1" spans="1:9" ht="24">
      <c r="A1" s="20" t="s">
        <v>12</v>
      </c>
      <c r="B1" s="21" t="s">
        <v>13</v>
      </c>
      <c r="C1" s="21" t="s">
        <v>14</v>
      </c>
      <c r="D1" s="21" t="s">
        <v>15</v>
      </c>
      <c r="E1" s="21" t="s">
        <v>16</v>
      </c>
      <c r="F1" s="21" t="s">
        <v>17</v>
      </c>
      <c r="G1" s="22" t="s">
        <v>18</v>
      </c>
      <c r="H1" s="22" t="s">
        <v>19</v>
      </c>
      <c r="I1" s="22" t="s">
        <v>20</v>
      </c>
    </row>
    <row r="2" spans="1:9">
      <c r="A2" s="3" t="s">
        <v>10</v>
      </c>
      <c r="B2" s="4"/>
      <c r="C2" s="5"/>
      <c r="D2" s="6"/>
      <c r="E2" s="6"/>
      <c r="F2" s="7"/>
      <c r="G2" s="8">
        <f>SUM(G3:G13)</f>
        <v>260000</v>
      </c>
      <c r="H2" s="8">
        <f>SUM(H3:H13)</f>
        <v>0</v>
      </c>
      <c r="I2" s="8">
        <f t="shared" ref="I2:I13" si="0">G2-H2</f>
        <v>260000</v>
      </c>
    </row>
    <row r="3" spans="1:9">
      <c r="A3" s="9"/>
      <c r="B3" s="46" t="s">
        <v>101</v>
      </c>
      <c r="C3" s="10">
        <v>1</v>
      </c>
      <c r="D3" s="10">
        <v>200000</v>
      </c>
      <c r="E3" s="17" t="s">
        <v>99</v>
      </c>
      <c r="F3" s="11"/>
      <c r="G3" s="12">
        <f>C3*D3</f>
        <v>200000</v>
      </c>
      <c r="H3" s="12">
        <v>0</v>
      </c>
      <c r="I3" s="13">
        <f t="shared" si="0"/>
        <v>200000</v>
      </c>
    </row>
    <row r="4" spans="1:9">
      <c r="A4" s="14"/>
      <c r="B4" s="15" t="s">
        <v>100</v>
      </c>
      <c r="C4" s="10">
        <v>1</v>
      </c>
      <c r="D4" s="10">
        <v>60000</v>
      </c>
      <c r="E4" s="17" t="s">
        <v>102</v>
      </c>
      <c r="F4" s="11"/>
      <c r="G4" s="12">
        <f>C4*D4</f>
        <v>60000</v>
      </c>
      <c r="H4" s="12">
        <v>0</v>
      </c>
      <c r="I4" s="13">
        <f t="shared" si="0"/>
        <v>60000</v>
      </c>
    </row>
    <row r="5" spans="1:9">
      <c r="A5" s="14"/>
      <c r="B5" s="15"/>
      <c r="C5" s="10"/>
      <c r="D5" s="10"/>
      <c r="E5" s="17"/>
      <c r="F5" s="11"/>
      <c r="G5" s="12">
        <f>C5*D5</f>
        <v>0</v>
      </c>
      <c r="H5" s="12"/>
      <c r="I5" s="13"/>
    </row>
    <row r="6" spans="1:9">
      <c r="A6" s="15"/>
      <c r="B6" s="16" t="s">
        <v>11</v>
      </c>
      <c r="C6" s="10"/>
      <c r="D6" s="10"/>
      <c r="E6" s="17"/>
      <c r="F6" s="18"/>
      <c r="G6" s="12">
        <f>C6*D6</f>
        <v>0</v>
      </c>
      <c r="H6" s="12">
        <v>0</v>
      </c>
      <c r="I6" s="13">
        <f t="shared" si="0"/>
        <v>0</v>
      </c>
    </row>
    <row r="7" spans="1:9">
      <c r="A7" s="9"/>
      <c r="B7" s="46" t="s">
        <v>88</v>
      </c>
      <c r="C7" s="10"/>
      <c r="D7" s="10">
        <v>29</v>
      </c>
      <c r="E7" s="17" t="s">
        <v>91</v>
      </c>
      <c r="F7" s="11"/>
      <c r="G7" s="12">
        <f>C7*D7</f>
        <v>0</v>
      </c>
      <c r="H7" s="12">
        <v>0</v>
      </c>
      <c r="I7" s="13">
        <f t="shared" ref="I7:I12" si="1">G7-H7</f>
        <v>0</v>
      </c>
    </row>
    <row r="8" spans="1:9">
      <c r="A8" s="14"/>
      <c r="B8" s="15" t="s">
        <v>89</v>
      </c>
      <c r="C8" s="10"/>
      <c r="D8" s="10">
        <v>19</v>
      </c>
      <c r="E8" s="17" t="s">
        <v>91</v>
      </c>
      <c r="F8" s="11"/>
      <c r="G8" s="12">
        <f>C8*D8</f>
        <v>0</v>
      </c>
      <c r="H8" s="12">
        <v>0</v>
      </c>
      <c r="I8" s="13">
        <f t="shared" si="1"/>
        <v>0</v>
      </c>
    </row>
    <row r="9" spans="1:9">
      <c r="A9" s="14"/>
      <c r="B9" s="15" t="s">
        <v>92</v>
      </c>
      <c r="C9" s="10"/>
      <c r="D9" s="10">
        <v>96</v>
      </c>
      <c r="E9" s="17" t="s">
        <v>91</v>
      </c>
      <c r="F9" s="11"/>
      <c r="G9" s="12">
        <f>C9*D9</f>
        <v>0</v>
      </c>
      <c r="H9" s="12">
        <v>0</v>
      </c>
      <c r="I9" s="13">
        <f t="shared" si="1"/>
        <v>0</v>
      </c>
    </row>
    <row r="10" spans="1:9">
      <c r="A10" s="14"/>
      <c r="B10" s="15" t="s">
        <v>93</v>
      </c>
      <c r="C10" s="10"/>
      <c r="D10" s="10">
        <v>38</v>
      </c>
      <c r="E10" s="17" t="s">
        <v>91</v>
      </c>
      <c r="F10" s="11"/>
      <c r="G10" s="12">
        <f>C10*D10</f>
        <v>0</v>
      </c>
      <c r="H10" s="12">
        <v>0</v>
      </c>
      <c r="I10" s="13">
        <f t="shared" si="1"/>
        <v>0</v>
      </c>
    </row>
    <row r="11" spans="1:9">
      <c r="A11" s="14"/>
      <c r="B11" s="15" t="s">
        <v>90</v>
      </c>
      <c r="C11" s="10"/>
      <c r="D11" s="10">
        <v>10</v>
      </c>
      <c r="E11" s="17" t="s">
        <v>91</v>
      </c>
      <c r="F11" s="11"/>
      <c r="G11" s="12">
        <f>C11*D11</f>
        <v>0</v>
      </c>
      <c r="H11" s="12">
        <v>0</v>
      </c>
      <c r="I11" s="13">
        <f t="shared" si="1"/>
        <v>0</v>
      </c>
    </row>
    <row r="12" spans="1:9">
      <c r="A12" s="14"/>
      <c r="B12" s="15" t="s">
        <v>95</v>
      </c>
      <c r="C12" s="10"/>
      <c r="D12" s="10">
        <v>19</v>
      </c>
      <c r="E12" s="17" t="s">
        <v>91</v>
      </c>
      <c r="F12" s="11"/>
      <c r="G12" s="12">
        <f>C12*D12</f>
        <v>0</v>
      </c>
      <c r="H12" s="12"/>
      <c r="I12" s="13"/>
    </row>
    <row r="13" spans="1:9">
      <c r="A13" s="14"/>
      <c r="B13" s="14"/>
      <c r="C13" s="10"/>
      <c r="D13" s="10"/>
      <c r="E13" s="10"/>
      <c r="F13" s="19"/>
      <c r="G13" s="12">
        <f>C13*D13</f>
        <v>0</v>
      </c>
      <c r="H13" s="12">
        <v>0</v>
      </c>
      <c r="I13" s="13">
        <f t="shared" si="0"/>
        <v>0</v>
      </c>
    </row>
  </sheetData>
  <phoneticPr fontId="1" type="noConversion"/>
  <dataValidations count="1">
    <dataValidation type="list" allowBlank="1" showInputMessage="1" showErrorMessage="1" sqref="A2">
      <formula1>$K$13:$K$49</formula1>
    </dataValidation>
  </dataValidation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简要流程</vt:lpstr>
      <vt:lpstr>功能点抽象</vt:lpstr>
      <vt:lpstr>预算评估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2012-10-23T09:02:20Z</dcterms:modified>
</cp:coreProperties>
</file>