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940" yWindow="1755" windowWidth="16695" windowHeight="10005" activeTab="1"/>
  </bookViews>
  <sheets>
    <sheet name="市场活动管理分析系统价表" sheetId="5" r:id="rId1"/>
    <sheet name="市场活动管理分析系统成本概算" sheetId="1" r:id="rId2"/>
  </sheets>
  <definedNames>
    <definedName name="_xlnm.Print_Area" localSheetId="1">市场活动管理分析系统成本概算!$A$1:$F$52</definedName>
  </definedNames>
  <calcPr calcId="125725"/>
</workbook>
</file>

<file path=xl/calcChain.xml><?xml version="1.0" encoding="utf-8"?>
<calcChain xmlns="http://schemas.openxmlformats.org/spreadsheetml/2006/main">
  <c r="F40" i="5"/>
  <c r="F39"/>
  <c r="F21"/>
  <c r="F20"/>
  <c r="F18"/>
  <c r="F19"/>
  <c r="F17"/>
  <c r="F8"/>
  <c r="F9"/>
  <c r="F10"/>
  <c r="F11"/>
  <c r="F12"/>
  <c r="F13"/>
  <c r="F7"/>
  <c r="F32"/>
  <c r="F31"/>
  <c r="F33"/>
  <c r="F30"/>
  <c r="F29"/>
  <c r="F29" i="1"/>
  <c r="F30"/>
  <c r="F31"/>
  <c r="F28"/>
  <c r="F8"/>
  <c r="F9"/>
  <c r="F10"/>
  <c r="F11"/>
  <c r="F12"/>
  <c r="F13"/>
  <c r="F14"/>
  <c r="F15"/>
  <c r="F16"/>
  <c r="F17"/>
  <c r="F18"/>
  <c r="F19"/>
  <c r="F20"/>
  <c r="F21"/>
  <c r="F22"/>
  <c r="F23"/>
  <c r="F24"/>
  <c r="F7"/>
  <c r="F32" l="1"/>
  <c r="F34" i="5" l="1"/>
  <c r="F14"/>
  <c r="F24" s="1"/>
  <c r="F25" i="1"/>
  <c r="F35" l="1"/>
  <c r="F36"/>
  <c r="F39"/>
  <c r="F40"/>
  <c r="F34"/>
  <c r="F26" i="5"/>
  <c r="F37"/>
  <c r="F36"/>
  <c r="F25"/>
  <c r="F27" s="1"/>
  <c r="F37" i="1" l="1"/>
  <c r="F41"/>
  <c r="F38" i="5"/>
  <c r="F42" i="1" l="1"/>
  <c r="B44" s="1"/>
</calcChain>
</file>

<file path=xl/sharedStrings.xml><?xml version="1.0" encoding="utf-8"?>
<sst xmlns="http://schemas.openxmlformats.org/spreadsheetml/2006/main" count="222" uniqueCount="158">
  <si>
    <r>
      <rPr>
        <b/>
        <sz val="12"/>
        <rFont val="宋体"/>
        <family val="3"/>
        <charset val="134"/>
      </rPr>
      <t>总</t>
    </r>
    <r>
      <rPr>
        <b/>
        <sz val="12"/>
        <rFont val="Arial"/>
        <family val="2"/>
      </rPr>
      <t xml:space="preserve">    </t>
    </r>
    <r>
      <rPr>
        <b/>
        <sz val="12"/>
        <rFont val="宋体"/>
        <family val="3"/>
        <charset val="134"/>
      </rPr>
      <t>计</t>
    </r>
    <phoneticPr fontId="2" type="noConversion"/>
  </si>
  <si>
    <r>
      <rPr>
        <sz val="12"/>
        <rFont val="宋体"/>
        <family val="3"/>
        <charset val="134"/>
      </rPr>
      <t>审批人：</t>
    </r>
    <r>
      <rPr>
        <sz val="12"/>
        <rFont val="Arial"/>
        <family val="2"/>
      </rPr>
      <t xml:space="preserve">             </t>
    </r>
  </si>
  <si>
    <t>项目组成员：</t>
    <phoneticPr fontId="2" type="noConversion"/>
  </si>
  <si>
    <t>项目编号：</t>
    <phoneticPr fontId="2" type="noConversion"/>
  </si>
  <si>
    <t>执行地区：总部</t>
    <phoneticPr fontId="2" type="noConversion"/>
  </si>
  <si>
    <t>单位</t>
    <phoneticPr fontId="2" type="noConversion"/>
  </si>
  <si>
    <t>备注</t>
    <phoneticPr fontId="2" type="noConversion"/>
  </si>
  <si>
    <t>项目阶段</t>
    <phoneticPr fontId="2" type="noConversion"/>
  </si>
  <si>
    <t>单价估值(RMB)</t>
    <phoneticPr fontId="2" type="noConversion"/>
  </si>
  <si>
    <t>数量估值</t>
    <phoneticPr fontId="2" type="noConversion"/>
  </si>
  <si>
    <t>合计估值（RMB）</t>
    <phoneticPr fontId="2" type="noConversion"/>
  </si>
  <si>
    <t>需求调研</t>
    <phoneticPr fontId="2" type="noConversion"/>
  </si>
  <si>
    <t>系统测试</t>
    <phoneticPr fontId="2" type="noConversion"/>
  </si>
  <si>
    <t>系统培训</t>
    <phoneticPr fontId="2" type="noConversion"/>
  </si>
  <si>
    <t>系统实施</t>
    <phoneticPr fontId="2" type="noConversion"/>
  </si>
  <si>
    <t>项目执行成本</t>
    <phoneticPr fontId="2" type="noConversion"/>
  </si>
  <si>
    <t>项目管理成本预估</t>
    <phoneticPr fontId="2" type="noConversion"/>
  </si>
  <si>
    <t>加班、差旅、业务等费用</t>
    <phoneticPr fontId="2" type="noConversion"/>
  </si>
  <si>
    <t>项目执行费用</t>
    <phoneticPr fontId="2" type="noConversion"/>
  </si>
  <si>
    <t>团队活动费用</t>
    <phoneticPr fontId="2" type="noConversion"/>
  </si>
  <si>
    <t>项目经理：</t>
    <phoneticPr fontId="2" type="noConversion"/>
  </si>
  <si>
    <r>
      <rPr>
        <sz val="12"/>
        <rFont val="宋体"/>
        <family val="3"/>
        <charset val="134"/>
      </rPr>
      <t>制表人：</t>
    </r>
    <r>
      <rPr>
        <sz val="12"/>
        <rFont val="Arial"/>
        <family val="2"/>
      </rPr>
      <t xml:space="preserve"> </t>
    </r>
    <phoneticPr fontId="2" type="noConversion"/>
  </si>
  <si>
    <t>人日</t>
    <phoneticPr fontId="2" type="noConversion"/>
  </si>
  <si>
    <t>项目立项及可行性分析</t>
    <phoneticPr fontId="2" type="noConversion"/>
  </si>
  <si>
    <t>项目验收</t>
    <phoneticPr fontId="2" type="noConversion"/>
  </si>
  <si>
    <t>项目可行性分析及论证</t>
    <phoneticPr fontId="2" type="noConversion"/>
  </si>
  <si>
    <t>计划运作时间：</t>
    <phoneticPr fontId="2" type="noConversion"/>
  </si>
  <si>
    <t>单价：元</t>
    <phoneticPr fontId="2" type="noConversion"/>
  </si>
  <si>
    <t>项目需求调研</t>
    <phoneticPr fontId="2" type="noConversion"/>
  </si>
  <si>
    <t>前台PC页面开发</t>
    <phoneticPr fontId="2" type="noConversion"/>
  </si>
  <si>
    <t>系统功能性、性能性、易用性测试</t>
    <phoneticPr fontId="2" type="noConversion"/>
  </si>
  <si>
    <t>系统使用用户培训</t>
    <phoneticPr fontId="2" type="noConversion"/>
  </si>
  <si>
    <t>小计</t>
    <phoneticPr fontId="2" type="noConversion"/>
  </si>
  <si>
    <t>管理成本</t>
    <phoneticPr fontId="2" type="noConversion"/>
  </si>
  <si>
    <t>办公成本</t>
    <phoneticPr fontId="2" type="noConversion"/>
  </si>
  <si>
    <t>小计</t>
    <phoneticPr fontId="2" type="noConversion"/>
  </si>
  <si>
    <t>比例</t>
    <phoneticPr fontId="2" type="noConversion"/>
  </si>
  <si>
    <t>开发费用的15%</t>
    <phoneticPr fontId="2" type="noConversion"/>
  </si>
  <si>
    <t>开发费用的3%</t>
    <phoneticPr fontId="2" type="noConversion"/>
  </si>
  <si>
    <t>风险应对成本</t>
    <phoneticPr fontId="2" type="noConversion"/>
  </si>
  <si>
    <t>比例</t>
    <phoneticPr fontId="2" type="noConversion"/>
  </si>
  <si>
    <t>备注</t>
    <phoneticPr fontId="2" type="noConversion"/>
  </si>
  <si>
    <t>项目组活动费用</t>
    <phoneticPr fontId="2" type="noConversion"/>
  </si>
  <si>
    <t>估值（RMB）</t>
    <phoneticPr fontId="2" type="noConversion"/>
  </si>
  <si>
    <t>项目成本预算</t>
    <phoneticPr fontId="2" type="noConversion"/>
  </si>
  <si>
    <t>需求评审</t>
    <phoneticPr fontId="2" type="noConversion"/>
  </si>
  <si>
    <t>需求分析</t>
    <phoneticPr fontId="2" type="noConversion"/>
  </si>
  <si>
    <t>人日</t>
    <phoneticPr fontId="2" type="noConversion"/>
  </si>
  <si>
    <t>对调研需求进行分析</t>
    <phoneticPr fontId="2" type="noConversion"/>
  </si>
  <si>
    <t>验证需求一致性、无二义性</t>
    <phoneticPr fontId="2" type="noConversion"/>
  </si>
  <si>
    <t>UE评审</t>
    <phoneticPr fontId="2" type="noConversion"/>
  </si>
  <si>
    <t>UE设计(PC)</t>
    <phoneticPr fontId="2" type="noConversion"/>
  </si>
  <si>
    <t>实现PC版UE原型并满足用户体验</t>
    <phoneticPr fontId="2" type="noConversion"/>
  </si>
  <si>
    <t>UE设计(移动终端)</t>
    <phoneticPr fontId="2" type="noConversion"/>
  </si>
  <si>
    <t>人日</t>
    <phoneticPr fontId="2" type="noConversion"/>
  </si>
  <si>
    <t>实现移动终端功能UE原型</t>
    <phoneticPr fontId="2" type="noConversion"/>
  </si>
  <si>
    <t>验证用户体验方便性</t>
    <phoneticPr fontId="2" type="noConversion"/>
  </si>
  <si>
    <t>UI设计(PC)</t>
    <phoneticPr fontId="2" type="noConversion"/>
  </si>
  <si>
    <t>UI设计(移动终端)</t>
    <phoneticPr fontId="2" type="noConversion"/>
  </si>
  <si>
    <t>PC端UI界面设计</t>
    <phoneticPr fontId="2" type="noConversion"/>
  </si>
  <si>
    <t>移动终端UI界面设计</t>
    <phoneticPr fontId="2" type="noConversion"/>
  </si>
  <si>
    <t>UI评审</t>
    <phoneticPr fontId="2" type="noConversion"/>
  </si>
  <si>
    <t>数据库评审</t>
    <phoneticPr fontId="2" type="noConversion"/>
  </si>
  <si>
    <t>实现数据库的设计</t>
    <phoneticPr fontId="2" type="noConversion"/>
  </si>
  <si>
    <t>数据库设计</t>
    <phoneticPr fontId="2" type="noConversion"/>
  </si>
  <si>
    <t>评审数据库的设计是否满足需求</t>
    <phoneticPr fontId="2" type="noConversion"/>
  </si>
  <si>
    <t>架构设计</t>
    <phoneticPr fontId="2" type="noConversion"/>
  </si>
  <si>
    <t>设计系统整体架构</t>
    <phoneticPr fontId="2" type="noConversion"/>
  </si>
  <si>
    <t>架构评审</t>
    <phoneticPr fontId="2" type="noConversion"/>
  </si>
  <si>
    <t>评审架构设计是否合理</t>
    <phoneticPr fontId="2" type="noConversion"/>
  </si>
  <si>
    <t>PC前台开发</t>
    <phoneticPr fontId="2" type="noConversion"/>
  </si>
  <si>
    <t>PC后台开发</t>
    <phoneticPr fontId="2" type="noConversion"/>
  </si>
  <si>
    <t>后台PC和数据库开发</t>
    <phoneticPr fontId="2" type="noConversion"/>
  </si>
  <si>
    <t>移动终端前台开发</t>
    <phoneticPr fontId="2" type="noConversion"/>
  </si>
  <si>
    <t>移动终端后台开发</t>
    <phoneticPr fontId="2" type="noConversion"/>
  </si>
  <si>
    <t>开发费用的10%</t>
    <phoneticPr fontId="2" type="noConversion"/>
  </si>
  <si>
    <t>端用户界面并满足需求</t>
    <phoneticPr fontId="2" type="noConversion"/>
  </si>
  <si>
    <t>移动终端开发费用(活动现场涉及到的功能运行在andriod移动终端上)</t>
    <phoneticPr fontId="2" type="noConversion"/>
  </si>
  <si>
    <t>PC开发费用(活动现场涉及到的功能运行在PC上)</t>
    <phoneticPr fontId="2" type="noConversion"/>
  </si>
  <si>
    <t>小计</t>
    <phoneticPr fontId="2" type="noConversion"/>
  </si>
  <si>
    <t>成本偏差</t>
    <phoneticPr fontId="2" type="noConversion"/>
  </si>
  <si>
    <t>估算偏差率</t>
    <phoneticPr fontId="2" type="noConversion"/>
  </si>
  <si>
    <r>
      <t>320080</t>
    </r>
    <r>
      <rPr>
        <b/>
        <sz val="16"/>
        <color rgb="FFFF0000"/>
        <rFont val="宋体"/>
        <family val="3"/>
        <charset val="134"/>
      </rPr>
      <t>±</t>
    </r>
    <r>
      <rPr>
        <b/>
        <sz val="16"/>
        <color rgb="FFFF0000"/>
        <rFont val="微软雅黑"/>
        <family val="2"/>
        <charset val="134"/>
      </rPr>
      <t>16004</t>
    </r>
    <phoneticPr fontId="2" type="noConversion"/>
  </si>
  <si>
    <t>活动现场部分功能在PC上实现</t>
    <phoneticPr fontId="2" type="noConversion"/>
  </si>
  <si>
    <t>项目名称： 市场活动管理分析系统</t>
    <phoneticPr fontId="2" type="noConversion"/>
  </si>
  <si>
    <t>项目报价</t>
    <phoneticPr fontId="2" type="noConversion"/>
  </si>
  <si>
    <t>项目编号：</t>
    <phoneticPr fontId="2" type="noConversion"/>
  </si>
  <si>
    <t>执行地区：总部</t>
    <phoneticPr fontId="2" type="noConversion"/>
  </si>
  <si>
    <t>计划运作时间：</t>
    <phoneticPr fontId="2" type="noConversion"/>
  </si>
  <si>
    <t>单价：元</t>
    <phoneticPr fontId="2" type="noConversion"/>
  </si>
  <si>
    <t>项目阶段</t>
    <phoneticPr fontId="2" type="noConversion"/>
  </si>
  <si>
    <t>单位</t>
    <phoneticPr fontId="2" type="noConversion"/>
  </si>
  <si>
    <t>备注</t>
    <phoneticPr fontId="2" type="noConversion"/>
  </si>
  <si>
    <t>项目可行性分析及论证</t>
    <phoneticPr fontId="2" type="noConversion"/>
  </si>
  <si>
    <t>系统测试</t>
    <phoneticPr fontId="2" type="noConversion"/>
  </si>
  <si>
    <t>系统培训</t>
    <phoneticPr fontId="2" type="noConversion"/>
  </si>
  <si>
    <t>系统使用用户培训</t>
    <phoneticPr fontId="2" type="noConversion"/>
  </si>
  <si>
    <t>系统实施</t>
    <phoneticPr fontId="2" type="noConversion"/>
  </si>
  <si>
    <t>项目验收</t>
    <phoneticPr fontId="2" type="noConversion"/>
  </si>
  <si>
    <t>比例</t>
    <phoneticPr fontId="2" type="noConversion"/>
  </si>
  <si>
    <t>管理成本</t>
    <phoneticPr fontId="2" type="noConversion"/>
  </si>
  <si>
    <t>开发费用的15%</t>
    <phoneticPr fontId="2" type="noConversion"/>
  </si>
  <si>
    <t>开发费用的20%</t>
    <phoneticPr fontId="2" type="noConversion"/>
  </si>
  <si>
    <t>办公成本</t>
    <phoneticPr fontId="2" type="noConversion"/>
  </si>
  <si>
    <t>开发费用的3%</t>
    <phoneticPr fontId="2" type="noConversion"/>
  </si>
  <si>
    <t>台</t>
    <phoneticPr fontId="2" type="noConversion"/>
  </si>
  <si>
    <t>项目执行费用</t>
    <phoneticPr fontId="2" type="noConversion"/>
  </si>
  <si>
    <t>团队活动费用</t>
    <phoneticPr fontId="2" type="noConversion"/>
  </si>
  <si>
    <t>项目组活动费用</t>
    <phoneticPr fontId="2" type="noConversion"/>
  </si>
  <si>
    <t>项目组成员：</t>
    <phoneticPr fontId="2" type="noConversion"/>
  </si>
  <si>
    <t>项目经理：</t>
    <phoneticPr fontId="2" type="noConversion"/>
  </si>
  <si>
    <r>
      <rPr>
        <sz val="12"/>
        <rFont val="宋体"/>
        <family val="3"/>
        <charset val="134"/>
      </rPr>
      <t>制表人：</t>
    </r>
    <r>
      <rPr>
        <sz val="12"/>
        <rFont val="Arial"/>
        <family val="2"/>
      </rPr>
      <t xml:space="preserve"> </t>
    </r>
    <phoneticPr fontId="2" type="noConversion"/>
  </si>
  <si>
    <t>项目立项</t>
    <phoneticPr fontId="2" type="noConversion"/>
  </si>
  <si>
    <t>单价(RMB)</t>
    <phoneticPr fontId="2" type="noConversion"/>
  </si>
  <si>
    <t>合计（RMB）</t>
    <phoneticPr fontId="2" type="noConversion"/>
  </si>
  <si>
    <t>应用服务器</t>
    <phoneticPr fontId="2" type="noConversion"/>
  </si>
  <si>
    <t>数据库服务器</t>
    <phoneticPr fontId="2" type="noConversion"/>
  </si>
  <si>
    <t>部署系统数据库</t>
    <phoneticPr fontId="2" type="noConversion"/>
  </si>
  <si>
    <t>部署系统应用</t>
    <phoneticPr fontId="2" type="noConversion"/>
  </si>
  <si>
    <t>Oracle</t>
    <phoneticPr fontId="2" type="noConversion"/>
  </si>
  <si>
    <t>套</t>
    <phoneticPr fontId="2" type="noConversion"/>
  </si>
  <si>
    <t>套</t>
    <phoneticPr fontId="12" type="noConversion"/>
  </si>
  <si>
    <t>Tomcat7</t>
    <phoneticPr fontId="12" type="noConversion"/>
  </si>
  <si>
    <t>Web中间件</t>
    <phoneticPr fontId="12" type="noConversion"/>
  </si>
  <si>
    <t>操作系统 AS6</t>
    <phoneticPr fontId="12" type="noConversion"/>
  </si>
  <si>
    <t>红帽操作系统3年服务</t>
    <phoneticPr fontId="12" type="noConversion"/>
  </si>
  <si>
    <t>分析设计</t>
    <phoneticPr fontId="2" type="noConversion"/>
  </si>
  <si>
    <t>系统分析、设计、评审</t>
    <phoneticPr fontId="2" type="noConversion"/>
  </si>
  <si>
    <t>系统开发</t>
    <phoneticPr fontId="2" type="noConversion"/>
  </si>
  <si>
    <t>系统开发</t>
    <phoneticPr fontId="2" type="noConversion"/>
  </si>
  <si>
    <t>系统功能测试</t>
    <phoneticPr fontId="2" type="noConversion"/>
  </si>
  <si>
    <t>系统培训</t>
    <phoneticPr fontId="12" type="noConversion"/>
  </si>
  <si>
    <t>系统验收</t>
    <phoneticPr fontId="12" type="noConversion"/>
  </si>
  <si>
    <t>风险管理</t>
    <phoneticPr fontId="2" type="noConversion"/>
  </si>
  <si>
    <t>差旅、业务等费用</t>
    <phoneticPr fontId="2" type="noConversion"/>
  </si>
  <si>
    <t>运行环境</t>
    <phoneticPr fontId="2" type="noConversion"/>
  </si>
  <si>
    <t xml:space="preserve">Oracle11g 1 CPU </t>
    <phoneticPr fontId="2" type="noConversion"/>
  </si>
  <si>
    <t>必选项(在PC上实现功能)</t>
    <phoneticPr fontId="12" type="noConversion"/>
  </si>
  <si>
    <t>活动现场的功能在Andriod移动终端上实现(可选项)</t>
    <phoneticPr fontId="12" type="noConversion"/>
  </si>
  <si>
    <t>移动终端设计</t>
    <phoneticPr fontId="12" type="noConversion"/>
  </si>
  <si>
    <t>移动终端开发</t>
    <phoneticPr fontId="12" type="noConversion"/>
  </si>
  <si>
    <t>移动终端测试</t>
    <phoneticPr fontId="12" type="noConversion"/>
  </si>
  <si>
    <t>移动终端上架构、UE、UI设计</t>
    <phoneticPr fontId="12" type="noConversion"/>
  </si>
  <si>
    <t>移动终端和服务端开发</t>
    <phoneticPr fontId="12" type="noConversion"/>
  </si>
  <si>
    <t>数量</t>
    <phoneticPr fontId="2" type="noConversion"/>
  </si>
  <si>
    <t>数量</t>
    <phoneticPr fontId="2" type="noConversion"/>
  </si>
  <si>
    <t>小计</t>
    <phoneticPr fontId="12" type="noConversion"/>
  </si>
  <si>
    <t>硬件</t>
    <phoneticPr fontId="12" type="noConversion"/>
  </si>
  <si>
    <t>台</t>
    <phoneticPr fontId="12" type="noConversion"/>
  </si>
  <si>
    <t>Andriod硬件</t>
    <phoneticPr fontId="12" type="noConversion"/>
  </si>
  <si>
    <t>执行成本</t>
    <phoneticPr fontId="2" type="noConversion"/>
  </si>
  <si>
    <t>总计</t>
    <phoneticPr fontId="12" type="noConversion"/>
  </si>
  <si>
    <t>必选方案报价</t>
    <phoneticPr fontId="12" type="noConversion"/>
  </si>
  <si>
    <t>可选方案报价</t>
    <phoneticPr fontId="12" type="noConversion"/>
  </si>
  <si>
    <t>所有功能实现后在PC上运行</t>
    <phoneticPr fontId="12" type="noConversion"/>
  </si>
  <si>
    <t>活动现场所使用的功能实现后在Andriod终端上实现</t>
    <phoneticPr fontId="12" type="noConversion"/>
  </si>
  <si>
    <t>活动现场部分功能在Andriod上实现成本</t>
    <phoneticPr fontId="2" type="noConversion"/>
  </si>
  <si>
    <r>
      <t>262080</t>
    </r>
    <r>
      <rPr>
        <b/>
        <sz val="16"/>
        <color rgb="FFFF0000"/>
        <rFont val="宋体"/>
        <family val="3"/>
        <charset val="134"/>
      </rPr>
      <t>±</t>
    </r>
    <r>
      <rPr>
        <b/>
        <sz val="16"/>
        <color rgb="FFFF0000"/>
        <rFont val="微软雅黑"/>
        <family val="2"/>
        <charset val="134"/>
      </rPr>
      <t>16004</t>
    </r>
    <phoneticPr fontId="2" type="noConversion"/>
  </si>
</sst>
</file>

<file path=xl/styles.xml><?xml version="1.0" encoding="utf-8"?>
<styleSheet xmlns="http://schemas.openxmlformats.org/spreadsheetml/2006/main">
  <numFmts count="7">
    <numFmt numFmtId="7" formatCode="&quot;¥&quot;#,##0.00;&quot;¥&quot;\-#,##0.00"/>
    <numFmt numFmtId="176" formatCode="0_);[Red]\(0\)"/>
    <numFmt numFmtId="177" formatCode="0.00_);[Red]\(0.00\)"/>
    <numFmt numFmtId="179" formatCode="&quot;￥&quot;#,##0_);[Red]\(&quot;￥&quot;#,##0\)"/>
    <numFmt numFmtId="180" formatCode="&quot;¥&quot;#,##0_);[Red]\(&quot;¥&quot;#,##0\)"/>
    <numFmt numFmtId="181" formatCode="&quot;¥&quot;#,##0.00_);[Red]\(&quot;¥&quot;#,##0.00\)"/>
    <numFmt numFmtId="182" formatCode="&quot;¥&quot;#,##0.0_);[Red]\(&quot;¥&quot;#,##0.0\)"/>
  </numFmts>
  <fonts count="17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Arial"/>
      <family val="2"/>
    </font>
    <font>
      <sz val="12"/>
      <name val="Arial"/>
      <family val="2"/>
    </font>
    <font>
      <b/>
      <sz val="12"/>
      <name val="宋体"/>
      <family val="3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u/>
      <sz val="14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charset val="134"/>
    </font>
    <font>
      <b/>
      <sz val="12"/>
      <color indexed="8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b/>
      <sz val="16"/>
      <color rgb="FFFF0000"/>
      <name val="宋体"/>
      <family val="3"/>
      <charset val="134"/>
    </font>
    <font>
      <b/>
      <u/>
      <sz val="1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01">
    <xf numFmtId="0" fontId="0" fillId="0" borderId="0" xfId="0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176" fontId="4" fillId="0" borderId="0" xfId="0" applyNumberFormat="1" applyFont="1" applyBorder="1" applyAlignment="1">
      <alignment horizontal="left"/>
    </xf>
    <xf numFmtId="0" fontId="8" fillId="0" borderId="5" xfId="1" applyFont="1" applyBorder="1" applyAlignment="1">
      <alignment horizontal="right" vertical="center"/>
    </xf>
    <xf numFmtId="0" fontId="8" fillId="0" borderId="1" xfId="1" applyFont="1" applyBorder="1" applyAlignment="1">
      <alignment vertical="center" wrapText="1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wrapText="1"/>
    </xf>
    <xf numFmtId="0" fontId="8" fillId="0" borderId="0" xfId="0" applyFont="1" applyAlignment="1">
      <alignment horizontal="left" wrapText="1"/>
    </xf>
    <xf numFmtId="179" fontId="10" fillId="2" borderId="6" xfId="1" applyNumberFormat="1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/>
    </xf>
    <xf numFmtId="176" fontId="8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wrapText="1"/>
    </xf>
    <xf numFmtId="0" fontId="5" fillId="3" borderId="0" xfId="0" applyFont="1" applyFill="1" applyBorder="1" applyAlignment="1">
      <alignment vertical="top"/>
    </xf>
    <xf numFmtId="0" fontId="5" fillId="3" borderId="0" xfId="1" applyFont="1" applyFill="1">
      <alignment vertical="center"/>
    </xf>
    <xf numFmtId="0" fontId="8" fillId="3" borderId="5" xfId="0" applyFont="1" applyFill="1" applyBorder="1" applyAlignment="1">
      <alignment horizontal="right"/>
    </xf>
    <xf numFmtId="179" fontId="8" fillId="3" borderId="6" xfId="0" applyNumberFormat="1" applyFont="1" applyFill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176" fontId="10" fillId="4" borderId="4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/>
    <xf numFmtId="0" fontId="10" fillId="2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top"/>
    </xf>
    <xf numFmtId="0" fontId="5" fillId="0" borderId="0" xfId="1" applyFont="1" applyAlignment="1">
      <alignment horizontal="center" vertical="center"/>
    </xf>
    <xf numFmtId="0" fontId="5" fillId="3" borderId="0" xfId="0" applyFont="1" applyFill="1" applyBorder="1" applyAlignment="1">
      <alignment horizontal="center" vertical="top"/>
    </xf>
    <xf numFmtId="0" fontId="5" fillId="3" borderId="0" xfId="1" applyFont="1" applyFill="1" applyAlignment="1">
      <alignment horizontal="center" vertical="center"/>
    </xf>
    <xf numFmtId="0" fontId="10" fillId="2" borderId="5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8" fillId="0" borderId="8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180" fontId="8" fillId="0" borderId="13" xfId="0" applyNumberFormat="1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180" fontId="8" fillId="0" borderId="6" xfId="0" applyNumberFormat="1" applyFont="1" applyBorder="1" applyAlignment="1">
      <alignment horizontal="right"/>
    </xf>
    <xf numFmtId="180" fontId="8" fillId="3" borderId="13" xfId="0" applyNumberFormat="1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182" fontId="8" fillId="0" borderId="6" xfId="1" applyNumberFormat="1" applyFont="1" applyBorder="1" applyAlignment="1">
      <alignment horizontal="right" vertical="center"/>
    </xf>
    <xf numFmtId="181" fontId="8" fillId="0" borderId="6" xfId="1" applyNumberFormat="1" applyFont="1" applyBorder="1" applyAlignment="1">
      <alignment horizontal="right" vertical="center"/>
    </xf>
    <xf numFmtId="179" fontId="4" fillId="0" borderId="20" xfId="0" applyNumberFormat="1" applyFont="1" applyBorder="1" applyAlignment="1">
      <alignment horizontal="right"/>
    </xf>
    <xf numFmtId="0" fontId="6" fillId="4" borderId="1" xfId="0" applyFont="1" applyFill="1" applyBorder="1" applyAlignment="1">
      <alignment horizontal="center"/>
    </xf>
    <xf numFmtId="9" fontId="5" fillId="3" borderId="1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wrapText="1"/>
    </xf>
    <xf numFmtId="0" fontId="4" fillId="5" borderId="0" xfId="0" applyFont="1" applyFill="1" applyBorder="1" applyAlignment="1">
      <alignment horizontal="center"/>
    </xf>
    <xf numFmtId="0" fontId="5" fillId="5" borderId="0" xfId="0" applyFont="1" applyFill="1" applyBorder="1"/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176" fontId="10" fillId="3" borderId="4" xfId="0" applyNumberFormat="1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right"/>
    </xf>
    <xf numFmtId="0" fontId="8" fillId="3" borderId="8" xfId="0" applyFont="1" applyFill="1" applyBorder="1" applyAlignment="1">
      <alignment horizontal="right" vertical="center"/>
    </xf>
    <xf numFmtId="0" fontId="8" fillId="3" borderId="8" xfId="0" applyFont="1" applyFill="1" applyBorder="1" applyAlignment="1">
      <alignment horizontal="center" vertical="center"/>
    </xf>
    <xf numFmtId="180" fontId="8" fillId="3" borderId="6" xfId="0" applyNumberFormat="1" applyFont="1" applyFill="1" applyBorder="1" applyAlignment="1">
      <alignment horizontal="right"/>
    </xf>
    <xf numFmtId="0" fontId="10" fillId="3" borderId="5" xfId="0" applyFont="1" applyFill="1" applyBorder="1" applyAlignment="1">
      <alignment horizontal="center"/>
    </xf>
    <xf numFmtId="0" fontId="8" fillId="3" borderId="5" xfId="1" applyFont="1" applyFill="1" applyBorder="1" applyAlignment="1">
      <alignment horizontal="right" vertical="center"/>
    </xf>
    <xf numFmtId="0" fontId="8" fillId="3" borderId="1" xfId="1" applyFont="1" applyFill="1" applyBorder="1" applyAlignment="1">
      <alignment horizontal="right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vertical="center" wrapText="1"/>
    </xf>
    <xf numFmtId="7" fontId="8" fillId="3" borderId="6" xfId="1" applyNumberFormat="1" applyFont="1" applyFill="1" applyBorder="1" applyAlignment="1">
      <alignment horizontal="right"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 wrapText="1"/>
    </xf>
    <xf numFmtId="179" fontId="10" fillId="3" borderId="6" xfId="1" applyNumberFormat="1" applyFont="1" applyFill="1" applyBorder="1" applyAlignment="1">
      <alignment horizontal="right" vertical="center"/>
    </xf>
    <xf numFmtId="182" fontId="8" fillId="3" borderId="6" xfId="1" applyNumberFormat="1" applyFont="1" applyFill="1" applyBorder="1" applyAlignment="1">
      <alignment horizontal="right" vertical="center"/>
    </xf>
    <xf numFmtId="181" fontId="8" fillId="3" borderId="6" xfId="1" applyNumberFormat="1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wrapText="1"/>
    </xf>
    <xf numFmtId="176" fontId="4" fillId="3" borderId="0" xfId="0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wrapText="1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5" fillId="3" borderId="0" xfId="0" applyFont="1" applyFill="1" applyBorder="1"/>
    <xf numFmtId="0" fontId="5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0" fontId="10" fillId="3" borderId="12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176" fontId="10" fillId="3" borderId="13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/>
    <xf numFmtId="0" fontId="10" fillId="3" borderId="7" xfId="0" applyFont="1" applyFill="1" applyBorder="1" applyAlignment="1"/>
    <xf numFmtId="0" fontId="10" fillId="3" borderId="9" xfId="0" applyFont="1" applyFill="1" applyBorder="1" applyAlignment="1"/>
    <xf numFmtId="0" fontId="10" fillId="3" borderId="1" xfId="0" applyFont="1" applyFill="1" applyBorder="1" applyAlignment="1">
      <alignment horizontal="left"/>
    </xf>
    <xf numFmtId="0" fontId="8" fillId="0" borderId="8" xfId="0" applyFont="1" applyBorder="1" applyAlignment="1">
      <alignment horizontal="left" vertical="center" wrapText="1"/>
    </xf>
    <xf numFmtId="0" fontId="8" fillId="3" borderId="19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8" fillId="3" borderId="9" xfId="1" applyFont="1" applyFill="1" applyBorder="1" applyAlignment="1">
      <alignment horizontal="right" vertical="center"/>
    </xf>
    <xf numFmtId="0" fontId="10" fillId="3" borderId="7" xfId="1" applyFont="1" applyFill="1" applyBorder="1" applyAlignment="1">
      <alignment horizontal="center" vertical="center"/>
    </xf>
    <xf numFmtId="0" fontId="10" fillId="3" borderId="10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9" fontId="8" fillId="3" borderId="7" xfId="1" applyNumberFormat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right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9" fontId="8" fillId="3" borderId="7" xfId="0" applyNumberFormat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 wrapText="1"/>
    </xf>
    <xf numFmtId="7" fontId="5" fillId="3" borderId="7" xfId="0" applyNumberFormat="1" applyFont="1" applyFill="1" applyBorder="1" applyAlignment="1">
      <alignment horizontal="center"/>
    </xf>
    <xf numFmtId="7" fontId="5" fillId="3" borderId="9" xfId="0" applyNumberFormat="1" applyFont="1" applyFill="1" applyBorder="1" applyAlignment="1">
      <alignment horizontal="center"/>
    </xf>
    <xf numFmtId="9" fontId="8" fillId="3" borderId="1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right"/>
    </xf>
    <xf numFmtId="0" fontId="7" fillId="3" borderId="15" xfId="0" applyFont="1" applyFill="1" applyBorder="1" applyAlignment="1">
      <alignment horizontal="right"/>
    </xf>
    <xf numFmtId="9" fontId="8" fillId="0" borderId="7" xfId="1" applyNumberFormat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9" xfId="1" applyFont="1" applyBorder="1" applyAlignment="1">
      <alignment horizontal="right" vertical="center"/>
    </xf>
    <xf numFmtId="0" fontId="8" fillId="0" borderId="10" xfId="1" applyFont="1" applyBorder="1" applyAlignment="1">
      <alignment horizontal="right" vertical="center"/>
    </xf>
    <xf numFmtId="0" fontId="8" fillId="0" borderId="9" xfId="1" applyFont="1" applyBorder="1" applyAlignment="1">
      <alignment horizontal="right" vertical="center"/>
    </xf>
    <xf numFmtId="0" fontId="4" fillId="0" borderId="14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6" fillId="4" borderId="7" xfId="0" applyFont="1" applyFill="1" applyBorder="1" applyAlignment="1">
      <alignment horizontal="center"/>
    </xf>
    <xf numFmtId="0" fontId="10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right"/>
    </xf>
    <xf numFmtId="0" fontId="10" fillId="4" borderId="16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0" fillId="2" borderId="7" xfId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wrapText="1"/>
    </xf>
    <xf numFmtId="176" fontId="10" fillId="4" borderId="13" xfId="0" applyNumberFormat="1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/>
    </xf>
    <xf numFmtId="0" fontId="10" fillId="0" borderId="0" xfId="0" applyFont="1" applyBorder="1" applyAlignment="1"/>
    <xf numFmtId="0" fontId="10" fillId="0" borderId="7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3" borderId="23" xfId="0" applyFont="1" applyFill="1" applyBorder="1" applyAlignment="1">
      <alignment horizontal="left"/>
    </xf>
    <xf numFmtId="0" fontId="10" fillId="3" borderId="24" xfId="0" applyFont="1" applyFill="1" applyBorder="1" applyAlignment="1">
      <alignment horizontal="left"/>
    </xf>
    <xf numFmtId="0" fontId="10" fillId="3" borderId="25" xfId="0" applyFont="1" applyFill="1" applyBorder="1" applyAlignment="1">
      <alignment horizontal="left"/>
    </xf>
    <xf numFmtId="0" fontId="10" fillId="3" borderId="10" xfId="0" applyFont="1" applyFill="1" applyBorder="1" applyAlignment="1">
      <alignment horizontal="right"/>
    </xf>
    <xf numFmtId="0" fontId="10" fillId="3" borderId="9" xfId="0" applyFont="1" applyFill="1" applyBorder="1" applyAlignment="1">
      <alignment horizontal="right"/>
    </xf>
    <xf numFmtId="0" fontId="13" fillId="0" borderId="19" xfId="0" applyFont="1" applyBorder="1" applyAlignment="1">
      <alignment horizontal="right"/>
    </xf>
    <xf numFmtId="0" fontId="6" fillId="0" borderId="10" xfId="0" applyFont="1" applyBorder="1"/>
    <xf numFmtId="0" fontId="6" fillId="0" borderId="9" xfId="0" applyFont="1" applyBorder="1"/>
    <xf numFmtId="9" fontId="5" fillId="3" borderId="26" xfId="0" applyNumberFormat="1" applyFont="1" applyFill="1" applyBorder="1" applyAlignment="1">
      <alignment horizontal="right"/>
    </xf>
    <xf numFmtId="7" fontId="5" fillId="3" borderId="11" xfId="0" applyNumberFormat="1" applyFont="1" applyFill="1" applyBorder="1" applyAlignment="1">
      <alignment horizontal="right"/>
    </xf>
    <xf numFmtId="7" fontId="5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7" fontId="5" fillId="3" borderId="10" xfId="0" applyNumberFormat="1" applyFont="1" applyFill="1" applyBorder="1" applyAlignment="1">
      <alignment horizontal="center"/>
    </xf>
    <xf numFmtId="0" fontId="5" fillId="3" borderId="0" xfId="1" applyFont="1" applyFill="1" applyBorder="1">
      <alignment vertical="center"/>
    </xf>
    <xf numFmtId="9" fontId="14" fillId="3" borderId="7" xfId="0" applyNumberFormat="1" applyFont="1" applyFill="1" applyBorder="1" applyAlignment="1">
      <alignment horizontal="right"/>
    </xf>
    <xf numFmtId="9" fontId="14" fillId="3" borderId="10" xfId="0" applyNumberFormat="1" applyFont="1" applyFill="1" applyBorder="1" applyAlignment="1">
      <alignment horizontal="right"/>
    </xf>
    <xf numFmtId="9" fontId="14" fillId="3" borderId="9" xfId="0" applyNumberFormat="1" applyFont="1" applyFill="1" applyBorder="1" applyAlignment="1">
      <alignment horizontal="right"/>
    </xf>
    <xf numFmtId="177" fontId="14" fillId="3" borderId="7" xfId="0" applyNumberFormat="1" applyFont="1" applyFill="1" applyBorder="1" applyAlignment="1">
      <alignment horizontal="center"/>
    </xf>
    <xf numFmtId="177" fontId="14" fillId="3" borderId="9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vertical="center"/>
    </xf>
    <xf numFmtId="0" fontId="1" fillId="5" borderId="0" xfId="0" applyFont="1" applyFill="1"/>
    <xf numFmtId="0" fontId="8" fillId="3" borderId="1" xfId="0" applyFont="1" applyFill="1" applyBorder="1" applyAlignment="1">
      <alignment wrapText="1"/>
    </xf>
    <xf numFmtId="0" fontId="1" fillId="3" borderId="0" xfId="0" applyFont="1" applyFill="1" applyBorder="1"/>
    <xf numFmtId="0" fontId="1" fillId="3" borderId="21" xfId="0" applyFont="1" applyFill="1" applyBorder="1"/>
    <xf numFmtId="180" fontId="8" fillId="3" borderId="13" xfId="0" applyNumberFormat="1" applyFont="1" applyFill="1" applyBorder="1" applyAlignment="1">
      <alignment horizontal="right"/>
    </xf>
    <xf numFmtId="0" fontId="7" fillId="3" borderId="22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1" fillId="3" borderId="1" xfId="0" applyFont="1" applyFill="1" applyBorder="1"/>
    <xf numFmtId="0" fontId="13" fillId="3" borderId="7" xfId="0" applyFont="1" applyFill="1" applyBorder="1" applyAlignment="1">
      <alignment horizontal="left"/>
    </xf>
    <xf numFmtId="0" fontId="13" fillId="3" borderId="10" xfId="0" applyFont="1" applyFill="1" applyBorder="1" applyAlignment="1">
      <alignment horizontal="left"/>
    </xf>
    <xf numFmtId="0" fontId="13" fillId="3" borderId="27" xfId="0" applyFont="1" applyFill="1" applyBorder="1" applyAlignment="1">
      <alignment horizontal="left"/>
    </xf>
    <xf numFmtId="0" fontId="10" fillId="3" borderId="10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right"/>
    </xf>
    <xf numFmtId="0" fontId="7" fillId="3" borderId="10" xfId="0" applyFont="1" applyFill="1" applyBorder="1" applyAlignment="1">
      <alignment horizontal="right"/>
    </xf>
    <xf numFmtId="0" fontId="7" fillId="3" borderId="9" xfId="0" applyFont="1" applyFill="1" applyBorder="1" applyAlignment="1">
      <alignment horizontal="right"/>
    </xf>
    <xf numFmtId="0" fontId="10" fillId="3" borderId="7" xfId="1" applyFont="1" applyFill="1" applyBorder="1" applyAlignment="1">
      <alignment horizontal="right" vertical="center"/>
    </xf>
    <xf numFmtId="0" fontId="10" fillId="3" borderId="10" xfId="1" applyFont="1" applyFill="1" applyBorder="1" applyAlignment="1">
      <alignment horizontal="right" vertical="center"/>
    </xf>
    <xf numFmtId="0" fontId="10" fillId="3" borderId="9" xfId="1" applyFont="1" applyFill="1" applyBorder="1" applyAlignment="1">
      <alignment horizontal="right" vertical="center"/>
    </xf>
    <xf numFmtId="182" fontId="10" fillId="3" borderId="1" xfId="1" applyNumberFormat="1" applyFont="1" applyFill="1" applyBorder="1" applyAlignment="1">
      <alignment horizontal="right" vertical="center"/>
    </xf>
    <xf numFmtId="0" fontId="10" fillId="3" borderId="7" xfId="1" applyFont="1" applyFill="1" applyBorder="1" applyAlignment="1">
      <alignment horizontal="left" vertical="center" wrapText="1"/>
    </xf>
    <xf numFmtId="0" fontId="10" fillId="3" borderId="9" xfId="1" applyFont="1" applyFill="1" applyBorder="1" applyAlignment="1">
      <alignment horizontal="left" vertical="center" wrapText="1"/>
    </xf>
    <xf numFmtId="0" fontId="10" fillId="3" borderId="7" xfId="1" applyFont="1" applyFill="1" applyBorder="1" applyAlignment="1">
      <alignment horizontal="left" vertical="center"/>
    </xf>
    <xf numFmtId="0" fontId="10" fillId="3" borderId="9" xfId="1" applyFont="1" applyFill="1" applyBorder="1" applyAlignment="1">
      <alignment horizontal="left" vertical="center"/>
    </xf>
    <xf numFmtId="0" fontId="10" fillId="3" borderId="9" xfId="1" applyFont="1" applyFill="1" applyBorder="1" applyAlignment="1">
      <alignment horizontal="right" vertical="center"/>
    </xf>
    <xf numFmtId="9" fontId="14" fillId="3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showGridLines="0" topLeftCell="A31" zoomScale="85" zoomScaleNormal="85" workbookViewId="0">
      <selection activeCell="J43" sqref="J43"/>
    </sheetView>
  </sheetViews>
  <sheetFormatPr defaultRowHeight="14.25"/>
  <cols>
    <col min="1" max="1" width="15.75" style="173" customWidth="1"/>
    <col min="2" max="2" width="18.75" style="173" customWidth="1"/>
    <col min="3" max="3" width="18.125" style="173" customWidth="1"/>
    <col min="4" max="4" width="16.125" style="173" customWidth="1"/>
    <col min="5" max="5" width="21.75" style="173" customWidth="1"/>
    <col min="6" max="6" width="30" style="173" customWidth="1"/>
    <col min="7" max="16384" width="9" style="173"/>
  </cols>
  <sheetData>
    <row r="1" spans="1:6" ht="18">
      <c r="A1" s="172" t="s">
        <v>85</v>
      </c>
      <c r="B1" s="172"/>
      <c r="C1" s="172"/>
      <c r="D1" s="172"/>
      <c r="E1" s="172"/>
      <c r="F1" s="172"/>
    </row>
    <row r="2" spans="1:6" ht="18">
      <c r="A2" s="113" t="s">
        <v>84</v>
      </c>
      <c r="B2" s="113"/>
      <c r="C2" s="113"/>
      <c r="D2" s="113"/>
      <c r="E2" s="113"/>
      <c r="F2" s="113"/>
    </row>
    <row r="3" spans="1:6" ht="18" customHeight="1">
      <c r="A3" s="114" t="s">
        <v>86</v>
      </c>
      <c r="B3" s="114"/>
      <c r="C3" s="114"/>
      <c r="D3" s="114"/>
      <c r="E3" s="114"/>
      <c r="F3" s="114"/>
    </row>
    <row r="4" spans="1:6" ht="18">
      <c r="A4" s="95" t="s">
        <v>87</v>
      </c>
      <c r="B4" s="93"/>
      <c r="C4" s="94"/>
      <c r="D4" s="114" t="s">
        <v>88</v>
      </c>
      <c r="E4" s="114"/>
      <c r="F4" s="92" t="s">
        <v>89</v>
      </c>
    </row>
    <row r="5" spans="1:6" ht="18">
      <c r="A5" s="186" t="s">
        <v>137</v>
      </c>
      <c r="B5" s="186"/>
      <c r="C5" s="186"/>
      <c r="D5" s="186"/>
      <c r="E5" s="186"/>
      <c r="F5" s="186"/>
    </row>
    <row r="6" spans="1:6" ht="18">
      <c r="A6" s="88" t="s">
        <v>90</v>
      </c>
      <c r="B6" s="89" t="s">
        <v>113</v>
      </c>
      <c r="C6" s="89" t="s">
        <v>144</v>
      </c>
      <c r="D6" s="89" t="s">
        <v>91</v>
      </c>
      <c r="E6" s="90" t="s">
        <v>92</v>
      </c>
      <c r="F6" s="91" t="s">
        <v>114</v>
      </c>
    </row>
    <row r="7" spans="1:6" ht="17.25">
      <c r="A7" s="62" t="s">
        <v>112</v>
      </c>
      <c r="B7" s="63">
        <v>10000</v>
      </c>
      <c r="C7" s="64">
        <v>10</v>
      </c>
      <c r="D7" s="64" t="s">
        <v>54</v>
      </c>
      <c r="E7" s="43" t="s">
        <v>93</v>
      </c>
      <c r="F7" s="47">
        <f>B7*C7</f>
        <v>100000</v>
      </c>
    </row>
    <row r="8" spans="1:6" ht="17.25">
      <c r="A8" s="27" t="s">
        <v>126</v>
      </c>
      <c r="B8" s="22">
        <v>1500</v>
      </c>
      <c r="C8" s="23">
        <v>160</v>
      </c>
      <c r="D8" s="64" t="s">
        <v>54</v>
      </c>
      <c r="E8" s="174" t="s">
        <v>127</v>
      </c>
      <c r="F8" s="47">
        <f t="shared" ref="F8:F13" si="0">B8*C8</f>
        <v>240000</v>
      </c>
    </row>
    <row r="9" spans="1:6" ht="17.25">
      <c r="A9" s="27" t="s">
        <v>128</v>
      </c>
      <c r="B9" s="22">
        <v>1000</v>
      </c>
      <c r="C9" s="23">
        <v>120</v>
      </c>
      <c r="D9" s="64" t="s">
        <v>54</v>
      </c>
      <c r="E9" s="174" t="s">
        <v>129</v>
      </c>
      <c r="F9" s="47">
        <f t="shared" si="0"/>
        <v>120000</v>
      </c>
    </row>
    <row r="10" spans="1:6" ht="17.25">
      <c r="A10" s="27" t="s">
        <v>94</v>
      </c>
      <c r="B10" s="22">
        <v>900</v>
      </c>
      <c r="C10" s="23">
        <v>120</v>
      </c>
      <c r="D10" s="64" t="s">
        <v>54</v>
      </c>
      <c r="E10" s="174" t="s">
        <v>130</v>
      </c>
      <c r="F10" s="47">
        <f t="shared" si="0"/>
        <v>108000</v>
      </c>
    </row>
    <row r="11" spans="1:6" ht="17.25">
      <c r="A11" s="27" t="s">
        <v>95</v>
      </c>
      <c r="B11" s="22">
        <v>1200</v>
      </c>
      <c r="C11" s="23">
        <v>20</v>
      </c>
      <c r="D11" s="64" t="s">
        <v>54</v>
      </c>
      <c r="E11" s="174" t="s">
        <v>96</v>
      </c>
      <c r="F11" s="47">
        <f t="shared" si="0"/>
        <v>24000</v>
      </c>
    </row>
    <row r="12" spans="1:6" ht="17.25">
      <c r="A12" s="27" t="s">
        <v>97</v>
      </c>
      <c r="B12" s="22">
        <v>1200</v>
      </c>
      <c r="C12" s="23">
        <v>10</v>
      </c>
      <c r="D12" s="64" t="s">
        <v>54</v>
      </c>
      <c r="E12" s="174" t="s">
        <v>131</v>
      </c>
      <c r="F12" s="47">
        <f t="shared" si="0"/>
        <v>12000</v>
      </c>
    </row>
    <row r="13" spans="1:6" ht="17.25">
      <c r="A13" s="27" t="s">
        <v>98</v>
      </c>
      <c r="B13" s="22">
        <v>1500</v>
      </c>
      <c r="C13" s="23">
        <v>5</v>
      </c>
      <c r="D13" s="64" t="s">
        <v>54</v>
      </c>
      <c r="E13" s="174" t="s">
        <v>132</v>
      </c>
      <c r="F13" s="47">
        <f t="shared" si="0"/>
        <v>7500</v>
      </c>
    </row>
    <row r="14" spans="1:6" ht="17.25">
      <c r="A14" s="179" t="s">
        <v>79</v>
      </c>
      <c r="B14" s="180"/>
      <c r="C14" s="180"/>
      <c r="D14" s="180"/>
      <c r="E14" s="180"/>
      <c r="F14" s="65">
        <f>SUM(F7:F13)</f>
        <v>611500</v>
      </c>
    </row>
    <row r="15" spans="1:6" ht="18">
      <c r="A15" s="183" t="s">
        <v>138</v>
      </c>
      <c r="B15" s="184"/>
      <c r="C15" s="184"/>
      <c r="D15" s="184"/>
      <c r="E15" s="184"/>
      <c r="F15" s="185"/>
    </row>
    <row r="16" spans="1:6" ht="18">
      <c r="A16" s="88" t="s">
        <v>90</v>
      </c>
      <c r="B16" s="89" t="s">
        <v>113</v>
      </c>
      <c r="C16" s="89" t="s">
        <v>145</v>
      </c>
      <c r="D16" s="89" t="s">
        <v>91</v>
      </c>
      <c r="E16" s="90" t="s">
        <v>92</v>
      </c>
      <c r="F16" s="91" t="s">
        <v>114</v>
      </c>
    </row>
    <row r="17" spans="1:6" ht="17.25">
      <c r="A17" s="181" t="s">
        <v>139</v>
      </c>
      <c r="B17" s="182">
        <v>1800</v>
      </c>
      <c r="C17" s="182">
        <v>50</v>
      </c>
      <c r="D17" s="182" t="s">
        <v>54</v>
      </c>
      <c r="E17" s="182" t="s">
        <v>142</v>
      </c>
      <c r="F17" s="177">
        <f>B17*C17</f>
        <v>90000</v>
      </c>
    </row>
    <row r="18" spans="1:6" ht="17.25">
      <c r="A18" s="181" t="s">
        <v>140</v>
      </c>
      <c r="B18" s="182">
        <v>1500</v>
      </c>
      <c r="C18" s="182">
        <v>80</v>
      </c>
      <c r="D18" s="182" t="s">
        <v>54</v>
      </c>
      <c r="E18" s="182" t="s">
        <v>143</v>
      </c>
      <c r="F18" s="177">
        <f t="shared" ref="F18:F20" si="1">B18*C18</f>
        <v>120000</v>
      </c>
    </row>
    <row r="19" spans="1:6" ht="17.25">
      <c r="A19" s="181" t="s">
        <v>141</v>
      </c>
      <c r="B19" s="182">
        <v>1200</v>
      </c>
      <c r="C19" s="182">
        <v>50</v>
      </c>
      <c r="D19" s="182" t="s">
        <v>54</v>
      </c>
      <c r="E19" s="182" t="s">
        <v>141</v>
      </c>
      <c r="F19" s="177">
        <f t="shared" si="1"/>
        <v>60000</v>
      </c>
    </row>
    <row r="20" spans="1:6" ht="17.25">
      <c r="A20" s="181" t="s">
        <v>147</v>
      </c>
      <c r="B20" s="182">
        <v>3000</v>
      </c>
      <c r="C20" s="182">
        <v>1</v>
      </c>
      <c r="D20" s="182" t="s">
        <v>148</v>
      </c>
      <c r="E20" s="182" t="s">
        <v>149</v>
      </c>
      <c r="F20" s="177">
        <f t="shared" si="1"/>
        <v>3000</v>
      </c>
    </row>
    <row r="21" spans="1:6" ht="17.25">
      <c r="A21" s="187" t="s">
        <v>146</v>
      </c>
      <c r="B21" s="188"/>
      <c r="C21" s="188"/>
      <c r="D21" s="188"/>
      <c r="E21" s="189"/>
      <c r="F21" s="177">
        <f>SUM(F17:F20)</f>
        <v>273000</v>
      </c>
    </row>
    <row r="22" spans="1:6" ht="18" thickBot="1">
      <c r="A22" s="178"/>
      <c r="B22" s="175"/>
      <c r="C22" s="175"/>
      <c r="D22" s="175"/>
      <c r="E22" s="176"/>
      <c r="F22" s="177"/>
    </row>
    <row r="23" spans="1:6" ht="18">
      <c r="A23" s="66" t="s">
        <v>100</v>
      </c>
      <c r="B23" s="107" t="s">
        <v>99</v>
      </c>
      <c r="C23" s="108"/>
      <c r="D23" s="109"/>
      <c r="E23" s="60" t="s">
        <v>92</v>
      </c>
      <c r="F23" s="61" t="s">
        <v>114</v>
      </c>
    </row>
    <row r="24" spans="1:6" ht="17.25">
      <c r="A24" s="27" t="s">
        <v>100</v>
      </c>
      <c r="B24" s="110">
        <v>0.15</v>
      </c>
      <c r="C24" s="111"/>
      <c r="D24" s="112"/>
      <c r="E24" s="43" t="s">
        <v>101</v>
      </c>
      <c r="F24" s="47">
        <f>F14*0.15</f>
        <v>91725</v>
      </c>
    </row>
    <row r="25" spans="1:6" ht="17.25">
      <c r="A25" s="27" t="s">
        <v>133</v>
      </c>
      <c r="B25" s="117">
        <v>0.2</v>
      </c>
      <c r="C25" s="117"/>
      <c r="D25" s="117"/>
      <c r="E25" s="48" t="s">
        <v>102</v>
      </c>
      <c r="F25" s="47">
        <f>F14*0.2</f>
        <v>122300</v>
      </c>
    </row>
    <row r="26" spans="1:6" ht="17.25">
      <c r="A26" s="27" t="s">
        <v>103</v>
      </c>
      <c r="B26" s="110">
        <v>0.03</v>
      </c>
      <c r="C26" s="111"/>
      <c r="D26" s="112"/>
      <c r="E26" s="43" t="s">
        <v>104</v>
      </c>
      <c r="F26" s="47">
        <f>F14*0.03</f>
        <v>18345</v>
      </c>
    </row>
    <row r="27" spans="1:6" ht="18" thickBot="1">
      <c r="A27" s="106" t="s">
        <v>79</v>
      </c>
      <c r="B27" s="118"/>
      <c r="C27" s="118"/>
      <c r="D27" s="118"/>
      <c r="E27" s="119"/>
      <c r="F27" s="65">
        <f>SUM(F24:F26)</f>
        <v>232370</v>
      </c>
    </row>
    <row r="28" spans="1:6" ht="18">
      <c r="A28" s="66" t="s">
        <v>135</v>
      </c>
      <c r="B28" s="59" t="s">
        <v>113</v>
      </c>
      <c r="C28" s="59" t="s">
        <v>145</v>
      </c>
      <c r="D28" s="59" t="s">
        <v>91</v>
      </c>
      <c r="E28" s="60" t="s">
        <v>92</v>
      </c>
      <c r="F28" s="61" t="s">
        <v>114</v>
      </c>
    </row>
    <row r="29" spans="1:6" ht="17.25">
      <c r="A29" s="67" t="s">
        <v>115</v>
      </c>
      <c r="B29" s="68">
        <v>65000</v>
      </c>
      <c r="C29" s="69">
        <v>1</v>
      </c>
      <c r="D29" s="69" t="s">
        <v>105</v>
      </c>
      <c r="E29" s="70" t="s">
        <v>118</v>
      </c>
      <c r="F29" s="71">
        <f>B29*C29</f>
        <v>65000</v>
      </c>
    </row>
    <row r="30" spans="1:6" ht="17.25">
      <c r="A30" s="67" t="s">
        <v>116</v>
      </c>
      <c r="B30" s="68">
        <v>65000</v>
      </c>
      <c r="C30" s="69">
        <v>1</v>
      </c>
      <c r="D30" s="69" t="s">
        <v>105</v>
      </c>
      <c r="E30" s="70" t="s">
        <v>117</v>
      </c>
      <c r="F30" s="71">
        <f>B30*C30</f>
        <v>65000</v>
      </c>
    </row>
    <row r="31" spans="1:6" ht="17.25">
      <c r="A31" s="67" t="s">
        <v>124</v>
      </c>
      <c r="B31" s="68">
        <v>25000</v>
      </c>
      <c r="C31" s="69">
        <v>2</v>
      </c>
      <c r="D31" s="69" t="s">
        <v>121</v>
      </c>
      <c r="E31" s="70" t="s">
        <v>125</v>
      </c>
      <c r="F31" s="71">
        <f>B31*C31</f>
        <v>50000</v>
      </c>
    </row>
    <row r="32" spans="1:6" ht="17.25">
      <c r="A32" s="67" t="s">
        <v>122</v>
      </c>
      <c r="B32" s="68">
        <v>0</v>
      </c>
      <c r="C32" s="69">
        <v>1</v>
      </c>
      <c r="D32" s="69" t="s">
        <v>121</v>
      </c>
      <c r="E32" s="70" t="s">
        <v>123</v>
      </c>
      <c r="F32" s="71">
        <f>B32*C32</f>
        <v>0</v>
      </c>
    </row>
    <row r="33" spans="1:6" ht="17.25">
      <c r="A33" s="67" t="s">
        <v>119</v>
      </c>
      <c r="B33" s="68">
        <v>360000</v>
      </c>
      <c r="C33" s="69">
        <v>1</v>
      </c>
      <c r="D33" s="69" t="s">
        <v>120</v>
      </c>
      <c r="E33" s="70" t="s">
        <v>136</v>
      </c>
      <c r="F33" s="71">
        <f>B33*C33</f>
        <v>360000</v>
      </c>
    </row>
    <row r="34" spans="1:6" ht="17.25">
      <c r="A34" s="97" t="s">
        <v>79</v>
      </c>
      <c r="B34" s="98"/>
      <c r="C34" s="98"/>
      <c r="D34" s="98"/>
      <c r="E34" s="99"/>
      <c r="F34" s="71">
        <f>SUM(F29:F33)</f>
        <v>540000</v>
      </c>
    </row>
    <row r="35" spans="1:6" ht="18">
      <c r="A35" s="72" t="s">
        <v>150</v>
      </c>
      <c r="B35" s="100" t="s">
        <v>99</v>
      </c>
      <c r="C35" s="101"/>
      <c r="D35" s="102"/>
      <c r="E35" s="73" t="s">
        <v>92</v>
      </c>
      <c r="F35" s="74"/>
    </row>
    <row r="36" spans="1:6" ht="17.25">
      <c r="A36" s="67" t="s">
        <v>106</v>
      </c>
      <c r="B36" s="103">
        <v>0.1</v>
      </c>
      <c r="C36" s="104"/>
      <c r="D36" s="105"/>
      <c r="E36" s="70" t="s">
        <v>134</v>
      </c>
      <c r="F36" s="75">
        <f>F14*0.1</f>
        <v>61150</v>
      </c>
    </row>
    <row r="37" spans="1:6" ht="17.25">
      <c r="A37" s="67" t="s">
        <v>107</v>
      </c>
      <c r="B37" s="103">
        <v>0.01</v>
      </c>
      <c r="C37" s="104"/>
      <c r="D37" s="105"/>
      <c r="E37" s="70" t="s">
        <v>108</v>
      </c>
      <c r="F37" s="76">
        <f>F14*0.01</f>
        <v>6115</v>
      </c>
    </row>
    <row r="38" spans="1:6" ht="17.25">
      <c r="A38" s="97" t="s">
        <v>79</v>
      </c>
      <c r="B38" s="98"/>
      <c r="C38" s="98"/>
      <c r="D38" s="98"/>
      <c r="E38" s="99"/>
      <c r="F38" s="75">
        <f>SUM(F36:F37)</f>
        <v>67265</v>
      </c>
    </row>
    <row r="39" spans="1:6" ht="18">
      <c r="A39" s="190" t="s">
        <v>152</v>
      </c>
      <c r="B39" s="192"/>
      <c r="C39" s="196" t="s">
        <v>154</v>
      </c>
      <c r="D39" s="197"/>
      <c r="E39" s="198" t="s">
        <v>151</v>
      </c>
      <c r="F39" s="193">
        <f>F14+F27+F34+F38</f>
        <v>1451135</v>
      </c>
    </row>
    <row r="40" spans="1:6" ht="38.25" customHeight="1">
      <c r="A40" s="190" t="s">
        <v>153</v>
      </c>
      <c r="B40" s="191"/>
      <c r="C40" s="194" t="s">
        <v>155</v>
      </c>
      <c r="D40" s="195"/>
      <c r="E40" s="198" t="s">
        <v>151</v>
      </c>
      <c r="F40" s="193">
        <f>F14+F21+F27+F34+F38</f>
        <v>1724135</v>
      </c>
    </row>
    <row r="41" spans="1:6" ht="15.75">
      <c r="A41" s="77"/>
      <c r="B41" s="77"/>
      <c r="C41" s="77"/>
      <c r="D41" s="77"/>
      <c r="E41" s="78"/>
      <c r="F41" s="79"/>
    </row>
    <row r="42" spans="1:6" ht="15.75">
      <c r="A42" s="80" t="s">
        <v>109</v>
      </c>
      <c r="B42" s="77"/>
      <c r="C42" s="81"/>
      <c r="D42" s="81"/>
      <c r="E42" s="82"/>
      <c r="F42" s="83"/>
    </row>
    <row r="43" spans="1:6" ht="15">
      <c r="A43" s="84" t="s">
        <v>110</v>
      </c>
      <c r="B43" s="85"/>
      <c r="C43" s="86"/>
      <c r="D43" s="87"/>
      <c r="E43" s="82" t="s">
        <v>111</v>
      </c>
      <c r="F43" s="86" t="s">
        <v>1</v>
      </c>
    </row>
    <row r="44" spans="1:6" ht="15.75">
      <c r="A44" s="58"/>
      <c r="B44" s="58"/>
      <c r="C44" s="55"/>
      <c r="D44" s="55"/>
      <c r="E44" s="56"/>
      <c r="F44" s="57"/>
    </row>
    <row r="45" spans="1:6" ht="15.75">
      <c r="A45" s="58"/>
      <c r="B45" s="58"/>
      <c r="C45" s="55"/>
      <c r="D45" s="55"/>
      <c r="E45" s="56"/>
      <c r="F45" s="57"/>
    </row>
    <row r="46" spans="1:6" ht="15.75">
      <c r="A46" s="58"/>
      <c r="B46" s="58"/>
      <c r="C46" s="55"/>
      <c r="D46" s="55"/>
      <c r="E46" s="56"/>
      <c r="F46" s="57"/>
    </row>
    <row r="47" spans="1:6" ht="15.75">
      <c r="A47" s="58"/>
      <c r="B47" s="58"/>
      <c r="C47" s="55"/>
      <c r="D47" s="55"/>
      <c r="E47" s="56"/>
      <c r="F47" s="57"/>
    </row>
    <row r="48" spans="1:6" ht="15.75">
      <c r="A48" s="58"/>
      <c r="B48" s="58"/>
      <c r="C48" s="55"/>
      <c r="D48" s="55"/>
      <c r="E48" s="56"/>
      <c r="F48" s="57"/>
    </row>
    <row r="49" spans="1:6" ht="15.75">
      <c r="A49" s="58"/>
      <c r="B49" s="58"/>
      <c r="C49" s="55"/>
      <c r="D49" s="55"/>
      <c r="E49" s="56"/>
      <c r="F49" s="57"/>
    </row>
    <row r="50" spans="1:6" ht="15.75">
      <c r="A50" s="58"/>
      <c r="B50" s="58"/>
      <c r="C50" s="55"/>
      <c r="D50" s="55"/>
      <c r="E50" s="56"/>
      <c r="F50" s="57"/>
    </row>
    <row r="51" spans="1:6" ht="15.75">
      <c r="A51" s="58"/>
      <c r="B51" s="58"/>
      <c r="C51" s="55"/>
      <c r="D51" s="55"/>
      <c r="E51" s="56"/>
      <c r="F51" s="57"/>
    </row>
    <row r="52" spans="1:6" ht="15.75">
      <c r="A52" s="58"/>
      <c r="B52" s="58"/>
      <c r="C52" s="55"/>
      <c r="D52" s="55"/>
      <c r="E52" s="56"/>
      <c r="F52" s="57"/>
    </row>
    <row r="53" spans="1:6" ht="15.75">
      <c r="A53" s="58"/>
      <c r="B53" s="58"/>
      <c r="C53" s="55"/>
      <c r="D53" s="55"/>
      <c r="E53" s="56"/>
      <c r="F53" s="57"/>
    </row>
    <row r="54" spans="1:6" ht="15.75">
      <c r="A54" s="58"/>
      <c r="B54" s="58"/>
      <c r="C54" s="55"/>
      <c r="D54" s="55"/>
      <c r="E54" s="56"/>
      <c r="F54" s="57"/>
    </row>
    <row r="55" spans="1:6" ht="15.75">
      <c r="A55" s="58"/>
      <c r="B55" s="58"/>
      <c r="C55" s="55"/>
      <c r="D55" s="55"/>
      <c r="E55" s="56"/>
      <c r="F55" s="57"/>
    </row>
    <row r="56" spans="1:6" ht="15.75">
      <c r="A56" s="58"/>
      <c r="B56" s="58"/>
      <c r="C56" s="55"/>
      <c r="D56" s="55"/>
      <c r="E56" s="56"/>
      <c r="F56" s="57"/>
    </row>
  </sheetData>
  <mergeCells count="22">
    <mergeCell ref="A39:B39"/>
    <mergeCell ref="C39:D39"/>
    <mergeCell ref="A40:B40"/>
    <mergeCell ref="C40:D40"/>
    <mergeCell ref="A2:F2"/>
    <mergeCell ref="A3:F3"/>
    <mergeCell ref="D4:E4"/>
    <mergeCell ref="B37:D37"/>
    <mergeCell ref="A38:E38"/>
    <mergeCell ref="B25:D25"/>
    <mergeCell ref="B26:D26"/>
    <mergeCell ref="A27:E27"/>
    <mergeCell ref="A34:E34"/>
    <mergeCell ref="B35:D35"/>
    <mergeCell ref="B36:D36"/>
    <mergeCell ref="A1:F1"/>
    <mergeCell ref="A14:E14"/>
    <mergeCell ref="B23:D23"/>
    <mergeCell ref="B24:D24"/>
    <mergeCell ref="A15:F15"/>
    <mergeCell ref="A5:F5"/>
    <mergeCell ref="A21:E21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tabSelected="1" view="pageBreakPreview" topLeftCell="A34" zoomScale="75" zoomScaleNormal="80" workbookViewId="0">
      <selection activeCell="C57" sqref="C57"/>
    </sheetView>
  </sheetViews>
  <sheetFormatPr defaultColWidth="12.875" defaultRowHeight="15.75"/>
  <cols>
    <col min="1" max="1" width="28.625" style="4" customWidth="1"/>
    <col min="2" max="2" width="15.625" style="4" customWidth="1"/>
    <col min="3" max="3" width="10.125" style="2" customWidth="1"/>
    <col min="4" max="4" width="8.875" style="2" customWidth="1"/>
    <col min="5" max="5" width="39.375" style="14" customWidth="1"/>
    <col min="6" max="6" width="20.625" style="3" customWidth="1"/>
    <col min="7" max="16384" width="12.875" style="4"/>
  </cols>
  <sheetData>
    <row r="1" spans="1:8" ht="21.75" customHeight="1">
      <c r="A1" s="132" t="s">
        <v>44</v>
      </c>
      <c r="B1" s="132"/>
      <c r="C1" s="132"/>
      <c r="D1" s="132"/>
      <c r="E1" s="132"/>
      <c r="F1" s="132"/>
    </row>
    <row r="2" spans="1:8" s="5" customFormat="1" ht="17.25" customHeight="1">
      <c r="A2" s="18" t="s">
        <v>84</v>
      </c>
      <c r="B2" s="18"/>
      <c r="C2" s="18"/>
      <c r="D2" s="18"/>
      <c r="E2" s="130"/>
      <c r="F2" s="131"/>
    </row>
    <row r="3" spans="1:8" s="5" customFormat="1" ht="17.25" customHeight="1">
      <c r="A3" s="130" t="s">
        <v>3</v>
      </c>
      <c r="B3" s="131"/>
      <c r="C3" s="18"/>
      <c r="D3" s="18"/>
      <c r="E3" s="19"/>
      <c r="F3" s="20"/>
    </row>
    <row r="4" spans="1:8" s="5" customFormat="1" ht="17.25" customHeight="1">
      <c r="A4" s="18" t="s">
        <v>4</v>
      </c>
      <c r="B4" s="18"/>
      <c r="C4" s="18"/>
      <c r="D4" s="18"/>
      <c r="E4" s="19" t="s">
        <v>26</v>
      </c>
      <c r="F4" s="147" t="s">
        <v>27</v>
      </c>
    </row>
    <row r="5" spans="1:8" s="5" customFormat="1" ht="26.25" customHeight="1">
      <c r="A5" s="148" t="s">
        <v>78</v>
      </c>
      <c r="B5" s="149"/>
      <c r="C5" s="149"/>
      <c r="D5" s="149"/>
      <c r="E5" s="149"/>
      <c r="F5" s="150"/>
    </row>
    <row r="6" spans="1:8" s="34" customFormat="1" ht="18">
      <c r="A6" s="146" t="s">
        <v>7</v>
      </c>
      <c r="B6" s="143" t="s">
        <v>8</v>
      </c>
      <c r="C6" s="143" t="s">
        <v>9</v>
      </c>
      <c r="D6" s="143" t="s">
        <v>5</v>
      </c>
      <c r="E6" s="144" t="s">
        <v>6</v>
      </c>
      <c r="F6" s="145" t="s">
        <v>10</v>
      </c>
    </row>
    <row r="7" spans="1:8" s="5" customFormat="1" ht="17.25">
      <c r="A7" s="29" t="s">
        <v>23</v>
      </c>
      <c r="B7" s="45">
        <v>1000</v>
      </c>
      <c r="C7" s="42">
        <v>10</v>
      </c>
      <c r="D7" s="42" t="s">
        <v>22</v>
      </c>
      <c r="E7" s="96" t="s">
        <v>25</v>
      </c>
      <c r="F7" s="44">
        <f>B7*C7</f>
        <v>10000</v>
      </c>
    </row>
    <row r="8" spans="1:8" s="26" customFormat="1" ht="18">
      <c r="A8" s="27" t="s">
        <v>11</v>
      </c>
      <c r="B8" s="22">
        <v>700</v>
      </c>
      <c r="C8" s="23">
        <v>15</v>
      </c>
      <c r="D8" s="42" t="s">
        <v>22</v>
      </c>
      <c r="E8" s="24" t="s">
        <v>28</v>
      </c>
      <c r="F8" s="44">
        <f t="shared" ref="F8:F24" si="0">B8*C8</f>
        <v>10500</v>
      </c>
      <c r="G8" s="25"/>
      <c r="H8" s="25"/>
    </row>
    <row r="9" spans="1:8" s="26" customFormat="1" ht="18">
      <c r="A9" s="27" t="s">
        <v>46</v>
      </c>
      <c r="B9" s="22">
        <v>700</v>
      </c>
      <c r="C9" s="23">
        <v>30</v>
      </c>
      <c r="D9" s="42" t="s">
        <v>22</v>
      </c>
      <c r="E9" s="24" t="s">
        <v>48</v>
      </c>
      <c r="F9" s="44">
        <f t="shared" si="0"/>
        <v>21000</v>
      </c>
      <c r="G9" s="25"/>
      <c r="H9" s="25"/>
    </row>
    <row r="10" spans="1:8" s="26" customFormat="1" ht="18">
      <c r="A10" s="27" t="s">
        <v>45</v>
      </c>
      <c r="B10" s="22">
        <v>1000</v>
      </c>
      <c r="C10" s="23">
        <v>10</v>
      </c>
      <c r="D10" s="42" t="s">
        <v>47</v>
      </c>
      <c r="E10" s="24" t="s">
        <v>49</v>
      </c>
      <c r="F10" s="44">
        <f t="shared" si="0"/>
        <v>10000</v>
      </c>
      <c r="G10" s="25"/>
      <c r="H10" s="25"/>
    </row>
    <row r="11" spans="1:8" s="26" customFormat="1" ht="18">
      <c r="A11" s="27" t="s">
        <v>51</v>
      </c>
      <c r="B11" s="22">
        <v>400</v>
      </c>
      <c r="C11" s="23">
        <v>20</v>
      </c>
      <c r="D11" s="42" t="s">
        <v>22</v>
      </c>
      <c r="E11" s="24" t="s">
        <v>52</v>
      </c>
      <c r="F11" s="44">
        <f t="shared" si="0"/>
        <v>8000</v>
      </c>
      <c r="G11" s="25"/>
      <c r="H11" s="25"/>
    </row>
    <row r="12" spans="1:8" s="26" customFormat="1" ht="18">
      <c r="A12" s="27" t="s">
        <v>50</v>
      </c>
      <c r="B12" s="22">
        <v>800</v>
      </c>
      <c r="C12" s="23">
        <v>5</v>
      </c>
      <c r="D12" s="42" t="s">
        <v>54</v>
      </c>
      <c r="E12" s="24" t="s">
        <v>56</v>
      </c>
      <c r="F12" s="44">
        <f t="shared" si="0"/>
        <v>4000</v>
      </c>
      <c r="G12" s="25"/>
      <c r="H12" s="25"/>
    </row>
    <row r="13" spans="1:8" s="26" customFormat="1" ht="18">
      <c r="A13" s="27" t="s">
        <v>57</v>
      </c>
      <c r="B13" s="22">
        <v>800</v>
      </c>
      <c r="C13" s="23">
        <v>20</v>
      </c>
      <c r="D13" s="42" t="s">
        <v>54</v>
      </c>
      <c r="E13" s="24" t="s">
        <v>59</v>
      </c>
      <c r="F13" s="44">
        <f t="shared" si="0"/>
        <v>16000</v>
      </c>
      <c r="G13" s="25"/>
      <c r="H13" s="25"/>
    </row>
    <row r="14" spans="1:8" s="26" customFormat="1" ht="18">
      <c r="A14" s="27" t="s">
        <v>61</v>
      </c>
      <c r="B14" s="22">
        <v>800</v>
      </c>
      <c r="C14" s="23">
        <v>5</v>
      </c>
      <c r="D14" s="42" t="s">
        <v>22</v>
      </c>
      <c r="E14" s="24" t="s">
        <v>76</v>
      </c>
      <c r="F14" s="44">
        <f t="shared" si="0"/>
        <v>4000</v>
      </c>
      <c r="G14" s="25"/>
      <c r="H14" s="25"/>
    </row>
    <row r="15" spans="1:8" s="26" customFormat="1" ht="18">
      <c r="A15" s="27" t="s">
        <v>64</v>
      </c>
      <c r="B15" s="22">
        <v>1000</v>
      </c>
      <c r="C15" s="23">
        <v>10</v>
      </c>
      <c r="D15" s="42" t="s">
        <v>22</v>
      </c>
      <c r="E15" s="24" t="s">
        <v>63</v>
      </c>
      <c r="F15" s="44">
        <f t="shared" si="0"/>
        <v>10000</v>
      </c>
      <c r="G15" s="25"/>
      <c r="H15" s="25"/>
    </row>
    <row r="16" spans="1:8" s="26" customFormat="1" ht="18">
      <c r="A16" s="27" t="s">
        <v>62</v>
      </c>
      <c r="B16" s="22">
        <v>800</v>
      </c>
      <c r="C16" s="23">
        <v>5</v>
      </c>
      <c r="D16" s="42" t="s">
        <v>54</v>
      </c>
      <c r="E16" s="24" t="s">
        <v>65</v>
      </c>
      <c r="F16" s="44">
        <f t="shared" si="0"/>
        <v>4000</v>
      </c>
      <c r="G16" s="25"/>
      <c r="H16" s="25"/>
    </row>
    <row r="17" spans="1:8" s="26" customFormat="1" ht="18">
      <c r="A17" s="27" t="s">
        <v>66</v>
      </c>
      <c r="B17" s="22">
        <v>1000</v>
      </c>
      <c r="C17" s="23">
        <v>20</v>
      </c>
      <c r="D17" s="42" t="s">
        <v>54</v>
      </c>
      <c r="E17" s="24" t="s">
        <v>67</v>
      </c>
      <c r="F17" s="44">
        <f t="shared" si="0"/>
        <v>20000</v>
      </c>
      <c r="G17" s="25"/>
      <c r="H17" s="25"/>
    </row>
    <row r="18" spans="1:8" s="26" customFormat="1" ht="18">
      <c r="A18" s="27" t="s">
        <v>68</v>
      </c>
      <c r="B18" s="22">
        <v>700</v>
      </c>
      <c r="C18" s="23">
        <v>15</v>
      </c>
      <c r="D18" s="42" t="s">
        <v>54</v>
      </c>
      <c r="E18" s="24" t="s">
        <v>69</v>
      </c>
      <c r="F18" s="44">
        <f t="shared" si="0"/>
        <v>10500</v>
      </c>
      <c r="G18" s="25"/>
      <c r="H18" s="25"/>
    </row>
    <row r="19" spans="1:8" s="26" customFormat="1" ht="18">
      <c r="A19" s="27" t="s">
        <v>70</v>
      </c>
      <c r="B19" s="22">
        <v>400</v>
      </c>
      <c r="C19" s="23">
        <v>40</v>
      </c>
      <c r="D19" s="42" t="s">
        <v>22</v>
      </c>
      <c r="E19" s="24" t="s">
        <v>29</v>
      </c>
      <c r="F19" s="44">
        <f t="shared" si="0"/>
        <v>16000</v>
      </c>
      <c r="G19" s="25"/>
      <c r="H19" s="25"/>
    </row>
    <row r="20" spans="1:8" s="26" customFormat="1" ht="18">
      <c r="A20" s="27" t="s">
        <v>71</v>
      </c>
      <c r="B20" s="22">
        <v>800</v>
      </c>
      <c r="C20" s="23">
        <v>40</v>
      </c>
      <c r="D20" s="42" t="s">
        <v>22</v>
      </c>
      <c r="E20" s="24" t="s">
        <v>72</v>
      </c>
      <c r="F20" s="44">
        <f t="shared" si="0"/>
        <v>32000</v>
      </c>
      <c r="G20" s="25"/>
      <c r="H20" s="25"/>
    </row>
    <row r="21" spans="1:8" s="26" customFormat="1" ht="18">
      <c r="A21" s="27" t="s">
        <v>12</v>
      </c>
      <c r="B21" s="22">
        <v>400</v>
      </c>
      <c r="C21" s="23">
        <v>40</v>
      </c>
      <c r="D21" s="42" t="s">
        <v>22</v>
      </c>
      <c r="E21" s="24" t="s">
        <v>30</v>
      </c>
      <c r="F21" s="44">
        <f t="shared" si="0"/>
        <v>16000</v>
      </c>
      <c r="G21" s="25"/>
      <c r="H21" s="25"/>
    </row>
    <row r="22" spans="1:8" s="26" customFormat="1" ht="18">
      <c r="A22" s="27" t="s">
        <v>13</v>
      </c>
      <c r="B22" s="22">
        <v>400</v>
      </c>
      <c r="C22" s="23">
        <v>30</v>
      </c>
      <c r="D22" s="42" t="s">
        <v>22</v>
      </c>
      <c r="E22" s="24" t="s">
        <v>31</v>
      </c>
      <c r="F22" s="44">
        <f t="shared" si="0"/>
        <v>12000</v>
      </c>
      <c r="G22" s="25"/>
      <c r="H22" s="25"/>
    </row>
    <row r="23" spans="1:8" s="26" customFormat="1" ht="18">
      <c r="A23" s="27" t="s">
        <v>14</v>
      </c>
      <c r="B23" s="22">
        <v>400</v>
      </c>
      <c r="C23" s="23">
        <v>15</v>
      </c>
      <c r="D23" s="42" t="s">
        <v>22</v>
      </c>
      <c r="E23" s="24"/>
      <c r="F23" s="44">
        <f t="shared" si="0"/>
        <v>6000</v>
      </c>
      <c r="G23" s="25"/>
      <c r="H23" s="25"/>
    </row>
    <row r="24" spans="1:8" s="26" customFormat="1" ht="18">
      <c r="A24" s="27" t="s">
        <v>24</v>
      </c>
      <c r="B24" s="22">
        <v>800</v>
      </c>
      <c r="C24" s="23">
        <v>5</v>
      </c>
      <c r="D24" s="42" t="s">
        <v>22</v>
      </c>
      <c r="E24" s="24"/>
      <c r="F24" s="44">
        <f t="shared" si="0"/>
        <v>4000</v>
      </c>
      <c r="G24" s="25"/>
      <c r="H24" s="25"/>
    </row>
    <row r="25" spans="1:8" s="10" customFormat="1" ht="18.75" thickBot="1">
      <c r="A25" s="156" t="s">
        <v>79</v>
      </c>
      <c r="B25" s="157"/>
      <c r="C25" s="157"/>
      <c r="D25" s="157"/>
      <c r="E25" s="158"/>
      <c r="F25" s="46">
        <f>SUM(F7:F24)</f>
        <v>214000</v>
      </c>
      <c r="G25" s="8"/>
      <c r="H25" s="8"/>
    </row>
    <row r="26" spans="1:8" s="10" customFormat="1" ht="18.75" thickBot="1">
      <c r="A26" s="151" t="s">
        <v>77</v>
      </c>
      <c r="B26" s="152"/>
      <c r="C26" s="152"/>
      <c r="D26" s="152"/>
      <c r="E26" s="152"/>
      <c r="F26" s="153"/>
      <c r="G26" s="8"/>
      <c r="H26" s="8"/>
    </row>
    <row r="27" spans="1:8" s="10" customFormat="1" ht="18">
      <c r="A27" s="30" t="s">
        <v>7</v>
      </c>
      <c r="B27" s="31" t="s">
        <v>8</v>
      </c>
      <c r="C27" s="31" t="s">
        <v>9</v>
      </c>
      <c r="D27" s="31" t="s">
        <v>5</v>
      </c>
      <c r="E27" s="32" t="s">
        <v>6</v>
      </c>
      <c r="F27" s="33" t="s">
        <v>10</v>
      </c>
      <c r="G27" s="8"/>
      <c r="H27" s="8"/>
    </row>
    <row r="28" spans="1:8" s="26" customFormat="1" ht="18">
      <c r="A28" s="27" t="s">
        <v>53</v>
      </c>
      <c r="B28" s="22">
        <v>600</v>
      </c>
      <c r="C28" s="23">
        <v>10</v>
      </c>
      <c r="D28" s="42" t="s">
        <v>54</v>
      </c>
      <c r="E28" s="24" t="s">
        <v>55</v>
      </c>
      <c r="F28" s="28">
        <f>B28*C28</f>
        <v>6000</v>
      </c>
      <c r="G28" s="25"/>
      <c r="H28" s="25"/>
    </row>
    <row r="29" spans="1:8" s="26" customFormat="1" ht="18">
      <c r="A29" s="27" t="s">
        <v>58</v>
      </c>
      <c r="B29" s="22">
        <v>800</v>
      </c>
      <c r="C29" s="23">
        <v>10</v>
      </c>
      <c r="D29" s="42" t="s">
        <v>54</v>
      </c>
      <c r="E29" s="24" t="s">
        <v>60</v>
      </c>
      <c r="F29" s="28">
        <f t="shared" ref="F29:F31" si="1">B29*C29</f>
        <v>8000</v>
      </c>
      <c r="G29" s="25"/>
      <c r="H29" s="25"/>
    </row>
    <row r="30" spans="1:8" s="26" customFormat="1" ht="18">
      <c r="A30" s="27" t="s">
        <v>73</v>
      </c>
      <c r="B30" s="22">
        <v>800</v>
      </c>
      <c r="C30" s="23">
        <v>40</v>
      </c>
      <c r="D30" s="42" t="s">
        <v>22</v>
      </c>
      <c r="E30" s="24" t="s">
        <v>73</v>
      </c>
      <c r="F30" s="28">
        <f t="shared" si="1"/>
        <v>32000</v>
      </c>
      <c r="G30" s="25"/>
      <c r="H30" s="25"/>
    </row>
    <row r="31" spans="1:8" s="26" customFormat="1" ht="18">
      <c r="A31" s="27" t="s">
        <v>74</v>
      </c>
      <c r="B31" s="22">
        <v>800</v>
      </c>
      <c r="C31" s="23">
        <v>15</v>
      </c>
      <c r="D31" s="42" t="s">
        <v>54</v>
      </c>
      <c r="E31" s="24" t="s">
        <v>74</v>
      </c>
      <c r="F31" s="28">
        <f t="shared" si="1"/>
        <v>12000</v>
      </c>
      <c r="G31" s="25"/>
      <c r="H31" s="25"/>
    </row>
    <row r="32" spans="1:8" s="10" customFormat="1" ht="18.75" thickBot="1">
      <c r="A32" s="154" t="s">
        <v>79</v>
      </c>
      <c r="B32" s="154"/>
      <c r="C32" s="154"/>
      <c r="D32" s="154"/>
      <c r="E32" s="155"/>
      <c r="F32" s="28">
        <f>SUM(F28:F31)</f>
        <v>58000</v>
      </c>
      <c r="G32" s="8"/>
      <c r="H32" s="8"/>
    </row>
    <row r="33" spans="1:8" s="37" customFormat="1" ht="18">
      <c r="A33" s="35" t="s">
        <v>16</v>
      </c>
      <c r="B33" s="134" t="s">
        <v>36</v>
      </c>
      <c r="C33" s="135"/>
      <c r="D33" s="136"/>
      <c r="E33" s="32" t="s">
        <v>6</v>
      </c>
      <c r="F33" s="33" t="s">
        <v>43</v>
      </c>
      <c r="G33" s="36"/>
      <c r="H33" s="36"/>
    </row>
    <row r="34" spans="1:8" s="39" customFormat="1" ht="17.25">
      <c r="A34" s="27" t="s">
        <v>33</v>
      </c>
      <c r="B34" s="110">
        <v>0.15</v>
      </c>
      <c r="C34" s="111"/>
      <c r="D34" s="112"/>
      <c r="E34" s="43" t="s">
        <v>37</v>
      </c>
      <c r="F34" s="47">
        <f>(F25+F32)*0.15</f>
        <v>40800</v>
      </c>
      <c r="G34" s="38"/>
      <c r="H34" s="38"/>
    </row>
    <row r="35" spans="1:8" s="39" customFormat="1" ht="17.25">
      <c r="A35" s="27" t="s">
        <v>39</v>
      </c>
      <c r="B35" s="117">
        <v>0.1</v>
      </c>
      <c r="C35" s="117"/>
      <c r="D35" s="117"/>
      <c r="E35" s="48" t="s">
        <v>75</v>
      </c>
      <c r="F35" s="47">
        <f>(F25+F32)*0.1</f>
        <v>27200</v>
      </c>
      <c r="G35" s="38"/>
      <c r="H35" s="38"/>
    </row>
    <row r="36" spans="1:8" s="39" customFormat="1" ht="17.25">
      <c r="A36" s="27" t="s">
        <v>34</v>
      </c>
      <c r="B36" s="110">
        <v>0.03</v>
      </c>
      <c r="C36" s="111"/>
      <c r="D36" s="112"/>
      <c r="E36" s="43" t="s">
        <v>38</v>
      </c>
      <c r="F36" s="47">
        <f>(F25+F32)*0.03</f>
        <v>8160</v>
      </c>
      <c r="G36" s="38"/>
      <c r="H36" s="38"/>
    </row>
    <row r="37" spans="1:8" s="10" customFormat="1" ht="17.25">
      <c r="A37" s="133" t="s">
        <v>35</v>
      </c>
      <c r="B37" s="137"/>
      <c r="C37" s="137"/>
      <c r="D37" s="137"/>
      <c r="E37" s="138"/>
      <c r="F37" s="46">
        <f>SUM(F34:F36)</f>
        <v>76160</v>
      </c>
      <c r="G37" s="8"/>
      <c r="H37" s="8"/>
    </row>
    <row r="38" spans="1:8" s="9" customFormat="1" ht="18">
      <c r="A38" s="40" t="s">
        <v>15</v>
      </c>
      <c r="B38" s="139" t="s">
        <v>40</v>
      </c>
      <c r="C38" s="140"/>
      <c r="D38" s="141"/>
      <c r="E38" s="49" t="s">
        <v>41</v>
      </c>
      <c r="F38" s="21"/>
      <c r="G38" s="8"/>
      <c r="H38" s="8"/>
    </row>
    <row r="39" spans="1:8" s="10" customFormat="1" ht="17.25">
      <c r="A39" s="16" t="s">
        <v>18</v>
      </c>
      <c r="B39" s="120">
        <v>0.1</v>
      </c>
      <c r="C39" s="121"/>
      <c r="D39" s="122"/>
      <c r="E39" s="17" t="s">
        <v>17</v>
      </c>
      <c r="F39" s="50">
        <f>(F25+F32)*0.1</f>
        <v>27200</v>
      </c>
      <c r="G39" s="8"/>
      <c r="H39" s="8"/>
    </row>
    <row r="40" spans="1:8" s="10" customFormat="1" ht="17.25">
      <c r="A40" s="16" t="s">
        <v>19</v>
      </c>
      <c r="B40" s="120">
        <v>0.01</v>
      </c>
      <c r="C40" s="121"/>
      <c r="D40" s="122"/>
      <c r="E40" s="17" t="s">
        <v>42</v>
      </c>
      <c r="F40" s="51">
        <f>(F25+F32)*0.01</f>
        <v>2720</v>
      </c>
      <c r="G40" s="8"/>
      <c r="H40" s="8"/>
    </row>
    <row r="41" spans="1:8" s="10" customFormat="1" ht="17.25">
      <c r="A41" s="123" t="s">
        <v>32</v>
      </c>
      <c r="B41" s="124"/>
      <c r="C41" s="124"/>
      <c r="D41" s="124"/>
      <c r="E41" s="125"/>
      <c r="F41" s="50">
        <f>SUM(F39:F40)</f>
        <v>29920</v>
      </c>
      <c r="G41" s="8"/>
      <c r="H41" s="8"/>
    </row>
    <row r="42" spans="1:8" s="10" customFormat="1">
      <c r="A42" s="126" t="s">
        <v>0</v>
      </c>
      <c r="B42" s="127"/>
      <c r="C42" s="127"/>
      <c r="D42" s="127"/>
      <c r="E42" s="128"/>
      <c r="F42" s="52">
        <f>F25+F37+F41</f>
        <v>320080</v>
      </c>
      <c r="G42" s="8"/>
      <c r="H42" s="8"/>
    </row>
    <row r="43" spans="1:8" s="10" customFormat="1" ht="15.75" customHeight="1">
      <c r="A43" s="53" t="s">
        <v>81</v>
      </c>
      <c r="B43" s="129" t="s">
        <v>80</v>
      </c>
      <c r="C43" s="164"/>
      <c r="D43" s="164"/>
      <c r="E43" s="164"/>
      <c r="F43" s="142"/>
      <c r="G43" s="8"/>
      <c r="H43" s="8"/>
    </row>
    <row r="44" spans="1:8" s="26" customFormat="1" ht="15">
      <c r="A44" s="54">
        <v>0.05</v>
      </c>
      <c r="B44" s="115">
        <f>F42*0.05</f>
        <v>16004</v>
      </c>
      <c r="C44" s="165"/>
      <c r="D44" s="165"/>
      <c r="E44" s="165"/>
      <c r="F44" s="116"/>
      <c r="G44" s="25"/>
      <c r="H44" s="25"/>
    </row>
    <row r="45" spans="1:8" s="26" customFormat="1" ht="15">
      <c r="A45" s="159"/>
      <c r="B45" s="160"/>
      <c r="C45" s="161"/>
      <c r="D45" s="161"/>
      <c r="E45" s="162"/>
      <c r="F45" s="163"/>
      <c r="G45" s="25"/>
      <c r="H45" s="25"/>
    </row>
    <row r="46" spans="1:8" s="166" customFormat="1" ht="22.5">
      <c r="A46" s="167" t="s">
        <v>156</v>
      </c>
      <c r="B46" s="168"/>
      <c r="C46" s="168"/>
      <c r="D46" s="169"/>
      <c r="E46" s="170" t="s">
        <v>82</v>
      </c>
      <c r="F46" s="171"/>
      <c r="G46" s="25"/>
      <c r="H46" s="25"/>
    </row>
    <row r="47" spans="1:8" s="26" customFormat="1" ht="27.75" customHeight="1">
      <c r="A47" s="199" t="s">
        <v>83</v>
      </c>
      <c r="B47" s="199"/>
      <c r="C47" s="199"/>
      <c r="D47" s="199"/>
      <c r="E47" s="200" t="s">
        <v>157</v>
      </c>
      <c r="F47" s="200"/>
      <c r="G47" s="25"/>
      <c r="H47" s="25"/>
    </row>
    <row r="48" spans="1:8" s="10" customFormat="1">
      <c r="A48" s="1"/>
      <c r="B48" s="1"/>
      <c r="C48" s="1"/>
      <c r="D48" s="1"/>
      <c r="E48" s="13"/>
      <c r="F48" s="15"/>
      <c r="G48" s="8"/>
      <c r="H48" s="8"/>
    </row>
    <row r="49" spans="1:6" ht="15" customHeight="1">
      <c r="A49" s="12" t="s">
        <v>2</v>
      </c>
      <c r="B49" s="1"/>
    </row>
    <row r="50" spans="1:6" ht="15" customHeight="1">
      <c r="A50" s="41" t="s">
        <v>20</v>
      </c>
      <c r="C50" s="7"/>
      <c r="D50" s="11"/>
      <c r="E50" s="14" t="s">
        <v>21</v>
      </c>
      <c r="F50" s="7" t="s">
        <v>1</v>
      </c>
    </row>
    <row r="51" spans="1:6" s="6" customFormat="1" ht="15" customHeight="1">
      <c r="B51" s="4"/>
      <c r="C51" s="2"/>
      <c r="D51" s="2"/>
      <c r="E51" s="14"/>
      <c r="F51" s="3"/>
    </row>
    <row r="52" spans="1:6" s="6" customFormat="1" ht="0.75" hidden="1" customHeight="1">
      <c r="A52" s="4"/>
      <c r="B52" s="4"/>
      <c r="C52" s="2"/>
      <c r="D52" s="2"/>
      <c r="E52" s="14"/>
      <c r="F52" s="3"/>
    </row>
  </sheetData>
  <mergeCells count="23">
    <mergeCell ref="A5:F5"/>
    <mergeCell ref="A26:F26"/>
    <mergeCell ref="A32:E32"/>
    <mergeCell ref="B43:F43"/>
    <mergeCell ref="B44:F44"/>
    <mergeCell ref="A46:D46"/>
    <mergeCell ref="E46:F46"/>
    <mergeCell ref="A47:D47"/>
    <mergeCell ref="E47:F47"/>
    <mergeCell ref="E2:F2"/>
    <mergeCell ref="A1:F1"/>
    <mergeCell ref="A3:B3"/>
    <mergeCell ref="A25:E25"/>
    <mergeCell ref="B33:D33"/>
    <mergeCell ref="B34:D34"/>
    <mergeCell ref="B36:D36"/>
    <mergeCell ref="A37:E37"/>
    <mergeCell ref="B35:D35"/>
    <mergeCell ref="B38:D38"/>
    <mergeCell ref="B39:D39"/>
    <mergeCell ref="B40:D40"/>
    <mergeCell ref="A41:E41"/>
    <mergeCell ref="A42:E42"/>
  </mergeCells>
  <phoneticPr fontId="2" type="noConversion"/>
  <printOptions horizontalCentered="1"/>
  <pageMargins left="0.15748031496062992" right="0.15748031496062992" top="0.35433070866141736" bottom="0.19685039370078741" header="0.19685039370078741" footer="0.11811023622047245"/>
  <pageSetup paperSize="9" scale="6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市场活动管理分析系统价表</vt:lpstr>
      <vt:lpstr>市场活动管理分析系统成本概算</vt:lpstr>
      <vt:lpstr>市场活动管理分析系统成本概算!Print_Area</vt:lpstr>
    </vt:vector>
  </TitlesOfParts>
  <Company>sinotrust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ISENGINE</dc:creator>
  <cp:lastModifiedBy>public</cp:lastModifiedBy>
  <cp:lastPrinted>2012-08-07T11:14:02Z</cp:lastPrinted>
  <dcterms:created xsi:type="dcterms:W3CDTF">2000-08-14T03:22:19Z</dcterms:created>
  <dcterms:modified xsi:type="dcterms:W3CDTF">2012-09-21T09:31:30Z</dcterms:modified>
</cp:coreProperties>
</file>