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hultstudents-my.sharepoint.com/personal/ctemirbekova_student_hult_edu/Documents/Dye Simluation/"/>
    </mc:Choice>
  </mc:AlternateContent>
  <xr:revisionPtr revIDLastSave="2406" documentId="11_F25DC773A252ABDACC1048A1E199661C5BDE58E4" xr6:coauthVersionLast="47" xr6:coauthVersionMax="47" xr10:uidLastSave="{FD9E0CFE-9895-469E-93CD-9AC7767BDAE1}"/>
  <bookViews>
    <workbookView xWindow="-110" yWindow="-110" windowWidth="19420" windowHeight="10420" xr2:uid="{00000000-000D-0000-FFFF-FFFF00000000}"/>
  </bookViews>
  <sheets>
    <sheet name="Calculations" sheetId="13" r:id="rId1"/>
    <sheet name="42V425" sheetId="1" r:id="rId2"/>
    <sheet name="37A124" sheetId="2" r:id="rId3"/>
    <sheet name="36H401" sheetId="3" r:id="rId4"/>
    <sheet name="22P812" sheetId="4" r:id="rId5"/>
    <sheet name="27Y920" sheetId="10" r:id="rId6"/>
    <sheet name="22U541" sheetId="5" r:id="rId7"/>
    <sheet name="22J771" sheetId="6" r:id="rId8"/>
    <sheet name="36P119" sheetId="7" r:id="rId9"/>
    <sheet name="38M618" sheetId="8" r:id="rId10"/>
    <sheet name="40D096" sheetId="9" r:id="rId11"/>
    <sheet name="44T787" sheetId="11" r:id="rId12"/>
    <sheet name="41L739" sheetId="12" r:id="rId13"/>
    <sheet name="Final Decision Email" sheetId="16" r:id="rId14"/>
  </sheets>
  <definedNames>
    <definedName name="solver_eng" localSheetId="12" hidden="1">1</definedName>
    <definedName name="solver_neg" localSheetId="12" hidden="1">1</definedName>
    <definedName name="solver_num" localSheetId="12" hidden="1">0</definedName>
    <definedName name="solver_opt" localSheetId="12" hidden="1">'41L739'!$E$31</definedName>
    <definedName name="solver_typ" localSheetId="12" hidden="1">1</definedName>
    <definedName name="solver_val" localSheetId="12" hidden="1">0</definedName>
    <definedName name="solver_ver" localSheetId="12" hidden="1">3</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E2" i="3"/>
  <c r="N5" i="4"/>
  <c r="N8" i="4"/>
  <c r="K7" i="4" s="1"/>
  <c r="K12" i="4"/>
  <c r="J12" i="4"/>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F2" i="1"/>
  <c r="E2" i="1"/>
  <c r="D2" i="1"/>
  <c r="C3" i="12"/>
  <c r="D3" i="12"/>
  <c r="E3" i="12"/>
  <c r="C4" i="12"/>
  <c r="D4" i="12"/>
  <c r="E4" i="12"/>
  <c r="C5" i="12"/>
  <c r="D5" i="12"/>
  <c r="E5" i="12"/>
  <c r="C6" i="12"/>
  <c r="D6" i="12"/>
  <c r="E6" i="12"/>
  <c r="C7" i="12"/>
  <c r="D7" i="12"/>
  <c r="E7" i="12"/>
  <c r="C8" i="12"/>
  <c r="D8" i="12"/>
  <c r="E8" i="12"/>
  <c r="C9" i="12"/>
  <c r="D9" i="12"/>
  <c r="E9" i="12"/>
  <c r="C10" i="12"/>
  <c r="D10" i="12"/>
  <c r="E10" i="12"/>
  <c r="C11" i="12"/>
  <c r="D11" i="12"/>
  <c r="E11" i="12"/>
  <c r="C12" i="12"/>
  <c r="D12" i="12"/>
  <c r="E12" i="12"/>
  <c r="C13" i="12"/>
  <c r="D13" i="12"/>
  <c r="E13" i="12"/>
  <c r="C14" i="12"/>
  <c r="D14" i="12"/>
  <c r="E14" i="12"/>
  <c r="C15" i="12"/>
  <c r="D15" i="12"/>
  <c r="E15" i="12"/>
  <c r="C16" i="12"/>
  <c r="D16" i="12"/>
  <c r="E16" i="12"/>
  <c r="C17" i="12"/>
  <c r="D17" i="12"/>
  <c r="E17" i="12"/>
  <c r="C18" i="12"/>
  <c r="D18" i="12"/>
  <c r="E18" i="12"/>
  <c r="C19" i="12"/>
  <c r="D19" i="12"/>
  <c r="E19" i="12"/>
  <c r="C20" i="12"/>
  <c r="D20" i="12"/>
  <c r="E20" i="12"/>
  <c r="C21" i="12"/>
  <c r="D21" i="12"/>
  <c r="E21" i="12"/>
  <c r="C22" i="12"/>
  <c r="D22" i="12"/>
  <c r="E22" i="12"/>
  <c r="C23" i="12"/>
  <c r="D23" i="12"/>
  <c r="E23" i="12"/>
  <c r="C24" i="12"/>
  <c r="D24" i="12"/>
  <c r="E24" i="12"/>
  <c r="C25" i="12"/>
  <c r="D25" i="12"/>
  <c r="E25" i="12"/>
  <c r="C26" i="12"/>
  <c r="D26" i="12"/>
  <c r="E26" i="12"/>
  <c r="C27" i="12"/>
  <c r="D27" i="12"/>
  <c r="E27" i="12"/>
  <c r="C28" i="12"/>
  <c r="D28" i="12"/>
  <c r="E28" i="12"/>
  <c r="C29" i="12"/>
  <c r="D29" i="12"/>
  <c r="E29" i="12"/>
  <c r="C30" i="12"/>
  <c r="D30" i="12"/>
  <c r="E30" i="12"/>
  <c r="C31" i="12"/>
  <c r="D31" i="12"/>
  <c r="E31" i="12"/>
  <c r="E2" i="12"/>
  <c r="D2" i="12"/>
  <c r="C2" i="12"/>
  <c r="D3" i="11"/>
  <c r="E3" i="11"/>
  <c r="F3" i="11"/>
  <c r="D4" i="11"/>
  <c r="E4" i="11"/>
  <c r="F4" i="11"/>
  <c r="D5" i="11"/>
  <c r="E5" i="11"/>
  <c r="F5" i="11"/>
  <c r="D6" i="11"/>
  <c r="E6" i="11"/>
  <c r="F6" i="11"/>
  <c r="D7" i="11"/>
  <c r="E7" i="11"/>
  <c r="F7" i="11"/>
  <c r="D8" i="11"/>
  <c r="E8" i="11"/>
  <c r="F8" i="11"/>
  <c r="D9" i="11"/>
  <c r="E9" i="11"/>
  <c r="F9" i="11"/>
  <c r="D10" i="11"/>
  <c r="E10" i="11"/>
  <c r="F10" i="11"/>
  <c r="D11" i="11"/>
  <c r="E11" i="11"/>
  <c r="F11" i="11"/>
  <c r="D12" i="11"/>
  <c r="E12" i="11"/>
  <c r="F12" i="11"/>
  <c r="D13" i="11"/>
  <c r="E13" i="11"/>
  <c r="F13" i="11"/>
  <c r="D14" i="11"/>
  <c r="E14" i="11"/>
  <c r="F14" i="11"/>
  <c r="D15" i="11"/>
  <c r="E15" i="11"/>
  <c r="F15" i="11"/>
  <c r="D16" i="11"/>
  <c r="E16" i="11"/>
  <c r="F16" i="11"/>
  <c r="D17" i="11"/>
  <c r="E17" i="11"/>
  <c r="F17" i="11"/>
  <c r="D18" i="11"/>
  <c r="E18" i="11"/>
  <c r="F18" i="11"/>
  <c r="D19" i="11"/>
  <c r="E19" i="11"/>
  <c r="F19" i="11"/>
  <c r="D20" i="11"/>
  <c r="E20" i="11"/>
  <c r="F20" i="11"/>
  <c r="D21" i="11"/>
  <c r="E21" i="11"/>
  <c r="F21" i="11"/>
  <c r="D22" i="11"/>
  <c r="E22" i="11"/>
  <c r="F22" i="11"/>
  <c r="D23" i="11"/>
  <c r="E23" i="11"/>
  <c r="F23" i="11"/>
  <c r="D24" i="11"/>
  <c r="E24" i="11"/>
  <c r="F24" i="11"/>
  <c r="D25" i="11"/>
  <c r="E25" i="11"/>
  <c r="F25" i="11"/>
  <c r="D26" i="11"/>
  <c r="E26" i="11"/>
  <c r="F26" i="11"/>
  <c r="D27" i="11"/>
  <c r="E27" i="11"/>
  <c r="F27" i="11"/>
  <c r="D28" i="11"/>
  <c r="E28" i="11"/>
  <c r="F28" i="11"/>
  <c r="D29" i="11"/>
  <c r="E29" i="11"/>
  <c r="F29" i="11"/>
  <c r="D30" i="11"/>
  <c r="E30" i="11"/>
  <c r="F30" i="11"/>
  <c r="D31" i="11"/>
  <c r="E31" i="11"/>
  <c r="F31" i="11"/>
  <c r="F2" i="11"/>
  <c r="E2" i="11"/>
  <c r="D2" i="11"/>
  <c r="D3" i="9"/>
  <c r="E3" i="9"/>
  <c r="F3"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D17" i="9"/>
  <c r="E17" i="9"/>
  <c r="F17" i="9"/>
  <c r="D18" i="9"/>
  <c r="E18" i="9"/>
  <c r="F18" i="9"/>
  <c r="D19" i="9"/>
  <c r="E19" i="9"/>
  <c r="F19" i="9"/>
  <c r="D20" i="9"/>
  <c r="E20" i="9"/>
  <c r="F20" i="9"/>
  <c r="D21" i="9"/>
  <c r="E21" i="9"/>
  <c r="F21" i="9"/>
  <c r="D22" i="9"/>
  <c r="E22" i="9"/>
  <c r="F22" i="9"/>
  <c r="D23" i="9"/>
  <c r="E23" i="9"/>
  <c r="F23" i="9"/>
  <c r="D24" i="9"/>
  <c r="E24" i="9"/>
  <c r="F24" i="9"/>
  <c r="D25" i="9"/>
  <c r="E25" i="9"/>
  <c r="F25" i="9"/>
  <c r="D26" i="9"/>
  <c r="E26" i="9"/>
  <c r="F26" i="9"/>
  <c r="D27" i="9"/>
  <c r="E27" i="9"/>
  <c r="F27" i="9"/>
  <c r="D28" i="9"/>
  <c r="E28" i="9"/>
  <c r="F28" i="9"/>
  <c r="D29" i="9"/>
  <c r="E29" i="9"/>
  <c r="F29" i="9"/>
  <c r="D30" i="9"/>
  <c r="E30" i="9"/>
  <c r="F30" i="9"/>
  <c r="D31" i="9"/>
  <c r="E31" i="9"/>
  <c r="F31" i="9"/>
  <c r="F2" i="9"/>
  <c r="E2" i="9"/>
  <c r="D2" i="9"/>
  <c r="D3" i="8"/>
  <c r="E3" i="8"/>
  <c r="F3" i="8"/>
  <c r="D4" i="8"/>
  <c r="E4" i="8"/>
  <c r="F4" i="8"/>
  <c r="D5" i="8"/>
  <c r="E5" i="8"/>
  <c r="F5" i="8"/>
  <c r="D6" i="8"/>
  <c r="E6" i="8"/>
  <c r="F6" i="8"/>
  <c r="D7" i="8"/>
  <c r="E7" i="8"/>
  <c r="F7" i="8"/>
  <c r="D8" i="8"/>
  <c r="E8" i="8"/>
  <c r="F8" i="8"/>
  <c r="D9" i="8"/>
  <c r="E9" i="8"/>
  <c r="F9" i="8"/>
  <c r="D10" i="8"/>
  <c r="E10" i="8"/>
  <c r="F10" i="8"/>
  <c r="D11" i="8"/>
  <c r="E11" i="8"/>
  <c r="F11" i="8"/>
  <c r="D12" i="8"/>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D24" i="8"/>
  <c r="E24" i="8"/>
  <c r="F24" i="8"/>
  <c r="D25" i="8"/>
  <c r="E25" i="8"/>
  <c r="F25" i="8"/>
  <c r="D26" i="8"/>
  <c r="E26" i="8"/>
  <c r="F26" i="8"/>
  <c r="D27" i="8"/>
  <c r="E27" i="8"/>
  <c r="F27" i="8"/>
  <c r="D28" i="8"/>
  <c r="E28" i="8"/>
  <c r="F28" i="8"/>
  <c r="D29" i="8"/>
  <c r="E29" i="8"/>
  <c r="F29" i="8"/>
  <c r="D30" i="8"/>
  <c r="E30" i="8"/>
  <c r="F30" i="8"/>
  <c r="F2" i="8"/>
  <c r="E2" i="8"/>
  <c r="D2" i="8"/>
  <c r="E3" i="7"/>
  <c r="F3" i="7"/>
  <c r="E4" i="7"/>
  <c r="F4" i="7"/>
  <c r="E5" i="7"/>
  <c r="F5" i="7"/>
  <c r="E6" i="7"/>
  <c r="F6" i="7"/>
  <c r="E7" i="7"/>
  <c r="F7" i="7"/>
  <c r="E8" i="7"/>
  <c r="F8" i="7"/>
  <c r="E9" i="7"/>
  <c r="F9" i="7"/>
  <c r="E10" i="7"/>
  <c r="F10" i="7"/>
  <c r="E11" i="7"/>
  <c r="F11" i="7"/>
  <c r="E12" i="7"/>
  <c r="F12" i="7"/>
  <c r="E13" i="7"/>
  <c r="F13" i="7"/>
  <c r="E14" i="7"/>
  <c r="F14" i="7"/>
  <c r="E15" i="7"/>
  <c r="F15" i="7"/>
  <c r="E16" i="7"/>
  <c r="F16" i="7"/>
  <c r="E17" i="7"/>
  <c r="F17" i="7"/>
  <c r="E18" i="7"/>
  <c r="F18" i="7"/>
  <c r="E19" i="7"/>
  <c r="F19" i="7"/>
  <c r="E20" i="7"/>
  <c r="F20" i="7"/>
  <c r="E21" i="7"/>
  <c r="F21" i="7"/>
  <c r="E22" i="7"/>
  <c r="F22" i="7"/>
  <c r="E23" i="7"/>
  <c r="F23" i="7"/>
  <c r="E24" i="7"/>
  <c r="F24" i="7"/>
  <c r="E25" i="7"/>
  <c r="F25" i="7"/>
  <c r="E26" i="7"/>
  <c r="F26" i="7"/>
  <c r="E27" i="7"/>
  <c r="F27" i="7"/>
  <c r="E28" i="7"/>
  <c r="F28" i="7"/>
  <c r="E29" i="7"/>
  <c r="F29" i="7"/>
  <c r="E30" i="7"/>
  <c r="F30" i="7"/>
  <c r="E31" i="7"/>
  <c r="F31" i="7"/>
  <c r="F2"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2" i="7"/>
  <c r="D3" i="10"/>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E2" i="10"/>
  <c r="D2" i="10"/>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E2" i="4"/>
  <c r="D2" i="4"/>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F3" i="2"/>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F2" i="2"/>
  <c r="E2" i="2"/>
  <c r="F3" i="5"/>
  <c r="F4" i="5" s="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E3" i="5"/>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2" i="5"/>
  <c r="F2" i="5"/>
  <c r="F3" i="6"/>
  <c r="F4" i="6" s="1"/>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2" i="6"/>
  <c r="E2" i="6"/>
  <c r="E3" i="6" s="1"/>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C8" i="13"/>
  <c r="C13" i="13"/>
  <c r="C12" i="13"/>
  <c r="C11" i="13"/>
  <c r="C10" i="13"/>
  <c r="C9" i="13"/>
  <c r="C7" i="13"/>
  <c r="C6" i="13"/>
  <c r="C5" i="13"/>
  <c r="C4" i="13"/>
  <c r="C3" i="13"/>
  <c r="C2" i="13"/>
  <c r="B8" i="13"/>
  <c r="B13" i="13"/>
  <c r="B12" i="13"/>
  <c r="B11" i="13"/>
  <c r="B10" i="13"/>
  <c r="B9" i="13"/>
  <c r="B7" i="13"/>
  <c r="B6" i="13"/>
  <c r="B5" i="13"/>
  <c r="B4" i="13"/>
  <c r="B3" i="13"/>
  <c r="B2" i="13"/>
  <c r="N11" i="10"/>
  <c r="N9" i="10"/>
  <c r="K14" i="10" s="1"/>
  <c r="N12" i="10"/>
  <c r="N10" i="10"/>
  <c r="K6" i="12"/>
  <c r="K4" i="12"/>
  <c r="J11" i="12" s="1"/>
  <c r="K7" i="12"/>
  <c r="K5" i="12"/>
  <c r="L3" i="11"/>
  <c r="L5" i="11"/>
  <c r="L6" i="11"/>
  <c r="L4" i="11"/>
  <c r="A2" i="11"/>
  <c r="L7" i="9"/>
  <c r="L6" i="9"/>
  <c r="L5" i="9"/>
  <c r="L4" i="9"/>
  <c r="J16" i="12" l="1"/>
  <c r="L16" i="9"/>
  <c r="J7" i="4"/>
  <c r="K16" i="12"/>
  <c r="K10" i="11"/>
  <c r="L15" i="11"/>
  <c r="J14" i="10"/>
  <c r="J9" i="10"/>
  <c r="K9" i="10"/>
  <c r="K11" i="12"/>
  <c r="L10" i="11"/>
  <c r="K15" i="11"/>
  <c r="K11" i="9"/>
  <c r="L11" i="9"/>
  <c r="K16" i="9"/>
  <c r="A2" i="9"/>
  <c r="L6" i="8"/>
  <c r="L4" i="8"/>
  <c r="L16" i="8" s="1"/>
  <c r="L7" i="8"/>
  <c r="L5" i="8"/>
  <c r="A2" i="8"/>
  <c r="L5" i="7"/>
  <c r="L3" i="7"/>
  <c r="L6" i="7"/>
  <c r="L4" i="7"/>
  <c r="L6" i="6"/>
  <c r="L4" i="6"/>
  <c r="L7" i="6"/>
  <c r="L5" i="6"/>
  <c r="A2" i="7"/>
  <c r="A2" i="6"/>
  <c r="L6" i="5"/>
  <c r="L15" i="5" s="1"/>
  <c r="L5" i="5"/>
  <c r="L4" i="5"/>
  <c r="L3" i="5"/>
  <c r="L15" i="7" l="1"/>
  <c r="K15" i="5"/>
  <c r="K10" i="5"/>
  <c r="L10" i="5"/>
  <c r="K11" i="6"/>
  <c r="L16" i="6"/>
  <c r="K11" i="8"/>
  <c r="L11" i="8"/>
  <c r="K16" i="8"/>
  <c r="L10" i="7"/>
  <c r="K15" i="7"/>
  <c r="K10" i="7"/>
  <c r="L11" i="6"/>
  <c r="K16" i="6"/>
  <c r="A2" i="5" l="1"/>
  <c r="N6" i="3"/>
  <c r="N3" i="3"/>
  <c r="A3" i="2"/>
  <c r="O7" i="2"/>
  <c r="L11" i="2" s="1"/>
  <c r="A2" i="1"/>
  <c r="O7" i="1"/>
  <c r="O4" i="2"/>
  <c r="O4" i="1"/>
  <c r="K5" i="3" l="1"/>
  <c r="L5" i="1"/>
  <c r="J5" i="3"/>
  <c r="K10" i="3"/>
  <c r="K11" i="2"/>
  <c r="L6" i="2"/>
  <c r="K6" i="2"/>
  <c r="J10" i="3"/>
  <c r="K5" i="1"/>
  <c r="K10" i="1"/>
  <c r="L10" i="1"/>
</calcChain>
</file>

<file path=xl/sharedStrings.xml><?xml version="1.0" encoding="utf-8"?>
<sst xmlns="http://schemas.openxmlformats.org/spreadsheetml/2006/main" count="377" uniqueCount="35">
  <si>
    <t>Batch #</t>
  </si>
  <si>
    <t>Std Dev</t>
  </si>
  <si>
    <t>Mean</t>
  </si>
  <si>
    <t>ID</t>
  </si>
  <si>
    <t>Values</t>
  </si>
  <si>
    <t>UCL</t>
  </si>
  <si>
    <t>LCL</t>
  </si>
  <si>
    <t>Column1</t>
  </si>
  <si>
    <t>Sample CI</t>
  </si>
  <si>
    <t>Standard Error</t>
  </si>
  <si>
    <t>Lower</t>
  </si>
  <si>
    <t>Upper</t>
  </si>
  <si>
    <t>s</t>
  </si>
  <si>
    <t>Median</t>
  </si>
  <si>
    <t>Mode</t>
  </si>
  <si>
    <t>Standard Deviation</t>
  </si>
  <si>
    <t>Sample Variance</t>
  </si>
  <si>
    <t>Population CI</t>
  </si>
  <si>
    <t>sigma</t>
  </si>
  <si>
    <t>Kurtosis</t>
  </si>
  <si>
    <t>size</t>
  </si>
  <si>
    <t>Skewness</t>
  </si>
  <si>
    <t>x-bar</t>
  </si>
  <si>
    <t>Range</t>
  </si>
  <si>
    <t>alpha</t>
  </si>
  <si>
    <t>Minimum</t>
  </si>
  <si>
    <t>Maximum</t>
  </si>
  <si>
    <t>Sum</t>
  </si>
  <si>
    <t>Here we used alpha x2, because it doesn't matter to us what the lower limit is, all we need to know is whether the dosage of Ceteareth-25 doesn’t surpass the threshold of 55.7 ml.
We calculated the CI using sigma and s, in both cases the upper control limit is reasonable and corresponds to the necessary parameters. We must note that in our sample there is an outlier (57.22765), this explains a high kurtosis measure. Such errors do occur in manifacture, but this is an exception, rather than a rule.</t>
  </si>
  <si>
    <t>Count</t>
  </si>
  <si>
    <t>Confidence Level(95.0%)</t>
  </si>
  <si>
    <t>For the sample from batch 37A124 we have done analysis using sigma and s, in both calculations the confidence interval is lower than the norm of 53 min, which means that probability of the batch containing products that could have a higher dose of colorant 54.7 is much lower, because the interval upper limit doesn't reach 53, which means that the batch shouldn't be recalled as for the most part the dosage doesn't surpass 55.7 ml.</t>
  </si>
  <si>
    <t>Standard deviation is higher, because there are several samples with doses of 55 ml and more, as well as one outlier of 57.2023 that are influencing the mean.</t>
  </si>
  <si>
    <t>LCP</t>
  </si>
  <si>
    <t xml:space="preserve">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</si>
</sst>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i/>
      <sz val="11"/>
      <color theme="1"/>
      <name val="Calibri"/>
      <family val="2"/>
      <scheme val="minor"/>
    </font>
    <font>
      <sz val="11"/>
      <color rgb="FF000000"/>
      <name val="Calibri"/>
      <family val="2"/>
    </font>
    <font>
      <sz val="11"/>
      <color rgb="FF000000"/>
      <name val="Calibri"/>
      <family val="2"/>
      <scheme val="minor"/>
    </font>
    <font>
      <i/>
      <sz val="11"/>
      <color rgb="FF000000"/>
      <name val="Calibri"/>
      <family val="2"/>
      <scheme val="minor"/>
    </font>
    <font>
      <b/>
      <sz val="11"/>
      <color theme="1"/>
      <name val="Calibri"/>
      <family val="2"/>
      <scheme val="minor"/>
    </font>
    <font>
      <b/>
      <sz val="11"/>
      <color rgb="FF000000"/>
      <name val="Calibri"/>
      <family val="2"/>
      <scheme val="minor"/>
    </font>
  </fonts>
  <fills count="2">
    <fill>
      <patternFill patternType="none"/>
    </fill>
    <fill>
      <patternFill patternType="gray125"/>
    </fill>
  </fills>
  <borders count="16">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45">
    <xf numFmtId="0" fontId="0" fillId="0" borderId="0" xfId="0"/>
    <xf numFmtId="0" fontId="0" fillId="0" borderId="1" xfId="0" applyBorder="1"/>
    <xf numFmtId="0" fontId="2" fillId="0" borderId="2" xfId="0" applyFont="1" applyBorder="1" applyAlignment="1">
      <alignment horizontal="centerContinuous"/>
    </xf>
    <xf numFmtId="0" fontId="0" fillId="0" borderId="0" xfId="0"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5" xfId="0" applyBorder="1" applyAlignment="1">
      <alignment horizontal="center"/>
    </xf>
    <xf numFmtId="0" fontId="0" fillId="0" borderId="6" xfId="0" applyBorder="1" applyAlignment="1">
      <alignment horizontal="center"/>
    </xf>
    <xf numFmtId="43" fontId="0" fillId="0" borderId="7" xfId="1" applyFont="1" applyBorder="1" applyAlignment="1">
      <alignment horizontal="center"/>
    </xf>
    <xf numFmtId="43" fontId="0" fillId="0" borderId="8" xfId="1" applyFont="1" applyBorder="1" applyAlignment="1">
      <alignment horizontal="center"/>
    </xf>
    <xf numFmtId="0" fontId="2" fillId="0" borderId="2" xfId="0" applyFont="1" applyBorder="1" applyAlignment="1">
      <alignment horizontal="center"/>
    </xf>
    <xf numFmtId="0" fontId="4" fillId="0" borderId="0" xfId="0" applyFont="1"/>
    <xf numFmtId="0" fontId="5" fillId="0" borderId="2" xfId="0" applyFont="1" applyBorder="1"/>
    <xf numFmtId="0" fontId="4" fillId="0" borderId="1" xfId="0" applyFont="1" applyBorder="1"/>
    <xf numFmtId="0" fontId="0" fillId="0" borderId="4" xfId="0" applyBorder="1"/>
    <xf numFmtId="0" fontId="0" fillId="0" borderId="12" xfId="0" applyBorder="1"/>
    <xf numFmtId="0" fontId="3" fillId="0" borderId="0" xfId="0" applyFont="1"/>
    <xf numFmtId="0" fontId="3" fillId="0" borderId="12" xfId="0" applyFont="1" applyBorder="1"/>
    <xf numFmtId="43" fontId="0" fillId="0" borderId="0" xfId="1" applyFont="1" applyBorder="1" applyAlignment="1">
      <alignment horizontal="center"/>
    </xf>
    <xf numFmtId="0" fontId="4" fillId="0" borderId="12" xfId="0" applyFont="1" applyBorder="1"/>
    <xf numFmtId="0" fontId="0" fillId="0" borderId="0" xfId="0" applyAlignment="1">
      <alignment horizontal="center"/>
    </xf>
    <xf numFmtId="0" fontId="6" fillId="0" borderId="13" xfId="0" applyFont="1" applyBorder="1" applyAlignment="1">
      <alignment horizontal="center"/>
    </xf>
    <xf numFmtId="0" fontId="6" fillId="0" borderId="1" xfId="0" applyFont="1" applyBorder="1" applyAlignment="1">
      <alignment horizontal="center"/>
    </xf>
    <xf numFmtId="0" fontId="0" fillId="0" borderId="0" xfId="0" applyBorder="1"/>
    <xf numFmtId="0" fontId="0" fillId="0" borderId="3" xfId="0" applyBorder="1" applyAlignment="1">
      <alignment horizontal="center" wrapText="1"/>
    </xf>
    <xf numFmtId="0" fontId="0" fillId="0" borderId="11"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0" fillId="0" borderId="5" xfId="0" applyBorder="1" applyAlignment="1">
      <alignment horizontal="left"/>
    </xf>
    <xf numFmtId="0" fontId="0" fillId="0" borderId="7" xfId="0" applyBorder="1" applyAlignment="1">
      <alignment horizontal="left"/>
    </xf>
    <xf numFmtId="9" fontId="0" fillId="0" borderId="8" xfId="0" applyNumberFormat="1" applyBorder="1"/>
    <xf numFmtId="0" fontId="0" fillId="0" borderId="9" xfId="0" applyBorder="1" applyAlignment="1">
      <alignment horizontal="center"/>
    </xf>
    <xf numFmtId="0" fontId="0" fillId="0" borderId="10" xfId="0" applyBorder="1" applyAlignment="1">
      <alignment horizontal="center"/>
    </xf>
    <xf numFmtId="0" fontId="0" fillId="0" borderId="3" xfId="0" applyBorder="1" applyAlignment="1">
      <alignment horizontal="right"/>
    </xf>
    <xf numFmtId="0" fontId="0" fillId="0" borderId="14" xfId="0" applyBorder="1" applyAlignment="1">
      <alignment horizontal="center"/>
    </xf>
    <xf numFmtId="0" fontId="0" fillId="0" borderId="15" xfId="0" applyBorder="1" applyAlignment="1">
      <alignment horizontal="center"/>
    </xf>
    <xf numFmtId="0" fontId="0" fillId="0" borderId="3" xfId="0" applyBorder="1"/>
    <xf numFmtId="0" fontId="7" fillId="0" borderId="13"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'42V425'!$C$1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'42V425'!$C$2:$C$33</c:f>
              <c:numCache>
                <c:formatCode>General</c:formatCode>
                <c:ptCount val="32"/>
                <c:pt idx="0">
                  <c:v>53.397739999999999</c:v>
                </c:pt>
                <c:pt idx="1">
                  <c:v>53.067230000000002</c:v>
                </c:pt>
                <c:pt idx="2">
                  <c:v>57.227649999999997</c:v>
                </c:pt>
                <c:pt idx="3">
                  <c:v>53.290190000000003</c:v>
                </c:pt>
                <c:pt idx="4">
                  <c:v>53.362810000000003</c:v>
                </c:pt>
                <c:pt idx="5">
                  <c:v>53.253860000000003</c:v>
                </c:pt>
                <c:pt idx="6">
                  <c:v>53.541460000000001</c:v>
                </c:pt>
                <c:pt idx="7">
                  <c:v>52.589170000000003</c:v>
                </c:pt>
                <c:pt idx="8">
                  <c:v>52.90681</c:v>
                </c:pt>
                <c:pt idx="9">
                  <c:v>52.620660000000001</c:v>
                </c:pt>
                <c:pt idx="10">
                  <c:v>53.107619999999997</c:v>
                </c:pt>
                <c:pt idx="11">
                  <c:v>52.747959999999999</c:v>
                </c:pt>
                <c:pt idx="12">
                  <c:v>52.944220000000001</c:v>
                </c:pt>
                <c:pt idx="13">
                  <c:v>52.574950000000001</c:v>
                </c:pt>
                <c:pt idx="14">
                  <c:v>52.4298</c:v>
                </c:pt>
                <c:pt idx="15">
                  <c:v>52.882339999999999</c:v>
                </c:pt>
                <c:pt idx="16">
                  <c:v>52.932310000000001</c:v>
                </c:pt>
                <c:pt idx="17">
                  <c:v>53.157200000000003</c:v>
                </c:pt>
                <c:pt idx="18">
                  <c:v>53.442010000000003</c:v>
                </c:pt>
                <c:pt idx="19">
                  <c:v>52.899230000000003</c:v>
                </c:pt>
                <c:pt idx="20">
                  <c:v>53.106099999999998</c:v>
                </c:pt>
                <c:pt idx="21">
                  <c:v>53.038539999999998</c:v>
                </c:pt>
                <c:pt idx="22">
                  <c:v>53.709009999999999</c:v>
                </c:pt>
                <c:pt idx="23">
                  <c:v>53.196269999999998</c:v>
                </c:pt>
                <c:pt idx="24">
                  <c:v>52.779060000000001</c:v>
                </c:pt>
                <c:pt idx="25">
                  <c:v>53.249949999999998</c:v>
                </c:pt>
                <c:pt idx="26">
                  <c:v>52.710160000000002</c:v>
                </c:pt>
                <c:pt idx="27">
                  <c:v>53.025419999999997</c:v>
                </c:pt>
                <c:pt idx="28">
                  <c:v>53.358910000000002</c:v>
                </c:pt>
                <c:pt idx="29">
                  <c:v>52.553150000000002</c:v>
                </c:pt>
              </c:numCache>
            </c:numRef>
          </c:val>
          <c:smooth val="0"/>
          <c:extLst>
            <c:ext xmlns:c16="http://schemas.microsoft.com/office/drawing/2014/chart" uri="{C3380CC4-5D6E-409C-BE32-E72D297353CC}">
              <c16:uniqueId val="{00000000-5892-465A-965B-8DA6529F30DD}"/>
            </c:ext>
          </c:extLst>
        </c:ser>
        <c:ser>
          <c:idx val="1"/>
          <c:order val="1"/>
          <c:tx>
            <c:strRef>
              <c:f>'42V425'!$D$1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'42V425'!$D$2:$D$33</c:f>
              <c:numCache>
                <c:formatCode>General</c:formatCode>
                <c:ptCount val="32"/>
                <c:pt idx="0">
                  <c:v>53.170059666666667</c:v>
                </c:pt>
                <c:pt idx="1">
                  <c:v>53.170059666666667</c:v>
                </c:pt>
                <c:pt idx="2">
                  <c:v>53.170059666666667</c:v>
                </c:pt>
                <c:pt idx="3">
                  <c:v>53.170059666666667</c:v>
                </c:pt>
                <c:pt idx="4">
                  <c:v>53.170059666666667</c:v>
                </c:pt>
                <c:pt idx="5">
                  <c:v>53.170059666666667</c:v>
                </c:pt>
                <c:pt idx="6">
                  <c:v>53.170059666666667</c:v>
                </c:pt>
                <c:pt idx="7">
                  <c:v>53.170059666666667</c:v>
                </c:pt>
                <c:pt idx="8">
                  <c:v>53.170059666666667</c:v>
                </c:pt>
                <c:pt idx="9">
                  <c:v>53.170059666666667</c:v>
                </c:pt>
                <c:pt idx="10">
                  <c:v>53.170059666666667</c:v>
                </c:pt>
                <c:pt idx="11">
                  <c:v>53.170059666666667</c:v>
                </c:pt>
                <c:pt idx="12">
                  <c:v>53.170059666666667</c:v>
                </c:pt>
                <c:pt idx="13">
                  <c:v>53.170059666666667</c:v>
                </c:pt>
                <c:pt idx="14">
                  <c:v>53.170059666666667</c:v>
                </c:pt>
                <c:pt idx="15">
                  <c:v>53.170059666666667</c:v>
                </c:pt>
                <c:pt idx="16">
                  <c:v>53.170059666666667</c:v>
                </c:pt>
                <c:pt idx="17">
                  <c:v>53.170059666666667</c:v>
                </c:pt>
                <c:pt idx="18">
                  <c:v>53.170059666666667</c:v>
                </c:pt>
                <c:pt idx="19">
                  <c:v>53.170059666666667</c:v>
                </c:pt>
                <c:pt idx="20">
                  <c:v>53.170059666666667</c:v>
                </c:pt>
                <c:pt idx="21">
                  <c:v>53.170059666666667</c:v>
                </c:pt>
                <c:pt idx="22">
                  <c:v>53.170059666666667</c:v>
                </c:pt>
                <c:pt idx="23">
                  <c:v>53.170059666666667</c:v>
                </c:pt>
                <c:pt idx="24">
                  <c:v>53.170059666666667</c:v>
                </c:pt>
                <c:pt idx="25">
                  <c:v>53.170059666666667</c:v>
                </c:pt>
                <c:pt idx="26">
                  <c:v>53.170059666666667</c:v>
                </c:pt>
                <c:pt idx="27">
                  <c:v>53.170059666666667</c:v>
                </c:pt>
                <c:pt idx="28">
                  <c:v>53.170059666666667</c:v>
                </c:pt>
                <c:pt idx="29">
                  <c:v>53.170059666666667</c:v>
                </c:pt>
              </c:numCache>
            </c:numRef>
          </c:val>
          <c:smooth val="0"/>
          <c:extLst>
            <c:ext xmlns:c16="http://schemas.microsoft.com/office/drawing/2014/chart" uri="{C3380CC4-5D6E-409C-BE32-E72D297353CC}">
              <c16:uniqueId val="{00000001-5892-465A-965B-8DA6529F30DD}"/>
            </c:ext>
          </c:extLst>
        </c:ser>
        <c:ser>
          <c:idx val="2"/>
          <c:order val="2"/>
          <c:tx>
            <c:strRef>
              <c:f>'42V425'!$E$1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'42V425'!$E$2:$E$33</c:f>
              <c:numCache>
                <c:formatCode>General</c:formatCode>
                <c:ptCount val="32"/>
                <c:pt idx="0">
                  <c:v>54.829890757163184</c:v>
                </c:pt>
                <c:pt idx="1">
                  <c:v>54.829890757163184</c:v>
                </c:pt>
                <c:pt idx="2">
                  <c:v>54.829890757163184</c:v>
                </c:pt>
                <c:pt idx="3">
                  <c:v>54.829890757163184</c:v>
                </c:pt>
                <c:pt idx="4">
                  <c:v>54.829890757163184</c:v>
                </c:pt>
                <c:pt idx="5">
                  <c:v>54.829890757163184</c:v>
                </c:pt>
                <c:pt idx="6">
                  <c:v>54.829890757163184</c:v>
                </c:pt>
                <c:pt idx="7">
                  <c:v>54.829890757163184</c:v>
                </c:pt>
                <c:pt idx="8">
                  <c:v>54.829890757163184</c:v>
                </c:pt>
                <c:pt idx="9">
                  <c:v>54.829890757163184</c:v>
                </c:pt>
                <c:pt idx="10">
                  <c:v>54.829890757163184</c:v>
                </c:pt>
                <c:pt idx="11">
                  <c:v>54.829890757163184</c:v>
                </c:pt>
                <c:pt idx="12">
                  <c:v>54.829890757163184</c:v>
                </c:pt>
                <c:pt idx="13">
                  <c:v>54.829890757163184</c:v>
                </c:pt>
                <c:pt idx="14">
                  <c:v>54.829890757163184</c:v>
                </c:pt>
                <c:pt idx="15">
                  <c:v>54.829890757163184</c:v>
                </c:pt>
                <c:pt idx="16">
                  <c:v>54.829890757163184</c:v>
                </c:pt>
                <c:pt idx="17">
                  <c:v>54.829890757163184</c:v>
                </c:pt>
                <c:pt idx="18">
                  <c:v>54.829890757163184</c:v>
                </c:pt>
                <c:pt idx="19">
                  <c:v>54.829890757163184</c:v>
                </c:pt>
                <c:pt idx="20">
                  <c:v>54.829890757163184</c:v>
                </c:pt>
                <c:pt idx="21">
                  <c:v>54.829890757163184</c:v>
                </c:pt>
                <c:pt idx="22">
                  <c:v>54.829890757163184</c:v>
                </c:pt>
                <c:pt idx="23">
                  <c:v>54.829890757163184</c:v>
                </c:pt>
                <c:pt idx="24">
                  <c:v>54.829890757163184</c:v>
                </c:pt>
                <c:pt idx="25">
                  <c:v>54.829890757163184</c:v>
                </c:pt>
                <c:pt idx="26">
                  <c:v>54.829890757163184</c:v>
                </c:pt>
                <c:pt idx="27">
                  <c:v>54.829890757163184</c:v>
                </c:pt>
                <c:pt idx="28">
                  <c:v>54.829890757163184</c:v>
                </c:pt>
                <c:pt idx="29">
                  <c:v>54.829890757163184</c:v>
                </c:pt>
              </c:numCache>
            </c:numRef>
          </c:val>
          <c:smooth val="0"/>
          <c:extLst>
            <c:ext xmlns:c16="http://schemas.microsoft.com/office/drawing/2014/chart" uri="{C3380CC4-5D6E-409C-BE32-E72D297353CC}">
              <c16:uniqueId val="{00000002-5892-465A-965B-8DA6529F30DD}"/>
            </c:ext>
          </c:extLst>
        </c:ser>
        <c:ser>
          <c:idx val="3"/>
          <c:order val="3"/>
          <c:tx>
            <c:strRef>
              <c:f>'42V425'!$F$1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'42V425'!$F$2:$F$33</c:f>
              <c:numCache>
                <c:formatCode>General</c:formatCode>
                <c:ptCount val="32"/>
                <c:pt idx="0">
                  <c:v>51.510228576170149</c:v>
                </c:pt>
                <c:pt idx="1">
                  <c:v>51.510228576170149</c:v>
                </c:pt>
                <c:pt idx="2">
                  <c:v>51.510228576170149</c:v>
                </c:pt>
                <c:pt idx="3">
                  <c:v>51.510228576170149</c:v>
                </c:pt>
                <c:pt idx="4">
                  <c:v>51.510228576170149</c:v>
                </c:pt>
                <c:pt idx="5">
                  <c:v>51.510228576170149</c:v>
                </c:pt>
                <c:pt idx="6">
                  <c:v>51.510228576170149</c:v>
                </c:pt>
                <c:pt idx="7">
                  <c:v>51.510228576170149</c:v>
                </c:pt>
                <c:pt idx="8">
                  <c:v>51.510228576170149</c:v>
                </c:pt>
                <c:pt idx="9">
                  <c:v>51.510228576170149</c:v>
                </c:pt>
                <c:pt idx="10">
                  <c:v>51.510228576170149</c:v>
                </c:pt>
                <c:pt idx="11">
                  <c:v>51.510228576170149</c:v>
                </c:pt>
                <c:pt idx="12">
                  <c:v>51.510228576170149</c:v>
                </c:pt>
                <c:pt idx="13">
                  <c:v>51.510228576170149</c:v>
                </c:pt>
                <c:pt idx="14">
                  <c:v>51.510228576170149</c:v>
                </c:pt>
                <c:pt idx="15">
                  <c:v>51.510228576170149</c:v>
                </c:pt>
                <c:pt idx="16">
                  <c:v>51.510228576170149</c:v>
                </c:pt>
                <c:pt idx="17">
                  <c:v>51.510228576170149</c:v>
                </c:pt>
                <c:pt idx="18">
                  <c:v>51.510228576170149</c:v>
                </c:pt>
                <c:pt idx="19">
                  <c:v>51.510228576170149</c:v>
                </c:pt>
                <c:pt idx="20">
                  <c:v>51.510228576170149</c:v>
                </c:pt>
                <c:pt idx="21">
                  <c:v>51.510228576170149</c:v>
                </c:pt>
                <c:pt idx="22">
                  <c:v>51.510228576170149</c:v>
                </c:pt>
                <c:pt idx="23">
                  <c:v>51.510228576170149</c:v>
                </c:pt>
                <c:pt idx="24">
                  <c:v>51.510228576170149</c:v>
                </c:pt>
                <c:pt idx="25">
                  <c:v>51.510228576170149</c:v>
                </c:pt>
                <c:pt idx="26">
                  <c:v>51.510228576170149</c:v>
                </c:pt>
                <c:pt idx="27">
                  <c:v>51.510228576170149</c:v>
                </c:pt>
                <c:pt idx="28">
                  <c:v>51.510228576170149</c:v>
                </c:pt>
                <c:pt idx="29">
                  <c:v>51.510228576170149</c:v>
                </c:pt>
              </c:numCache>
            </c:numRef>
          </c:val>
          <c:smooth val="0"/>
          <c:extLst>
            <c:ext xmlns:c16="http://schemas.microsoft.com/office/drawing/2014/chart" uri="{C3380CC4-5D6E-409C-BE32-E72D297353CC}">
              <c16:uniqueId val="{00000003-5892-465A-965B-8DA6529F30DD}"/>
            </c:ext>
          </c:extLst>
        </c:ser>
        <c:dLbls>
          <c:showLegendKey val="0"/>
          <c:showVal val="0"/>
          <c:showCatName val="0"/>
          <c:showSerName val="0"/>
          <c:showPercent val="0"/>
          <c:showBubbleSize val="0"/>
        </c:dLbls>
        <c:marker val="1"/>
        <c:smooth val="0"/>
        <c:axId val="12943184"/>
        <c:axId val="12944848"/>
      </c:lineChart>
      <c:catAx>
        <c:axId val="12943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848"/>
        <c:crosses val="autoZero"/>
        <c:auto val="1"/>
        <c:lblAlgn val="ctr"/>
        <c:lblOffset val="100"/>
        <c:noMultiLvlLbl val="0"/>
      </c:catAx>
      <c:valAx>
        <c:axId val="1294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'40D096'!$C$1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'40D096'!$C$2:$C$31</c:f>
              <c:numCache>
                <c:formatCode>General</c:formatCode>
                <c:ptCount val="30"/>
                <c:pt idx="0">
                  <c:v>52.992759999999997</c:v>
                </c:pt>
                <c:pt idx="1">
                  <c:v>52.774740000000001</c:v>
                </c:pt>
                <c:pt idx="2">
                  <c:v>53.080489999999998</c:v>
                </c:pt>
                <c:pt idx="3">
                  <c:v>53.2605</c:v>
                </c:pt>
                <c:pt idx="4">
                  <c:v>52.843330000000002</c:v>
                </c:pt>
                <c:pt idx="5">
                  <c:v>53.258710000000001</c:v>
                </c:pt>
                <c:pt idx="6">
                  <c:v>52.991320000000002</c:v>
                </c:pt>
                <c:pt idx="7">
                  <c:v>52.997349999999997</c:v>
                </c:pt>
                <c:pt idx="8">
                  <c:v>52.885179999999998</c:v>
                </c:pt>
                <c:pt idx="9">
                  <c:v>52.678739999999998</c:v>
                </c:pt>
                <c:pt idx="10">
                  <c:v>53.305070000000001</c:v>
                </c:pt>
                <c:pt idx="11">
                  <c:v>52.919750000000001</c:v>
                </c:pt>
                <c:pt idx="12">
                  <c:v>52.662990000000001</c:v>
                </c:pt>
                <c:pt idx="13">
                  <c:v>53.061320000000002</c:v>
                </c:pt>
                <c:pt idx="14">
                  <c:v>53.117789999999999</c:v>
                </c:pt>
                <c:pt idx="15">
                  <c:v>52.907490000000003</c:v>
                </c:pt>
                <c:pt idx="16">
                  <c:v>52.728569999999998</c:v>
                </c:pt>
                <c:pt idx="17">
                  <c:v>52.950710000000001</c:v>
                </c:pt>
                <c:pt idx="18">
                  <c:v>52.935839999999999</c:v>
                </c:pt>
                <c:pt idx="19">
                  <c:v>53.259520000000002</c:v>
                </c:pt>
                <c:pt idx="20">
                  <c:v>54.253</c:v>
                </c:pt>
                <c:pt idx="21">
                  <c:v>53.124319999999997</c:v>
                </c:pt>
                <c:pt idx="22">
                  <c:v>53.167729999999999</c:v>
                </c:pt>
                <c:pt idx="23">
                  <c:v>52.85763</c:v>
                </c:pt>
                <c:pt idx="24">
                  <c:v>52.906849999999999</c:v>
                </c:pt>
                <c:pt idx="25">
                  <c:v>53.062469999999998</c:v>
                </c:pt>
                <c:pt idx="26">
                  <c:v>53.065219999999997</c:v>
                </c:pt>
                <c:pt idx="27">
                  <c:v>53.18477</c:v>
                </c:pt>
                <c:pt idx="28">
                  <c:v>52.576770000000003</c:v>
                </c:pt>
                <c:pt idx="29">
                  <c:v>53.007350000000002</c:v>
                </c:pt>
              </c:numCache>
            </c:numRef>
          </c:val>
          <c:smooth val="0"/>
          <c:extLst>
            <c:ext xmlns:c16="http://schemas.microsoft.com/office/drawing/2014/chart" uri="{C3380CC4-5D6E-409C-BE32-E72D297353CC}">
              <c16:uniqueId val="{00000000-E2A6-438C-9716-6FED23435424}"/>
            </c:ext>
          </c:extLst>
        </c:ser>
        <c:ser>
          <c:idx val="1"/>
          <c:order val="1"/>
          <c:tx>
            <c:strRef>
              <c:f>'40D096'!$D$1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'40D096'!$D$2:$D$31</c:f>
              <c:numCache>
                <c:formatCode>General</c:formatCode>
                <c:ptCount val="30"/>
                <c:pt idx="0">
                  <c:v>53.027276000000001</c:v>
                </c:pt>
                <c:pt idx="1">
                  <c:v>53.027276000000001</c:v>
                </c:pt>
                <c:pt idx="2">
                  <c:v>53.027276000000001</c:v>
                </c:pt>
                <c:pt idx="3">
                  <c:v>53.027276000000001</c:v>
                </c:pt>
                <c:pt idx="4">
                  <c:v>53.027276000000001</c:v>
                </c:pt>
                <c:pt idx="5">
                  <c:v>53.027276000000001</c:v>
                </c:pt>
                <c:pt idx="6">
                  <c:v>53.027276000000001</c:v>
                </c:pt>
                <c:pt idx="7">
                  <c:v>53.027276000000001</c:v>
                </c:pt>
                <c:pt idx="8">
                  <c:v>53.027276000000001</c:v>
                </c:pt>
                <c:pt idx="9">
                  <c:v>53.027276000000001</c:v>
                </c:pt>
                <c:pt idx="10">
                  <c:v>53.027276000000001</c:v>
                </c:pt>
                <c:pt idx="11">
                  <c:v>53.027276000000001</c:v>
                </c:pt>
                <c:pt idx="12">
                  <c:v>53.027276000000001</c:v>
                </c:pt>
                <c:pt idx="13">
                  <c:v>53.027276000000001</c:v>
                </c:pt>
                <c:pt idx="14">
                  <c:v>53.027276000000001</c:v>
                </c:pt>
                <c:pt idx="15">
                  <c:v>53.027276000000001</c:v>
                </c:pt>
                <c:pt idx="16">
                  <c:v>53.027276000000001</c:v>
                </c:pt>
                <c:pt idx="17">
                  <c:v>53.027276000000001</c:v>
                </c:pt>
                <c:pt idx="18">
                  <c:v>53.027276000000001</c:v>
                </c:pt>
                <c:pt idx="19">
                  <c:v>53.027276000000001</c:v>
                </c:pt>
                <c:pt idx="20">
                  <c:v>53.027276000000001</c:v>
                </c:pt>
                <c:pt idx="21">
                  <c:v>53.027276000000001</c:v>
                </c:pt>
                <c:pt idx="22">
                  <c:v>53.027276000000001</c:v>
                </c:pt>
                <c:pt idx="23">
                  <c:v>53.027276000000001</c:v>
                </c:pt>
                <c:pt idx="24">
                  <c:v>53.027276000000001</c:v>
                </c:pt>
                <c:pt idx="25">
                  <c:v>53.027276000000001</c:v>
                </c:pt>
                <c:pt idx="26">
                  <c:v>53.027276000000001</c:v>
                </c:pt>
                <c:pt idx="27">
                  <c:v>53.027276000000001</c:v>
                </c:pt>
                <c:pt idx="28">
                  <c:v>53.027276000000001</c:v>
                </c:pt>
                <c:pt idx="29">
                  <c:v>53.027276000000001</c:v>
                </c:pt>
              </c:numCache>
            </c:numRef>
          </c:val>
          <c:smooth val="0"/>
          <c:extLst>
            <c:ext xmlns:c16="http://schemas.microsoft.com/office/drawing/2014/chart" uri="{C3380CC4-5D6E-409C-BE32-E72D297353CC}">
              <c16:uniqueId val="{00000001-E2A6-438C-9716-6FED23435424}"/>
            </c:ext>
          </c:extLst>
        </c:ser>
        <c:ser>
          <c:idx val="2"/>
          <c:order val="2"/>
          <c:tx>
            <c:strRef>
              <c:f>'40D096'!$E$1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'40D096'!$E$2:$E$31</c:f>
              <c:numCache>
                <c:formatCode>General</c:formatCode>
                <c:ptCount val="30"/>
                <c:pt idx="0">
                  <c:v>53.621690129330375</c:v>
                </c:pt>
                <c:pt idx="1">
                  <c:v>53.621690129330375</c:v>
                </c:pt>
                <c:pt idx="2">
                  <c:v>53.621690129330375</c:v>
                </c:pt>
                <c:pt idx="3">
                  <c:v>53.621690129330375</c:v>
                </c:pt>
                <c:pt idx="4">
                  <c:v>53.621690129330375</c:v>
                </c:pt>
                <c:pt idx="5">
                  <c:v>53.621690129330375</c:v>
                </c:pt>
                <c:pt idx="6">
                  <c:v>53.621690129330375</c:v>
                </c:pt>
                <c:pt idx="7">
                  <c:v>53.621690129330375</c:v>
                </c:pt>
                <c:pt idx="8">
                  <c:v>53.621690129330375</c:v>
                </c:pt>
                <c:pt idx="9">
                  <c:v>53.621690129330375</c:v>
                </c:pt>
                <c:pt idx="10">
                  <c:v>53.621690129330375</c:v>
                </c:pt>
                <c:pt idx="11">
                  <c:v>53.621690129330375</c:v>
                </c:pt>
                <c:pt idx="12">
                  <c:v>53.621690129330375</c:v>
                </c:pt>
                <c:pt idx="13">
                  <c:v>53.621690129330375</c:v>
                </c:pt>
                <c:pt idx="14">
                  <c:v>53.621690129330375</c:v>
                </c:pt>
                <c:pt idx="15">
                  <c:v>53.621690129330375</c:v>
                </c:pt>
                <c:pt idx="16">
                  <c:v>53.621690129330375</c:v>
                </c:pt>
                <c:pt idx="17">
                  <c:v>53.621690129330375</c:v>
                </c:pt>
                <c:pt idx="18">
                  <c:v>53.621690129330375</c:v>
                </c:pt>
                <c:pt idx="19">
                  <c:v>53.621690129330375</c:v>
                </c:pt>
                <c:pt idx="20">
                  <c:v>53.621690129330375</c:v>
                </c:pt>
                <c:pt idx="21">
                  <c:v>53.621690129330375</c:v>
                </c:pt>
                <c:pt idx="22">
                  <c:v>53.621690129330375</c:v>
                </c:pt>
                <c:pt idx="23">
                  <c:v>53.621690129330375</c:v>
                </c:pt>
                <c:pt idx="24">
                  <c:v>53.621690129330375</c:v>
                </c:pt>
                <c:pt idx="25">
                  <c:v>53.621690129330375</c:v>
                </c:pt>
                <c:pt idx="26">
                  <c:v>53.621690129330375</c:v>
                </c:pt>
                <c:pt idx="27">
                  <c:v>53.621690129330375</c:v>
                </c:pt>
                <c:pt idx="28">
                  <c:v>53.621690129330375</c:v>
                </c:pt>
                <c:pt idx="29">
                  <c:v>53.621690129330375</c:v>
                </c:pt>
              </c:numCache>
            </c:numRef>
          </c:val>
          <c:smooth val="0"/>
          <c:extLst>
            <c:ext xmlns:c16="http://schemas.microsoft.com/office/drawing/2014/chart" uri="{C3380CC4-5D6E-409C-BE32-E72D297353CC}">
              <c16:uniqueId val="{00000002-E2A6-438C-9716-6FED23435424}"/>
            </c:ext>
          </c:extLst>
        </c:ser>
        <c:ser>
          <c:idx val="3"/>
          <c:order val="3"/>
          <c:tx>
            <c:strRef>
              <c:f>'40D096'!$F$1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'40D096'!$F$2:$F$31</c:f>
              <c:numCache>
                <c:formatCode>General</c:formatCode>
                <c:ptCount val="30"/>
                <c:pt idx="0">
                  <c:v>52.432861870669626</c:v>
                </c:pt>
                <c:pt idx="1">
                  <c:v>52.432861870669626</c:v>
                </c:pt>
                <c:pt idx="2">
                  <c:v>52.432861870669626</c:v>
                </c:pt>
                <c:pt idx="3">
                  <c:v>52.432861870669626</c:v>
                </c:pt>
                <c:pt idx="4">
                  <c:v>52.432861870669626</c:v>
                </c:pt>
                <c:pt idx="5">
                  <c:v>52.432861870669626</c:v>
                </c:pt>
                <c:pt idx="6">
                  <c:v>52.432861870669626</c:v>
                </c:pt>
                <c:pt idx="7">
                  <c:v>52.432861870669626</c:v>
                </c:pt>
                <c:pt idx="8">
                  <c:v>52.432861870669626</c:v>
                </c:pt>
                <c:pt idx="9">
                  <c:v>52.432861870669626</c:v>
                </c:pt>
                <c:pt idx="10">
                  <c:v>52.432861870669626</c:v>
                </c:pt>
                <c:pt idx="11">
                  <c:v>52.432861870669626</c:v>
                </c:pt>
                <c:pt idx="12">
                  <c:v>52.432861870669626</c:v>
                </c:pt>
                <c:pt idx="13">
                  <c:v>52.432861870669626</c:v>
                </c:pt>
                <c:pt idx="14">
                  <c:v>52.432861870669626</c:v>
                </c:pt>
                <c:pt idx="15">
                  <c:v>52.432861870669626</c:v>
                </c:pt>
                <c:pt idx="16">
                  <c:v>52.432861870669626</c:v>
                </c:pt>
                <c:pt idx="17">
                  <c:v>52.432861870669626</c:v>
                </c:pt>
                <c:pt idx="18">
                  <c:v>52.432861870669626</c:v>
                </c:pt>
                <c:pt idx="19">
                  <c:v>52.432861870669626</c:v>
                </c:pt>
                <c:pt idx="20">
                  <c:v>52.432861870669626</c:v>
                </c:pt>
                <c:pt idx="21">
                  <c:v>52.432861870669626</c:v>
                </c:pt>
                <c:pt idx="22">
                  <c:v>52.432861870669626</c:v>
                </c:pt>
                <c:pt idx="23">
                  <c:v>52.432861870669626</c:v>
                </c:pt>
                <c:pt idx="24">
                  <c:v>52.432861870669626</c:v>
                </c:pt>
                <c:pt idx="25">
                  <c:v>52.432861870669626</c:v>
                </c:pt>
                <c:pt idx="26">
                  <c:v>52.432861870669626</c:v>
                </c:pt>
                <c:pt idx="27">
                  <c:v>52.432861870669626</c:v>
                </c:pt>
                <c:pt idx="28">
                  <c:v>52.432861870669626</c:v>
                </c:pt>
                <c:pt idx="29">
                  <c:v>52.432861870669626</c:v>
                </c:pt>
              </c:numCache>
            </c:numRef>
          </c:val>
          <c:smooth val="0"/>
          <c:extLst>
            <c:ext xmlns:c16="http://schemas.microsoft.com/office/drawing/2014/chart" uri="{C3380CC4-5D6E-409C-BE32-E72D297353CC}">
              <c16:uniqueId val="{00000003-E2A6-438C-9716-6FED23435424}"/>
            </c:ext>
          </c:extLst>
        </c:ser>
        <c:dLbls>
          <c:showLegendKey val="0"/>
          <c:showVal val="0"/>
          <c:showCatName val="0"/>
          <c:showSerName val="0"/>
          <c:showPercent val="0"/>
          <c:showBubbleSize val="0"/>
        </c:dLbls>
        <c:marker val="1"/>
        <c:smooth val="0"/>
        <c:axId val="359393968"/>
        <c:axId val="359395216"/>
      </c:lineChart>
      <c:catAx>
        <c:axId val="359393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5216"/>
        <c:crosses val="autoZero"/>
        <c:auto val="1"/>
        <c:lblAlgn val="ctr"/>
        <c:lblOffset val="100"/>
        <c:noMultiLvlLbl val="0"/>
      </c:catAx>
      <c:valAx>
        <c:axId val="3593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'44T787'!$C$1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'44T787'!$C$2:$C$31</c:f>
              <c:numCache>
                <c:formatCode>General</c:formatCode>
                <c:ptCount val="30"/>
                <c:pt idx="0">
                  <c:v>52.849640000000001</c:v>
                </c:pt>
                <c:pt idx="1">
                  <c:v>53.505879999999998</c:v>
                </c:pt>
                <c:pt idx="2">
                  <c:v>53.062480000000001</c:v>
                </c:pt>
                <c:pt idx="3">
                  <c:v>53.450650000000003</c:v>
                </c:pt>
                <c:pt idx="4">
                  <c:v>53.056370000000001</c:v>
                </c:pt>
                <c:pt idx="5">
                  <c:v>52.633369999999999</c:v>
                </c:pt>
                <c:pt idx="6">
                  <c:v>53.026879999999998</c:v>
                </c:pt>
                <c:pt idx="7">
                  <c:v>52.778170000000003</c:v>
                </c:pt>
                <c:pt idx="8">
                  <c:v>54.214709999999997</c:v>
                </c:pt>
                <c:pt idx="9">
                  <c:v>53.297490000000003</c:v>
                </c:pt>
                <c:pt idx="10">
                  <c:v>53.214359999999999</c:v>
                </c:pt>
                <c:pt idx="11">
                  <c:v>52.930300000000003</c:v>
                </c:pt>
                <c:pt idx="12">
                  <c:v>52.621180000000003</c:v>
                </c:pt>
                <c:pt idx="13">
                  <c:v>52.891640000000002</c:v>
                </c:pt>
                <c:pt idx="14">
                  <c:v>52.60689</c:v>
                </c:pt>
                <c:pt idx="15">
                  <c:v>53.1113</c:v>
                </c:pt>
                <c:pt idx="16">
                  <c:v>53.237070000000003</c:v>
                </c:pt>
                <c:pt idx="17">
                  <c:v>52.944589999999998</c:v>
                </c:pt>
                <c:pt idx="18">
                  <c:v>52.899270000000001</c:v>
                </c:pt>
                <c:pt idx="19">
                  <c:v>53.021540000000002</c:v>
                </c:pt>
                <c:pt idx="20">
                  <c:v>52.466619999999999</c:v>
                </c:pt>
                <c:pt idx="21">
                  <c:v>53.457149999999999</c:v>
                </c:pt>
                <c:pt idx="22">
                  <c:v>53.211039999999997</c:v>
                </c:pt>
                <c:pt idx="23">
                  <c:v>53.004359999999998</c:v>
                </c:pt>
                <c:pt idx="24">
                  <c:v>53.000570000000003</c:v>
                </c:pt>
                <c:pt idx="25">
                  <c:v>53.151490000000003</c:v>
                </c:pt>
                <c:pt idx="26">
                  <c:v>52.799819999999997</c:v>
                </c:pt>
                <c:pt idx="27">
                  <c:v>52.806199999999997</c:v>
                </c:pt>
                <c:pt idx="28">
                  <c:v>52.633009999999999</c:v>
                </c:pt>
                <c:pt idx="29">
                  <c:v>53.348320000000001</c:v>
                </c:pt>
              </c:numCache>
            </c:numRef>
          </c:val>
          <c:smooth val="0"/>
          <c:extLst>
            <c:ext xmlns:c16="http://schemas.microsoft.com/office/drawing/2014/chart" uri="{C3380CC4-5D6E-409C-BE32-E72D297353CC}">
              <c16:uniqueId val="{00000000-F850-4B50-8A9C-DCA98A8B901A}"/>
            </c:ext>
          </c:extLst>
        </c:ser>
        <c:ser>
          <c:idx val="1"/>
          <c:order val="1"/>
          <c:tx>
            <c:strRef>
              <c:f>'44T787'!$D$1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'44T787'!$D$2:$D$31</c:f>
              <c:numCache>
                <c:formatCode>General</c:formatCode>
                <c:ptCount val="30"/>
                <c:pt idx="0">
                  <c:v>53.041078666666657</c:v>
                </c:pt>
                <c:pt idx="1">
                  <c:v>53.041078666666657</c:v>
                </c:pt>
                <c:pt idx="2">
                  <c:v>53.041078666666657</c:v>
                </c:pt>
                <c:pt idx="3">
                  <c:v>53.041078666666657</c:v>
                </c:pt>
                <c:pt idx="4">
                  <c:v>53.041078666666657</c:v>
                </c:pt>
                <c:pt idx="5">
                  <c:v>53.041078666666657</c:v>
                </c:pt>
                <c:pt idx="6">
                  <c:v>53.041078666666657</c:v>
                </c:pt>
                <c:pt idx="7">
                  <c:v>53.041078666666657</c:v>
                </c:pt>
                <c:pt idx="8">
                  <c:v>53.041078666666657</c:v>
                </c:pt>
                <c:pt idx="9">
                  <c:v>53.041078666666657</c:v>
                </c:pt>
                <c:pt idx="10">
                  <c:v>53.041078666666657</c:v>
                </c:pt>
                <c:pt idx="11">
                  <c:v>53.041078666666657</c:v>
                </c:pt>
                <c:pt idx="12">
                  <c:v>53.041078666666657</c:v>
                </c:pt>
                <c:pt idx="13">
                  <c:v>53.041078666666657</c:v>
                </c:pt>
                <c:pt idx="14">
                  <c:v>53.041078666666657</c:v>
                </c:pt>
                <c:pt idx="15">
                  <c:v>53.041078666666657</c:v>
                </c:pt>
                <c:pt idx="16">
                  <c:v>53.041078666666657</c:v>
                </c:pt>
                <c:pt idx="17">
                  <c:v>53.041078666666657</c:v>
                </c:pt>
                <c:pt idx="18">
                  <c:v>53.041078666666657</c:v>
                </c:pt>
                <c:pt idx="19">
                  <c:v>53.041078666666657</c:v>
                </c:pt>
                <c:pt idx="20">
                  <c:v>53.041078666666657</c:v>
                </c:pt>
                <c:pt idx="21">
                  <c:v>53.041078666666657</c:v>
                </c:pt>
                <c:pt idx="22">
                  <c:v>53.041078666666657</c:v>
                </c:pt>
                <c:pt idx="23">
                  <c:v>53.041078666666657</c:v>
                </c:pt>
                <c:pt idx="24">
                  <c:v>53.041078666666657</c:v>
                </c:pt>
                <c:pt idx="25">
                  <c:v>53.041078666666657</c:v>
                </c:pt>
                <c:pt idx="26">
                  <c:v>53.041078666666657</c:v>
                </c:pt>
                <c:pt idx="27">
                  <c:v>53.041078666666657</c:v>
                </c:pt>
                <c:pt idx="28">
                  <c:v>53.041078666666657</c:v>
                </c:pt>
                <c:pt idx="29">
                  <c:v>53.041078666666657</c:v>
                </c:pt>
              </c:numCache>
            </c:numRef>
          </c:val>
          <c:smooth val="0"/>
          <c:extLst>
            <c:ext xmlns:c16="http://schemas.microsoft.com/office/drawing/2014/chart" uri="{C3380CC4-5D6E-409C-BE32-E72D297353CC}">
              <c16:uniqueId val="{00000001-F850-4B50-8A9C-DCA98A8B901A}"/>
            </c:ext>
          </c:extLst>
        </c:ser>
        <c:ser>
          <c:idx val="2"/>
          <c:order val="2"/>
          <c:tx>
            <c:strRef>
              <c:f>'44T787'!$E$1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'44T787'!$E$2:$E$31</c:f>
              <c:numCache>
                <c:formatCode>General</c:formatCode>
                <c:ptCount val="30"/>
                <c:pt idx="0">
                  <c:v>53.738257386319994</c:v>
                </c:pt>
                <c:pt idx="1">
                  <c:v>53.738257386319994</c:v>
                </c:pt>
                <c:pt idx="2">
                  <c:v>53.738257386319994</c:v>
                </c:pt>
                <c:pt idx="3">
                  <c:v>53.738257386319994</c:v>
                </c:pt>
                <c:pt idx="4">
                  <c:v>53.738257386319994</c:v>
                </c:pt>
                <c:pt idx="5">
                  <c:v>53.738257386319994</c:v>
                </c:pt>
                <c:pt idx="6">
                  <c:v>53.738257386319994</c:v>
                </c:pt>
                <c:pt idx="7">
                  <c:v>53.738257386319994</c:v>
                </c:pt>
                <c:pt idx="8">
                  <c:v>53.738257386319994</c:v>
                </c:pt>
                <c:pt idx="9">
                  <c:v>53.738257386319994</c:v>
                </c:pt>
                <c:pt idx="10">
                  <c:v>53.738257386319994</c:v>
                </c:pt>
                <c:pt idx="11">
                  <c:v>53.738257386319994</c:v>
                </c:pt>
                <c:pt idx="12">
                  <c:v>53.738257386319994</c:v>
                </c:pt>
                <c:pt idx="13">
                  <c:v>53.738257386319994</c:v>
                </c:pt>
                <c:pt idx="14">
                  <c:v>53.738257386319994</c:v>
                </c:pt>
                <c:pt idx="15">
                  <c:v>53.738257386319994</c:v>
                </c:pt>
                <c:pt idx="16">
                  <c:v>53.738257386319994</c:v>
                </c:pt>
                <c:pt idx="17">
                  <c:v>53.738257386319994</c:v>
                </c:pt>
                <c:pt idx="18">
                  <c:v>53.738257386319994</c:v>
                </c:pt>
                <c:pt idx="19">
                  <c:v>53.738257386319994</c:v>
                </c:pt>
                <c:pt idx="20">
                  <c:v>53.738257386319994</c:v>
                </c:pt>
                <c:pt idx="21">
                  <c:v>53.738257386319994</c:v>
                </c:pt>
                <c:pt idx="22">
                  <c:v>53.738257386319994</c:v>
                </c:pt>
                <c:pt idx="23">
                  <c:v>53.738257386319994</c:v>
                </c:pt>
                <c:pt idx="24">
                  <c:v>53.738257386319994</c:v>
                </c:pt>
                <c:pt idx="25">
                  <c:v>53.738257386319994</c:v>
                </c:pt>
                <c:pt idx="26">
                  <c:v>53.738257386319994</c:v>
                </c:pt>
                <c:pt idx="27">
                  <c:v>53.738257386319994</c:v>
                </c:pt>
                <c:pt idx="28">
                  <c:v>53.738257386319994</c:v>
                </c:pt>
                <c:pt idx="29">
                  <c:v>53.738257386319994</c:v>
                </c:pt>
              </c:numCache>
            </c:numRef>
          </c:val>
          <c:smooth val="0"/>
          <c:extLst>
            <c:ext xmlns:c16="http://schemas.microsoft.com/office/drawing/2014/chart" uri="{C3380CC4-5D6E-409C-BE32-E72D297353CC}">
              <c16:uniqueId val="{00000002-F850-4B50-8A9C-DCA98A8B901A}"/>
            </c:ext>
          </c:extLst>
        </c:ser>
        <c:ser>
          <c:idx val="3"/>
          <c:order val="3"/>
          <c:tx>
            <c:strRef>
              <c:f>'44T787'!$F$1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'44T787'!$F$2:$F$31</c:f>
              <c:numCache>
                <c:formatCode>General</c:formatCode>
                <c:ptCount val="30"/>
                <c:pt idx="0">
                  <c:v>52.34389994701332</c:v>
                </c:pt>
                <c:pt idx="1">
                  <c:v>52.34389994701332</c:v>
                </c:pt>
                <c:pt idx="2">
                  <c:v>52.34389994701332</c:v>
                </c:pt>
                <c:pt idx="3">
                  <c:v>52.34389994701332</c:v>
                </c:pt>
                <c:pt idx="4">
                  <c:v>52.34389994701332</c:v>
                </c:pt>
                <c:pt idx="5">
                  <c:v>52.34389994701332</c:v>
                </c:pt>
                <c:pt idx="6">
                  <c:v>52.34389994701332</c:v>
                </c:pt>
                <c:pt idx="7">
                  <c:v>52.34389994701332</c:v>
                </c:pt>
                <c:pt idx="8">
                  <c:v>52.34389994701332</c:v>
                </c:pt>
                <c:pt idx="9">
                  <c:v>52.34389994701332</c:v>
                </c:pt>
                <c:pt idx="10">
                  <c:v>52.34389994701332</c:v>
                </c:pt>
                <c:pt idx="11">
                  <c:v>52.34389994701332</c:v>
                </c:pt>
                <c:pt idx="12">
                  <c:v>52.34389994701332</c:v>
                </c:pt>
                <c:pt idx="13">
                  <c:v>52.34389994701332</c:v>
                </c:pt>
                <c:pt idx="14">
                  <c:v>52.34389994701332</c:v>
                </c:pt>
                <c:pt idx="15">
                  <c:v>52.34389994701332</c:v>
                </c:pt>
                <c:pt idx="16">
                  <c:v>52.34389994701332</c:v>
                </c:pt>
                <c:pt idx="17">
                  <c:v>52.34389994701332</c:v>
                </c:pt>
                <c:pt idx="18">
                  <c:v>52.34389994701332</c:v>
                </c:pt>
                <c:pt idx="19">
                  <c:v>52.34389994701332</c:v>
                </c:pt>
                <c:pt idx="20">
                  <c:v>52.34389994701332</c:v>
                </c:pt>
                <c:pt idx="21">
                  <c:v>52.34389994701332</c:v>
                </c:pt>
                <c:pt idx="22">
                  <c:v>52.34389994701332</c:v>
                </c:pt>
                <c:pt idx="23">
                  <c:v>52.34389994701332</c:v>
                </c:pt>
                <c:pt idx="24">
                  <c:v>52.34389994701332</c:v>
                </c:pt>
                <c:pt idx="25">
                  <c:v>52.34389994701332</c:v>
                </c:pt>
                <c:pt idx="26">
                  <c:v>52.34389994701332</c:v>
                </c:pt>
                <c:pt idx="27">
                  <c:v>52.34389994701332</c:v>
                </c:pt>
                <c:pt idx="28">
                  <c:v>52.34389994701332</c:v>
                </c:pt>
                <c:pt idx="29">
                  <c:v>52.34389994701332</c:v>
                </c:pt>
              </c:numCache>
            </c:numRef>
          </c:val>
          <c:smooth val="0"/>
          <c:extLst>
            <c:ext xmlns:c16="http://schemas.microsoft.com/office/drawing/2014/chart" uri="{C3380CC4-5D6E-409C-BE32-E72D297353CC}">
              <c16:uniqueId val="{00000003-F850-4B50-8A9C-DCA98A8B901A}"/>
            </c:ext>
          </c:extLst>
        </c:ser>
        <c:dLbls>
          <c:showLegendKey val="0"/>
          <c:showVal val="0"/>
          <c:showCatName val="0"/>
          <c:showSerName val="0"/>
          <c:showPercent val="0"/>
          <c:showBubbleSize val="0"/>
        </c:dLbls>
        <c:marker val="1"/>
        <c:smooth val="0"/>
        <c:axId val="320062784"/>
        <c:axId val="320065280"/>
      </c:lineChart>
      <c:catAx>
        <c:axId val="320062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5280"/>
        <c:crosses val="autoZero"/>
        <c:auto val="1"/>
        <c:lblAlgn val="ctr"/>
        <c:lblOffset val="100"/>
        <c:noMultiLvlLbl val="0"/>
      </c:catAx>
      <c:valAx>
        <c:axId val="3200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'41L739'!$B$1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'41L739'!$B$2:$B$35</c:f>
              <c:numCache>
                <c:formatCode>General</c:formatCode>
                <c:ptCount val="34"/>
                <c:pt idx="0">
                  <c:v>53.038119999999999</c:v>
                </c:pt>
                <c:pt idx="1">
                  <c:v>52.924579999999999</c:v>
                </c:pt>
                <c:pt idx="2">
                  <c:v>53.380879999999998</c:v>
                </c:pt>
                <c:pt idx="3">
                  <c:v>52.96123</c:v>
                </c:pt>
                <c:pt idx="4">
                  <c:v>52.990839999999999</c:v>
                </c:pt>
                <c:pt idx="5">
                  <c:v>52.987699999999997</c:v>
                </c:pt>
                <c:pt idx="6">
                  <c:v>53.227969999999999</c:v>
                </c:pt>
                <c:pt idx="7">
                  <c:v>52.622900000000001</c:v>
                </c:pt>
                <c:pt idx="8">
                  <c:v>53.00732</c:v>
                </c:pt>
                <c:pt idx="9">
                  <c:v>53.12059</c:v>
                </c:pt>
                <c:pt idx="10">
                  <c:v>52.922029999999999</c:v>
                </c:pt>
                <c:pt idx="11">
                  <c:v>53.381819999999998</c:v>
                </c:pt>
                <c:pt idx="12">
                  <c:v>53.091459999999998</c:v>
                </c:pt>
                <c:pt idx="13">
                  <c:v>52.910359999999997</c:v>
                </c:pt>
                <c:pt idx="14">
                  <c:v>52.848230000000001</c:v>
                </c:pt>
                <c:pt idx="15">
                  <c:v>53.40625</c:v>
                </c:pt>
                <c:pt idx="16">
                  <c:v>53.002879999999998</c:v>
                </c:pt>
                <c:pt idx="17">
                  <c:v>53.155880000000003</c:v>
                </c:pt>
                <c:pt idx="18">
                  <c:v>52.72381</c:v>
                </c:pt>
                <c:pt idx="19">
                  <c:v>53.336620000000003</c:v>
                </c:pt>
                <c:pt idx="20">
                  <c:v>52.84196</c:v>
                </c:pt>
                <c:pt idx="21">
                  <c:v>52.882570000000001</c:v>
                </c:pt>
                <c:pt idx="22">
                  <c:v>53.102989999999998</c:v>
                </c:pt>
                <c:pt idx="23">
                  <c:v>52.8735</c:v>
                </c:pt>
                <c:pt idx="24">
                  <c:v>52.908619999999999</c:v>
                </c:pt>
                <c:pt idx="25">
                  <c:v>53.138719999999999</c:v>
                </c:pt>
                <c:pt idx="26">
                  <c:v>53.037329999999997</c:v>
                </c:pt>
                <c:pt idx="27">
                  <c:v>52.889499999999998</c:v>
                </c:pt>
                <c:pt idx="28">
                  <c:v>52.914140000000003</c:v>
                </c:pt>
                <c:pt idx="29">
                  <c:v>52.962269999999997</c:v>
                </c:pt>
              </c:numCache>
            </c:numRef>
          </c:val>
          <c:smooth val="0"/>
          <c:extLst>
            <c:ext xmlns:c16="http://schemas.microsoft.com/office/drawing/2014/chart" uri="{C3380CC4-5D6E-409C-BE32-E72D297353CC}">
              <c16:uniqueId val="{00000000-E554-4892-9C70-A1DEC05C133D}"/>
            </c:ext>
          </c:extLst>
        </c:ser>
        <c:ser>
          <c:idx val="1"/>
          <c:order val="1"/>
          <c:tx>
            <c:strRef>
              <c:f>'41L739'!$C$1</c:f>
              <c:strCache>
                <c:ptCount val="1"/>
                <c:pt idx="0">
                  <c:v>Mean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'41L739'!$C$2:$C$35</c:f>
              <c:numCache>
                <c:formatCode>General</c:formatCode>
                <c:ptCount val="34"/>
                <c:pt idx="0">
                  <c:v>53.019768999999997</c:v>
                </c:pt>
                <c:pt idx="1">
                  <c:v>53.019768999999997</c:v>
                </c:pt>
                <c:pt idx="2">
                  <c:v>53.019768999999997</c:v>
                </c:pt>
                <c:pt idx="3">
                  <c:v>53.019768999999997</c:v>
                </c:pt>
                <c:pt idx="4">
                  <c:v>53.019768999999997</c:v>
                </c:pt>
                <c:pt idx="5">
                  <c:v>53.019768999999997</c:v>
                </c:pt>
                <c:pt idx="6">
                  <c:v>53.019768999999997</c:v>
                </c:pt>
                <c:pt idx="7">
                  <c:v>53.019768999999997</c:v>
                </c:pt>
                <c:pt idx="8">
                  <c:v>53.019768999999997</c:v>
                </c:pt>
                <c:pt idx="9">
                  <c:v>53.019768999999997</c:v>
                </c:pt>
                <c:pt idx="10">
                  <c:v>53.019768999999997</c:v>
                </c:pt>
                <c:pt idx="11">
                  <c:v>53.019768999999997</c:v>
                </c:pt>
                <c:pt idx="12">
                  <c:v>53.019768999999997</c:v>
                </c:pt>
                <c:pt idx="13">
                  <c:v>53.019768999999997</c:v>
                </c:pt>
                <c:pt idx="14">
                  <c:v>53.019768999999997</c:v>
                </c:pt>
                <c:pt idx="15">
                  <c:v>53.019768999999997</c:v>
                </c:pt>
                <c:pt idx="16">
                  <c:v>53.019768999999997</c:v>
                </c:pt>
                <c:pt idx="17">
                  <c:v>53.019768999999997</c:v>
                </c:pt>
                <c:pt idx="18">
                  <c:v>53.019768999999997</c:v>
                </c:pt>
                <c:pt idx="19">
                  <c:v>53.019768999999997</c:v>
                </c:pt>
                <c:pt idx="20">
                  <c:v>53.019768999999997</c:v>
                </c:pt>
                <c:pt idx="21">
                  <c:v>53.019768999999997</c:v>
                </c:pt>
                <c:pt idx="22">
                  <c:v>53.019768999999997</c:v>
                </c:pt>
                <c:pt idx="23">
                  <c:v>53.019768999999997</c:v>
                </c:pt>
                <c:pt idx="24">
                  <c:v>53.019768999999997</c:v>
                </c:pt>
                <c:pt idx="25">
                  <c:v>53.019768999999997</c:v>
                </c:pt>
                <c:pt idx="26">
                  <c:v>53.019768999999997</c:v>
                </c:pt>
                <c:pt idx="27">
                  <c:v>53.019768999999997</c:v>
                </c:pt>
                <c:pt idx="28">
                  <c:v>53.019768999999997</c:v>
                </c:pt>
                <c:pt idx="29">
                  <c:v>53.019768999999997</c:v>
                </c:pt>
              </c:numCache>
            </c:numRef>
          </c:val>
          <c:smooth val="0"/>
          <c:extLst>
            <c:ext xmlns:c16="http://schemas.microsoft.com/office/drawing/2014/chart" uri="{C3380CC4-5D6E-409C-BE32-E72D297353CC}">
              <c16:uniqueId val="{00000001-E554-4892-9C70-A1DEC05C133D}"/>
            </c:ext>
          </c:extLst>
        </c:ser>
        <c:ser>
          <c:idx val="2"/>
          <c:order val="2"/>
          <c:tx>
            <c:strRef>
              <c:f>'41L739'!$D$1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'41L739'!$D$2:$D$35</c:f>
              <c:numCache>
                <c:formatCode>General</c:formatCode>
                <c:ptCount val="34"/>
                <c:pt idx="0">
                  <c:v>53.397895699999999</c:v>
                </c:pt>
                <c:pt idx="1">
                  <c:v>53.397895699999999</c:v>
                </c:pt>
                <c:pt idx="2">
                  <c:v>53.397895699999999</c:v>
                </c:pt>
                <c:pt idx="3">
                  <c:v>53.397895699999999</c:v>
                </c:pt>
                <c:pt idx="4">
                  <c:v>53.397895699999999</c:v>
                </c:pt>
                <c:pt idx="5">
                  <c:v>53.397895699999999</c:v>
                </c:pt>
                <c:pt idx="6">
                  <c:v>53.397895699999999</c:v>
                </c:pt>
                <c:pt idx="7">
                  <c:v>53.397895699999999</c:v>
                </c:pt>
                <c:pt idx="8">
                  <c:v>53.397895699999999</c:v>
                </c:pt>
                <c:pt idx="9">
                  <c:v>53.397895699999999</c:v>
                </c:pt>
                <c:pt idx="10">
                  <c:v>53.397895699999999</c:v>
                </c:pt>
                <c:pt idx="11">
                  <c:v>53.397895699999999</c:v>
                </c:pt>
                <c:pt idx="12">
                  <c:v>53.397895699999999</c:v>
                </c:pt>
                <c:pt idx="13">
                  <c:v>53.397895699999999</c:v>
                </c:pt>
                <c:pt idx="14">
                  <c:v>53.397895699999999</c:v>
                </c:pt>
                <c:pt idx="15">
                  <c:v>53.397895699999999</c:v>
                </c:pt>
                <c:pt idx="16">
                  <c:v>53.397895699999999</c:v>
                </c:pt>
                <c:pt idx="17">
                  <c:v>53.397895699999999</c:v>
                </c:pt>
                <c:pt idx="18">
                  <c:v>53.397895699999999</c:v>
                </c:pt>
                <c:pt idx="19">
                  <c:v>53.397895699999999</c:v>
                </c:pt>
                <c:pt idx="20">
                  <c:v>53.397895699999999</c:v>
                </c:pt>
                <c:pt idx="21">
                  <c:v>53.397895699999999</c:v>
                </c:pt>
                <c:pt idx="22">
                  <c:v>53.397895699999999</c:v>
                </c:pt>
                <c:pt idx="23">
                  <c:v>53.397895699999999</c:v>
                </c:pt>
                <c:pt idx="24">
                  <c:v>53.397895699999999</c:v>
                </c:pt>
                <c:pt idx="25">
                  <c:v>53.397895699999999</c:v>
                </c:pt>
                <c:pt idx="26">
                  <c:v>53.397895699999999</c:v>
                </c:pt>
                <c:pt idx="27">
                  <c:v>53.397895699999999</c:v>
                </c:pt>
                <c:pt idx="28">
                  <c:v>53.397895699999999</c:v>
                </c:pt>
                <c:pt idx="29">
                  <c:v>53.397895699999999</c:v>
                </c:pt>
              </c:numCache>
            </c:numRef>
          </c:val>
          <c:smooth val="0"/>
          <c:extLst>
            <c:ext xmlns:c16="http://schemas.microsoft.com/office/drawing/2014/chart" uri="{C3380CC4-5D6E-409C-BE32-E72D297353CC}">
              <c16:uniqueId val="{00000002-E554-4892-9C70-A1DEC05C133D}"/>
            </c:ext>
          </c:extLst>
        </c:ser>
        <c:ser>
          <c:idx val="3"/>
          <c:order val="3"/>
          <c:tx>
            <c:strRef>
              <c:f>'41L739'!$E$1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'41L739'!$E$2:$E$35</c:f>
              <c:numCache>
                <c:formatCode>General</c:formatCode>
                <c:ptCount val="34"/>
                <c:pt idx="0">
                  <c:v>52.641642299999994</c:v>
                </c:pt>
                <c:pt idx="1">
                  <c:v>52.641642299999994</c:v>
                </c:pt>
                <c:pt idx="2">
                  <c:v>52.641642299999994</c:v>
                </c:pt>
                <c:pt idx="3">
                  <c:v>52.641642299999994</c:v>
                </c:pt>
                <c:pt idx="4">
                  <c:v>52.641642299999994</c:v>
                </c:pt>
                <c:pt idx="5">
                  <c:v>52.641642299999994</c:v>
                </c:pt>
                <c:pt idx="6">
                  <c:v>52.641642299999994</c:v>
                </c:pt>
                <c:pt idx="7">
                  <c:v>52.641642299999994</c:v>
                </c:pt>
                <c:pt idx="8">
                  <c:v>52.641642299999994</c:v>
                </c:pt>
                <c:pt idx="9">
                  <c:v>52.641642299999994</c:v>
                </c:pt>
                <c:pt idx="10">
                  <c:v>52.641642299999994</c:v>
                </c:pt>
                <c:pt idx="11">
                  <c:v>52.641642299999994</c:v>
                </c:pt>
                <c:pt idx="12">
                  <c:v>52.641642299999994</c:v>
                </c:pt>
                <c:pt idx="13">
                  <c:v>52.641642299999994</c:v>
                </c:pt>
                <c:pt idx="14">
                  <c:v>52.641642299999994</c:v>
                </c:pt>
                <c:pt idx="15">
                  <c:v>52.641642299999994</c:v>
                </c:pt>
                <c:pt idx="16">
                  <c:v>52.641642299999994</c:v>
                </c:pt>
                <c:pt idx="17">
                  <c:v>52.641642299999994</c:v>
                </c:pt>
                <c:pt idx="18">
                  <c:v>52.641642299999994</c:v>
                </c:pt>
                <c:pt idx="19">
                  <c:v>52.641642299999994</c:v>
                </c:pt>
                <c:pt idx="20">
                  <c:v>52.641642299999994</c:v>
                </c:pt>
                <c:pt idx="21">
                  <c:v>52.641642299999994</c:v>
                </c:pt>
                <c:pt idx="22">
                  <c:v>52.641642299999994</c:v>
                </c:pt>
                <c:pt idx="23">
                  <c:v>52.641642299999994</c:v>
                </c:pt>
                <c:pt idx="24">
                  <c:v>52.641642299999994</c:v>
                </c:pt>
                <c:pt idx="25">
                  <c:v>52.641642299999994</c:v>
                </c:pt>
                <c:pt idx="26">
                  <c:v>52.641642299999994</c:v>
                </c:pt>
                <c:pt idx="27">
                  <c:v>52.641642299999994</c:v>
                </c:pt>
                <c:pt idx="28">
                  <c:v>52.641642299999994</c:v>
                </c:pt>
                <c:pt idx="29">
                  <c:v>52.641642299999994</c:v>
                </c:pt>
              </c:numCache>
            </c:numRef>
          </c:val>
          <c:smooth val="0"/>
          <c:extLst>
            <c:ext xmlns:c16="http://schemas.microsoft.com/office/drawing/2014/chart" uri="{C3380CC4-5D6E-409C-BE32-E72D297353CC}">
              <c16:uniqueId val="{00000003-E554-4892-9C70-A1DEC05C133D}"/>
            </c:ext>
          </c:extLst>
        </c:ser>
        <c:dLbls>
          <c:showLegendKey val="0"/>
          <c:showVal val="0"/>
          <c:showCatName val="0"/>
          <c:showSerName val="0"/>
          <c:showPercent val="0"/>
          <c:showBubbleSize val="0"/>
        </c:dLbls>
        <c:marker val="1"/>
        <c:smooth val="0"/>
        <c:axId val="603162032"/>
        <c:axId val="358278240"/>
      </c:lineChart>
      <c:catAx>
        <c:axId val="60316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78240"/>
        <c:crosses val="autoZero"/>
        <c:auto val="1"/>
        <c:lblAlgn val="ctr"/>
        <c:lblOffset val="100"/>
        <c:noMultiLvlLbl val="0"/>
      </c:catAx>
      <c:valAx>
        <c:axId val="3582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'37A124'!$C$1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'37A124'!$C$2:$C$31</c:f>
              <c:numCache>
                <c:formatCode>General</c:formatCode>
                <c:ptCount val="30"/>
                <c:pt idx="0">
                  <c:v>52.820129999999999</c:v>
                </c:pt>
                <c:pt idx="1">
                  <c:v>52.666890000000002</c:v>
                </c:pt>
                <c:pt idx="2">
                  <c:v>52.620699999999999</c:v>
                </c:pt>
                <c:pt idx="3">
                  <c:v>52.858820000000001</c:v>
                </c:pt>
                <c:pt idx="4">
                  <c:v>53.184289999999997</c:v>
                </c:pt>
                <c:pt idx="5">
                  <c:v>52.918280000000003</c:v>
                </c:pt>
                <c:pt idx="6">
                  <c:v>52.924050000000001</c:v>
                </c:pt>
                <c:pt idx="7">
                  <c:v>52.787709999999997</c:v>
                </c:pt>
                <c:pt idx="8">
                  <c:v>52.477420000000002</c:v>
                </c:pt>
                <c:pt idx="9">
                  <c:v>52.464480000000002</c:v>
                </c:pt>
                <c:pt idx="10">
                  <c:v>53.56409</c:v>
                </c:pt>
                <c:pt idx="11">
                  <c:v>52.817929999999997</c:v>
                </c:pt>
                <c:pt idx="12">
                  <c:v>52.895769999999999</c:v>
                </c:pt>
                <c:pt idx="13">
                  <c:v>53.060339999999997</c:v>
                </c:pt>
                <c:pt idx="14">
                  <c:v>52.834710000000001</c:v>
                </c:pt>
                <c:pt idx="15">
                  <c:v>52.819459999999999</c:v>
                </c:pt>
                <c:pt idx="16">
                  <c:v>53.175449999999998</c:v>
                </c:pt>
                <c:pt idx="17">
                  <c:v>52.927419999999998</c:v>
                </c:pt>
                <c:pt idx="18">
                  <c:v>52.940309999999997</c:v>
                </c:pt>
                <c:pt idx="19">
                  <c:v>52.984999999999999</c:v>
                </c:pt>
                <c:pt idx="20">
                  <c:v>53.114539999999998</c:v>
                </c:pt>
                <c:pt idx="21">
                  <c:v>52.845829999999999</c:v>
                </c:pt>
                <c:pt idx="22">
                  <c:v>52.660029999999999</c:v>
                </c:pt>
                <c:pt idx="23">
                  <c:v>52.936340000000001</c:v>
                </c:pt>
                <c:pt idx="24">
                  <c:v>52.883099999999999</c:v>
                </c:pt>
                <c:pt idx="25">
                  <c:v>52.649329999999999</c:v>
                </c:pt>
                <c:pt idx="26">
                  <c:v>52.960830000000001</c:v>
                </c:pt>
                <c:pt idx="27">
                  <c:v>52.988709999999998</c:v>
                </c:pt>
                <c:pt idx="28">
                  <c:v>53.011420000000001</c:v>
                </c:pt>
                <c:pt idx="29">
                  <c:v>53.113210000000002</c:v>
                </c:pt>
              </c:numCache>
            </c:numRef>
          </c:val>
          <c:smooth val="0"/>
          <c:extLst>
            <c:ext xmlns:c16="http://schemas.microsoft.com/office/drawing/2014/chart" uri="{C3380CC4-5D6E-409C-BE32-E72D297353CC}">
              <c16:uniqueId val="{00000000-3AD6-44DA-A3B0-50CABA583F02}"/>
            </c:ext>
          </c:extLst>
        </c:ser>
        <c:ser>
          <c:idx val="1"/>
          <c:order val="1"/>
          <c:tx>
            <c:strRef>
              <c:f>'37A124'!$D$1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'37A124'!$D$2:$D$31</c:f>
              <c:numCache>
                <c:formatCode>General</c:formatCode>
                <c:ptCount val="30"/>
                <c:pt idx="0">
                  <c:v>52.896886333333327</c:v>
                </c:pt>
                <c:pt idx="1">
                  <c:v>52.896886333333327</c:v>
                </c:pt>
                <c:pt idx="2">
                  <c:v>52.896886333333327</c:v>
                </c:pt>
                <c:pt idx="3">
                  <c:v>52.896886333333327</c:v>
                </c:pt>
                <c:pt idx="4">
                  <c:v>52.896886333333327</c:v>
                </c:pt>
                <c:pt idx="5">
                  <c:v>52.896886333333327</c:v>
                </c:pt>
                <c:pt idx="6">
                  <c:v>52.896886333333327</c:v>
                </c:pt>
                <c:pt idx="7">
                  <c:v>52.896886333333327</c:v>
                </c:pt>
                <c:pt idx="8">
                  <c:v>52.896886333333327</c:v>
                </c:pt>
                <c:pt idx="9">
                  <c:v>52.896886333333327</c:v>
                </c:pt>
                <c:pt idx="10">
                  <c:v>52.896886333333327</c:v>
                </c:pt>
                <c:pt idx="11">
                  <c:v>52.896886333333327</c:v>
                </c:pt>
                <c:pt idx="12">
                  <c:v>52.896886333333327</c:v>
                </c:pt>
                <c:pt idx="13">
                  <c:v>52.896886333333327</c:v>
                </c:pt>
                <c:pt idx="14">
                  <c:v>52.896886333333327</c:v>
                </c:pt>
                <c:pt idx="15">
                  <c:v>52.896886333333327</c:v>
                </c:pt>
                <c:pt idx="16">
                  <c:v>52.896886333333327</c:v>
                </c:pt>
                <c:pt idx="17">
                  <c:v>52.896886333333327</c:v>
                </c:pt>
                <c:pt idx="18">
                  <c:v>52.896886333333327</c:v>
                </c:pt>
                <c:pt idx="19">
                  <c:v>52.896886333333327</c:v>
                </c:pt>
                <c:pt idx="20">
                  <c:v>52.896886333333327</c:v>
                </c:pt>
                <c:pt idx="21">
                  <c:v>52.896886333333327</c:v>
                </c:pt>
                <c:pt idx="22">
                  <c:v>52.896886333333327</c:v>
                </c:pt>
                <c:pt idx="23">
                  <c:v>52.896886333333327</c:v>
                </c:pt>
                <c:pt idx="24">
                  <c:v>52.896886333333327</c:v>
                </c:pt>
                <c:pt idx="25">
                  <c:v>52.896886333333327</c:v>
                </c:pt>
                <c:pt idx="26">
                  <c:v>52.896886333333327</c:v>
                </c:pt>
                <c:pt idx="27">
                  <c:v>52.896886333333327</c:v>
                </c:pt>
                <c:pt idx="28">
                  <c:v>52.896886333333327</c:v>
                </c:pt>
                <c:pt idx="29">
                  <c:v>52.896886333333327</c:v>
                </c:pt>
              </c:numCache>
            </c:numRef>
          </c:val>
          <c:smooth val="0"/>
          <c:extLst>
            <c:ext xmlns:c16="http://schemas.microsoft.com/office/drawing/2014/chart" uri="{C3380CC4-5D6E-409C-BE32-E72D297353CC}">
              <c16:uniqueId val="{00000001-3AD6-44DA-A3B0-50CABA583F02}"/>
            </c:ext>
          </c:extLst>
        </c:ser>
        <c:ser>
          <c:idx val="2"/>
          <c:order val="2"/>
          <c:tx>
            <c:strRef>
              <c:f>'37A124'!$E$1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'37A124'!$E$2:$E$31</c:f>
              <c:numCache>
                <c:formatCode>General</c:formatCode>
                <c:ptCount val="30"/>
                <c:pt idx="0">
                  <c:v>53.338335411319356</c:v>
                </c:pt>
                <c:pt idx="1">
                  <c:v>53.338335411319356</c:v>
                </c:pt>
                <c:pt idx="2">
                  <c:v>53.338335411319356</c:v>
                </c:pt>
                <c:pt idx="3">
                  <c:v>53.338335411319356</c:v>
                </c:pt>
                <c:pt idx="4">
                  <c:v>53.338335411319356</c:v>
                </c:pt>
                <c:pt idx="5">
                  <c:v>53.338335411319356</c:v>
                </c:pt>
                <c:pt idx="6">
                  <c:v>53.338335411319356</c:v>
                </c:pt>
                <c:pt idx="7">
                  <c:v>53.338335411319356</c:v>
                </c:pt>
                <c:pt idx="8">
                  <c:v>53.338335411319356</c:v>
                </c:pt>
                <c:pt idx="9">
                  <c:v>53.338335411319356</c:v>
                </c:pt>
                <c:pt idx="10">
                  <c:v>53.338335411319356</c:v>
                </c:pt>
                <c:pt idx="11">
                  <c:v>53.338335411319356</c:v>
                </c:pt>
                <c:pt idx="12">
                  <c:v>53.338335411319356</c:v>
                </c:pt>
                <c:pt idx="13">
                  <c:v>53.338335411319356</c:v>
                </c:pt>
                <c:pt idx="14">
                  <c:v>53.338335411319356</c:v>
                </c:pt>
                <c:pt idx="15">
                  <c:v>53.338335411319356</c:v>
                </c:pt>
                <c:pt idx="16">
                  <c:v>53.338335411319356</c:v>
                </c:pt>
                <c:pt idx="17">
                  <c:v>53.338335411319356</c:v>
                </c:pt>
                <c:pt idx="18">
                  <c:v>53.338335411319356</c:v>
                </c:pt>
                <c:pt idx="19">
                  <c:v>53.338335411319356</c:v>
                </c:pt>
                <c:pt idx="20">
                  <c:v>53.338335411319356</c:v>
                </c:pt>
                <c:pt idx="21">
                  <c:v>53.338335411319356</c:v>
                </c:pt>
                <c:pt idx="22">
                  <c:v>53.338335411319356</c:v>
                </c:pt>
                <c:pt idx="23">
                  <c:v>53.338335411319356</c:v>
                </c:pt>
                <c:pt idx="24">
                  <c:v>53.338335411319356</c:v>
                </c:pt>
                <c:pt idx="25">
                  <c:v>53.338335411319356</c:v>
                </c:pt>
                <c:pt idx="26">
                  <c:v>53.338335411319356</c:v>
                </c:pt>
                <c:pt idx="27">
                  <c:v>53.338335411319356</c:v>
                </c:pt>
                <c:pt idx="28">
                  <c:v>53.338335411319356</c:v>
                </c:pt>
                <c:pt idx="29">
                  <c:v>53.338335411319356</c:v>
                </c:pt>
              </c:numCache>
            </c:numRef>
          </c:val>
          <c:smooth val="0"/>
          <c:extLst>
            <c:ext xmlns:c16="http://schemas.microsoft.com/office/drawing/2014/chart" uri="{C3380CC4-5D6E-409C-BE32-E72D297353CC}">
              <c16:uniqueId val="{00000002-3AD6-44DA-A3B0-50CABA583F02}"/>
            </c:ext>
          </c:extLst>
        </c:ser>
        <c:ser>
          <c:idx val="3"/>
          <c:order val="3"/>
          <c:tx>
            <c:strRef>
              <c:f>'37A124'!$F$1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'37A124'!$F$2:$F$31</c:f>
              <c:numCache>
                <c:formatCode>General</c:formatCode>
                <c:ptCount val="30"/>
                <c:pt idx="0">
                  <c:v>52.455437255347299</c:v>
                </c:pt>
                <c:pt idx="1">
                  <c:v>52.455437255347299</c:v>
                </c:pt>
                <c:pt idx="2">
                  <c:v>52.455437255347299</c:v>
                </c:pt>
                <c:pt idx="3">
                  <c:v>52.455437255347299</c:v>
                </c:pt>
                <c:pt idx="4">
                  <c:v>52.455437255347299</c:v>
                </c:pt>
                <c:pt idx="5">
                  <c:v>52.455437255347299</c:v>
                </c:pt>
                <c:pt idx="6">
                  <c:v>52.455437255347299</c:v>
                </c:pt>
                <c:pt idx="7">
                  <c:v>52.455437255347299</c:v>
                </c:pt>
                <c:pt idx="8">
                  <c:v>52.455437255347299</c:v>
                </c:pt>
                <c:pt idx="9">
                  <c:v>52.455437255347299</c:v>
                </c:pt>
                <c:pt idx="10">
                  <c:v>52.455437255347299</c:v>
                </c:pt>
                <c:pt idx="11">
                  <c:v>52.455437255347299</c:v>
                </c:pt>
                <c:pt idx="12">
                  <c:v>52.455437255347299</c:v>
                </c:pt>
                <c:pt idx="13">
                  <c:v>52.455437255347299</c:v>
                </c:pt>
                <c:pt idx="14">
                  <c:v>52.455437255347299</c:v>
                </c:pt>
                <c:pt idx="15">
                  <c:v>52.455437255347299</c:v>
                </c:pt>
                <c:pt idx="16">
                  <c:v>52.455437255347299</c:v>
                </c:pt>
                <c:pt idx="17">
                  <c:v>52.455437255347299</c:v>
                </c:pt>
                <c:pt idx="18">
                  <c:v>52.455437255347299</c:v>
                </c:pt>
                <c:pt idx="19">
                  <c:v>52.455437255347299</c:v>
                </c:pt>
                <c:pt idx="20">
                  <c:v>52.455437255347299</c:v>
                </c:pt>
                <c:pt idx="21">
                  <c:v>52.455437255347299</c:v>
                </c:pt>
                <c:pt idx="22">
                  <c:v>52.455437255347299</c:v>
                </c:pt>
                <c:pt idx="23">
                  <c:v>52.455437255347299</c:v>
                </c:pt>
                <c:pt idx="24">
                  <c:v>52.455437255347299</c:v>
                </c:pt>
                <c:pt idx="25">
                  <c:v>52.455437255347299</c:v>
                </c:pt>
                <c:pt idx="26">
                  <c:v>52.455437255347299</c:v>
                </c:pt>
                <c:pt idx="27">
                  <c:v>52.455437255347299</c:v>
                </c:pt>
                <c:pt idx="28">
                  <c:v>52.455437255347299</c:v>
                </c:pt>
                <c:pt idx="29">
                  <c:v>52.455437255347299</c:v>
                </c:pt>
              </c:numCache>
            </c:numRef>
          </c:val>
          <c:smooth val="0"/>
          <c:extLst>
            <c:ext xmlns:c16="http://schemas.microsoft.com/office/drawing/2014/chart" uri="{C3380CC4-5D6E-409C-BE32-E72D297353CC}">
              <c16:uniqueId val="{00000003-3AD6-44DA-A3B0-50CABA583F02}"/>
            </c:ext>
          </c:extLst>
        </c:ser>
        <c:dLbls>
          <c:showLegendKey val="0"/>
          <c:showVal val="0"/>
          <c:showCatName val="0"/>
          <c:showSerName val="0"/>
          <c:showPercent val="0"/>
          <c:showBubbleSize val="0"/>
        </c:dLbls>
        <c:marker val="1"/>
        <c:smooth val="0"/>
        <c:axId val="316680912"/>
        <c:axId val="316680496"/>
      </c:lineChart>
      <c:catAx>
        <c:axId val="316680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80496"/>
        <c:crosses val="autoZero"/>
        <c:auto val="1"/>
        <c:lblAlgn val="ctr"/>
        <c:lblOffset val="100"/>
        <c:noMultiLvlLbl val="0"/>
      </c:catAx>
      <c:valAx>
        <c:axId val="3166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80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'36H401'!$B$1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'36H401'!$B$2:$B$31</c:f>
              <c:numCache>
                <c:formatCode>General</c:formatCode>
                <c:ptCount val="30"/>
                <c:pt idx="0">
                  <c:v>55.080689999999997</c:v>
                </c:pt>
                <c:pt idx="1">
                  <c:v>55.117789999999999</c:v>
                </c:pt>
                <c:pt idx="2">
                  <c:v>55.11694</c:v>
                </c:pt>
                <c:pt idx="3">
                  <c:v>52.839080000000003</c:v>
                </c:pt>
                <c:pt idx="4">
                  <c:v>55.086709999999997</c:v>
                </c:pt>
                <c:pt idx="5">
                  <c:v>57.202300000000001</c:v>
                </c:pt>
                <c:pt idx="6">
                  <c:v>52.844340000000003</c:v>
                </c:pt>
                <c:pt idx="7">
                  <c:v>55.058909999999997</c:v>
                </c:pt>
                <c:pt idx="8">
                  <c:v>52.755850000000002</c:v>
                </c:pt>
                <c:pt idx="9">
                  <c:v>52.966610000000003</c:v>
                </c:pt>
                <c:pt idx="10">
                  <c:v>52.872019999999999</c:v>
                </c:pt>
                <c:pt idx="11">
                  <c:v>53.312359999999998</c:v>
                </c:pt>
                <c:pt idx="12">
                  <c:v>53.186669999999999</c:v>
                </c:pt>
                <c:pt idx="13">
                  <c:v>53.08305</c:v>
                </c:pt>
                <c:pt idx="14">
                  <c:v>52.93956</c:v>
                </c:pt>
                <c:pt idx="15">
                  <c:v>53.090629999999997</c:v>
                </c:pt>
                <c:pt idx="16">
                  <c:v>53.099249999999998</c:v>
                </c:pt>
                <c:pt idx="17">
                  <c:v>53.33793</c:v>
                </c:pt>
                <c:pt idx="18">
                  <c:v>52.86842</c:v>
                </c:pt>
                <c:pt idx="19">
                  <c:v>52.756149999999998</c:v>
                </c:pt>
                <c:pt idx="20">
                  <c:v>53.201369999999997</c:v>
                </c:pt>
                <c:pt idx="21">
                  <c:v>52.716560000000001</c:v>
                </c:pt>
                <c:pt idx="22">
                  <c:v>53.177489999999999</c:v>
                </c:pt>
                <c:pt idx="23">
                  <c:v>52.755980000000001</c:v>
                </c:pt>
                <c:pt idx="24">
                  <c:v>53.274059999999999</c:v>
                </c:pt>
                <c:pt idx="25">
                  <c:v>52.907380000000003</c:v>
                </c:pt>
                <c:pt idx="26">
                  <c:v>52.634569999999997</c:v>
                </c:pt>
                <c:pt idx="27">
                  <c:v>53.169530000000002</c:v>
                </c:pt>
                <c:pt idx="28">
                  <c:v>53.105020000000003</c:v>
                </c:pt>
                <c:pt idx="29">
                  <c:v>53.431220000000003</c:v>
                </c:pt>
              </c:numCache>
            </c:numRef>
          </c:val>
          <c:smooth val="0"/>
          <c:extLst>
            <c:ext xmlns:c16="http://schemas.microsoft.com/office/drawing/2014/chart" uri="{C3380CC4-5D6E-409C-BE32-E72D297353CC}">
              <c16:uniqueId val="{00000000-6628-42F6-BD89-1CBF132876BF}"/>
            </c:ext>
          </c:extLst>
        </c:ser>
        <c:ser>
          <c:idx val="1"/>
          <c:order val="1"/>
          <c:tx>
            <c:strRef>
              <c:f>'36H401'!$C$1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'36H401'!$C$2:$C$31</c:f>
              <c:numCache>
                <c:formatCode>General</c:formatCode>
                <c:ptCount val="30"/>
                <c:pt idx="0">
                  <c:v>53.499614666666659</c:v>
                </c:pt>
                <c:pt idx="1">
                  <c:v>53.499614666666659</c:v>
                </c:pt>
                <c:pt idx="2">
                  <c:v>53.499614666666659</c:v>
                </c:pt>
                <c:pt idx="3">
                  <c:v>53.499614666666659</c:v>
                </c:pt>
                <c:pt idx="4">
                  <c:v>53.499614666666659</c:v>
                </c:pt>
                <c:pt idx="5">
                  <c:v>53.499614666666659</c:v>
                </c:pt>
                <c:pt idx="6">
                  <c:v>53.499614666666659</c:v>
                </c:pt>
                <c:pt idx="7">
                  <c:v>53.499614666666659</c:v>
                </c:pt>
                <c:pt idx="8">
                  <c:v>53.499614666666659</c:v>
                </c:pt>
                <c:pt idx="9">
                  <c:v>53.499614666666659</c:v>
                </c:pt>
                <c:pt idx="10">
                  <c:v>53.499614666666659</c:v>
                </c:pt>
                <c:pt idx="11">
                  <c:v>53.499614666666659</c:v>
                </c:pt>
                <c:pt idx="12">
                  <c:v>53.499614666666659</c:v>
                </c:pt>
                <c:pt idx="13">
                  <c:v>53.499614666666659</c:v>
                </c:pt>
                <c:pt idx="14">
                  <c:v>53.499614666666659</c:v>
                </c:pt>
                <c:pt idx="15">
                  <c:v>53.499614666666659</c:v>
                </c:pt>
                <c:pt idx="16">
                  <c:v>53.499614666666659</c:v>
                </c:pt>
                <c:pt idx="17">
                  <c:v>53.499614666666659</c:v>
                </c:pt>
                <c:pt idx="18">
                  <c:v>53.499614666666659</c:v>
                </c:pt>
                <c:pt idx="19">
                  <c:v>53.499614666666659</c:v>
                </c:pt>
                <c:pt idx="20">
                  <c:v>53.499614666666659</c:v>
                </c:pt>
                <c:pt idx="21">
                  <c:v>53.499614666666659</c:v>
                </c:pt>
                <c:pt idx="22">
                  <c:v>53.499614666666659</c:v>
                </c:pt>
                <c:pt idx="23">
                  <c:v>53.499614666666659</c:v>
                </c:pt>
                <c:pt idx="24">
                  <c:v>53.499614666666659</c:v>
                </c:pt>
                <c:pt idx="25">
                  <c:v>53.499614666666659</c:v>
                </c:pt>
                <c:pt idx="26">
                  <c:v>53.499614666666659</c:v>
                </c:pt>
                <c:pt idx="27">
                  <c:v>53.499614666666659</c:v>
                </c:pt>
                <c:pt idx="28">
                  <c:v>53.499614666666659</c:v>
                </c:pt>
                <c:pt idx="29">
                  <c:v>53.499614666666659</c:v>
                </c:pt>
              </c:numCache>
            </c:numRef>
          </c:val>
          <c:smooth val="0"/>
          <c:extLst>
            <c:ext xmlns:c16="http://schemas.microsoft.com/office/drawing/2014/chart" uri="{C3380CC4-5D6E-409C-BE32-E72D297353CC}">
              <c16:uniqueId val="{00000001-6628-42F6-BD89-1CBF132876BF}"/>
            </c:ext>
          </c:extLst>
        </c:ser>
        <c:ser>
          <c:idx val="2"/>
          <c:order val="2"/>
          <c:tx>
            <c:strRef>
              <c:f>'36H401'!$D$1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'36H401'!$D$2:$D$31</c:f>
              <c:numCache>
                <c:formatCode>General</c:formatCode>
                <c:ptCount val="30"/>
                <c:pt idx="0">
                  <c:v>55.639360177797933</c:v>
                </c:pt>
                <c:pt idx="1">
                  <c:v>55.639360177797933</c:v>
                </c:pt>
                <c:pt idx="2">
                  <c:v>55.639360177797933</c:v>
                </c:pt>
                <c:pt idx="3">
                  <c:v>55.639360177797933</c:v>
                </c:pt>
                <c:pt idx="4">
                  <c:v>55.639360177797933</c:v>
                </c:pt>
                <c:pt idx="5">
                  <c:v>55.639360177797933</c:v>
                </c:pt>
                <c:pt idx="6">
                  <c:v>55.639360177797933</c:v>
                </c:pt>
                <c:pt idx="7">
                  <c:v>55.639360177797933</c:v>
                </c:pt>
                <c:pt idx="8">
                  <c:v>55.639360177797933</c:v>
                </c:pt>
                <c:pt idx="9">
                  <c:v>55.639360177797933</c:v>
                </c:pt>
                <c:pt idx="10">
                  <c:v>55.639360177797933</c:v>
                </c:pt>
                <c:pt idx="11">
                  <c:v>55.639360177797933</c:v>
                </c:pt>
                <c:pt idx="12">
                  <c:v>55.639360177797933</c:v>
                </c:pt>
                <c:pt idx="13">
                  <c:v>55.639360177797933</c:v>
                </c:pt>
                <c:pt idx="14">
                  <c:v>55.639360177797933</c:v>
                </c:pt>
                <c:pt idx="15">
                  <c:v>55.639360177797933</c:v>
                </c:pt>
                <c:pt idx="16">
                  <c:v>55.639360177797933</c:v>
                </c:pt>
                <c:pt idx="17">
                  <c:v>55.639360177797933</c:v>
                </c:pt>
                <c:pt idx="18">
                  <c:v>55.639360177797933</c:v>
                </c:pt>
                <c:pt idx="19">
                  <c:v>55.639360177797933</c:v>
                </c:pt>
                <c:pt idx="20">
                  <c:v>55.639360177797933</c:v>
                </c:pt>
                <c:pt idx="21">
                  <c:v>55.639360177797933</c:v>
                </c:pt>
                <c:pt idx="22">
                  <c:v>55.639360177797933</c:v>
                </c:pt>
                <c:pt idx="23">
                  <c:v>55.639360177797933</c:v>
                </c:pt>
                <c:pt idx="24">
                  <c:v>55.639360177797933</c:v>
                </c:pt>
                <c:pt idx="25">
                  <c:v>55.639360177797933</c:v>
                </c:pt>
                <c:pt idx="26">
                  <c:v>55.639360177797933</c:v>
                </c:pt>
                <c:pt idx="27">
                  <c:v>55.639360177797933</c:v>
                </c:pt>
                <c:pt idx="28">
                  <c:v>55.639360177797933</c:v>
                </c:pt>
                <c:pt idx="29">
                  <c:v>55.639360177797933</c:v>
                </c:pt>
              </c:numCache>
            </c:numRef>
          </c:val>
          <c:smooth val="0"/>
          <c:extLst>
            <c:ext xmlns:c16="http://schemas.microsoft.com/office/drawing/2014/chart" uri="{C3380CC4-5D6E-409C-BE32-E72D297353CC}">
              <c16:uniqueId val="{00000002-6628-42F6-BD89-1CBF132876BF}"/>
            </c:ext>
          </c:extLst>
        </c:ser>
        <c:ser>
          <c:idx val="3"/>
          <c:order val="3"/>
          <c:tx>
            <c:strRef>
              <c:f>'36H401'!$E$1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'36H401'!$E$2:$E$31</c:f>
              <c:numCache>
                <c:formatCode>General</c:formatCode>
                <c:ptCount val="30"/>
                <c:pt idx="0">
                  <c:v>51.359869155535385</c:v>
                </c:pt>
                <c:pt idx="1">
                  <c:v>51.359869155535385</c:v>
                </c:pt>
                <c:pt idx="2">
                  <c:v>51.359869155535385</c:v>
                </c:pt>
                <c:pt idx="3">
                  <c:v>51.359869155535385</c:v>
                </c:pt>
                <c:pt idx="4">
                  <c:v>51.359869155535385</c:v>
                </c:pt>
                <c:pt idx="5">
                  <c:v>51.359869155535385</c:v>
                </c:pt>
                <c:pt idx="6">
                  <c:v>51.359869155535385</c:v>
                </c:pt>
                <c:pt idx="7">
                  <c:v>51.359869155535385</c:v>
                </c:pt>
                <c:pt idx="8">
                  <c:v>51.359869155535385</c:v>
                </c:pt>
                <c:pt idx="9">
                  <c:v>51.359869155535385</c:v>
                </c:pt>
                <c:pt idx="10">
                  <c:v>51.359869155535385</c:v>
                </c:pt>
                <c:pt idx="11">
                  <c:v>51.359869155535385</c:v>
                </c:pt>
                <c:pt idx="12">
                  <c:v>51.359869155535385</c:v>
                </c:pt>
                <c:pt idx="13">
                  <c:v>51.359869155535385</c:v>
                </c:pt>
                <c:pt idx="14">
                  <c:v>51.359869155535385</c:v>
                </c:pt>
                <c:pt idx="15">
                  <c:v>51.359869155535385</c:v>
                </c:pt>
                <c:pt idx="16">
                  <c:v>51.359869155535385</c:v>
                </c:pt>
                <c:pt idx="17">
                  <c:v>51.359869155535385</c:v>
                </c:pt>
                <c:pt idx="18">
                  <c:v>51.359869155535385</c:v>
                </c:pt>
                <c:pt idx="19">
                  <c:v>51.359869155535385</c:v>
                </c:pt>
                <c:pt idx="20">
                  <c:v>51.359869155535385</c:v>
                </c:pt>
                <c:pt idx="21">
                  <c:v>51.359869155535385</c:v>
                </c:pt>
                <c:pt idx="22">
                  <c:v>51.359869155535385</c:v>
                </c:pt>
                <c:pt idx="23">
                  <c:v>51.359869155535385</c:v>
                </c:pt>
                <c:pt idx="24">
                  <c:v>51.359869155535385</c:v>
                </c:pt>
                <c:pt idx="25">
                  <c:v>51.359869155535385</c:v>
                </c:pt>
                <c:pt idx="26">
                  <c:v>51.359869155535385</c:v>
                </c:pt>
                <c:pt idx="27">
                  <c:v>51.359869155535385</c:v>
                </c:pt>
                <c:pt idx="28">
                  <c:v>51.359869155535385</c:v>
                </c:pt>
                <c:pt idx="29">
                  <c:v>51.359869155535385</c:v>
                </c:pt>
              </c:numCache>
            </c:numRef>
          </c:val>
          <c:smooth val="0"/>
          <c:extLst>
            <c:ext xmlns:c16="http://schemas.microsoft.com/office/drawing/2014/chart" uri="{C3380CC4-5D6E-409C-BE32-E72D297353CC}">
              <c16:uniqueId val="{00000003-6628-42F6-BD89-1CBF132876BF}"/>
            </c:ext>
          </c:extLst>
        </c:ser>
        <c:dLbls>
          <c:showLegendKey val="0"/>
          <c:showVal val="0"/>
          <c:showCatName val="0"/>
          <c:showSerName val="0"/>
          <c:showPercent val="0"/>
          <c:showBubbleSize val="0"/>
        </c:dLbls>
        <c:marker val="1"/>
        <c:smooth val="0"/>
        <c:axId val="386340640"/>
        <c:axId val="359386064"/>
      </c:lineChart>
      <c:catAx>
        <c:axId val="386340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6064"/>
        <c:crosses val="autoZero"/>
        <c:auto val="1"/>
        <c:lblAlgn val="ctr"/>
        <c:lblOffset val="100"/>
        <c:noMultiLvlLbl val="0"/>
      </c:catAx>
      <c:valAx>
        <c:axId val="3593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'22P812'!$B$1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'22P812'!$B$2:$B$34</c:f>
              <c:numCache>
                <c:formatCode>General</c:formatCode>
                <c:ptCount val="33"/>
                <c:pt idx="0">
                  <c:v>52.782969999999999</c:v>
                </c:pt>
                <c:pt idx="1">
                  <c:v>53.401519999999998</c:v>
                </c:pt>
                <c:pt idx="2">
                  <c:v>52.96069</c:v>
                </c:pt>
                <c:pt idx="3">
                  <c:v>53.032490000000003</c:v>
                </c:pt>
                <c:pt idx="4">
                  <c:v>53.117759999999997</c:v>
                </c:pt>
                <c:pt idx="5">
                  <c:v>53.523530000000001</c:v>
                </c:pt>
                <c:pt idx="6">
                  <c:v>52.990119999999997</c:v>
                </c:pt>
                <c:pt idx="7">
                  <c:v>53.32891</c:v>
                </c:pt>
                <c:pt idx="8">
                  <c:v>52.50797</c:v>
                </c:pt>
                <c:pt idx="9">
                  <c:v>52.873980000000003</c:v>
                </c:pt>
                <c:pt idx="10">
                  <c:v>53.091450000000002</c:v>
                </c:pt>
                <c:pt idx="11">
                  <c:v>53.138339999999999</c:v>
                </c:pt>
                <c:pt idx="12">
                  <c:v>53.355260000000001</c:v>
                </c:pt>
                <c:pt idx="13">
                  <c:v>52.969320000000003</c:v>
                </c:pt>
                <c:pt idx="14">
                  <c:v>52.937539999999998</c:v>
                </c:pt>
                <c:pt idx="15">
                  <c:v>52.914479999999998</c:v>
                </c:pt>
                <c:pt idx="16">
                  <c:v>52.720660000000002</c:v>
                </c:pt>
                <c:pt idx="17">
                  <c:v>52.774549999999998</c:v>
                </c:pt>
                <c:pt idx="18">
                  <c:v>53.023600000000002</c:v>
                </c:pt>
                <c:pt idx="19">
                  <c:v>53.249490000000002</c:v>
                </c:pt>
                <c:pt idx="20">
                  <c:v>53.148290000000003</c:v>
                </c:pt>
                <c:pt idx="21">
                  <c:v>53.372169999999997</c:v>
                </c:pt>
                <c:pt idx="22">
                  <c:v>53.155999999999999</c:v>
                </c:pt>
                <c:pt idx="23">
                  <c:v>53.120420000000003</c:v>
                </c:pt>
                <c:pt idx="24">
                  <c:v>53.070120000000003</c:v>
                </c:pt>
                <c:pt idx="25">
                  <c:v>53.277520000000003</c:v>
                </c:pt>
                <c:pt idx="26">
                  <c:v>52.883020000000002</c:v>
                </c:pt>
                <c:pt idx="27">
                  <c:v>53.162820000000004</c:v>
                </c:pt>
                <c:pt idx="28">
                  <c:v>53.287379999999999</c:v>
                </c:pt>
                <c:pt idx="29">
                  <c:v>52.912469999999999</c:v>
                </c:pt>
                <c:pt idx="30">
                  <c:v>52.908360000000002</c:v>
                </c:pt>
                <c:pt idx="31">
                  <c:v>52.945610000000002</c:v>
                </c:pt>
                <c:pt idx="32">
                  <c:v>53.081330000000001</c:v>
                </c:pt>
              </c:numCache>
            </c:numRef>
          </c:val>
          <c:smooth val="0"/>
          <c:extLst>
            <c:ext xmlns:c16="http://schemas.microsoft.com/office/drawing/2014/chart" uri="{C3380CC4-5D6E-409C-BE32-E72D297353CC}">
              <c16:uniqueId val="{00000000-5541-4E37-93C3-33E5AE5E09B1}"/>
            </c:ext>
          </c:extLst>
        </c:ser>
        <c:ser>
          <c:idx val="1"/>
          <c:order val="1"/>
          <c:tx>
            <c:strRef>
              <c:f>'22P812'!$C$1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'22P812'!$C$2:$C$34</c:f>
              <c:numCache>
                <c:formatCode>General</c:formatCode>
                <c:ptCount val="33"/>
                <c:pt idx="0">
                  <c:v>53.061216363636369</c:v>
                </c:pt>
                <c:pt idx="1">
                  <c:v>53.061216363636369</c:v>
                </c:pt>
                <c:pt idx="2">
                  <c:v>53.061216363636369</c:v>
                </c:pt>
                <c:pt idx="3">
                  <c:v>53.061216363636369</c:v>
                </c:pt>
                <c:pt idx="4">
                  <c:v>53.061216363636369</c:v>
                </c:pt>
                <c:pt idx="5">
                  <c:v>53.061216363636369</c:v>
                </c:pt>
                <c:pt idx="6">
                  <c:v>53.061216363636369</c:v>
                </c:pt>
                <c:pt idx="7">
                  <c:v>53.061216363636369</c:v>
                </c:pt>
                <c:pt idx="8">
                  <c:v>53.061216363636369</c:v>
                </c:pt>
                <c:pt idx="9">
                  <c:v>53.061216363636369</c:v>
                </c:pt>
                <c:pt idx="10">
                  <c:v>53.061216363636369</c:v>
                </c:pt>
                <c:pt idx="11">
                  <c:v>53.061216363636369</c:v>
                </c:pt>
                <c:pt idx="12">
                  <c:v>53.061216363636369</c:v>
                </c:pt>
                <c:pt idx="13">
                  <c:v>53.061216363636369</c:v>
                </c:pt>
                <c:pt idx="14">
                  <c:v>53.061216363636369</c:v>
                </c:pt>
                <c:pt idx="15">
                  <c:v>53.061216363636369</c:v>
                </c:pt>
                <c:pt idx="16">
                  <c:v>53.061216363636369</c:v>
                </c:pt>
                <c:pt idx="17">
                  <c:v>53.061216363636369</c:v>
                </c:pt>
                <c:pt idx="18">
                  <c:v>53.061216363636369</c:v>
                </c:pt>
                <c:pt idx="19">
                  <c:v>53.061216363636369</c:v>
                </c:pt>
                <c:pt idx="20">
                  <c:v>53.061216363636369</c:v>
                </c:pt>
                <c:pt idx="21">
                  <c:v>53.061216363636369</c:v>
                </c:pt>
                <c:pt idx="22">
                  <c:v>53.061216363636369</c:v>
                </c:pt>
                <c:pt idx="23">
                  <c:v>53.061216363636369</c:v>
                </c:pt>
                <c:pt idx="24">
                  <c:v>53.061216363636369</c:v>
                </c:pt>
                <c:pt idx="25">
                  <c:v>53.061216363636369</c:v>
                </c:pt>
                <c:pt idx="26">
                  <c:v>53.061216363636369</c:v>
                </c:pt>
                <c:pt idx="27">
                  <c:v>53.061216363636369</c:v>
                </c:pt>
                <c:pt idx="28">
                  <c:v>53.061216363636369</c:v>
                </c:pt>
                <c:pt idx="29">
                  <c:v>53.061216363636369</c:v>
                </c:pt>
                <c:pt idx="30">
                  <c:v>53.061216363636369</c:v>
                </c:pt>
                <c:pt idx="31">
                  <c:v>53.061216363636369</c:v>
                </c:pt>
                <c:pt idx="32">
                  <c:v>53.061216363636369</c:v>
                </c:pt>
              </c:numCache>
            </c:numRef>
          </c:val>
          <c:smooth val="0"/>
          <c:extLst>
            <c:ext xmlns:c16="http://schemas.microsoft.com/office/drawing/2014/chart" uri="{C3380CC4-5D6E-409C-BE32-E72D297353CC}">
              <c16:uniqueId val="{00000001-5541-4E37-93C3-33E5AE5E09B1}"/>
            </c:ext>
          </c:extLst>
        </c:ser>
        <c:ser>
          <c:idx val="2"/>
          <c:order val="2"/>
          <c:tx>
            <c:strRef>
              <c:f>'22P812'!$D$1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'22P812'!$D$2:$D$34</c:f>
              <c:numCache>
                <c:formatCode>General</c:formatCode>
                <c:ptCount val="33"/>
                <c:pt idx="0">
                  <c:v>53.498348213906347</c:v>
                </c:pt>
                <c:pt idx="1">
                  <c:v>53.498348213906347</c:v>
                </c:pt>
                <c:pt idx="2">
                  <c:v>53.498348213906347</c:v>
                </c:pt>
                <c:pt idx="3">
                  <c:v>53.498348213906347</c:v>
                </c:pt>
                <c:pt idx="4">
                  <c:v>53.498348213906347</c:v>
                </c:pt>
                <c:pt idx="5">
                  <c:v>53.498348213906347</c:v>
                </c:pt>
                <c:pt idx="6">
                  <c:v>53.498348213906347</c:v>
                </c:pt>
                <c:pt idx="7">
                  <c:v>53.498348213906347</c:v>
                </c:pt>
                <c:pt idx="8">
                  <c:v>53.498348213906347</c:v>
                </c:pt>
                <c:pt idx="9">
                  <c:v>53.498348213906347</c:v>
                </c:pt>
                <c:pt idx="10">
                  <c:v>53.498348213906347</c:v>
                </c:pt>
                <c:pt idx="11">
                  <c:v>53.498348213906347</c:v>
                </c:pt>
                <c:pt idx="12">
                  <c:v>53.498348213906347</c:v>
                </c:pt>
                <c:pt idx="13">
                  <c:v>53.498348213906347</c:v>
                </c:pt>
                <c:pt idx="14">
                  <c:v>53.498348213906347</c:v>
                </c:pt>
                <c:pt idx="15">
                  <c:v>53.498348213906347</c:v>
                </c:pt>
                <c:pt idx="16">
                  <c:v>53.498348213906347</c:v>
                </c:pt>
                <c:pt idx="17">
                  <c:v>53.498348213906347</c:v>
                </c:pt>
                <c:pt idx="18">
                  <c:v>53.498348213906347</c:v>
                </c:pt>
                <c:pt idx="19">
                  <c:v>53.498348213906347</c:v>
                </c:pt>
                <c:pt idx="20">
                  <c:v>53.498348213906347</c:v>
                </c:pt>
                <c:pt idx="21">
                  <c:v>53.498348213906347</c:v>
                </c:pt>
                <c:pt idx="22">
                  <c:v>53.498348213906347</c:v>
                </c:pt>
                <c:pt idx="23">
                  <c:v>53.498348213906347</c:v>
                </c:pt>
                <c:pt idx="24">
                  <c:v>53.498348213906347</c:v>
                </c:pt>
                <c:pt idx="25">
                  <c:v>53.498348213906347</c:v>
                </c:pt>
                <c:pt idx="26">
                  <c:v>53.498348213906347</c:v>
                </c:pt>
                <c:pt idx="27">
                  <c:v>53.498348213906347</c:v>
                </c:pt>
                <c:pt idx="28">
                  <c:v>53.498348213906347</c:v>
                </c:pt>
                <c:pt idx="29">
                  <c:v>53.498348213906347</c:v>
                </c:pt>
                <c:pt idx="30">
                  <c:v>53.498348213906347</c:v>
                </c:pt>
                <c:pt idx="31">
                  <c:v>53.498348213906347</c:v>
                </c:pt>
                <c:pt idx="32">
                  <c:v>53.498348213906347</c:v>
                </c:pt>
              </c:numCache>
            </c:numRef>
          </c:val>
          <c:smooth val="0"/>
          <c:extLst>
            <c:ext xmlns:c16="http://schemas.microsoft.com/office/drawing/2014/chart" uri="{C3380CC4-5D6E-409C-BE32-E72D297353CC}">
              <c16:uniqueId val="{00000002-5541-4E37-93C3-33E5AE5E09B1}"/>
            </c:ext>
          </c:extLst>
        </c:ser>
        <c:ser>
          <c:idx val="3"/>
          <c:order val="3"/>
          <c:tx>
            <c:strRef>
              <c:f>'22P812'!$E$1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'22P812'!$E$2:$E$34</c:f>
              <c:numCache>
                <c:formatCode>General</c:formatCode>
                <c:ptCount val="33"/>
                <c:pt idx="0">
                  <c:v>52.624084513366391</c:v>
                </c:pt>
                <c:pt idx="1">
                  <c:v>52.624084513366391</c:v>
                </c:pt>
                <c:pt idx="2">
                  <c:v>52.624084513366391</c:v>
                </c:pt>
                <c:pt idx="3">
                  <c:v>52.624084513366391</c:v>
                </c:pt>
                <c:pt idx="4">
                  <c:v>52.624084513366391</c:v>
                </c:pt>
                <c:pt idx="5">
                  <c:v>52.624084513366391</c:v>
                </c:pt>
                <c:pt idx="6">
                  <c:v>52.624084513366391</c:v>
                </c:pt>
                <c:pt idx="7">
                  <c:v>52.624084513366391</c:v>
                </c:pt>
                <c:pt idx="8">
                  <c:v>52.624084513366391</c:v>
                </c:pt>
                <c:pt idx="9">
                  <c:v>52.624084513366391</c:v>
                </c:pt>
                <c:pt idx="10">
                  <c:v>52.624084513366391</c:v>
                </c:pt>
                <c:pt idx="11">
                  <c:v>52.624084513366391</c:v>
                </c:pt>
                <c:pt idx="12">
                  <c:v>52.624084513366391</c:v>
                </c:pt>
                <c:pt idx="13">
                  <c:v>52.624084513366391</c:v>
                </c:pt>
                <c:pt idx="14">
                  <c:v>52.624084513366391</c:v>
                </c:pt>
                <c:pt idx="15">
                  <c:v>52.624084513366391</c:v>
                </c:pt>
                <c:pt idx="16">
                  <c:v>52.624084513366391</c:v>
                </c:pt>
                <c:pt idx="17">
                  <c:v>52.624084513366391</c:v>
                </c:pt>
                <c:pt idx="18">
                  <c:v>52.624084513366391</c:v>
                </c:pt>
                <c:pt idx="19">
                  <c:v>52.624084513366391</c:v>
                </c:pt>
                <c:pt idx="20">
                  <c:v>52.624084513366391</c:v>
                </c:pt>
                <c:pt idx="21">
                  <c:v>52.624084513366391</c:v>
                </c:pt>
                <c:pt idx="22">
                  <c:v>52.624084513366391</c:v>
                </c:pt>
                <c:pt idx="23">
                  <c:v>52.624084513366391</c:v>
                </c:pt>
                <c:pt idx="24">
                  <c:v>52.624084513366391</c:v>
                </c:pt>
                <c:pt idx="25">
                  <c:v>52.624084513366391</c:v>
                </c:pt>
                <c:pt idx="26">
                  <c:v>52.624084513366391</c:v>
                </c:pt>
                <c:pt idx="27">
                  <c:v>52.624084513366391</c:v>
                </c:pt>
                <c:pt idx="28">
                  <c:v>52.624084513366391</c:v>
                </c:pt>
                <c:pt idx="29">
                  <c:v>52.624084513366391</c:v>
                </c:pt>
                <c:pt idx="30">
                  <c:v>52.624084513366391</c:v>
                </c:pt>
                <c:pt idx="31">
                  <c:v>52.624084513366391</c:v>
                </c:pt>
                <c:pt idx="32">
                  <c:v>52.624084513366391</c:v>
                </c:pt>
              </c:numCache>
            </c:numRef>
          </c:val>
          <c:smooth val="0"/>
          <c:extLst>
            <c:ext xmlns:c16="http://schemas.microsoft.com/office/drawing/2014/chart" uri="{C3380CC4-5D6E-409C-BE32-E72D297353CC}">
              <c16:uniqueId val="{00000003-5541-4E37-93C3-33E5AE5E09B1}"/>
            </c:ext>
          </c:extLst>
        </c:ser>
        <c:dLbls>
          <c:showLegendKey val="0"/>
          <c:showVal val="0"/>
          <c:showCatName val="0"/>
          <c:showSerName val="0"/>
          <c:showPercent val="0"/>
          <c:showBubbleSize val="0"/>
        </c:dLbls>
        <c:marker val="1"/>
        <c:smooth val="0"/>
        <c:axId val="15973376"/>
        <c:axId val="15968800"/>
      </c:lineChart>
      <c:catAx>
        <c:axId val="15973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800"/>
        <c:crosses val="autoZero"/>
        <c:auto val="1"/>
        <c:lblAlgn val="ctr"/>
        <c:lblOffset val="100"/>
        <c:noMultiLvlLbl val="0"/>
      </c:catAx>
      <c:valAx>
        <c:axId val="1596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'27Y920'!$B$1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'27Y920'!$B$2:$B$31</c:f>
              <c:numCache>
                <c:formatCode>General</c:formatCode>
                <c:ptCount val="30"/>
                <c:pt idx="0">
                  <c:v>53.195639999999997</c:v>
                </c:pt>
                <c:pt idx="1">
                  <c:v>53.166629999999998</c:v>
                </c:pt>
                <c:pt idx="2">
                  <c:v>52.664050000000003</c:v>
                </c:pt>
                <c:pt idx="3">
                  <c:v>52.979660000000003</c:v>
                </c:pt>
                <c:pt idx="4">
                  <c:v>52.869079999999997</c:v>
                </c:pt>
                <c:pt idx="5">
                  <c:v>53.386780000000002</c:v>
                </c:pt>
                <c:pt idx="6">
                  <c:v>53.060099999999998</c:v>
                </c:pt>
                <c:pt idx="7">
                  <c:v>52.867890000000003</c:v>
                </c:pt>
                <c:pt idx="8">
                  <c:v>52.75562</c:v>
                </c:pt>
                <c:pt idx="9">
                  <c:v>53.023710000000001</c:v>
                </c:pt>
                <c:pt idx="10">
                  <c:v>53.029809999999998</c:v>
                </c:pt>
                <c:pt idx="11">
                  <c:v>53.04027</c:v>
                </c:pt>
                <c:pt idx="12">
                  <c:v>53.227249999999998</c:v>
                </c:pt>
                <c:pt idx="13">
                  <c:v>53.043080000000003</c:v>
                </c:pt>
                <c:pt idx="14">
                  <c:v>52.754989999999999</c:v>
                </c:pt>
                <c:pt idx="15">
                  <c:v>52.868969999999997</c:v>
                </c:pt>
                <c:pt idx="16">
                  <c:v>53.130180000000003</c:v>
                </c:pt>
                <c:pt idx="17">
                  <c:v>52.552810000000001</c:v>
                </c:pt>
                <c:pt idx="18">
                  <c:v>52.77552</c:v>
                </c:pt>
                <c:pt idx="19">
                  <c:v>52.627800000000001</c:v>
                </c:pt>
                <c:pt idx="20">
                  <c:v>52.797139999999999</c:v>
                </c:pt>
                <c:pt idx="21">
                  <c:v>52.939549999999997</c:v>
                </c:pt>
                <c:pt idx="22">
                  <c:v>52.890819999999998</c:v>
                </c:pt>
                <c:pt idx="23">
                  <c:v>52.810040000000001</c:v>
                </c:pt>
                <c:pt idx="24">
                  <c:v>52.600000999999999</c:v>
                </c:pt>
                <c:pt idx="25">
                  <c:v>52.738509999999998</c:v>
                </c:pt>
                <c:pt idx="26">
                  <c:v>52.375010000000003</c:v>
                </c:pt>
                <c:pt idx="27">
                  <c:v>52.943399999999997</c:v>
                </c:pt>
                <c:pt idx="28">
                  <c:v>52.981479999999998</c:v>
                </c:pt>
                <c:pt idx="29">
                  <c:v>53.317399999999999</c:v>
                </c:pt>
              </c:numCache>
            </c:numRef>
          </c:val>
          <c:smooth val="0"/>
          <c:extLst>
            <c:ext xmlns:c16="http://schemas.microsoft.com/office/drawing/2014/chart" uri="{C3380CC4-5D6E-409C-BE32-E72D297353CC}">
              <c16:uniqueId val="{00000000-02BC-4FD9-92DD-7ECDA96D439F}"/>
            </c:ext>
          </c:extLst>
        </c:ser>
        <c:ser>
          <c:idx val="1"/>
          <c:order val="1"/>
          <c:tx>
            <c:strRef>
              <c:f>'27Y920'!$C$1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'27Y920'!$C$2:$C$31</c:f>
              <c:numCache>
                <c:formatCode>General</c:formatCode>
                <c:ptCount val="30"/>
                <c:pt idx="0">
                  <c:v>52.913773033333335</c:v>
                </c:pt>
                <c:pt idx="1">
                  <c:v>52.913773033333335</c:v>
                </c:pt>
                <c:pt idx="2">
                  <c:v>52.913773033333335</c:v>
                </c:pt>
                <c:pt idx="3">
                  <c:v>52.913773033333335</c:v>
                </c:pt>
                <c:pt idx="4">
                  <c:v>52.913773033333335</c:v>
                </c:pt>
                <c:pt idx="5">
                  <c:v>52.913773033333335</c:v>
                </c:pt>
                <c:pt idx="6">
                  <c:v>52.913773033333335</c:v>
                </c:pt>
                <c:pt idx="7">
                  <c:v>52.913773033333335</c:v>
                </c:pt>
                <c:pt idx="8">
                  <c:v>52.913773033333335</c:v>
                </c:pt>
                <c:pt idx="9">
                  <c:v>52.913773033333335</c:v>
                </c:pt>
                <c:pt idx="10">
                  <c:v>52.913773033333335</c:v>
                </c:pt>
                <c:pt idx="11">
                  <c:v>52.913773033333335</c:v>
                </c:pt>
                <c:pt idx="12">
                  <c:v>52.913773033333335</c:v>
                </c:pt>
                <c:pt idx="13">
                  <c:v>52.913773033333335</c:v>
                </c:pt>
                <c:pt idx="14">
                  <c:v>52.913773033333335</c:v>
                </c:pt>
                <c:pt idx="15">
                  <c:v>52.913773033333335</c:v>
                </c:pt>
                <c:pt idx="16">
                  <c:v>52.913773033333335</c:v>
                </c:pt>
                <c:pt idx="17">
                  <c:v>52.913773033333335</c:v>
                </c:pt>
                <c:pt idx="18">
                  <c:v>52.913773033333335</c:v>
                </c:pt>
                <c:pt idx="19">
                  <c:v>52.913773033333335</c:v>
                </c:pt>
                <c:pt idx="20">
                  <c:v>52.913773033333335</c:v>
                </c:pt>
                <c:pt idx="21">
                  <c:v>52.913773033333335</c:v>
                </c:pt>
                <c:pt idx="22">
                  <c:v>52.913773033333335</c:v>
                </c:pt>
                <c:pt idx="23">
                  <c:v>52.913773033333335</c:v>
                </c:pt>
                <c:pt idx="24">
                  <c:v>52.913773033333335</c:v>
                </c:pt>
                <c:pt idx="25">
                  <c:v>52.913773033333335</c:v>
                </c:pt>
                <c:pt idx="26">
                  <c:v>52.913773033333335</c:v>
                </c:pt>
                <c:pt idx="27">
                  <c:v>52.913773033333335</c:v>
                </c:pt>
                <c:pt idx="28">
                  <c:v>52.913773033333335</c:v>
                </c:pt>
                <c:pt idx="29">
                  <c:v>52.913773033333335</c:v>
                </c:pt>
              </c:numCache>
            </c:numRef>
          </c:val>
          <c:smooth val="0"/>
          <c:extLst>
            <c:ext xmlns:c16="http://schemas.microsoft.com/office/drawing/2014/chart" uri="{C3380CC4-5D6E-409C-BE32-E72D297353CC}">
              <c16:uniqueId val="{00000001-02BC-4FD9-92DD-7ECDA96D439F}"/>
            </c:ext>
          </c:extLst>
        </c:ser>
        <c:ser>
          <c:idx val="2"/>
          <c:order val="2"/>
          <c:tx>
            <c:strRef>
              <c:f>'27Y920'!$D$1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'27Y920'!$D$2:$D$31</c:f>
              <c:numCache>
                <c:formatCode>General</c:formatCode>
                <c:ptCount val="30"/>
                <c:pt idx="0">
                  <c:v>53.377565267002375</c:v>
                </c:pt>
                <c:pt idx="1">
                  <c:v>53.377565267002375</c:v>
                </c:pt>
                <c:pt idx="2">
                  <c:v>53.377565267002375</c:v>
                </c:pt>
                <c:pt idx="3">
                  <c:v>53.377565267002375</c:v>
                </c:pt>
                <c:pt idx="4">
                  <c:v>53.377565267002375</c:v>
                </c:pt>
                <c:pt idx="5">
                  <c:v>53.377565267002375</c:v>
                </c:pt>
                <c:pt idx="6">
                  <c:v>53.377565267002375</c:v>
                </c:pt>
                <c:pt idx="7">
                  <c:v>53.377565267002375</c:v>
                </c:pt>
                <c:pt idx="8">
                  <c:v>53.377565267002375</c:v>
                </c:pt>
                <c:pt idx="9">
                  <c:v>53.377565267002375</c:v>
                </c:pt>
                <c:pt idx="10">
                  <c:v>53.377565267002375</c:v>
                </c:pt>
                <c:pt idx="11">
                  <c:v>53.377565267002375</c:v>
                </c:pt>
                <c:pt idx="12">
                  <c:v>53.377565267002375</c:v>
                </c:pt>
                <c:pt idx="13">
                  <c:v>53.377565267002375</c:v>
                </c:pt>
                <c:pt idx="14">
                  <c:v>53.377565267002375</c:v>
                </c:pt>
                <c:pt idx="15">
                  <c:v>53.377565267002375</c:v>
                </c:pt>
                <c:pt idx="16">
                  <c:v>53.377565267002375</c:v>
                </c:pt>
                <c:pt idx="17">
                  <c:v>53.377565267002375</c:v>
                </c:pt>
                <c:pt idx="18">
                  <c:v>53.377565267002375</c:v>
                </c:pt>
                <c:pt idx="19">
                  <c:v>53.377565267002375</c:v>
                </c:pt>
                <c:pt idx="20">
                  <c:v>53.377565267002375</c:v>
                </c:pt>
                <c:pt idx="21">
                  <c:v>53.377565267002375</c:v>
                </c:pt>
                <c:pt idx="22">
                  <c:v>53.377565267002375</c:v>
                </c:pt>
                <c:pt idx="23">
                  <c:v>53.377565267002375</c:v>
                </c:pt>
                <c:pt idx="24">
                  <c:v>53.377565267002375</c:v>
                </c:pt>
                <c:pt idx="25">
                  <c:v>53.377565267002375</c:v>
                </c:pt>
                <c:pt idx="26">
                  <c:v>53.377565267002375</c:v>
                </c:pt>
                <c:pt idx="27">
                  <c:v>53.377565267002375</c:v>
                </c:pt>
                <c:pt idx="28">
                  <c:v>53.377565267002375</c:v>
                </c:pt>
                <c:pt idx="29">
                  <c:v>53.377565267002375</c:v>
                </c:pt>
              </c:numCache>
            </c:numRef>
          </c:val>
          <c:smooth val="0"/>
          <c:extLst>
            <c:ext xmlns:c16="http://schemas.microsoft.com/office/drawing/2014/chart" uri="{C3380CC4-5D6E-409C-BE32-E72D297353CC}">
              <c16:uniqueId val="{00000002-02BC-4FD9-92DD-7ECDA96D439F}"/>
            </c:ext>
          </c:extLst>
        </c:ser>
        <c:ser>
          <c:idx val="3"/>
          <c:order val="3"/>
          <c:tx>
            <c:strRef>
              <c:f>'27Y920'!$E$1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'27Y920'!$E$2:$E$31</c:f>
              <c:numCache>
                <c:formatCode>General</c:formatCode>
                <c:ptCount val="30"/>
                <c:pt idx="0">
                  <c:v>52.449980799664296</c:v>
                </c:pt>
                <c:pt idx="1">
                  <c:v>52.449980799664296</c:v>
                </c:pt>
                <c:pt idx="2">
                  <c:v>52.449980799664296</c:v>
                </c:pt>
                <c:pt idx="3">
                  <c:v>52.449980799664296</c:v>
                </c:pt>
                <c:pt idx="4">
                  <c:v>52.449980799664296</c:v>
                </c:pt>
                <c:pt idx="5">
                  <c:v>52.449980799664296</c:v>
                </c:pt>
                <c:pt idx="6">
                  <c:v>52.449980799664296</c:v>
                </c:pt>
                <c:pt idx="7">
                  <c:v>52.449980799664296</c:v>
                </c:pt>
                <c:pt idx="8">
                  <c:v>52.449980799664296</c:v>
                </c:pt>
                <c:pt idx="9">
                  <c:v>52.449980799664296</c:v>
                </c:pt>
                <c:pt idx="10">
                  <c:v>52.449980799664296</c:v>
                </c:pt>
                <c:pt idx="11">
                  <c:v>52.449980799664296</c:v>
                </c:pt>
                <c:pt idx="12">
                  <c:v>52.449980799664296</c:v>
                </c:pt>
                <c:pt idx="13">
                  <c:v>52.449980799664296</c:v>
                </c:pt>
                <c:pt idx="14">
                  <c:v>52.449980799664296</c:v>
                </c:pt>
                <c:pt idx="15">
                  <c:v>52.449980799664296</c:v>
                </c:pt>
                <c:pt idx="16">
                  <c:v>52.449980799664296</c:v>
                </c:pt>
                <c:pt idx="17">
                  <c:v>52.449980799664296</c:v>
                </c:pt>
                <c:pt idx="18">
                  <c:v>52.449980799664296</c:v>
                </c:pt>
                <c:pt idx="19">
                  <c:v>52.449980799664296</c:v>
                </c:pt>
                <c:pt idx="20">
                  <c:v>52.449980799664296</c:v>
                </c:pt>
                <c:pt idx="21">
                  <c:v>52.449980799664296</c:v>
                </c:pt>
                <c:pt idx="22">
                  <c:v>52.449980799664296</c:v>
                </c:pt>
                <c:pt idx="23">
                  <c:v>52.449980799664296</c:v>
                </c:pt>
                <c:pt idx="24">
                  <c:v>52.449980799664296</c:v>
                </c:pt>
                <c:pt idx="25">
                  <c:v>52.449980799664296</c:v>
                </c:pt>
                <c:pt idx="26">
                  <c:v>52.449980799664296</c:v>
                </c:pt>
                <c:pt idx="27">
                  <c:v>52.449980799664296</c:v>
                </c:pt>
                <c:pt idx="28">
                  <c:v>52.449980799664296</c:v>
                </c:pt>
                <c:pt idx="29">
                  <c:v>52.449980799664296</c:v>
                </c:pt>
              </c:numCache>
            </c:numRef>
          </c:val>
          <c:smooth val="0"/>
          <c:extLst>
            <c:ext xmlns:c16="http://schemas.microsoft.com/office/drawing/2014/chart" uri="{C3380CC4-5D6E-409C-BE32-E72D297353CC}">
              <c16:uniqueId val="{00000003-02BC-4FD9-92DD-7ECDA96D439F}"/>
            </c:ext>
          </c:extLst>
        </c:ser>
        <c:dLbls>
          <c:showLegendKey val="0"/>
          <c:showVal val="0"/>
          <c:showCatName val="0"/>
          <c:showSerName val="0"/>
          <c:showPercent val="0"/>
          <c:showBubbleSize val="0"/>
        </c:dLbls>
        <c:marker val="1"/>
        <c:smooth val="0"/>
        <c:axId val="380012464"/>
        <c:axId val="380008304"/>
      </c:lineChart>
      <c:catAx>
        <c:axId val="38001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08304"/>
        <c:crosses val="autoZero"/>
        <c:auto val="1"/>
        <c:lblAlgn val="ctr"/>
        <c:lblOffset val="100"/>
        <c:noMultiLvlLbl val="0"/>
      </c:catAx>
      <c:valAx>
        <c:axId val="38000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1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'22U541'!$C$1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'22U541'!$C$2:$C$31</c:f>
              <c:numCache>
                <c:formatCode>General</c:formatCode>
                <c:ptCount val="30"/>
                <c:pt idx="0">
                  <c:v>52.842820000000003</c:v>
                </c:pt>
                <c:pt idx="1">
                  <c:v>52.748800000000003</c:v>
                </c:pt>
                <c:pt idx="2">
                  <c:v>52.784869999999998</c:v>
                </c:pt>
                <c:pt idx="3">
                  <c:v>53.240349999999999</c:v>
                </c:pt>
                <c:pt idx="4">
                  <c:v>52.553800000000003</c:v>
                </c:pt>
                <c:pt idx="5">
                  <c:v>53.28002</c:v>
                </c:pt>
                <c:pt idx="6">
                  <c:v>53.102119999999999</c:v>
                </c:pt>
                <c:pt idx="7">
                  <c:v>52.711019999999998</c:v>
                </c:pt>
                <c:pt idx="8">
                  <c:v>52.976120000000002</c:v>
                </c:pt>
                <c:pt idx="9">
                  <c:v>53.174759999999999</c:v>
                </c:pt>
                <c:pt idx="10">
                  <c:v>53.022930000000002</c:v>
                </c:pt>
                <c:pt idx="11">
                  <c:v>52.825090000000003</c:v>
                </c:pt>
                <c:pt idx="12">
                  <c:v>52.975099999999998</c:v>
                </c:pt>
                <c:pt idx="13">
                  <c:v>53.185850000000002</c:v>
                </c:pt>
                <c:pt idx="14">
                  <c:v>52.567369999999997</c:v>
                </c:pt>
                <c:pt idx="15">
                  <c:v>53.36459</c:v>
                </c:pt>
                <c:pt idx="16">
                  <c:v>53.427959999999999</c:v>
                </c:pt>
                <c:pt idx="17">
                  <c:v>53.17624</c:v>
                </c:pt>
                <c:pt idx="18">
                  <c:v>53.3155</c:v>
                </c:pt>
                <c:pt idx="19">
                  <c:v>53.137619999999998</c:v>
                </c:pt>
                <c:pt idx="20">
                  <c:v>52.80462</c:v>
                </c:pt>
                <c:pt idx="21">
                  <c:v>53.173169999999999</c:v>
                </c:pt>
                <c:pt idx="22">
                  <c:v>53.064140000000002</c:v>
                </c:pt>
                <c:pt idx="23">
                  <c:v>53.152619999999999</c:v>
                </c:pt>
                <c:pt idx="24">
                  <c:v>52.97307</c:v>
                </c:pt>
                <c:pt idx="25">
                  <c:v>53.477490000000003</c:v>
                </c:pt>
                <c:pt idx="26">
                  <c:v>52.780380000000001</c:v>
                </c:pt>
                <c:pt idx="27">
                  <c:v>52.711370000000002</c:v>
                </c:pt>
                <c:pt idx="28">
                  <c:v>52.856189999999998</c:v>
                </c:pt>
                <c:pt idx="29">
                  <c:v>52.989460000000001</c:v>
                </c:pt>
              </c:numCache>
            </c:numRef>
          </c:val>
          <c:smooth val="0"/>
          <c:extLst>
            <c:ext xmlns:c16="http://schemas.microsoft.com/office/drawing/2014/chart" uri="{C3380CC4-5D6E-409C-BE32-E72D297353CC}">
              <c16:uniqueId val="{00000000-F47F-4B7D-8F87-ABC3D3E23EE8}"/>
            </c:ext>
          </c:extLst>
        </c:ser>
        <c:ser>
          <c:idx val="1"/>
          <c:order val="1"/>
          <c:tx>
            <c:strRef>
              <c:f>'22U541'!$D$1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'22U541'!$D$2:$D$31</c:f>
              <c:numCache>
                <c:formatCode>General</c:formatCode>
                <c:ptCount val="30"/>
                <c:pt idx="0">
                  <c:v>53.013181333333328</c:v>
                </c:pt>
                <c:pt idx="1">
                  <c:v>53.013181333333328</c:v>
                </c:pt>
                <c:pt idx="2">
                  <c:v>53.013181333333328</c:v>
                </c:pt>
                <c:pt idx="3">
                  <c:v>53.013181333333328</c:v>
                </c:pt>
                <c:pt idx="4">
                  <c:v>53.013181333333328</c:v>
                </c:pt>
                <c:pt idx="5">
                  <c:v>53.013181333333328</c:v>
                </c:pt>
                <c:pt idx="6">
                  <c:v>53.013181333333328</c:v>
                </c:pt>
                <c:pt idx="7">
                  <c:v>53.013181333333328</c:v>
                </c:pt>
                <c:pt idx="8">
                  <c:v>53.013181333333328</c:v>
                </c:pt>
                <c:pt idx="9">
                  <c:v>53.013181333333328</c:v>
                </c:pt>
                <c:pt idx="10">
                  <c:v>53.013181333333328</c:v>
                </c:pt>
                <c:pt idx="11">
                  <c:v>53.013181333333328</c:v>
                </c:pt>
                <c:pt idx="12">
                  <c:v>53.013181333333328</c:v>
                </c:pt>
                <c:pt idx="13">
                  <c:v>53.013181333333328</c:v>
                </c:pt>
                <c:pt idx="14">
                  <c:v>53.013181333333328</c:v>
                </c:pt>
                <c:pt idx="15">
                  <c:v>53.013181333333328</c:v>
                </c:pt>
                <c:pt idx="16">
                  <c:v>53.013181333333328</c:v>
                </c:pt>
                <c:pt idx="17">
                  <c:v>53.013181333333328</c:v>
                </c:pt>
                <c:pt idx="18">
                  <c:v>53.013181333333328</c:v>
                </c:pt>
                <c:pt idx="19">
                  <c:v>53.013181333333328</c:v>
                </c:pt>
                <c:pt idx="20">
                  <c:v>53.013181333333328</c:v>
                </c:pt>
                <c:pt idx="21">
                  <c:v>53.013181333333328</c:v>
                </c:pt>
                <c:pt idx="22">
                  <c:v>53.013181333333328</c:v>
                </c:pt>
                <c:pt idx="23">
                  <c:v>53.013181333333328</c:v>
                </c:pt>
                <c:pt idx="24">
                  <c:v>53.013181333333328</c:v>
                </c:pt>
                <c:pt idx="25">
                  <c:v>53.013181333333328</c:v>
                </c:pt>
                <c:pt idx="26">
                  <c:v>53.013181333333328</c:v>
                </c:pt>
                <c:pt idx="27">
                  <c:v>53.013181333333328</c:v>
                </c:pt>
                <c:pt idx="28">
                  <c:v>53.013181333333328</c:v>
                </c:pt>
                <c:pt idx="29">
                  <c:v>53.013181333333328</c:v>
                </c:pt>
              </c:numCache>
            </c:numRef>
          </c:val>
          <c:smooth val="0"/>
          <c:extLst>
            <c:ext xmlns:c16="http://schemas.microsoft.com/office/drawing/2014/chart" uri="{C3380CC4-5D6E-409C-BE32-E72D297353CC}">
              <c16:uniqueId val="{00000001-F47F-4B7D-8F87-ABC3D3E23EE8}"/>
            </c:ext>
          </c:extLst>
        </c:ser>
        <c:ser>
          <c:idx val="2"/>
          <c:order val="2"/>
          <c:tx>
            <c:strRef>
              <c:f>'22U541'!$E$1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'22U541'!$E$2:$E$31</c:f>
              <c:numCache>
                <c:formatCode>General</c:formatCode>
                <c:ptCount val="30"/>
                <c:pt idx="0">
                  <c:v>53.509357743556151</c:v>
                </c:pt>
                <c:pt idx="1">
                  <c:v>53.509357743556151</c:v>
                </c:pt>
                <c:pt idx="2">
                  <c:v>53.509357743556151</c:v>
                </c:pt>
                <c:pt idx="3">
                  <c:v>53.509357743556151</c:v>
                </c:pt>
                <c:pt idx="4">
                  <c:v>53.509357743556151</c:v>
                </c:pt>
                <c:pt idx="5">
                  <c:v>53.509357743556151</c:v>
                </c:pt>
                <c:pt idx="6">
                  <c:v>53.509357743556151</c:v>
                </c:pt>
                <c:pt idx="7">
                  <c:v>53.509357743556151</c:v>
                </c:pt>
                <c:pt idx="8">
                  <c:v>53.509357743556151</c:v>
                </c:pt>
                <c:pt idx="9">
                  <c:v>53.509357743556151</c:v>
                </c:pt>
                <c:pt idx="10">
                  <c:v>53.509357743556151</c:v>
                </c:pt>
                <c:pt idx="11">
                  <c:v>53.509357743556151</c:v>
                </c:pt>
                <c:pt idx="12">
                  <c:v>53.509357743556151</c:v>
                </c:pt>
                <c:pt idx="13">
                  <c:v>53.509357743556151</c:v>
                </c:pt>
                <c:pt idx="14">
                  <c:v>53.509357743556151</c:v>
                </c:pt>
                <c:pt idx="15">
                  <c:v>53.509357743556151</c:v>
                </c:pt>
                <c:pt idx="16">
                  <c:v>53.509357743556151</c:v>
                </c:pt>
                <c:pt idx="17">
                  <c:v>53.509357743556151</c:v>
                </c:pt>
                <c:pt idx="18">
                  <c:v>53.509357743556151</c:v>
                </c:pt>
                <c:pt idx="19">
                  <c:v>53.509357743556151</c:v>
                </c:pt>
                <c:pt idx="20">
                  <c:v>53.509357743556151</c:v>
                </c:pt>
                <c:pt idx="21">
                  <c:v>53.509357743556151</c:v>
                </c:pt>
                <c:pt idx="22">
                  <c:v>53.509357743556151</c:v>
                </c:pt>
                <c:pt idx="23">
                  <c:v>53.509357743556151</c:v>
                </c:pt>
                <c:pt idx="24">
                  <c:v>53.509357743556151</c:v>
                </c:pt>
                <c:pt idx="25">
                  <c:v>53.509357743556151</c:v>
                </c:pt>
                <c:pt idx="26">
                  <c:v>53.509357743556151</c:v>
                </c:pt>
                <c:pt idx="27">
                  <c:v>53.509357743556151</c:v>
                </c:pt>
                <c:pt idx="28">
                  <c:v>53.509357743556151</c:v>
                </c:pt>
                <c:pt idx="29">
                  <c:v>53.509357743556151</c:v>
                </c:pt>
              </c:numCache>
            </c:numRef>
          </c:val>
          <c:smooth val="0"/>
          <c:extLst>
            <c:ext xmlns:c16="http://schemas.microsoft.com/office/drawing/2014/chart" uri="{C3380CC4-5D6E-409C-BE32-E72D297353CC}">
              <c16:uniqueId val="{00000002-F47F-4B7D-8F87-ABC3D3E23EE8}"/>
            </c:ext>
          </c:extLst>
        </c:ser>
        <c:ser>
          <c:idx val="3"/>
          <c:order val="3"/>
          <c:tx>
            <c:strRef>
              <c:f>'22U541'!$F$1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'22U541'!$F$2:$F$31</c:f>
              <c:numCache>
                <c:formatCode>General</c:formatCode>
                <c:ptCount val="30"/>
                <c:pt idx="0">
                  <c:v>52.517004923110505</c:v>
                </c:pt>
                <c:pt idx="1">
                  <c:v>52.517004923110505</c:v>
                </c:pt>
                <c:pt idx="2">
                  <c:v>52.517004923110505</c:v>
                </c:pt>
                <c:pt idx="3">
                  <c:v>52.517004923110505</c:v>
                </c:pt>
                <c:pt idx="4">
                  <c:v>52.517004923110505</c:v>
                </c:pt>
                <c:pt idx="5">
                  <c:v>52.517004923110505</c:v>
                </c:pt>
                <c:pt idx="6">
                  <c:v>52.517004923110505</c:v>
                </c:pt>
                <c:pt idx="7">
                  <c:v>52.517004923110505</c:v>
                </c:pt>
                <c:pt idx="8">
                  <c:v>52.517004923110505</c:v>
                </c:pt>
                <c:pt idx="9">
                  <c:v>52.517004923110505</c:v>
                </c:pt>
                <c:pt idx="10">
                  <c:v>52.517004923110505</c:v>
                </c:pt>
                <c:pt idx="11">
                  <c:v>52.517004923110505</c:v>
                </c:pt>
                <c:pt idx="12">
                  <c:v>52.517004923110505</c:v>
                </c:pt>
                <c:pt idx="13">
                  <c:v>52.517004923110505</c:v>
                </c:pt>
                <c:pt idx="14">
                  <c:v>52.517004923110505</c:v>
                </c:pt>
                <c:pt idx="15">
                  <c:v>52.517004923110505</c:v>
                </c:pt>
                <c:pt idx="16">
                  <c:v>52.517004923110505</c:v>
                </c:pt>
                <c:pt idx="17">
                  <c:v>52.517004923110505</c:v>
                </c:pt>
                <c:pt idx="18">
                  <c:v>52.517004923110505</c:v>
                </c:pt>
                <c:pt idx="19">
                  <c:v>52.517004923110505</c:v>
                </c:pt>
                <c:pt idx="20">
                  <c:v>52.517004923110505</c:v>
                </c:pt>
                <c:pt idx="21">
                  <c:v>52.517004923110505</c:v>
                </c:pt>
                <c:pt idx="22">
                  <c:v>52.517004923110505</c:v>
                </c:pt>
                <c:pt idx="23">
                  <c:v>52.517004923110505</c:v>
                </c:pt>
                <c:pt idx="24">
                  <c:v>52.517004923110505</c:v>
                </c:pt>
                <c:pt idx="25">
                  <c:v>52.517004923110505</c:v>
                </c:pt>
                <c:pt idx="26">
                  <c:v>52.517004923110505</c:v>
                </c:pt>
                <c:pt idx="27">
                  <c:v>52.517004923110505</c:v>
                </c:pt>
                <c:pt idx="28">
                  <c:v>52.517004923110505</c:v>
                </c:pt>
                <c:pt idx="29">
                  <c:v>52.517004923110505</c:v>
                </c:pt>
              </c:numCache>
            </c:numRef>
          </c:val>
          <c:smooth val="0"/>
          <c:extLst>
            <c:ext xmlns:c16="http://schemas.microsoft.com/office/drawing/2014/chart" uri="{C3380CC4-5D6E-409C-BE32-E72D297353CC}">
              <c16:uniqueId val="{00000003-F47F-4B7D-8F87-ABC3D3E23EE8}"/>
            </c:ext>
          </c:extLst>
        </c:ser>
        <c:dLbls>
          <c:showLegendKey val="0"/>
          <c:showVal val="0"/>
          <c:showCatName val="0"/>
          <c:showSerName val="0"/>
          <c:showPercent val="0"/>
          <c:showBubbleSize val="0"/>
        </c:dLbls>
        <c:marker val="1"/>
        <c:smooth val="0"/>
        <c:axId val="3713760"/>
        <c:axId val="3716672"/>
      </c:lineChart>
      <c:catAx>
        <c:axId val="3713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672"/>
        <c:crosses val="autoZero"/>
        <c:auto val="1"/>
        <c:lblAlgn val="ctr"/>
        <c:lblOffset val="100"/>
        <c:noMultiLvlLbl val="0"/>
      </c:catAx>
      <c:valAx>
        <c:axId val="37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'22J771'!$C$1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'22J771'!$C$2:$C$31</c:f>
              <c:numCache>
                <c:formatCode>General</c:formatCode>
                <c:ptCount val="30"/>
                <c:pt idx="0">
                  <c:v>52.988959999999999</c:v>
                </c:pt>
                <c:pt idx="1">
                  <c:v>52.909640000000003</c:v>
                </c:pt>
                <c:pt idx="2">
                  <c:v>53.44041</c:v>
                </c:pt>
                <c:pt idx="3">
                  <c:v>53.008899999999997</c:v>
                </c:pt>
                <c:pt idx="4">
                  <c:v>53.410550000000001</c:v>
                </c:pt>
                <c:pt idx="5">
                  <c:v>53.173740000000002</c:v>
                </c:pt>
                <c:pt idx="6">
                  <c:v>52.662709999999997</c:v>
                </c:pt>
                <c:pt idx="7">
                  <c:v>53.167960000000001</c:v>
                </c:pt>
                <c:pt idx="8">
                  <c:v>53.258389999999999</c:v>
                </c:pt>
                <c:pt idx="9">
                  <c:v>52.814929999999997</c:v>
                </c:pt>
                <c:pt idx="10">
                  <c:v>53.219900000000003</c:v>
                </c:pt>
                <c:pt idx="11">
                  <c:v>52.884610000000002</c:v>
                </c:pt>
                <c:pt idx="12">
                  <c:v>53.240589999999997</c:v>
                </c:pt>
                <c:pt idx="13">
                  <c:v>53.395009999999999</c:v>
                </c:pt>
                <c:pt idx="14">
                  <c:v>52.875680000000003</c:v>
                </c:pt>
                <c:pt idx="15">
                  <c:v>52.999139999999997</c:v>
                </c:pt>
                <c:pt idx="16">
                  <c:v>53.183480000000003</c:v>
                </c:pt>
                <c:pt idx="17">
                  <c:v>53.094459999999998</c:v>
                </c:pt>
                <c:pt idx="18">
                  <c:v>53.250520000000002</c:v>
                </c:pt>
                <c:pt idx="19">
                  <c:v>53.01979</c:v>
                </c:pt>
                <c:pt idx="20">
                  <c:v>52.963079999999998</c:v>
                </c:pt>
                <c:pt idx="21">
                  <c:v>52.836489999999998</c:v>
                </c:pt>
                <c:pt idx="22">
                  <c:v>52.87632</c:v>
                </c:pt>
                <c:pt idx="23">
                  <c:v>52.409399999999998</c:v>
                </c:pt>
                <c:pt idx="24">
                  <c:v>52.95073</c:v>
                </c:pt>
                <c:pt idx="25">
                  <c:v>52.91084</c:v>
                </c:pt>
                <c:pt idx="26">
                  <c:v>53.371899999999997</c:v>
                </c:pt>
                <c:pt idx="27">
                  <c:v>53.095219999999998</c:v>
                </c:pt>
                <c:pt idx="28">
                  <c:v>52.979469999999999</c:v>
                </c:pt>
                <c:pt idx="29">
                  <c:v>52.916530000000002</c:v>
                </c:pt>
              </c:numCache>
            </c:numRef>
          </c:val>
          <c:smooth val="0"/>
          <c:extLst>
            <c:ext xmlns:c16="http://schemas.microsoft.com/office/drawing/2014/chart" uri="{C3380CC4-5D6E-409C-BE32-E72D297353CC}">
              <c16:uniqueId val="{00000000-8E79-4A13-9530-A7511AA76DF6}"/>
            </c:ext>
          </c:extLst>
        </c:ser>
        <c:ser>
          <c:idx val="1"/>
          <c:order val="1"/>
          <c:tx>
            <c:strRef>
              <c:f>'22J771'!$D$1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'22J771'!$D$2:$D$31</c:f>
              <c:numCache>
                <c:formatCode>General</c:formatCode>
                <c:ptCount val="30"/>
                <c:pt idx="0">
                  <c:v>53.043644999999998</c:v>
                </c:pt>
                <c:pt idx="1">
                  <c:v>53.043644999999998</c:v>
                </c:pt>
                <c:pt idx="2">
                  <c:v>53.043644999999998</c:v>
                </c:pt>
                <c:pt idx="3">
                  <c:v>53.043644999999998</c:v>
                </c:pt>
                <c:pt idx="4">
                  <c:v>53.043644999999998</c:v>
                </c:pt>
                <c:pt idx="5">
                  <c:v>53.043644999999998</c:v>
                </c:pt>
                <c:pt idx="6">
                  <c:v>53.043644999999998</c:v>
                </c:pt>
                <c:pt idx="7">
                  <c:v>53.043644999999998</c:v>
                </c:pt>
                <c:pt idx="8">
                  <c:v>53.043644999999998</c:v>
                </c:pt>
                <c:pt idx="9">
                  <c:v>53.043644999999998</c:v>
                </c:pt>
                <c:pt idx="10">
                  <c:v>53.043644999999998</c:v>
                </c:pt>
                <c:pt idx="11">
                  <c:v>53.043644999999998</c:v>
                </c:pt>
                <c:pt idx="12">
                  <c:v>53.043644999999998</c:v>
                </c:pt>
                <c:pt idx="13">
                  <c:v>53.043644999999998</c:v>
                </c:pt>
                <c:pt idx="14">
                  <c:v>53.043644999999998</c:v>
                </c:pt>
                <c:pt idx="15">
                  <c:v>53.043644999999998</c:v>
                </c:pt>
                <c:pt idx="16">
                  <c:v>53.043644999999998</c:v>
                </c:pt>
                <c:pt idx="17">
                  <c:v>53.043644999999998</c:v>
                </c:pt>
                <c:pt idx="18">
                  <c:v>53.043644999999998</c:v>
                </c:pt>
                <c:pt idx="19">
                  <c:v>53.043644999999998</c:v>
                </c:pt>
                <c:pt idx="20">
                  <c:v>53.043644999999998</c:v>
                </c:pt>
                <c:pt idx="21">
                  <c:v>53.043644999999998</c:v>
                </c:pt>
                <c:pt idx="22">
                  <c:v>53.043644999999998</c:v>
                </c:pt>
                <c:pt idx="23">
                  <c:v>53.043644999999998</c:v>
                </c:pt>
                <c:pt idx="24">
                  <c:v>53.043644999999998</c:v>
                </c:pt>
                <c:pt idx="25">
                  <c:v>53.043644999999998</c:v>
                </c:pt>
                <c:pt idx="26">
                  <c:v>53.043644999999998</c:v>
                </c:pt>
                <c:pt idx="27">
                  <c:v>53.043644999999998</c:v>
                </c:pt>
                <c:pt idx="28">
                  <c:v>53.043644999999998</c:v>
                </c:pt>
                <c:pt idx="29">
                  <c:v>53.043644999999998</c:v>
                </c:pt>
              </c:numCache>
            </c:numRef>
          </c:val>
          <c:smooth val="0"/>
          <c:extLst>
            <c:ext xmlns:c16="http://schemas.microsoft.com/office/drawing/2014/chart" uri="{C3380CC4-5D6E-409C-BE32-E72D297353CC}">
              <c16:uniqueId val="{00000001-8E79-4A13-9530-A7511AA76DF6}"/>
            </c:ext>
          </c:extLst>
        </c:ser>
        <c:ser>
          <c:idx val="2"/>
          <c:order val="2"/>
          <c:tx>
            <c:strRef>
              <c:f>'22J771'!$E$1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'22J771'!$E$2:$E$31</c:f>
              <c:numCache>
                <c:formatCode>General</c:formatCode>
                <c:ptCount val="30"/>
                <c:pt idx="0">
                  <c:v>53.504683955306753</c:v>
                </c:pt>
                <c:pt idx="1">
                  <c:v>53.504683955306753</c:v>
                </c:pt>
                <c:pt idx="2">
                  <c:v>53.504683955306753</c:v>
                </c:pt>
                <c:pt idx="3">
                  <c:v>53.504683955306753</c:v>
                </c:pt>
                <c:pt idx="4">
                  <c:v>53.504683955306753</c:v>
                </c:pt>
                <c:pt idx="5">
                  <c:v>53.504683955306753</c:v>
                </c:pt>
                <c:pt idx="6">
                  <c:v>53.504683955306753</c:v>
                </c:pt>
                <c:pt idx="7">
                  <c:v>53.504683955306753</c:v>
                </c:pt>
                <c:pt idx="8">
                  <c:v>53.504683955306753</c:v>
                </c:pt>
                <c:pt idx="9">
                  <c:v>53.504683955306753</c:v>
                </c:pt>
                <c:pt idx="10">
                  <c:v>53.504683955306753</c:v>
                </c:pt>
                <c:pt idx="11">
                  <c:v>53.504683955306753</c:v>
                </c:pt>
                <c:pt idx="12">
                  <c:v>53.504683955306753</c:v>
                </c:pt>
                <c:pt idx="13">
                  <c:v>53.504683955306753</c:v>
                </c:pt>
                <c:pt idx="14">
                  <c:v>53.504683955306753</c:v>
                </c:pt>
                <c:pt idx="15">
                  <c:v>53.504683955306753</c:v>
                </c:pt>
                <c:pt idx="16">
                  <c:v>53.504683955306753</c:v>
                </c:pt>
                <c:pt idx="17">
                  <c:v>53.504683955306753</c:v>
                </c:pt>
                <c:pt idx="18">
                  <c:v>53.504683955306753</c:v>
                </c:pt>
                <c:pt idx="19">
                  <c:v>53.504683955306753</c:v>
                </c:pt>
                <c:pt idx="20">
                  <c:v>53.504683955306753</c:v>
                </c:pt>
                <c:pt idx="21">
                  <c:v>53.504683955306753</c:v>
                </c:pt>
                <c:pt idx="22">
                  <c:v>53.504683955306753</c:v>
                </c:pt>
                <c:pt idx="23">
                  <c:v>53.504683955306753</c:v>
                </c:pt>
                <c:pt idx="24">
                  <c:v>53.504683955306753</c:v>
                </c:pt>
                <c:pt idx="25">
                  <c:v>53.504683955306753</c:v>
                </c:pt>
                <c:pt idx="26">
                  <c:v>53.504683955306753</c:v>
                </c:pt>
                <c:pt idx="27">
                  <c:v>53.504683955306753</c:v>
                </c:pt>
                <c:pt idx="28">
                  <c:v>53.504683955306753</c:v>
                </c:pt>
                <c:pt idx="29">
                  <c:v>53.504683955306753</c:v>
                </c:pt>
              </c:numCache>
            </c:numRef>
          </c:val>
          <c:smooth val="0"/>
          <c:extLst>
            <c:ext xmlns:c16="http://schemas.microsoft.com/office/drawing/2014/chart" uri="{C3380CC4-5D6E-409C-BE32-E72D297353CC}">
              <c16:uniqueId val="{00000002-8E79-4A13-9530-A7511AA76DF6}"/>
            </c:ext>
          </c:extLst>
        </c:ser>
        <c:ser>
          <c:idx val="3"/>
          <c:order val="3"/>
          <c:tx>
            <c:strRef>
              <c:f>'22J771'!$F$1</c:f>
              <c:strCache>
                <c:ptCount val="1"/>
                <c:pt idx="0">
                  <c:v>LCP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'22J771'!$F$2:$F$31</c:f>
              <c:numCache>
                <c:formatCode>General</c:formatCode>
                <c:ptCount val="30"/>
                <c:pt idx="0">
                  <c:v>52.582606044693243</c:v>
                </c:pt>
                <c:pt idx="1">
                  <c:v>52.582606044693243</c:v>
                </c:pt>
                <c:pt idx="2">
                  <c:v>52.582606044693243</c:v>
                </c:pt>
                <c:pt idx="3">
                  <c:v>52.582606044693243</c:v>
                </c:pt>
                <c:pt idx="4">
                  <c:v>52.582606044693243</c:v>
                </c:pt>
                <c:pt idx="5">
                  <c:v>52.582606044693243</c:v>
                </c:pt>
                <c:pt idx="6">
                  <c:v>52.582606044693243</c:v>
                </c:pt>
                <c:pt idx="7">
                  <c:v>52.582606044693243</c:v>
                </c:pt>
                <c:pt idx="8">
                  <c:v>52.582606044693243</c:v>
                </c:pt>
                <c:pt idx="9">
                  <c:v>52.582606044693243</c:v>
                </c:pt>
                <c:pt idx="10">
                  <c:v>52.582606044693243</c:v>
                </c:pt>
                <c:pt idx="11">
                  <c:v>52.582606044693243</c:v>
                </c:pt>
                <c:pt idx="12">
                  <c:v>52.582606044693243</c:v>
                </c:pt>
                <c:pt idx="13">
                  <c:v>52.582606044693243</c:v>
                </c:pt>
                <c:pt idx="14">
                  <c:v>52.582606044693243</c:v>
                </c:pt>
                <c:pt idx="15">
                  <c:v>52.582606044693243</c:v>
                </c:pt>
                <c:pt idx="16">
                  <c:v>52.582606044693243</c:v>
                </c:pt>
                <c:pt idx="17">
                  <c:v>52.582606044693243</c:v>
                </c:pt>
                <c:pt idx="18">
                  <c:v>52.582606044693243</c:v>
                </c:pt>
                <c:pt idx="19">
                  <c:v>52.582606044693243</c:v>
                </c:pt>
                <c:pt idx="20">
                  <c:v>52.582606044693243</c:v>
                </c:pt>
                <c:pt idx="21">
                  <c:v>52.582606044693243</c:v>
                </c:pt>
                <c:pt idx="22">
                  <c:v>52.582606044693243</c:v>
                </c:pt>
                <c:pt idx="23">
                  <c:v>52.582606044693243</c:v>
                </c:pt>
                <c:pt idx="24">
                  <c:v>52.582606044693243</c:v>
                </c:pt>
                <c:pt idx="25">
                  <c:v>52.582606044693243</c:v>
                </c:pt>
                <c:pt idx="26">
                  <c:v>52.582606044693243</c:v>
                </c:pt>
                <c:pt idx="27">
                  <c:v>52.582606044693243</c:v>
                </c:pt>
                <c:pt idx="28">
                  <c:v>52.582606044693243</c:v>
                </c:pt>
                <c:pt idx="29">
                  <c:v>52.582606044693243</c:v>
                </c:pt>
              </c:numCache>
            </c:numRef>
          </c:val>
          <c:smooth val="0"/>
          <c:extLst>
            <c:ext xmlns:c16="http://schemas.microsoft.com/office/drawing/2014/chart" uri="{C3380CC4-5D6E-409C-BE32-E72D297353CC}">
              <c16:uniqueId val="{00000003-8E79-4A13-9530-A7511AA76DF6}"/>
            </c:ext>
          </c:extLst>
        </c:ser>
        <c:dLbls>
          <c:showLegendKey val="0"/>
          <c:showVal val="0"/>
          <c:showCatName val="0"/>
          <c:showSerName val="0"/>
          <c:showPercent val="0"/>
          <c:showBubbleSize val="0"/>
        </c:dLbls>
        <c:marker val="1"/>
        <c:smooth val="0"/>
        <c:axId val="151288624"/>
        <c:axId val="151298608"/>
      </c:lineChart>
      <c:catAx>
        <c:axId val="151288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8608"/>
        <c:crosses val="autoZero"/>
        <c:auto val="1"/>
        <c:lblAlgn val="ctr"/>
        <c:lblOffset val="100"/>
        <c:noMultiLvlLbl val="0"/>
      </c:catAx>
      <c:valAx>
        <c:axId val="15129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'36P119'!$C$1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'36P119'!$C$2:$C$33</c:f>
              <c:numCache>
                <c:formatCode>General</c:formatCode>
                <c:ptCount val="32"/>
                <c:pt idx="0">
                  <c:v>52.894570000000002</c:v>
                </c:pt>
                <c:pt idx="1">
                  <c:v>52.806930000000001</c:v>
                </c:pt>
                <c:pt idx="2">
                  <c:v>53.172359999999998</c:v>
                </c:pt>
                <c:pt idx="3">
                  <c:v>53.040170000000003</c:v>
                </c:pt>
                <c:pt idx="4">
                  <c:v>52.811360000000001</c:v>
                </c:pt>
                <c:pt idx="5">
                  <c:v>53.055880000000002</c:v>
                </c:pt>
                <c:pt idx="6">
                  <c:v>53.071629999999999</c:v>
                </c:pt>
                <c:pt idx="7">
                  <c:v>53.200229999999998</c:v>
                </c:pt>
                <c:pt idx="8">
                  <c:v>52.993540000000003</c:v>
                </c:pt>
                <c:pt idx="9">
                  <c:v>53.1449</c:v>
                </c:pt>
                <c:pt idx="10">
                  <c:v>52.940300000000001</c:v>
                </c:pt>
                <c:pt idx="11">
                  <c:v>52.729080000000003</c:v>
                </c:pt>
                <c:pt idx="12">
                  <c:v>53.051560000000002</c:v>
                </c:pt>
                <c:pt idx="13">
                  <c:v>53.015839999999997</c:v>
                </c:pt>
                <c:pt idx="14">
                  <c:v>53.410640000000001</c:v>
                </c:pt>
                <c:pt idx="15">
                  <c:v>52.307720000000003</c:v>
                </c:pt>
                <c:pt idx="16">
                  <c:v>53.016719999999999</c:v>
                </c:pt>
                <c:pt idx="17">
                  <c:v>53.026699999999998</c:v>
                </c:pt>
                <c:pt idx="18">
                  <c:v>53.123609999999999</c:v>
                </c:pt>
                <c:pt idx="19">
                  <c:v>53.122050000000002</c:v>
                </c:pt>
                <c:pt idx="20">
                  <c:v>52.407260000000001</c:v>
                </c:pt>
                <c:pt idx="21">
                  <c:v>52.9848</c:v>
                </c:pt>
                <c:pt idx="22">
                  <c:v>52.737690000000001</c:v>
                </c:pt>
                <c:pt idx="23">
                  <c:v>52.993490000000001</c:v>
                </c:pt>
                <c:pt idx="24">
                  <c:v>53.409649999999999</c:v>
                </c:pt>
                <c:pt idx="25">
                  <c:v>52.554600000000001</c:v>
                </c:pt>
                <c:pt idx="26">
                  <c:v>52.883099999999999</c:v>
                </c:pt>
                <c:pt idx="27">
                  <c:v>52.651620000000001</c:v>
                </c:pt>
                <c:pt idx="28">
                  <c:v>52.981859999999998</c:v>
                </c:pt>
                <c:pt idx="29">
                  <c:v>53.41778</c:v>
                </c:pt>
              </c:numCache>
            </c:numRef>
          </c:val>
          <c:smooth val="0"/>
          <c:extLst>
            <c:ext xmlns:c16="http://schemas.microsoft.com/office/drawing/2014/chart" uri="{C3380CC4-5D6E-409C-BE32-E72D297353CC}">
              <c16:uniqueId val="{00000000-7B56-4335-B8AA-B31D7CC07795}"/>
            </c:ext>
          </c:extLst>
        </c:ser>
        <c:ser>
          <c:idx val="1"/>
          <c:order val="1"/>
          <c:tx>
            <c:strRef>
              <c:f>'36P119'!$D$1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'36P119'!$D$2:$D$33</c:f>
              <c:numCache>
                <c:formatCode>General</c:formatCode>
                <c:ptCount val="32"/>
                <c:pt idx="0">
                  <c:v>52.965254666666667</c:v>
                </c:pt>
                <c:pt idx="1">
                  <c:v>52.965254666666667</c:v>
                </c:pt>
                <c:pt idx="2">
                  <c:v>52.965254666666667</c:v>
                </c:pt>
                <c:pt idx="3">
                  <c:v>52.965254666666667</c:v>
                </c:pt>
                <c:pt idx="4">
                  <c:v>52.965254666666667</c:v>
                </c:pt>
                <c:pt idx="5">
                  <c:v>52.965254666666667</c:v>
                </c:pt>
                <c:pt idx="6">
                  <c:v>52.965254666666667</c:v>
                </c:pt>
                <c:pt idx="7">
                  <c:v>52.965254666666667</c:v>
                </c:pt>
                <c:pt idx="8">
                  <c:v>52.965254666666667</c:v>
                </c:pt>
                <c:pt idx="9">
                  <c:v>52.965254666666667</c:v>
                </c:pt>
                <c:pt idx="10">
                  <c:v>52.965254666666667</c:v>
                </c:pt>
                <c:pt idx="11">
                  <c:v>52.965254666666667</c:v>
                </c:pt>
                <c:pt idx="12">
                  <c:v>52.965254666666667</c:v>
                </c:pt>
                <c:pt idx="13">
                  <c:v>52.965254666666667</c:v>
                </c:pt>
                <c:pt idx="14">
                  <c:v>52.965254666666667</c:v>
                </c:pt>
                <c:pt idx="15">
                  <c:v>52.965254666666667</c:v>
                </c:pt>
                <c:pt idx="16">
                  <c:v>52.965254666666667</c:v>
                </c:pt>
                <c:pt idx="17">
                  <c:v>52.965254666666667</c:v>
                </c:pt>
                <c:pt idx="18">
                  <c:v>52.965254666666667</c:v>
                </c:pt>
                <c:pt idx="19">
                  <c:v>52.965254666666667</c:v>
                </c:pt>
                <c:pt idx="20">
                  <c:v>52.965254666666667</c:v>
                </c:pt>
                <c:pt idx="21">
                  <c:v>52.965254666666667</c:v>
                </c:pt>
                <c:pt idx="22">
                  <c:v>52.965254666666667</c:v>
                </c:pt>
                <c:pt idx="23">
                  <c:v>52.965254666666667</c:v>
                </c:pt>
                <c:pt idx="24">
                  <c:v>52.965254666666667</c:v>
                </c:pt>
                <c:pt idx="25">
                  <c:v>52.965254666666667</c:v>
                </c:pt>
                <c:pt idx="26">
                  <c:v>52.965254666666667</c:v>
                </c:pt>
                <c:pt idx="27">
                  <c:v>52.965254666666667</c:v>
                </c:pt>
                <c:pt idx="28">
                  <c:v>52.965254666666667</c:v>
                </c:pt>
                <c:pt idx="29">
                  <c:v>52.965254666666667</c:v>
                </c:pt>
              </c:numCache>
            </c:numRef>
          </c:val>
          <c:smooth val="0"/>
          <c:extLst>
            <c:ext xmlns:c16="http://schemas.microsoft.com/office/drawing/2014/chart" uri="{C3380CC4-5D6E-409C-BE32-E72D297353CC}">
              <c16:uniqueId val="{00000001-7B56-4335-B8AA-B31D7CC07795}"/>
            </c:ext>
          </c:extLst>
        </c:ser>
        <c:ser>
          <c:idx val="2"/>
          <c:order val="2"/>
          <c:tx>
            <c:strRef>
              <c:f>'36P119'!$E$1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'36P119'!$E$2:$E$33</c:f>
              <c:numCache>
                <c:formatCode>General</c:formatCode>
                <c:ptCount val="32"/>
                <c:pt idx="0">
                  <c:v>53.490992056644046</c:v>
                </c:pt>
                <c:pt idx="1">
                  <c:v>53.490992056644046</c:v>
                </c:pt>
                <c:pt idx="2">
                  <c:v>53.490992056644046</c:v>
                </c:pt>
                <c:pt idx="3">
                  <c:v>53.490992056644046</c:v>
                </c:pt>
                <c:pt idx="4">
                  <c:v>53.490992056644046</c:v>
                </c:pt>
                <c:pt idx="5">
                  <c:v>53.490992056644046</c:v>
                </c:pt>
                <c:pt idx="6">
                  <c:v>53.490992056644046</c:v>
                </c:pt>
                <c:pt idx="7">
                  <c:v>53.490992056644046</c:v>
                </c:pt>
                <c:pt idx="8">
                  <c:v>53.490992056644046</c:v>
                </c:pt>
                <c:pt idx="9">
                  <c:v>53.490992056644046</c:v>
                </c:pt>
                <c:pt idx="10">
                  <c:v>53.490992056644046</c:v>
                </c:pt>
                <c:pt idx="11">
                  <c:v>53.490992056644046</c:v>
                </c:pt>
                <c:pt idx="12">
                  <c:v>53.490992056644046</c:v>
                </c:pt>
                <c:pt idx="13">
                  <c:v>53.490992056644046</c:v>
                </c:pt>
                <c:pt idx="14">
                  <c:v>53.490992056644046</c:v>
                </c:pt>
                <c:pt idx="15">
                  <c:v>53.490992056644046</c:v>
                </c:pt>
                <c:pt idx="16">
                  <c:v>53.490992056644046</c:v>
                </c:pt>
                <c:pt idx="17">
                  <c:v>53.490992056644046</c:v>
                </c:pt>
                <c:pt idx="18">
                  <c:v>53.490992056644046</c:v>
                </c:pt>
                <c:pt idx="19">
                  <c:v>53.490992056644046</c:v>
                </c:pt>
                <c:pt idx="20">
                  <c:v>53.490992056644046</c:v>
                </c:pt>
                <c:pt idx="21">
                  <c:v>53.490992056644046</c:v>
                </c:pt>
                <c:pt idx="22">
                  <c:v>53.490992056644046</c:v>
                </c:pt>
                <c:pt idx="23">
                  <c:v>53.490992056644046</c:v>
                </c:pt>
                <c:pt idx="24">
                  <c:v>53.490992056644046</c:v>
                </c:pt>
                <c:pt idx="25">
                  <c:v>53.490992056644046</c:v>
                </c:pt>
                <c:pt idx="26">
                  <c:v>53.490992056644046</c:v>
                </c:pt>
                <c:pt idx="27">
                  <c:v>53.490992056644046</c:v>
                </c:pt>
                <c:pt idx="28">
                  <c:v>53.490992056644046</c:v>
                </c:pt>
                <c:pt idx="29">
                  <c:v>53.490992056644046</c:v>
                </c:pt>
              </c:numCache>
            </c:numRef>
          </c:val>
          <c:smooth val="0"/>
          <c:extLst>
            <c:ext xmlns:c16="http://schemas.microsoft.com/office/drawing/2014/chart" uri="{C3380CC4-5D6E-409C-BE32-E72D297353CC}">
              <c16:uniqueId val="{00000002-7B56-4335-B8AA-B31D7CC07795}"/>
            </c:ext>
          </c:extLst>
        </c:ser>
        <c:ser>
          <c:idx val="3"/>
          <c:order val="3"/>
          <c:tx>
            <c:strRef>
              <c:f>'36P119'!$F$1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'36P119'!$F$2:$F$33</c:f>
              <c:numCache>
                <c:formatCode>General</c:formatCode>
                <c:ptCount val="32"/>
                <c:pt idx="0">
                  <c:v>52.439517276689287</c:v>
                </c:pt>
                <c:pt idx="1">
                  <c:v>52.439517276689287</c:v>
                </c:pt>
                <c:pt idx="2">
                  <c:v>52.439517276689287</c:v>
                </c:pt>
                <c:pt idx="3">
                  <c:v>52.439517276689287</c:v>
                </c:pt>
                <c:pt idx="4">
                  <c:v>52.439517276689287</c:v>
                </c:pt>
                <c:pt idx="5">
                  <c:v>52.439517276689287</c:v>
                </c:pt>
                <c:pt idx="6">
                  <c:v>52.439517276689287</c:v>
                </c:pt>
                <c:pt idx="7">
                  <c:v>52.439517276689287</c:v>
                </c:pt>
                <c:pt idx="8">
                  <c:v>52.439517276689287</c:v>
                </c:pt>
                <c:pt idx="9">
                  <c:v>52.439517276689287</c:v>
                </c:pt>
                <c:pt idx="10">
                  <c:v>52.439517276689287</c:v>
                </c:pt>
                <c:pt idx="11">
                  <c:v>52.439517276689287</c:v>
                </c:pt>
                <c:pt idx="12">
                  <c:v>52.439517276689287</c:v>
                </c:pt>
                <c:pt idx="13">
                  <c:v>52.439517276689287</c:v>
                </c:pt>
                <c:pt idx="14">
                  <c:v>52.439517276689287</c:v>
                </c:pt>
                <c:pt idx="15">
                  <c:v>52.439517276689287</c:v>
                </c:pt>
                <c:pt idx="16">
                  <c:v>52.439517276689287</c:v>
                </c:pt>
                <c:pt idx="17">
                  <c:v>52.439517276689287</c:v>
                </c:pt>
                <c:pt idx="18">
                  <c:v>52.439517276689287</c:v>
                </c:pt>
                <c:pt idx="19">
                  <c:v>52.439517276689287</c:v>
                </c:pt>
                <c:pt idx="20">
                  <c:v>52.439517276689287</c:v>
                </c:pt>
                <c:pt idx="21">
                  <c:v>52.439517276689287</c:v>
                </c:pt>
                <c:pt idx="22">
                  <c:v>52.439517276689287</c:v>
                </c:pt>
                <c:pt idx="23">
                  <c:v>52.439517276689287</c:v>
                </c:pt>
                <c:pt idx="24">
                  <c:v>52.439517276689287</c:v>
                </c:pt>
                <c:pt idx="25">
                  <c:v>52.439517276689287</c:v>
                </c:pt>
                <c:pt idx="26">
                  <c:v>52.439517276689287</c:v>
                </c:pt>
                <c:pt idx="27">
                  <c:v>52.439517276689287</c:v>
                </c:pt>
                <c:pt idx="28">
                  <c:v>52.439517276689287</c:v>
                </c:pt>
                <c:pt idx="29">
                  <c:v>52.439517276689287</c:v>
                </c:pt>
              </c:numCache>
            </c:numRef>
          </c:val>
          <c:smooth val="0"/>
          <c:extLst>
            <c:ext xmlns:c16="http://schemas.microsoft.com/office/drawing/2014/chart" uri="{C3380CC4-5D6E-409C-BE32-E72D297353CC}">
              <c16:uniqueId val="{00000003-7B56-4335-B8AA-B31D7CC07795}"/>
            </c:ext>
          </c:extLst>
        </c:ser>
        <c:dLbls>
          <c:showLegendKey val="0"/>
          <c:showVal val="0"/>
          <c:showCatName val="0"/>
          <c:showSerName val="0"/>
          <c:showPercent val="0"/>
          <c:showBubbleSize val="0"/>
        </c:dLbls>
        <c:marker val="1"/>
        <c:smooth val="0"/>
        <c:axId val="151296112"/>
        <c:axId val="151292784"/>
      </c:lineChart>
      <c:catAx>
        <c:axId val="151296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2784"/>
        <c:crosses val="autoZero"/>
        <c:auto val="1"/>
        <c:lblAlgn val="ctr"/>
        <c:lblOffset val="100"/>
        <c:noMultiLvlLbl val="0"/>
      </c:catAx>
      <c:valAx>
        <c:axId val="15129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'38M618'!$C$1</c:f>
              <c:strCache>
                <c:ptCount val="1"/>
                <c:pt idx="0">
                  <c:v>Values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'38M618'!$C$2:$C$30</c:f>
              <c:numCache>
                <c:formatCode>General</c:formatCode>
                <c:ptCount val="29"/>
                <c:pt idx="0">
                  <c:v>52.859160000000003</c:v>
                </c:pt>
                <c:pt idx="1">
                  <c:v>52.990850000000002</c:v>
                </c:pt>
                <c:pt idx="2">
                  <c:v>52.88879</c:v>
                </c:pt>
                <c:pt idx="3">
                  <c:v>53.458329999999997</c:v>
                </c:pt>
                <c:pt idx="4">
                  <c:v>52.89846</c:v>
                </c:pt>
                <c:pt idx="5">
                  <c:v>53.194130000000001</c:v>
                </c:pt>
                <c:pt idx="6">
                  <c:v>53.195340000000002</c:v>
                </c:pt>
                <c:pt idx="7">
                  <c:v>53.044080000000001</c:v>
                </c:pt>
                <c:pt idx="8">
                  <c:v>53.102200000000003</c:v>
                </c:pt>
                <c:pt idx="9">
                  <c:v>53.036909999999999</c:v>
                </c:pt>
                <c:pt idx="10">
                  <c:v>53.082549999999998</c:v>
                </c:pt>
                <c:pt idx="11">
                  <c:v>53.139749999999999</c:v>
                </c:pt>
                <c:pt idx="12">
                  <c:v>52.963389999999997</c:v>
                </c:pt>
                <c:pt idx="13">
                  <c:v>53.064999999999998</c:v>
                </c:pt>
                <c:pt idx="14">
                  <c:v>52.816510000000001</c:v>
                </c:pt>
                <c:pt idx="15">
                  <c:v>53.180759999999999</c:v>
                </c:pt>
                <c:pt idx="16">
                  <c:v>55.986809999999998</c:v>
                </c:pt>
                <c:pt idx="17">
                  <c:v>52.835509999999999</c:v>
                </c:pt>
                <c:pt idx="18">
                  <c:v>53.072780000000002</c:v>
                </c:pt>
                <c:pt idx="19">
                  <c:v>53.043950000000002</c:v>
                </c:pt>
                <c:pt idx="20">
                  <c:v>52.997320000000002</c:v>
                </c:pt>
                <c:pt idx="21">
                  <c:v>53.116289999999999</c:v>
                </c:pt>
                <c:pt idx="22">
                  <c:v>53.050710000000002</c:v>
                </c:pt>
                <c:pt idx="23">
                  <c:v>53.176200000000001</c:v>
                </c:pt>
                <c:pt idx="24">
                  <c:v>53.29354</c:v>
                </c:pt>
                <c:pt idx="25">
                  <c:v>53.208979999999997</c:v>
                </c:pt>
                <c:pt idx="26">
                  <c:v>53.187519999999999</c:v>
                </c:pt>
                <c:pt idx="27">
                  <c:v>55.155349999999999</c:v>
                </c:pt>
                <c:pt idx="28">
                  <c:v>52.599110000000003</c:v>
                </c:pt>
              </c:numCache>
            </c:numRef>
          </c:val>
          <c:smooth val="0"/>
          <c:extLst>
            <c:ext xmlns:c16="http://schemas.microsoft.com/office/drawing/2014/chart" uri="{C3380CC4-5D6E-409C-BE32-E72D297353CC}">
              <c16:uniqueId val="{00000000-9265-4A13-A7AD-60B0CF426BB7}"/>
            </c:ext>
          </c:extLst>
        </c:ser>
        <c:ser>
          <c:idx val="1"/>
          <c:order val="1"/>
          <c:tx>
            <c:strRef>
              <c:f>'38M618'!$D$1</c:f>
              <c:strCache>
                <c:ptCount val="1"/>
                <c:pt idx="0">
                  <c:v>Mean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'38M618'!$D$2:$D$30</c:f>
              <c:numCache>
                <c:formatCode>General</c:formatCode>
                <c:ptCount val="29"/>
                <c:pt idx="0">
                  <c:v>53.228975172413797</c:v>
                </c:pt>
                <c:pt idx="1">
                  <c:v>53.228975172413797</c:v>
                </c:pt>
                <c:pt idx="2">
                  <c:v>53.228975172413797</c:v>
                </c:pt>
                <c:pt idx="3">
                  <c:v>53.228975172413797</c:v>
                </c:pt>
                <c:pt idx="4">
                  <c:v>53.228975172413797</c:v>
                </c:pt>
                <c:pt idx="5">
                  <c:v>53.228975172413797</c:v>
                </c:pt>
                <c:pt idx="6">
                  <c:v>53.228975172413797</c:v>
                </c:pt>
                <c:pt idx="7">
                  <c:v>53.228975172413797</c:v>
                </c:pt>
                <c:pt idx="8">
                  <c:v>53.228975172413797</c:v>
                </c:pt>
                <c:pt idx="9">
                  <c:v>53.228975172413797</c:v>
                </c:pt>
                <c:pt idx="10">
                  <c:v>53.228975172413797</c:v>
                </c:pt>
                <c:pt idx="11">
                  <c:v>53.228975172413797</c:v>
                </c:pt>
                <c:pt idx="12">
                  <c:v>53.228975172413797</c:v>
                </c:pt>
                <c:pt idx="13">
                  <c:v>53.228975172413797</c:v>
                </c:pt>
                <c:pt idx="14">
                  <c:v>53.228975172413797</c:v>
                </c:pt>
                <c:pt idx="15">
                  <c:v>53.228975172413797</c:v>
                </c:pt>
                <c:pt idx="16">
                  <c:v>53.228975172413797</c:v>
                </c:pt>
                <c:pt idx="17">
                  <c:v>53.228975172413797</c:v>
                </c:pt>
                <c:pt idx="18">
                  <c:v>53.228975172413797</c:v>
                </c:pt>
                <c:pt idx="19">
                  <c:v>53.228975172413797</c:v>
                </c:pt>
                <c:pt idx="20">
                  <c:v>53.228975172413797</c:v>
                </c:pt>
                <c:pt idx="21">
                  <c:v>53.228975172413797</c:v>
                </c:pt>
                <c:pt idx="22">
                  <c:v>53.228975172413797</c:v>
                </c:pt>
                <c:pt idx="23">
                  <c:v>53.228975172413797</c:v>
                </c:pt>
                <c:pt idx="24">
                  <c:v>53.228975172413797</c:v>
                </c:pt>
                <c:pt idx="25">
                  <c:v>53.228975172413797</c:v>
                </c:pt>
                <c:pt idx="26">
                  <c:v>53.228975172413797</c:v>
                </c:pt>
                <c:pt idx="27">
                  <c:v>53.228975172413797</c:v>
                </c:pt>
                <c:pt idx="28">
                  <c:v>53.228975172413797</c:v>
                </c:pt>
              </c:numCache>
            </c:numRef>
          </c:val>
          <c:smooth val="0"/>
          <c:extLst>
            <c:ext xmlns:c16="http://schemas.microsoft.com/office/drawing/2014/chart" uri="{C3380CC4-5D6E-409C-BE32-E72D297353CC}">
              <c16:uniqueId val="{00000001-9265-4A13-A7AD-60B0CF426BB7}"/>
            </c:ext>
          </c:extLst>
        </c:ser>
        <c:ser>
          <c:idx val="2"/>
          <c:order val="2"/>
          <c:tx>
            <c:strRef>
              <c:f>'38M618'!$E$1</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'38M618'!$E$2:$E$30</c:f>
              <c:numCache>
                <c:formatCode>General</c:formatCode>
                <c:ptCount val="29"/>
                <c:pt idx="0">
                  <c:v>54.586165984944493</c:v>
                </c:pt>
                <c:pt idx="1">
                  <c:v>54.586165984944493</c:v>
                </c:pt>
                <c:pt idx="2">
                  <c:v>54.586165984944493</c:v>
                </c:pt>
                <c:pt idx="3">
                  <c:v>54.586165984944493</c:v>
                </c:pt>
                <c:pt idx="4">
                  <c:v>54.586165984944493</c:v>
                </c:pt>
                <c:pt idx="5">
                  <c:v>54.586165984944493</c:v>
                </c:pt>
                <c:pt idx="6">
                  <c:v>54.586165984944493</c:v>
                </c:pt>
                <c:pt idx="7">
                  <c:v>54.586165984944493</c:v>
                </c:pt>
                <c:pt idx="8">
                  <c:v>54.586165984944493</c:v>
                </c:pt>
                <c:pt idx="9">
                  <c:v>54.586165984944493</c:v>
                </c:pt>
                <c:pt idx="10">
                  <c:v>54.586165984944493</c:v>
                </c:pt>
                <c:pt idx="11">
                  <c:v>54.586165984944493</c:v>
                </c:pt>
                <c:pt idx="12">
                  <c:v>54.586165984944493</c:v>
                </c:pt>
                <c:pt idx="13">
                  <c:v>54.586165984944493</c:v>
                </c:pt>
                <c:pt idx="14">
                  <c:v>54.586165984944493</c:v>
                </c:pt>
                <c:pt idx="15">
                  <c:v>54.586165984944493</c:v>
                </c:pt>
                <c:pt idx="16">
                  <c:v>54.586165984944493</c:v>
                </c:pt>
                <c:pt idx="17">
                  <c:v>54.586165984944493</c:v>
                </c:pt>
                <c:pt idx="18">
                  <c:v>54.586165984944493</c:v>
                </c:pt>
                <c:pt idx="19">
                  <c:v>54.586165984944493</c:v>
                </c:pt>
                <c:pt idx="20">
                  <c:v>54.586165984944493</c:v>
                </c:pt>
                <c:pt idx="21">
                  <c:v>54.586165984944493</c:v>
                </c:pt>
                <c:pt idx="22">
                  <c:v>54.586165984944493</c:v>
                </c:pt>
                <c:pt idx="23">
                  <c:v>54.586165984944493</c:v>
                </c:pt>
                <c:pt idx="24">
                  <c:v>54.586165984944493</c:v>
                </c:pt>
                <c:pt idx="25">
                  <c:v>54.586165984944493</c:v>
                </c:pt>
                <c:pt idx="26">
                  <c:v>54.586165984944493</c:v>
                </c:pt>
                <c:pt idx="27">
                  <c:v>54.586165984944493</c:v>
                </c:pt>
                <c:pt idx="28">
                  <c:v>54.586165984944493</c:v>
                </c:pt>
              </c:numCache>
            </c:numRef>
          </c:val>
          <c:smooth val="0"/>
          <c:extLst>
            <c:ext xmlns:c16="http://schemas.microsoft.com/office/drawing/2014/chart" uri="{C3380CC4-5D6E-409C-BE32-E72D297353CC}">
              <c16:uniqueId val="{00000002-9265-4A13-A7AD-60B0CF426BB7}"/>
            </c:ext>
          </c:extLst>
        </c:ser>
        <c:ser>
          <c:idx val="3"/>
          <c:order val="3"/>
          <c:tx>
            <c:strRef>
              <c:f>'38M618'!$F$1</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'38M618'!$F$2:$F$30</c:f>
              <c:numCache>
                <c:formatCode>General</c:formatCode>
                <c:ptCount val="29"/>
                <c:pt idx="0">
                  <c:v>51.871784359883101</c:v>
                </c:pt>
                <c:pt idx="1">
                  <c:v>51.871784359883101</c:v>
                </c:pt>
                <c:pt idx="2">
                  <c:v>51.871784359883101</c:v>
                </c:pt>
                <c:pt idx="3">
                  <c:v>51.871784359883101</c:v>
                </c:pt>
                <c:pt idx="4">
                  <c:v>51.871784359883101</c:v>
                </c:pt>
                <c:pt idx="5">
                  <c:v>51.871784359883101</c:v>
                </c:pt>
                <c:pt idx="6">
                  <c:v>51.871784359883101</c:v>
                </c:pt>
                <c:pt idx="7">
                  <c:v>51.871784359883101</c:v>
                </c:pt>
                <c:pt idx="8">
                  <c:v>51.871784359883101</c:v>
                </c:pt>
                <c:pt idx="9">
                  <c:v>51.871784359883101</c:v>
                </c:pt>
                <c:pt idx="10">
                  <c:v>51.871784359883101</c:v>
                </c:pt>
                <c:pt idx="11">
                  <c:v>51.871784359883101</c:v>
                </c:pt>
                <c:pt idx="12">
                  <c:v>51.871784359883101</c:v>
                </c:pt>
                <c:pt idx="13">
                  <c:v>51.871784359883101</c:v>
                </c:pt>
                <c:pt idx="14">
                  <c:v>51.871784359883101</c:v>
                </c:pt>
                <c:pt idx="15">
                  <c:v>51.871784359883101</c:v>
                </c:pt>
                <c:pt idx="16">
                  <c:v>51.871784359883101</c:v>
                </c:pt>
                <c:pt idx="17">
                  <c:v>51.871784359883101</c:v>
                </c:pt>
                <c:pt idx="18">
                  <c:v>51.871784359883101</c:v>
                </c:pt>
                <c:pt idx="19">
                  <c:v>51.871784359883101</c:v>
                </c:pt>
                <c:pt idx="20">
                  <c:v>51.871784359883101</c:v>
                </c:pt>
                <c:pt idx="21">
                  <c:v>51.871784359883101</c:v>
                </c:pt>
                <c:pt idx="22">
                  <c:v>51.871784359883101</c:v>
                </c:pt>
                <c:pt idx="23">
                  <c:v>51.871784359883101</c:v>
                </c:pt>
                <c:pt idx="24">
                  <c:v>51.871784359883101</c:v>
                </c:pt>
                <c:pt idx="25">
                  <c:v>51.871784359883101</c:v>
                </c:pt>
                <c:pt idx="26">
                  <c:v>51.871784359883101</c:v>
                </c:pt>
                <c:pt idx="27">
                  <c:v>51.871784359883101</c:v>
                </c:pt>
                <c:pt idx="28">
                  <c:v>51.871784359883101</c:v>
                </c:pt>
              </c:numCache>
            </c:numRef>
          </c:val>
          <c:smooth val="0"/>
          <c:extLst>
            <c:ext xmlns:c16="http://schemas.microsoft.com/office/drawing/2014/chart" uri="{C3380CC4-5D6E-409C-BE32-E72D297353CC}">
              <c16:uniqueId val="{00000003-9265-4A13-A7AD-60B0CF426BB7}"/>
            </c:ext>
          </c:extLst>
        </c:ser>
        <c:dLbls>
          <c:showLegendKey val="0"/>
          <c:showVal val="0"/>
          <c:showCatName val="0"/>
          <c:showSerName val="0"/>
          <c:showPercent val="0"/>
          <c:showBubbleSize val="0"/>
        </c:dLbls>
        <c:marker val="1"/>
        <c:smooth val="0"/>
        <c:axId val="352494128"/>
        <c:axId val="352503696"/>
      </c:lineChart>
      <c:catAx>
        <c:axId val="352494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03696"/>
        <c:crosses val="autoZero"/>
        <c:auto val="1"/>
        <c:lblAlgn val="ctr"/>
        <c:lblOffset val="100"/>
        <c:noMultiLvlLbl val="0"/>
      </c:catAx>
      <c:valAx>
        <c:axId val="3525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94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73025</xdr:colOff>
      <xdr:row>22</xdr:row>
      <xdr:rowOff>73025</xdr:rowOff>
    </xdr:from>
    <xdr:to>
      <xdr:col>12</xdr:col>
      <xdr:colOff>409575</xdr:colOff>
      <xdr:row>37</xdr:row>
      <xdr:rowOff>53975</xdr:rowOff>
    </xdr:to>
    <xdr:graphicFrame macro="">
      <xdr:nvGraphicFramePr>
        <xdr:cNvPr id="5" name="Chart 4">
          <a:extLst>
            <a:ext uri="{FF2B5EF4-FFF2-40B4-BE49-F238E27FC236}">
              <a16:creationId xmlns:a16="http://schemas.microsoft.com/office/drawing/2014/main" id="{7FBDDE46-DFB7-40E7-8CEE-3E95D4A64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123825</xdr:colOff>
      <xdr:row>18</xdr:row>
      <xdr:rowOff>47625</xdr:rowOff>
    </xdr:from>
    <xdr:to>
      <xdr:col>13</xdr:col>
      <xdr:colOff>155575</xdr:colOff>
      <xdr:row>33</xdr:row>
      <xdr:rowOff>28575</xdr:rowOff>
    </xdr:to>
    <xdr:graphicFrame macro="">
      <xdr:nvGraphicFramePr>
        <xdr:cNvPr id="2" name="Chart 1">
          <a:extLst>
            <a:ext uri="{FF2B5EF4-FFF2-40B4-BE49-F238E27FC236}">
              <a16:creationId xmlns:a16="http://schemas.microsoft.com/office/drawing/2014/main" id="{D2ADDBD6-A83A-46C3-B79F-547D1285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104775</xdr:colOff>
      <xdr:row>18</xdr:row>
      <xdr:rowOff>41275</xdr:rowOff>
    </xdr:from>
    <xdr:to>
      <xdr:col>13</xdr:col>
      <xdr:colOff>136525</xdr:colOff>
      <xdr:row>33</xdr:row>
      <xdr:rowOff>22225</xdr:rowOff>
    </xdr:to>
    <xdr:graphicFrame macro="">
      <xdr:nvGraphicFramePr>
        <xdr:cNvPr id="2" name="Chart 1">
          <a:extLst>
            <a:ext uri="{FF2B5EF4-FFF2-40B4-BE49-F238E27FC236}">
              <a16:creationId xmlns:a16="http://schemas.microsoft.com/office/drawing/2014/main" id="{17B4D4B5-EC02-49BE-8259-AC67518CF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161925</xdr:colOff>
      <xdr:row>18</xdr:row>
      <xdr:rowOff>155575</xdr:rowOff>
    </xdr:from>
    <xdr:to>
      <xdr:col>12</xdr:col>
      <xdr:colOff>193675</xdr:colOff>
      <xdr:row>33</xdr:row>
      <xdr:rowOff>136525</xdr:rowOff>
    </xdr:to>
    <xdr:graphicFrame macro="">
      <xdr:nvGraphicFramePr>
        <xdr:cNvPr id="2" name="Chart 1">
          <a:extLst>
            <a:ext uri="{FF2B5EF4-FFF2-40B4-BE49-F238E27FC236}">
              <a16:creationId xmlns:a16="http://schemas.microsoft.com/office/drawing/2014/main" id="{75CE7915-F2A1-4E8F-A0A3-16415EA7A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12700</xdr:colOff>
      <xdr:row>0</xdr:row>
      <xdr:rowOff>12700</xdr:rowOff>
    </xdr:from>
    <xdr:to>
      <xdr:col>9</xdr:col>
      <xdr:colOff>311150</xdr:colOff>
      <xdr:row>36</xdr:row>
      <xdr:rowOff>88900</xdr:rowOff>
    </xdr:to>
    <xdr:sp macro="" textlink="">
      <xdr:nvSpPr>
        <xdr:cNvPr id="2" name="TextBox 1">
          <a:extLst>
            <a:ext uri="{FF2B5EF4-FFF2-40B4-BE49-F238E27FC236}">
              <a16:creationId xmlns:a16="http://schemas.microsoft.com/office/drawing/2014/main" id="{9D491EA1-65FE-8CF3-3C38-BBB7F1EACF56}"/>
            </a:ext>
          </a:extLst>
        </xdr:cNvPr>
        <xdr:cNvSpPr txBox="1"/>
      </xdr:nvSpPr>
      <xdr:spPr>
        <a:xfrm>
          <a:off x="12700" y="12700"/>
          <a:ext cx="5784850" cy="670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dk1"/>
              </a:solidFill>
              <a:effectLst/>
              <a:latin typeface="+mn-lt"/>
              <a:ea typeface="+mn-ea"/>
              <a:cs typeface="+mn-cs"/>
            </a:rPr>
            <a:t>From: Marketing Director</a:t>
          </a:r>
        </a:p>
        <a:p>
          <a:pPr algn="l"/>
          <a:r>
            <a:rPr lang="en-US" sz="1100">
              <a:solidFill>
                <a:schemeClr val="dk1"/>
              </a:solidFill>
              <a:effectLst/>
              <a:latin typeface="+mn-lt"/>
              <a:ea typeface="+mn-ea"/>
              <a:cs typeface="+mn-cs"/>
            </a:rPr>
            <a:t>To: Country Manager</a:t>
          </a:r>
        </a:p>
        <a:p>
          <a:pPr algn="l"/>
          <a:r>
            <a:rPr lang="en-US" sz="1100">
              <a:solidFill>
                <a:schemeClr val="dk1"/>
              </a:solidFill>
              <a:effectLst/>
              <a:latin typeface="+mn-lt"/>
              <a:ea typeface="+mn-ea"/>
              <a:cs typeface="+mn-cs"/>
            </a:rPr>
            <a:t>Subject: Do not recall</a:t>
          </a:r>
        </a:p>
        <a:p>
          <a:pPr algn="l"/>
          <a:endParaRPr lang="en-US" sz="1100">
            <a:solidFill>
              <a:schemeClr val="dk1"/>
            </a:solidFill>
            <a:effectLst/>
            <a:latin typeface="+mn-lt"/>
            <a:ea typeface="+mn-ea"/>
            <a:cs typeface="+mn-cs"/>
          </a:endParaRPr>
        </a:p>
        <a:p>
          <a:pPr algn="l"/>
          <a:r>
            <a:rPr lang="en-US" sz="1100">
              <a:solidFill>
                <a:schemeClr val="dk1"/>
              </a:solidFill>
              <a:effectLst/>
              <a:latin typeface="+mn-lt"/>
              <a:ea typeface="+mn-ea"/>
              <a:cs typeface="+mn-cs"/>
            </a:rPr>
            <a:t>Dear Sam,</a:t>
          </a:r>
        </a:p>
        <a:p>
          <a:pPr algn="l"/>
          <a:r>
            <a:rPr lang="en-US" sz="1100">
              <a:solidFill>
                <a:schemeClr val="dk1"/>
              </a:solidFill>
              <a:effectLst/>
              <a:latin typeface="+mn-lt"/>
              <a:ea typeface="+mn-ea"/>
              <a:cs typeface="+mn-cs"/>
            </a:rPr>
            <a:t>We understand your concern and this situation has not been the most pleasant for our company but let me reassure you that we are on the right track, please let me explain below.</a:t>
          </a:r>
        </a:p>
        <a:p>
          <a:pPr algn="l"/>
          <a:r>
            <a:rPr lang="en-US" sz="1100">
              <a:solidFill>
                <a:schemeClr val="dk1"/>
              </a:solidFill>
              <a:effectLst/>
              <a:latin typeface="+mn-lt"/>
              <a:ea typeface="+mn-ea"/>
              <a:cs typeface="+mn-cs"/>
            </a:rPr>
            <a:t>So far, concerning the recent customer complaints regarding Koleston red #54.7 hair dye, we implemented a rigorous analysis of the batches that were reported to have problematic units and concluded that there is no point in recalling them. </a:t>
          </a:r>
        </a:p>
        <a:p>
          <a:pPr algn="l"/>
          <a:r>
            <a:rPr lang="en-US" sz="1100">
              <a:solidFill>
                <a:schemeClr val="dk1"/>
              </a:solidFill>
              <a:effectLst/>
              <a:latin typeface="+mn-lt"/>
              <a:ea typeface="+mn-ea"/>
              <a:cs typeface="+mn-cs"/>
            </a:rPr>
            <a:t>We did take time with the team to go through samples from each batch of Koleston. I have attached an excel with graphics and calculations for you to visually see the dynamics.</a:t>
          </a:r>
        </a:p>
        <a:p>
          <a:pPr algn="l"/>
          <a:r>
            <a:rPr lang="en-US" sz="1100">
              <a:solidFill>
                <a:schemeClr val="dk1"/>
              </a:solidFill>
              <a:effectLst/>
              <a:latin typeface="+mn-lt"/>
              <a:ea typeface="+mn-ea"/>
              <a:cs typeface="+mn-cs"/>
            </a:rPr>
            <a:t>Out of 12 batches in the quarantine room, 8 include 53 ml of Ceteareth-25 within the Confidence Interval, which means that the dosage-wise for the red color we are on the right track as per the formula card for the color 54.7. In some batches, we did detect unusually high doses of chemical (57 ml or more), but those were just outliers rather than systemic mispackaging from our side. In addition, none of the average contents of Ceteareth-25 surpass the threshold of 55.7 ml, which is the threshold to a black color dye. We demonstrated in the excel file that in fact, all the sample contents lie within the control limits for all 12 bathes. In the graphs we see that our dosages do not surpass the 95% control limits, and only in several batches do we have outliers, which happens in the production, however, we must make sure to eliminate those to the max in the future.</a:t>
          </a:r>
        </a:p>
        <a:p>
          <a:pPr algn="l"/>
          <a:r>
            <a:rPr lang="en-US" sz="1100">
              <a:solidFill>
                <a:schemeClr val="dk1"/>
              </a:solidFill>
              <a:effectLst/>
              <a:latin typeface="+mn-lt"/>
              <a:ea typeface="+mn-ea"/>
              <a:cs typeface="+mn-cs"/>
            </a:rPr>
            <a:t>To sum up, all that has been stated so far, our suggestion is to do not recall our products. Another important motivation is linked to the Mexican actress Dulce Maria. In Mexico, she is an important influencer and in her soap opera, she will dye her hair. Unfortunately, she has signed a contract with Garnier and will use one of their products, but we could also benefit from it. Sales growth for hair coloring products stands at 14.3% in the coming months. We must remain well present in this market, or we will be thrown out of competition. Recalling would be bad for the brand reputation, we must also evaluate the indirect costs of this operation, as for the Boeing crash incident in 2018: all the sales of our products would experience a decrease and our stocks would decrease in value.</a:t>
          </a:r>
        </a:p>
        <a:p>
          <a:pPr algn="l"/>
          <a:r>
            <a:rPr lang="en-US" sz="1100">
              <a:solidFill>
                <a:schemeClr val="dk1"/>
              </a:solidFill>
              <a:effectLst/>
              <a:latin typeface="+mn-lt"/>
              <a:ea typeface="+mn-ea"/>
              <a:cs typeface="+mn-cs"/>
            </a:rPr>
            <a:t>I don’t think we have to worry about the Consumer Rights Agency and possible legal issues because we will show them the results of our sampling and how they are acceptable. Since there’s the presence of defective products, we should expect the loss of a small number of customers. What we need to do right now is to look for the problem underlying the incorrect calibration of the machines regarding those, albeit few, products that excessively exceed the value of 53 ml per liter, to no longer receive complaints. It is important to demonstrate that we are taking measures to fix the problems.</a:t>
          </a:r>
        </a:p>
        <a:p>
          <a:pPr algn="l"/>
          <a:r>
            <a:rPr lang="en-US" sz="1100">
              <a:solidFill>
                <a:schemeClr val="dk1"/>
              </a:solidFill>
              <a:effectLst/>
              <a:latin typeface="+mn-lt"/>
              <a:ea typeface="+mn-ea"/>
              <a:cs typeface="+mn-cs"/>
            </a:rPr>
            <a:t> </a:t>
          </a:r>
        </a:p>
        <a:p>
          <a:pPr algn="l"/>
          <a:r>
            <a:rPr lang="en-US" sz="1100">
              <a:solidFill>
                <a:schemeClr val="dk1"/>
              </a:solidFill>
              <a:effectLst/>
              <a:latin typeface="+mn-lt"/>
              <a:ea typeface="+mn-ea"/>
              <a:cs typeface="+mn-cs"/>
            </a:rPr>
            <a:t>Best, Marketing Director and the team</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24</xdr:row>
      <xdr:rowOff>111125</xdr:rowOff>
    </xdr:from>
    <xdr:to>
      <xdr:col>13</xdr:col>
      <xdr:colOff>384175</xdr:colOff>
      <xdr:row>39</xdr:row>
      <xdr:rowOff>92075</xdr:rowOff>
    </xdr:to>
    <xdr:graphicFrame macro="">
      <xdr:nvGraphicFramePr>
        <xdr:cNvPr id="2" name="Chart 1">
          <a:extLst>
            <a:ext uri="{FF2B5EF4-FFF2-40B4-BE49-F238E27FC236}">
              <a16:creationId xmlns:a16="http://schemas.microsoft.com/office/drawing/2014/main" id="{4B1C8BD8-DF32-4D70-99EB-0C65FD6FF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396875</xdr:colOff>
      <xdr:row>21</xdr:row>
      <xdr:rowOff>130175</xdr:rowOff>
    </xdr:from>
    <xdr:to>
      <xdr:col>11</xdr:col>
      <xdr:colOff>428625</xdr:colOff>
      <xdr:row>36</xdr:row>
      <xdr:rowOff>111125</xdr:rowOff>
    </xdr:to>
    <xdr:graphicFrame macro="">
      <xdr:nvGraphicFramePr>
        <xdr:cNvPr id="2" name="Chart 1">
          <a:extLst>
            <a:ext uri="{FF2B5EF4-FFF2-40B4-BE49-F238E27FC236}">
              <a16:creationId xmlns:a16="http://schemas.microsoft.com/office/drawing/2014/main" id="{F222BCD5-8D77-4AA4-8642-DECD67812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765175</xdr:colOff>
      <xdr:row>17</xdr:row>
      <xdr:rowOff>92075</xdr:rowOff>
    </xdr:from>
    <xdr:to>
      <xdr:col>12</xdr:col>
      <xdr:colOff>492125</xdr:colOff>
      <xdr:row>32</xdr:row>
      <xdr:rowOff>73025</xdr:rowOff>
    </xdr:to>
    <xdr:graphicFrame macro="">
      <xdr:nvGraphicFramePr>
        <xdr:cNvPr id="2" name="Chart 1">
          <a:extLst>
            <a:ext uri="{FF2B5EF4-FFF2-40B4-BE49-F238E27FC236}">
              <a16:creationId xmlns:a16="http://schemas.microsoft.com/office/drawing/2014/main" id="{FAD095F8-681C-44C5-9269-7F2EA48B0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301625</xdr:colOff>
      <xdr:row>18</xdr:row>
      <xdr:rowOff>111125</xdr:rowOff>
    </xdr:from>
    <xdr:to>
      <xdr:col>12</xdr:col>
      <xdr:colOff>473075</xdr:colOff>
      <xdr:row>33</xdr:row>
      <xdr:rowOff>92075</xdr:rowOff>
    </xdr:to>
    <xdr:graphicFrame macro="">
      <xdr:nvGraphicFramePr>
        <xdr:cNvPr id="2" name="Chart 1">
          <a:extLst>
            <a:ext uri="{FF2B5EF4-FFF2-40B4-BE49-F238E27FC236}">
              <a16:creationId xmlns:a16="http://schemas.microsoft.com/office/drawing/2014/main" id="{119E882B-21EF-4D43-9959-7221B62EB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575571</xdr:colOff>
      <xdr:row>16</xdr:row>
      <xdr:rowOff>154843</xdr:rowOff>
    </xdr:from>
    <xdr:to>
      <xdr:col>12</xdr:col>
      <xdr:colOff>604878</xdr:colOff>
      <xdr:row>31</xdr:row>
      <xdr:rowOff>89389</xdr:rowOff>
    </xdr:to>
    <xdr:graphicFrame macro="">
      <xdr:nvGraphicFramePr>
        <xdr:cNvPr id="2" name="Chart 1">
          <a:extLst>
            <a:ext uri="{FF2B5EF4-FFF2-40B4-BE49-F238E27FC236}">
              <a16:creationId xmlns:a16="http://schemas.microsoft.com/office/drawing/2014/main" id="{A302AFD7-51C8-4574-8BF1-2EE29EE62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85725</xdr:colOff>
      <xdr:row>17</xdr:row>
      <xdr:rowOff>180975</xdr:rowOff>
    </xdr:from>
    <xdr:to>
      <xdr:col>13</xdr:col>
      <xdr:colOff>117475</xdr:colOff>
      <xdr:row>32</xdr:row>
      <xdr:rowOff>161925</xdr:rowOff>
    </xdr:to>
    <xdr:graphicFrame macro="">
      <xdr:nvGraphicFramePr>
        <xdr:cNvPr id="2" name="Chart 1">
          <a:extLst>
            <a:ext uri="{FF2B5EF4-FFF2-40B4-BE49-F238E27FC236}">
              <a16:creationId xmlns:a16="http://schemas.microsoft.com/office/drawing/2014/main" id="{FE560C9A-F4ED-4989-A7A4-EB46F6CA5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92075</xdr:colOff>
      <xdr:row>15</xdr:row>
      <xdr:rowOff>104775</xdr:rowOff>
    </xdr:from>
    <xdr:to>
      <xdr:col>16</xdr:col>
      <xdr:colOff>282575</xdr:colOff>
      <xdr:row>30</xdr:row>
      <xdr:rowOff>79375</xdr:rowOff>
    </xdr:to>
    <xdr:graphicFrame macro="">
      <xdr:nvGraphicFramePr>
        <xdr:cNvPr id="2" name="Chart 1">
          <a:extLst>
            <a:ext uri="{FF2B5EF4-FFF2-40B4-BE49-F238E27FC236}">
              <a16:creationId xmlns:a16="http://schemas.microsoft.com/office/drawing/2014/main" id="{19593973-76C9-4AF3-BF23-8B8D4E70C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22225</xdr:colOff>
      <xdr:row>17</xdr:row>
      <xdr:rowOff>142875</xdr:rowOff>
    </xdr:from>
    <xdr:to>
      <xdr:col>13</xdr:col>
      <xdr:colOff>53975</xdr:colOff>
      <xdr:row>32</xdr:row>
      <xdr:rowOff>123825</xdr:rowOff>
    </xdr:to>
    <xdr:graphicFrame macro="">
      <xdr:nvGraphicFramePr>
        <xdr:cNvPr id="3" name="Chart 2">
          <a:extLst>
            <a:ext uri="{FF2B5EF4-FFF2-40B4-BE49-F238E27FC236}">
              <a16:creationId xmlns:a16="http://schemas.microsoft.com/office/drawing/2014/main" id="{35C25A75-FC19-4748-8C51-6E53411DC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93CD-902C-4EF5-8166-008B0AE403AB}">
  <dimension ref="A1:C13"/>
  <sheetViews>
    <sheetView showGridLines="0" tabSelected="1" workbookViewId="0">
      <selection activeCell="B10" sqref="B10"/>
    </sheetView>
  </sheetViews>
  <sheetFormatPr defaultRowHeight="14.5" x14ac:dyDescent="0.35"/>
  <sheetData>
    <row r="1" spans="1:3" ht="15" thickBot="1" x14ac:dyDescent="0.4">
      <c r="A1" s="24" t="s">
        <v>0</v>
      </c>
      <c r="B1" s="24" t="s">
        <v>1</v>
      </c>
      <c r="C1" s="24" t="s">
        <v>2</v>
      </c>
    </row>
    <row r="2" spans="1:3" x14ac:dyDescent="0.35">
      <c r="A2">
        <v>1</v>
      </c>
      <c r="B2">
        <f>'42V425'!I7</f>
        <v>0.82991554524825706</v>
      </c>
      <c r="C2">
        <f>'42V425'!I3</f>
        <v>53.170059666666667</v>
      </c>
    </row>
    <row r="3" spans="1:3" x14ac:dyDescent="0.35">
      <c r="A3">
        <v>2</v>
      </c>
      <c r="B3">
        <f>'37A124'!I8</f>
        <v>0.22072453899301267</v>
      </c>
      <c r="C3">
        <f>'37A124'!I4</f>
        <v>52.896886333333327</v>
      </c>
    </row>
    <row r="4" spans="1:3" x14ac:dyDescent="0.35">
      <c r="A4">
        <v>3</v>
      </c>
      <c r="B4">
        <f>'36H401'!H8</f>
        <v>1.0698727555656364</v>
      </c>
      <c r="C4">
        <f>'36H401'!H4</f>
        <v>53.499614666666659</v>
      </c>
    </row>
    <row r="5" spans="1:3" x14ac:dyDescent="0.35">
      <c r="A5">
        <v>4</v>
      </c>
      <c r="B5">
        <f>'22P812'!H8</f>
        <v>0.21856592513498904</v>
      </c>
      <c r="C5">
        <f>'22P812'!H4</f>
        <v>53.061216363636369</v>
      </c>
    </row>
    <row r="6" spans="1:3" x14ac:dyDescent="0.35">
      <c r="A6">
        <v>5</v>
      </c>
      <c r="B6">
        <f>'27Y920'!H9</f>
        <v>0.23189611683452069</v>
      </c>
      <c r="C6">
        <f>'27Y920'!H5</f>
        <v>52.913773033333335</v>
      </c>
    </row>
    <row r="7" spans="1:3" x14ac:dyDescent="0.35">
      <c r="A7">
        <v>6</v>
      </c>
      <c r="B7">
        <f>'22U541'!I7</f>
        <v>0.2480882051114125</v>
      </c>
      <c r="C7">
        <f>'22U541'!I3</f>
        <v>53.013181333333328</v>
      </c>
    </row>
    <row r="8" spans="1:3" x14ac:dyDescent="0.35">
      <c r="A8">
        <v>7</v>
      </c>
      <c r="B8">
        <f>'22J771'!I8</f>
        <v>0.23051947765337824</v>
      </c>
      <c r="C8">
        <f>'36P119'!I3</f>
        <v>52.965254666666667</v>
      </c>
    </row>
    <row r="9" spans="1:3" x14ac:dyDescent="0.35">
      <c r="A9">
        <v>8</v>
      </c>
      <c r="B9">
        <f>'22J771'!I8</f>
        <v>0.23051947765337824</v>
      </c>
      <c r="C9">
        <f>'38M618'!I4</f>
        <v>53.228975172413797</v>
      </c>
    </row>
    <row r="10" spans="1:3" x14ac:dyDescent="0.35">
      <c r="A10">
        <v>9</v>
      </c>
      <c r="B10">
        <f>'36P119'!I7</f>
        <v>0.26286869498869037</v>
      </c>
      <c r="C10">
        <f>'38M618'!I4</f>
        <v>53.228975172413797</v>
      </c>
    </row>
    <row r="11" spans="1:3" x14ac:dyDescent="0.35">
      <c r="A11">
        <v>10</v>
      </c>
      <c r="B11">
        <f>'40D096'!I8</f>
        <v>0.29720706466518676</v>
      </c>
      <c r="C11">
        <f>'40D096'!I4</f>
        <v>53.027276000000001</v>
      </c>
    </row>
    <row r="12" spans="1:3" x14ac:dyDescent="0.35">
      <c r="A12">
        <v>11</v>
      </c>
      <c r="B12">
        <f>'44T787'!I8</f>
        <v>0.34858935982667005</v>
      </c>
      <c r="C12">
        <f>'44T787'!I4</f>
        <v>53.041078666666657</v>
      </c>
    </row>
    <row r="13" spans="1:3" x14ac:dyDescent="0.35">
      <c r="A13">
        <v>12</v>
      </c>
      <c r="B13">
        <f>'41L739'!H9</f>
        <v>0.18906334999999999</v>
      </c>
      <c r="C13">
        <f>'41L739'!H5</f>
        <v>53.019768999999997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B9F12-814E-4582-BF1E-F2929D980B59}">
  <dimension ref="A1:L30"/>
  <sheetViews>
    <sheetView showGridLines="0" zoomScaleNormal="100" workbookViewId="0"/>
  </sheetViews>
  <sheetFormatPr defaultRowHeight="14.5" x14ac:dyDescent="0.35"/>
  <cols>
    <col min="1" max="1" width="5.26953125" bestFit="1" customWidth="1"/>
    <col min="8" max="8" width="21.453125" bestFit="1" customWidth="1"/>
  </cols>
  <sheetData>
    <row r="1" spans="1:12" ht="15" thickBot="1" x14ac:dyDescent="0.4">
      <c r="B1" s="23" t="s">
        <v>3</v>
      </c>
      <c r="C1" s="23" t="s">
        <v>4</v>
      </c>
      <c r="D1" s="23" t="s">
        <v>2</v>
      </c>
      <c r="E1" s="23" t="s">
        <v>5</v>
      </c>
      <c r="F1" s="23" t="s">
        <v>6</v>
      </c>
    </row>
    <row r="2" spans="1:12" x14ac:dyDescent="0.35">
      <c r="A2">
        <f ca="1">RANDBETWEEN(2204,2500)</f>
        <v>2361</v>
      </c>
      <c r="B2">
        <v>2207</v>
      </c>
      <c r="C2">
        <v>52.859160000000003</v>
      </c>
      <c r="D2">
        <f>$I$4</f>
        <v>53.228975172413797</v>
      </c>
      <c r="E2">
        <f>$I$4+2*$I$8</f>
        <v>54.586165984944493</v>
      </c>
      <c r="F2">
        <f>$I$4-2*$I$8</f>
        <v>51.871784359883101</v>
      </c>
      <c r="H2" s="2" t="s">
        <v>4</v>
      </c>
      <c r="I2" s="2"/>
    </row>
    <row r="3" spans="1:12" x14ac:dyDescent="0.35">
      <c r="B3">
        <v>2246</v>
      </c>
      <c r="C3">
        <v>52.990850000000002</v>
      </c>
      <c r="D3">
        <f t="shared" ref="D3:D30" si="0">$I$4</f>
        <v>53.228975172413797</v>
      </c>
      <c r="E3">
        <f t="shared" ref="E3:E30" si="1">$I$4+2*$I$8</f>
        <v>54.586165984944493</v>
      </c>
      <c r="F3">
        <f t="shared" ref="F3:F30" si="2">$I$4-2*$I$8</f>
        <v>51.871784359883101</v>
      </c>
      <c r="K3" s="43" t="s">
        <v>20</v>
      </c>
      <c r="L3" s="16">
        <v>30</v>
      </c>
    </row>
    <row r="4" spans="1:12" x14ac:dyDescent="0.35">
      <c r="B4">
        <v>2257</v>
      </c>
      <c r="C4">
        <v>52.88879</v>
      </c>
      <c r="D4">
        <f t="shared" si="0"/>
        <v>53.228975172413797</v>
      </c>
      <c r="E4">
        <f t="shared" si="1"/>
        <v>54.586165984944493</v>
      </c>
      <c r="F4">
        <f t="shared" si="2"/>
        <v>51.871784359883101</v>
      </c>
      <c r="H4" t="s">
        <v>2</v>
      </c>
      <c r="I4">
        <v>53.228975172413797</v>
      </c>
      <c r="K4" s="4" t="s">
        <v>22</v>
      </c>
      <c r="L4" s="5">
        <f>I4</f>
        <v>53.228975172413797</v>
      </c>
    </row>
    <row r="5" spans="1:12" x14ac:dyDescent="0.35">
      <c r="B5">
        <v>2264</v>
      </c>
      <c r="C5">
        <v>53.458329999999997</v>
      </c>
      <c r="D5">
        <f t="shared" si="0"/>
        <v>53.228975172413797</v>
      </c>
      <c r="E5">
        <f t="shared" si="1"/>
        <v>54.586165984944493</v>
      </c>
      <c r="F5">
        <f t="shared" si="2"/>
        <v>51.871784359883101</v>
      </c>
      <c r="H5" t="s">
        <v>9</v>
      </c>
      <c r="I5">
        <v>0.12601200345183769</v>
      </c>
      <c r="K5" s="4" t="s">
        <v>18</v>
      </c>
      <c r="L5" s="5">
        <f>0.1</f>
        <v>0.1</v>
      </c>
    </row>
    <row r="6" spans="1:12" x14ac:dyDescent="0.35">
      <c r="B6">
        <v>2268</v>
      </c>
      <c r="C6">
        <v>52.89846</v>
      </c>
      <c r="D6">
        <f t="shared" si="0"/>
        <v>53.228975172413797</v>
      </c>
      <c r="E6">
        <f t="shared" si="1"/>
        <v>54.586165984944493</v>
      </c>
      <c r="F6">
        <f t="shared" si="2"/>
        <v>51.871784359883101</v>
      </c>
      <c r="H6" t="s">
        <v>13</v>
      </c>
      <c r="I6">
        <v>53.072780000000002</v>
      </c>
      <c r="K6" s="4" t="s">
        <v>12</v>
      </c>
      <c r="L6" s="5">
        <f>I8</f>
        <v>0.67859540626534798</v>
      </c>
    </row>
    <row r="7" spans="1:12" x14ac:dyDescent="0.35">
      <c r="B7">
        <v>2272</v>
      </c>
      <c r="C7">
        <v>53.194130000000001</v>
      </c>
      <c r="D7">
        <f t="shared" si="0"/>
        <v>53.228975172413797</v>
      </c>
      <c r="E7">
        <f t="shared" si="1"/>
        <v>54.586165984944493</v>
      </c>
      <c r="F7">
        <f t="shared" si="2"/>
        <v>51.871784359883101</v>
      </c>
      <c r="H7" t="s">
        <v>14</v>
      </c>
      <c r="I7" t="e">
        <v>#N/A</v>
      </c>
      <c r="K7" s="6" t="s">
        <v>24</v>
      </c>
      <c r="L7" s="7">
        <f>10%</f>
        <v>0.1</v>
      </c>
    </row>
    <row r="8" spans="1:12" x14ac:dyDescent="0.35">
      <c r="B8">
        <v>2284</v>
      </c>
      <c r="C8">
        <v>53.195340000000002</v>
      </c>
      <c r="D8">
        <f t="shared" si="0"/>
        <v>53.228975172413797</v>
      </c>
      <c r="E8">
        <f t="shared" si="1"/>
        <v>54.586165984944493</v>
      </c>
      <c r="F8">
        <f t="shared" si="2"/>
        <v>51.871784359883101</v>
      </c>
      <c r="H8" t="s">
        <v>15</v>
      </c>
      <c r="I8">
        <v>0.67859540626534798</v>
      </c>
    </row>
    <row r="9" spans="1:12" x14ac:dyDescent="0.35">
      <c r="B9">
        <v>2295</v>
      </c>
      <c r="C9">
        <v>53.044080000000001</v>
      </c>
      <c r="D9">
        <f t="shared" si="0"/>
        <v>53.228975172413797</v>
      </c>
      <c r="E9">
        <f t="shared" si="1"/>
        <v>54.586165984944493</v>
      </c>
      <c r="F9">
        <f t="shared" si="2"/>
        <v>51.871784359883101</v>
      </c>
      <c r="H9" t="s">
        <v>16</v>
      </c>
      <c r="I9">
        <v>0.46049172540443262</v>
      </c>
      <c r="K9" s="38" t="s">
        <v>8</v>
      </c>
      <c r="L9" s="39"/>
    </row>
    <row r="10" spans="1:12" x14ac:dyDescent="0.35">
      <c r="B10">
        <v>2296</v>
      </c>
      <c r="C10">
        <v>53.102200000000003</v>
      </c>
      <c r="D10">
        <f t="shared" si="0"/>
        <v>53.228975172413797</v>
      </c>
      <c r="E10">
        <f t="shared" si="1"/>
        <v>54.586165984944493</v>
      </c>
      <c r="F10">
        <f t="shared" si="2"/>
        <v>51.871784359883101</v>
      </c>
      <c r="H10" t="s">
        <v>19</v>
      </c>
      <c r="I10">
        <v>11.655450605700819</v>
      </c>
      <c r="K10" s="8" t="s">
        <v>10</v>
      </c>
      <c r="L10" s="9" t="s">
        <v>11</v>
      </c>
    </row>
    <row r="11" spans="1:12" x14ac:dyDescent="0.35">
      <c r="B11">
        <v>2297</v>
      </c>
      <c r="C11">
        <v>53.036909999999999</v>
      </c>
      <c r="D11">
        <f t="shared" si="0"/>
        <v>53.228975172413797</v>
      </c>
      <c r="E11">
        <f t="shared" si="1"/>
        <v>54.586165984944493</v>
      </c>
      <c r="F11">
        <f t="shared" si="2"/>
        <v>51.871784359883101</v>
      </c>
      <c r="H11" t="s">
        <v>21</v>
      </c>
      <c r="I11">
        <v>3.3810789800813232</v>
      </c>
      <c r="K11" s="10">
        <f>L4-_xlfn.CONFIDENCE.T(L7,L6,L3)</f>
        <v>53.018463522114267</v>
      </c>
      <c r="L11" s="11">
        <f>L4+_xlfn.CONFIDENCE.T(L7,L6,L3)</f>
        <v>53.439486822713327</v>
      </c>
    </row>
    <row r="12" spans="1:12" x14ac:dyDescent="0.35">
      <c r="B12">
        <v>2343</v>
      </c>
      <c r="C12">
        <v>53.082549999999998</v>
      </c>
      <c r="D12">
        <f t="shared" si="0"/>
        <v>53.228975172413797</v>
      </c>
      <c r="E12">
        <f t="shared" si="1"/>
        <v>54.586165984944493</v>
      </c>
      <c r="F12">
        <f t="shared" si="2"/>
        <v>51.871784359883101</v>
      </c>
      <c r="H12" t="s">
        <v>23</v>
      </c>
      <c r="I12">
        <v>3.3876999999999953</v>
      </c>
      <c r="K12" s="3"/>
      <c r="L12" s="3"/>
    </row>
    <row r="13" spans="1:12" x14ac:dyDescent="0.35">
      <c r="B13">
        <v>2350</v>
      </c>
      <c r="C13">
        <v>53.139749999999999</v>
      </c>
      <c r="D13">
        <f t="shared" si="0"/>
        <v>53.228975172413797</v>
      </c>
      <c r="E13">
        <f t="shared" si="1"/>
        <v>54.586165984944493</v>
      </c>
      <c r="F13">
        <f t="shared" si="2"/>
        <v>51.871784359883101</v>
      </c>
      <c r="H13" t="s">
        <v>25</v>
      </c>
      <c r="I13">
        <v>52.599110000000003</v>
      </c>
      <c r="K13" s="3"/>
      <c r="L13" s="3"/>
    </row>
    <row r="14" spans="1:12" x14ac:dyDescent="0.35">
      <c r="B14">
        <v>2356</v>
      </c>
      <c r="C14">
        <v>52.963389999999997</v>
      </c>
      <c r="D14">
        <f t="shared" si="0"/>
        <v>53.228975172413797</v>
      </c>
      <c r="E14">
        <f t="shared" si="1"/>
        <v>54.586165984944493</v>
      </c>
      <c r="F14">
        <f t="shared" si="2"/>
        <v>51.871784359883101</v>
      </c>
      <c r="H14" t="s">
        <v>26</v>
      </c>
      <c r="I14">
        <v>55.986809999999998</v>
      </c>
      <c r="K14" s="38" t="s">
        <v>17</v>
      </c>
      <c r="L14" s="39"/>
    </row>
    <row r="15" spans="1:12" x14ac:dyDescent="0.35">
      <c r="B15">
        <v>2360</v>
      </c>
      <c r="C15">
        <v>53.064999999999998</v>
      </c>
      <c r="D15">
        <f t="shared" si="0"/>
        <v>53.228975172413797</v>
      </c>
      <c r="E15">
        <f t="shared" si="1"/>
        <v>54.586165984944493</v>
      </c>
      <c r="F15">
        <f t="shared" si="2"/>
        <v>51.871784359883101</v>
      </c>
      <c r="H15" t="s">
        <v>27</v>
      </c>
      <c r="I15">
        <v>1543.6402800000001</v>
      </c>
      <c r="K15" s="8" t="s">
        <v>10</v>
      </c>
      <c r="L15" s="9" t="s">
        <v>11</v>
      </c>
    </row>
    <row r="16" spans="1:12" x14ac:dyDescent="0.35">
      <c r="B16">
        <v>2363</v>
      </c>
      <c r="C16">
        <v>52.816510000000001</v>
      </c>
      <c r="D16">
        <f t="shared" si="0"/>
        <v>53.228975172413797</v>
      </c>
      <c r="E16">
        <f t="shared" si="1"/>
        <v>54.586165984944493</v>
      </c>
      <c r="F16">
        <f t="shared" si="2"/>
        <v>51.871784359883101</v>
      </c>
      <c r="H16" t="s">
        <v>29</v>
      </c>
      <c r="I16">
        <v>29</v>
      </c>
      <c r="K16" s="10">
        <f>L4-_xlfn.CONFIDENCE.NORM(L7,L5,L3)</f>
        <v>53.198944391237944</v>
      </c>
      <c r="L16" s="11">
        <f>L4+_xlfn.CONFIDENCE.NORM(L7,L5,L3)</f>
        <v>53.25900595358965</v>
      </c>
    </row>
    <row r="17" spans="2:9" ht="15" thickBot="1" x14ac:dyDescent="0.4">
      <c r="B17">
        <v>2369</v>
      </c>
      <c r="C17">
        <v>53.180759999999999</v>
      </c>
      <c r="D17">
        <f t="shared" si="0"/>
        <v>53.228975172413797</v>
      </c>
      <c r="E17">
        <f t="shared" si="1"/>
        <v>54.586165984944493</v>
      </c>
      <c r="F17">
        <f t="shared" si="2"/>
        <v>51.871784359883101</v>
      </c>
      <c r="H17" s="1" t="s">
        <v>30</v>
      </c>
      <c r="I17" s="1">
        <v>0.25812388782267132</v>
      </c>
    </row>
    <row r="18" spans="2:9" x14ac:dyDescent="0.35">
      <c r="B18">
        <v>2372</v>
      </c>
      <c r="C18">
        <v>55.986809999999998</v>
      </c>
      <c r="D18">
        <f t="shared" si="0"/>
        <v>53.228975172413797</v>
      </c>
      <c r="E18">
        <f t="shared" si="1"/>
        <v>54.586165984944493</v>
      </c>
      <c r="F18">
        <f t="shared" si="2"/>
        <v>51.871784359883101</v>
      </c>
    </row>
    <row r="19" spans="2:9" x14ac:dyDescent="0.35">
      <c r="B19">
        <v>2374</v>
      </c>
      <c r="C19">
        <v>52.835509999999999</v>
      </c>
      <c r="D19">
        <f t="shared" si="0"/>
        <v>53.228975172413797</v>
      </c>
      <c r="E19">
        <f t="shared" si="1"/>
        <v>54.586165984944493</v>
      </c>
      <c r="F19">
        <f t="shared" si="2"/>
        <v>51.871784359883101</v>
      </c>
    </row>
    <row r="20" spans="2:9" x14ac:dyDescent="0.35">
      <c r="B20">
        <v>2380</v>
      </c>
      <c r="C20">
        <v>53.072780000000002</v>
      </c>
      <c r="D20">
        <f t="shared" si="0"/>
        <v>53.228975172413797</v>
      </c>
      <c r="E20">
        <f t="shared" si="1"/>
        <v>54.586165984944493</v>
      </c>
      <c r="F20">
        <f t="shared" si="2"/>
        <v>51.871784359883101</v>
      </c>
    </row>
    <row r="21" spans="2:9" x14ac:dyDescent="0.35">
      <c r="B21">
        <v>2382</v>
      </c>
      <c r="C21">
        <v>53.043950000000002</v>
      </c>
      <c r="D21">
        <f t="shared" si="0"/>
        <v>53.228975172413797</v>
      </c>
      <c r="E21">
        <f t="shared" si="1"/>
        <v>54.586165984944493</v>
      </c>
      <c r="F21">
        <f t="shared" si="2"/>
        <v>51.871784359883101</v>
      </c>
    </row>
    <row r="22" spans="2:9" x14ac:dyDescent="0.35">
      <c r="B22">
        <v>2386</v>
      </c>
      <c r="C22">
        <v>52.997320000000002</v>
      </c>
      <c r="D22">
        <f t="shared" si="0"/>
        <v>53.228975172413797</v>
      </c>
      <c r="E22">
        <f t="shared" si="1"/>
        <v>54.586165984944493</v>
      </c>
      <c r="F22">
        <f t="shared" si="2"/>
        <v>51.871784359883101</v>
      </c>
    </row>
    <row r="23" spans="2:9" x14ac:dyDescent="0.35">
      <c r="B23">
        <v>2414</v>
      </c>
      <c r="C23">
        <v>53.116289999999999</v>
      </c>
      <c r="D23">
        <f t="shared" si="0"/>
        <v>53.228975172413797</v>
      </c>
      <c r="E23">
        <f t="shared" si="1"/>
        <v>54.586165984944493</v>
      </c>
      <c r="F23">
        <f t="shared" si="2"/>
        <v>51.871784359883101</v>
      </c>
    </row>
    <row r="24" spans="2:9" x14ac:dyDescent="0.35">
      <c r="B24">
        <v>2418</v>
      </c>
      <c r="C24">
        <v>53.050710000000002</v>
      </c>
      <c r="D24">
        <f t="shared" si="0"/>
        <v>53.228975172413797</v>
      </c>
      <c r="E24">
        <f t="shared" si="1"/>
        <v>54.586165984944493</v>
      </c>
      <c r="F24">
        <f t="shared" si="2"/>
        <v>51.871784359883101</v>
      </c>
    </row>
    <row r="25" spans="2:9" x14ac:dyDescent="0.35">
      <c r="B25">
        <v>2421</v>
      </c>
      <c r="C25">
        <v>53.176200000000001</v>
      </c>
      <c r="D25">
        <f t="shared" si="0"/>
        <v>53.228975172413797</v>
      </c>
      <c r="E25">
        <f t="shared" si="1"/>
        <v>54.586165984944493</v>
      </c>
      <c r="F25">
        <f t="shared" si="2"/>
        <v>51.871784359883101</v>
      </c>
    </row>
    <row r="26" spans="2:9" x14ac:dyDescent="0.35">
      <c r="B26">
        <v>2445</v>
      </c>
      <c r="C26">
        <v>53.29354</v>
      </c>
      <c r="D26">
        <f t="shared" si="0"/>
        <v>53.228975172413797</v>
      </c>
      <c r="E26">
        <f t="shared" si="1"/>
        <v>54.586165984944493</v>
      </c>
      <c r="F26">
        <f t="shared" si="2"/>
        <v>51.871784359883101</v>
      </c>
    </row>
    <row r="27" spans="2:9" x14ac:dyDescent="0.35">
      <c r="B27">
        <v>2461</v>
      </c>
      <c r="C27">
        <v>53.208979999999997</v>
      </c>
      <c r="D27">
        <f t="shared" si="0"/>
        <v>53.228975172413797</v>
      </c>
      <c r="E27">
        <f t="shared" si="1"/>
        <v>54.586165984944493</v>
      </c>
      <c r="F27">
        <f t="shared" si="2"/>
        <v>51.871784359883101</v>
      </c>
    </row>
    <row r="28" spans="2:9" x14ac:dyDescent="0.35">
      <c r="B28">
        <v>2465</v>
      </c>
      <c r="C28">
        <v>53.187519999999999</v>
      </c>
      <c r="D28">
        <f t="shared" si="0"/>
        <v>53.228975172413797</v>
      </c>
      <c r="E28">
        <f t="shared" si="1"/>
        <v>54.586165984944493</v>
      </c>
      <c r="F28">
        <f t="shared" si="2"/>
        <v>51.871784359883101</v>
      </c>
    </row>
    <row r="29" spans="2:9" x14ac:dyDescent="0.35">
      <c r="B29">
        <v>2474</v>
      </c>
      <c r="C29">
        <v>55.155349999999999</v>
      </c>
      <c r="D29">
        <f t="shared" si="0"/>
        <v>53.228975172413797</v>
      </c>
      <c r="E29">
        <f t="shared" si="1"/>
        <v>54.586165984944493</v>
      </c>
      <c r="F29">
        <f t="shared" si="2"/>
        <v>51.871784359883101</v>
      </c>
    </row>
    <row r="30" spans="2:9" x14ac:dyDescent="0.35">
      <c r="B30" s="17">
        <v>2483</v>
      </c>
      <c r="C30" s="17">
        <v>52.599110000000003</v>
      </c>
      <c r="D30" s="17">
        <f t="shared" si="0"/>
        <v>53.228975172413797</v>
      </c>
      <c r="E30" s="17">
        <f t="shared" si="1"/>
        <v>54.586165984944493</v>
      </c>
      <c r="F30" s="17">
        <f t="shared" si="2"/>
        <v>51.871784359883101</v>
      </c>
    </row>
  </sheetData>
  <sortState xmlns:xlrd2="http://schemas.microsoft.com/office/spreadsheetml/2017/richdata2" ref="B2:B30">
    <sortCondition ref="B2:B30"/>
  </sortState>
  <mergeCells count="2">
    <mergeCell ref="K9:L9"/>
    <mergeCell ref="K14:L1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F195-2866-4F85-8467-9CD25B3BE5BF}">
  <dimension ref="A1:L31"/>
  <sheetViews>
    <sheetView showGridLines="0" zoomScaleNormal="100" workbookViewId="0"/>
  </sheetViews>
  <sheetFormatPr defaultRowHeight="14.5" x14ac:dyDescent="0.35"/>
  <cols>
    <col min="1" max="1" width="5.26953125" bestFit="1" customWidth="1"/>
    <col min="8" max="8" width="21.453125" bestFit="1" customWidth="1"/>
  </cols>
  <sheetData>
    <row r="1" spans="1:12" ht="15" thickBot="1" x14ac:dyDescent="0.4">
      <c r="B1" s="23" t="s">
        <v>3</v>
      </c>
      <c r="C1" s="23" t="s">
        <v>4</v>
      </c>
      <c r="D1" s="23" t="s">
        <v>2</v>
      </c>
      <c r="E1" s="23" t="s">
        <v>5</v>
      </c>
      <c r="F1" s="23" t="s">
        <v>6</v>
      </c>
    </row>
    <row r="2" spans="1:12" x14ac:dyDescent="0.35">
      <c r="A2">
        <f ca="1">RANDBETWEEN(1853,2067)</f>
        <v>1993</v>
      </c>
      <c r="B2">
        <v>1857</v>
      </c>
      <c r="C2">
        <v>52.992759999999997</v>
      </c>
      <c r="D2">
        <f>$I$4</f>
        <v>53.027276000000001</v>
      </c>
      <c r="E2">
        <f>$I$4+2*$I$8</f>
        <v>53.621690129330375</v>
      </c>
      <c r="F2">
        <f>$I$4-2*$I$8</f>
        <v>52.432861870669626</v>
      </c>
      <c r="H2" s="2" t="s">
        <v>4</v>
      </c>
      <c r="I2" s="2"/>
    </row>
    <row r="3" spans="1:12" x14ac:dyDescent="0.35">
      <c r="B3">
        <v>1866</v>
      </c>
      <c r="C3">
        <v>52.774740000000001</v>
      </c>
      <c r="D3">
        <f t="shared" ref="D3:D31" si="0">$I$4</f>
        <v>53.027276000000001</v>
      </c>
      <c r="E3">
        <f t="shared" ref="E3:E31" si="1">$I$4+2*$I$8</f>
        <v>53.621690129330375</v>
      </c>
      <c r="F3">
        <f t="shared" ref="F3:F31" si="2">$I$4-2*$I$8</f>
        <v>52.432861870669626</v>
      </c>
      <c r="K3" s="43" t="s">
        <v>20</v>
      </c>
      <c r="L3" s="16">
        <v>30</v>
      </c>
    </row>
    <row r="4" spans="1:12" x14ac:dyDescent="0.35">
      <c r="B4">
        <v>1877</v>
      </c>
      <c r="C4">
        <v>53.080489999999998</v>
      </c>
      <c r="D4">
        <f t="shared" si="0"/>
        <v>53.027276000000001</v>
      </c>
      <c r="E4">
        <f t="shared" si="1"/>
        <v>53.621690129330375</v>
      </c>
      <c r="F4">
        <f t="shared" si="2"/>
        <v>52.432861870669626</v>
      </c>
      <c r="H4" t="s">
        <v>2</v>
      </c>
      <c r="I4">
        <v>53.027276000000001</v>
      </c>
      <c r="K4" s="4" t="s">
        <v>22</v>
      </c>
      <c r="L4" s="5">
        <f>I4</f>
        <v>53.027276000000001</v>
      </c>
    </row>
    <row r="5" spans="1:12" x14ac:dyDescent="0.35">
      <c r="B5">
        <v>1880</v>
      </c>
      <c r="C5">
        <v>53.2605</v>
      </c>
      <c r="D5">
        <f t="shared" si="0"/>
        <v>53.027276000000001</v>
      </c>
      <c r="E5">
        <f t="shared" si="1"/>
        <v>53.621690129330375</v>
      </c>
      <c r="F5">
        <f t="shared" si="2"/>
        <v>52.432861870669626</v>
      </c>
      <c r="H5" t="s">
        <v>9</v>
      </c>
      <c r="I5">
        <v>5.4262337855673123E-2</v>
      </c>
      <c r="K5" s="4" t="s">
        <v>18</v>
      </c>
      <c r="L5" s="5">
        <f>0.1</f>
        <v>0.1</v>
      </c>
    </row>
    <row r="6" spans="1:12" x14ac:dyDescent="0.35">
      <c r="B6">
        <v>1884</v>
      </c>
      <c r="C6">
        <v>52.843330000000002</v>
      </c>
      <c r="D6">
        <f t="shared" si="0"/>
        <v>53.027276000000001</v>
      </c>
      <c r="E6">
        <f t="shared" si="1"/>
        <v>53.621690129330375</v>
      </c>
      <c r="F6">
        <f t="shared" si="2"/>
        <v>52.432861870669626</v>
      </c>
      <c r="H6" t="s">
        <v>13</v>
      </c>
      <c r="I6">
        <v>52.995054999999994</v>
      </c>
      <c r="K6" s="4" t="s">
        <v>12</v>
      </c>
      <c r="L6" s="5">
        <f>I8</f>
        <v>0.29720706466518676</v>
      </c>
    </row>
    <row r="7" spans="1:12" x14ac:dyDescent="0.35">
      <c r="B7">
        <v>1885</v>
      </c>
      <c r="C7">
        <v>53.258710000000001</v>
      </c>
      <c r="D7">
        <f t="shared" si="0"/>
        <v>53.027276000000001</v>
      </c>
      <c r="E7">
        <f t="shared" si="1"/>
        <v>53.621690129330375</v>
      </c>
      <c r="F7">
        <f t="shared" si="2"/>
        <v>52.432861870669626</v>
      </c>
      <c r="H7" t="s">
        <v>14</v>
      </c>
      <c r="I7" t="e">
        <v>#N/A</v>
      </c>
      <c r="K7" s="6" t="s">
        <v>24</v>
      </c>
      <c r="L7" s="7">
        <f>10%</f>
        <v>0.1</v>
      </c>
    </row>
    <row r="8" spans="1:12" x14ac:dyDescent="0.35">
      <c r="B8">
        <v>1900</v>
      </c>
      <c r="C8">
        <v>52.991320000000002</v>
      </c>
      <c r="D8">
        <f t="shared" si="0"/>
        <v>53.027276000000001</v>
      </c>
      <c r="E8">
        <f t="shared" si="1"/>
        <v>53.621690129330375</v>
      </c>
      <c r="F8">
        <f t="shared" si="2"/>
        <v>52.432861870669626</v>
      </c>
      <c r="H8" t="s">
        <v>15</v>
      </c>
      <c r="I8">
        <v>0.29720706466518676</v>
      </c>
    </row>
    <row r="9" spans="1:12" x14ac:dyDescent="0.35">
      <c r="B9">
        <v>1903</v>
      </c>
      <c r="C9">
        <v>52.997349999999997</v>
      </c>
      <c r="D9">
        <f t="shared" si="0"/>
        <v>53.027276000000001</v>
      </c>
      <c r="E9">
        <f t="shared" si="1"/>
        <v>53.621690129330375</v>
      </c>
      <c r="F9">
        <f t="shared" si="2"/>
        <v>52.432861870669626</v>
      </c>
      <c r="H9" t="s">
        <v>16</v>
      </c>
      <c r="I9">
        <v>8.8332039286896508E-2</v>
      </c>
      <c r="K9" s="38" t="s">
        <v>8</v>
      </c>
      <c r="L9" s="39"/>
    </row>
    <row r="10" spans="1:12" x14ac:dyDescent="0.35">
      <c r="B10">
        <v>1911</v>
      </c>
      <c r="C10">
        <v>52.885179999999998</v>
      </c>
      <c r="D10">
        <f t="shared" si="0"/>
        <v>53.027276000000001</v>
      </c>
      <c r="E10">
        <f t="shared" si="1"/>
        <v>53.621690129330375</v>
      </c>
      <c r="F10">
        <f t="shared" si="2"/>
        <v>52.432861870669626</v>
      </c>
      <c r="H10" t="s">
        <v>19</v>
      </c>
      <c r="I10">
        <v>9.502263999464029</v>
      </c>
      <c r="K10" s="8" t="s">
        <v>10</v>
      </c>
      <c r="L10" s="9" t="s">
        <v>11</v>
      </c>
    </row>
    <row r="11" spans="1:12" x14ac:dyDescent="0.35">
      <c r="B11">
        <v>1915</v>
      </c>
      <c r="C11">
        <v>52.678739999999998</v>
      </c>
      <c r="D11">
        <f t="shared" si="0"/>
        <v>53.027276000000001</v>
      </c>
      <c r="E11">
        <f t="shared" si="1"/>
        <v>53.621690129330375</v>
      </c>
      <c r="F11">
        <f t="shared" si="2"/>
        <v>52.432861870669626</v>
      </c>
      <c r="H11" t="s">
        <v>21</v>
      </c>
      <c r="I11">
        <v>2.3421790537879734</v>
      </c>
      <c r="K11" s="10">
        <f>L4-_xlfn.CONFIDENCE.T(L7,L6,L3)</f>
        <v>52.935077395226536</v>
      </c>
      <c r="L11" s="11">
        <f>L4+_xlfn.CONFIDENCE.T(L7,L6,L3)</f>
        <v>53.119474604773465</v>
      </c>
    </row>
    <row r="12" spans="1:12" x14ac:dyDescent="0.35">
      <c r="B12">
        <v>1925</v>
      </c>
      <c r="C12">
        <v>53.305070000000001</v>
      </c>
      <c r="D12">
        <f t="shared" si="0"/>
        <v>53.027276000000001</v>
      </c>
      <c r="E12">
        <f t="shared" si="1"/>
        <v>53.621690129330375</v>
      </c>
      <c r="F12">
        <f t="shared" si="2"/>
        <v>52.432861870669626</v>
      </c>
      <c r="H12" t="s">
        <v>23</v>
      </c>
      <c r="I12">
        <v>1.6762299999999968</v>
      </c>
      <c r="K12" s="3"/>
      <c r="L12" s="3"/>
    </row>
    <row r="13" spans="1:12" x14ac:dyDescent="0.35">
      <c r="B13">
        <v>1948</v>
      </c>
      <c r="C13">
        <v>52.919750000000001</v>
      </c>
      <c r="D13">
        <f t="shared" si="0"/>
        <v>53.027276000000001</v>
      </c>
      <c r="E13">
        <f t="shared" si="1"/>
        <v>53.621690129330375</v>
      </c>
      <c r="F13">
        <f t="shared" si="2"/>
        <v>52.432861870669626</v>
      </c>
      <c r="H13" t="s">
        <v>25</v>
      </c>
      <c r="I13">
        <v>52.576770000000003</v>
      </c>
      <c r="K13" s="3"/>
      <c r="L13" s="3"/>
    </row>
    <row r="14" spans="1:12" x14ac:dyDescent="0.35">
      <c r="B14">
        <v>1953</v>
      </c>
      <c r="C14">
        <v>52.662990000000001</v>
      </c>
      <c r="D14">
        <f t="shared" si="0"/>
        <v>53.027276000000001</v>
      </c>
      <c r="E14">
        <f t="shared" si="1"/>
        <v>53.621690129330375</v>
      </c>
      <c r="F14">
        <f t="shared" si="2"/>
        <v>52.432861870669626</v>
      </c>
      <c r="H14" t="s">
        <v>26</v>
      </c>
      <c r="I14">
        <v>54.253</v>
      </c>
      <c r="K14" s="38" t="s">
        <v>17</v>
      </c>
      <c r="L14" s="39"/>
    </row>
    <row r="15" spans="1:12" x14ac:dyDescent="0.35">
      <c r="B15">
        <v>1971</v>
      </c>
      <c r="C15">
        <v>53.061320000000002</v>
      </c>
      <c r="D15">
        <f t="shared" si="0"/>
        <v>53.027276000000001</v>
      </c>
      <c r="E15">
        <f t="shared" si="1"/>
        <v>53.621690129330375</v>
      </c>
      <c r="F15">
        <f t="shared" si="2"/>
        <v>52.432861870669626</v>
      </c>
      <c r="H15" t="s">
        <v>27</v>
      </c>
      <c r="I15">
        <v>1590.81828</v>
      </c>
      <c r="K15" s="8" t="s">
        <v>10</v>
      </c>
      <c r="L15" s="9" t="s">
        <v>11</v>
      </c>
    </row>
    <row r="16" spans="1:12" x14ac:dyDescent="0.35">
      <c r="B16">
        <v>1972</v>
      </c>
      <c r="C16">
        <v>53.117789999999999</v>
      </c>
      <c r="D16">
        <f t="shared" si="0"/>
        <v>53.027276000000001</v>
      </c>
      <c r="E16">
        <f t="shared" si="1"/>
        <v>53.621690129330375</v>
      </c>
      <c r="F16">
        <f t="shared" si="2"/>
        <v>52.432861870669626</v>
      </c>
      <c r="H16" t="s">
        <v>29</v>
      </c>
      <c r="I16">
        <v>30</v>
      </c>
      <c r="K16" s="10">
        <f>L4-_xlfn.CONFIDENCE.NORM(L7,L5,L3)</f>
        <v>52.997245218824148</v>
      </c>
      <c r="L16" s="11">
        <f>L4+_xlfn.CONFIDENCE.NORM(L7,L5,L3)</f>
        <v>53.057306781175853</v>
      </c>
    </row>
    <row r="17" spans="2:9" ht="15" thickBot="1" x14ac:dyDescent="0.4">
      <c r="B17">
        <v>1983</v>
      </c>
      <c r="C17">
        <v>52.907490000000003</v>
      </c>
      <c r="D17">
        <f t="shared" si="0"/>
        <v>53.027276000000001</v>
      </c>
      <c r="E17">
        <f t="shared" si="1"/>
        <v>53.621690129330375</v>
      </c>
      <c r="F17">
        <f t="shared" si="2"/>
        <v>52.432861870669626</v>
      </c>
      <c r="H17" s="1" t="s">
        <v>30</v>
      </c>
      <c r="I17" s="1">
        <v>0.11097894183384219</v>
      </c>
    </row>
    <row r="18" spans="2:9" x14ac:dyDescent="0.35">
      <c r="B18">
        <v>1985</v>
      </c>
      <c r="C18">
        <v>52.728569999999998</v>
      </c>
      <c r="D18">
        <f t="shared" si="0"/>
        <v>53.027276000000001</v>
      </c>
      <c r="E18">
        <f t="shared" si="1"/>
        <v>53.621690129330375</v>
      </c>
      <c r="F18">
        <f t="shared" si="2"/>
        <v>52.432861870669626</v>
      </c>
    </row>
    <row r="19" spans="2:9" x14ac:dyDescent="0.35">
      <c r="B19">
        <v>1990</v>
      </c>
      <c r="C19">
        <v>52.950710000000001</v>
      </c>
      <c r="D19">
        <f t="shared" si="0"/>
        <v>53.027276000000001</v>
      </c>
      <c r="E19">
        <f t="shared" si="1"/>
        <v>53.621690129330375</v>
      </c>
      <c r="F19">
        <f t="shared" si="2"/>
        <v>52.432861870669626</v>
      </c>
    </row>
    <row r="20" spans="2:9" x14ac:dyDescent="0.35">
      <c r="B20">
        <v>1994</v>
      </c>
      <c r="C20">
        <v>52.935839999999999</v>
      </c>
      <c r="D20">
        <f t="shared" si="0"/>
        <v>53.027276000000001</v>
      </c>
      <c r="E20">
        <f t="shared" si="1"/>
        <v>53.621690129330375</v>
      </c>
      <c r="F20">
        <f t="shared" si="2"/>
        <v>52.432861870669626</v>
      </c>
    </row>
    <row r="21" spans="2:9" x14ac:dyDescent="0.35">
      <c r="B21">
        <v>2000</v>
      </c>
      <c r="C21">
        <v>53.259520000000002</v>
      </c>
      <c r="D21">
        <f t="shared" si="0"/>
        <v>53.027276000000001</v>
      </c>
      <c r="E21">
        <f t="shared" si="1"/>
        <v>53.621690129330375</v>
      </c>
      <c r="F21">
        <f t="shared" si="2"/>
        <v>52.432861870669626</v>
      </c>
    </row>
    <row r="22" spans="2:9" x14ac:dyDescent="0.35">
      <c r="B22">
        <v>2005</v>
      </c>
      <c r="C22">
        <v>54.253</v>
      </c>
      <c r="D22">
        <f t="shared" si="0"/>
        <v>53.027276000000001</v>
      </c>
      <c r="E22">
        <f t="shared" si="1"/>
        <v>53.621690129330375</v>
      </c>
      <c r="F22">
        <f t="shared" si="2"/>
        <v>52.432861870669626</v>
      </c>
    </row>
    <row r="23" spans="2:9" x14ac:dyDescent="0.35">
      <c r="B23">
        <v>2006</v>
      </c>
      <c r="C23">
        <v>53.124319999999997</v>
      </c>
      <c r="D23">
        <f t="shared" si="0"/>
        <v>53.027276000000001</v>
      </c>
      <c r="E23">
        <f t="shared" si="1"/>
        <v>53.621690129330375</v>
      </c>
      <c r="F23">
        <f t="shared" si="2"/>
        <v>52.432861870669626</v>
      </c>
    </row>
    <row r="24" spans="2:9" x14ac:dyDescent="0.35">
      <c r="B24">
        <v>2018</v>
      </c>
      <c r="C24">
        <v>53.167729999999999</v>
      </c>
      <c r="D24">
        <f t="shared" si="0"/>
        <v>53.027276000000001</v>
      </c>
      <c r="E24">
        <f t="shared" si="1"/>
        <v>53.621690129330375</v>
      </c>
      <c r="F24">
        <f t="shared" si="2"/>
        <v>52.432861870669626</v>
      </c>
    </row>
    <row r="25" spans="2:9" x14ac:dyDescent="0.35">
      <c r="B25">
        <v>2030</v>
      </c>
      <c r="C25">
        <v>52.85763</v>
      </c>
      <c r="D25">
        <f t="shared" si="0"/>
        <v>53.027276000000001</v>
      </c>
      <c r="E25">
        <f t="shared" si="1"/>
        <v>53.621690129330375</v>
      </c>
      <c r="F25">
        <f t="shared" si="2"/>
        <v>52.432861870669626</v>
      </c>
    </row>
    <row r="26" spans="2:9" x14ac:dyDescent="0.35">
      <c r="B26">
        <v>2040</v>
      </c>
      <c r="C26">
        <v>52.906849999999999</v>
      </c>
      <c r="D26">
        <f t="shared" si="0"/>
        <v>53.027276000000001</v>
      </c>
      <c r="E26">
        <f t="shared" si="1"/>
        <v>53.621690129330375</v>
      </c>
      <c r="F26">
        <f t="shared" si="2"/>
        <v>52.432861870669626</v>
      </c>
    </row>
    <row r="27" spans="2:9" x14ac:dyDescent="0.35">
      <c r="B27">
        <v>2041</v>
      </c>
      <c r="C27">
        <v>53.062469999999998</v>
      </c>
      <c r="D27">
        <f t="shared" si="0"/>
        <v>53.027276000000001</v>
      </c>
      <c r="E27">
        <f t="shared" si="1"/>
        <v>53.621690129330375</v>
      </c>
      <c r="F27">
        <f t="shared" si="2"/>
        <v>52.432861870669626</v>
      </c>
    </row>
    <row r="28" spans="2:9" x14ac:dyDescent="0.35">
      <c r="B28">
        <v>2044</v>
      </c>
      <c r="C28">
        <v>53.065219999999997</v>
      </c>
      <c r="D28">
        <f t="shared" si="0"/>
        <v>53.027276000000001</v>
      </c>
      <c r="E28">
        <f t="shared" si="1"/>
        <v>53.621690129330375</v>
      </c>
      <c r="F28">
        <f t="shared" si="2"/>
        <v>52.432861870669626</v>
      </c>
    </row>
    <row r="29" spans="2:9" x14ac:dyDescent="0.35">
      <c r="B29">
        <v>2046</v>
      </c>
      <c r="C29">
        <v>53.18477</v>
      </c>
      <c r="D29">
        <f t="shared" si="0"/>
        <v>53.027276000000001</v>
      </c>
      <c r="E29">
        <f t="shared" si="1"/>
        <v>53.621690129330375</v>
      </c>
      <c r="F29">
        <f t="shared" si="2"/>
        <v>52.432861870669626</v>
      </c>
    </row>
    <row r="30" spans="2:9" x14ac:dyDescent="0.35">
      <c r="B30">
        <v>2055</v>
      </c>
      <c r="C30">
        <v>52.576770000000003</v>
      </c>
      <c r="D30">
        <f t="shared" si="0"/>
        <v>53.027276000000001</v>
      </c>
      <c r="E30">
        <f t="shared" si="1"/>
        <v>53.621690129330375</v>
      </c>
      <c r="F30">
        <f t="shared" si="2"/>
        <v>52.432861870669626</v>
      </c>
    </row>
    <row r="31" spans="2:9" x14ac:dyDescent="0.35">
      <c r="B31" s="17">
        <v>2065</v>
      </c>
      <c r="C31" s="17">
        <v>53.007350000000002</v>
      </c>
      <c r="D31" s="17">
        <f t="shared" si="0"/>
        <v>53.027276000000001</v>
      </c>
      <c r="E31" s="17">
        <f t="shared" si="1"/>
        <v>53.621690129330375</v>
      </c>
      <c r="F31" s="17">
        <f t="shared" si="2"/>
        <v>52.432861870669626</v>
      </c>
    </row>
  </sheetData>
  <sortState xmlns:xlrd2="http://schemas.microsoft.com/office/spreadsheetml/2017/richdata2" ref="B2:B31">
    <sortCondition ref="B2:B31"/>
  </sortState>
  <mergeCells count="2">
    <mergeCell ref="K9:L9"/>
    <mergeCell ref="K14:L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B5A4-04C9-473C-BF4D-9489D74F4E36}">
  <dimension ref="A1:L31"/>
  <sheetViews>
    <sheetView showGridLines="0" zoomScaleNormal="100" workbookViewId="0"/>
  </sheetViews>
  <sheetFormatPr defaultRowHeight="14.5" x14ac:dyDescent="0.35"/>
  <cols>
    <col min="1" max="1" width="5.26953125" bestFit="1" customWidth="1"/>
    <col min="8" max="8" width="21.453125" bestFit="1" customWidth="1"/>
  </cols>
  <sheetData>
    <row r="1" spans="1:12" ht="15" thickBot="1" x14ac:dyDescent="0.4">
      <c r="B1" s="23" t="s">
        <v>3</v>
      </c>
      <c r="C1" s="23" t="s">
        <v>4</v>
      </c>
      <c r="D1" s="23" t="s">
        <v>2</v>
      </c>
      <c r="E1" s="23" t="s">
        <v>5</v>
      </c>
      <c r="F1" s="23" t="s">
        <v>6</v>
      </c>
    </row>
    <row r="2" spans="1:12" x14ac:dyDescent="0.35">
      <c r="A2">
        <f ca="1">RANDBETWEEN(1098,1230)</f>
        <v>1227</v>
      </c>
      <c r="B2">
        <v>1100</v>
      </c>
      <c r="C2">
        <v>52.849640000000001</v>
      </c>
      <c r="D2">
        <f>$I$4</f>
        <v>53.041078666666657</v>
      </c>
      <c r="E2">
        <f>$I$4+2*$I$8</f>
        <v>53.738257386319994</v>
      </c>
      <c r="F2">
        <f>$I$4-2*$I$8</f>
        <v>52.34389994701332</v>
      </c>
      <c r="H2" s="12"/>
      <c r="I2" s="12"/>
      <c r="K2" s="43" t="s">
        <v>20</v>
      </c>
      <c r="L2" s="16">
        <v>30</v>
      </c>
    </row>
    <row r="3" spans="1:12" x14ac:dyDescent="0.35">
      <c r="B3">
        <v>1101</v>
      </c>
      <c r="C3">
        <v>53.505879999999998</v>
      </c>
      <c r="D3">
        <f t="shared" ref="D3:D31" si="0">$I$4</f>
        <v>53.041078666666657</v>
      </c>
      <c r="E3">
        <f t="shared" ref="E3:E31" si="1">$I$4+2*$I$8</f>
        <v>53.738257386319994</v>
      </c>
      <c r="F3">
        <f t="shared" ref="F3:F31" si="2">$I$4-2*$I$8</f>
        <v>52.34389994701332</v>
      </c>
      <c r="K3" s="4" t="s">
        <v>22</v>
      </c>
      <c r="L3" s="5">
        <f>I4</f>
        <v>53.041078666666657</v>
      </c>
    </row>
    <row r="4" spans="1:12" x14ac:dyDescent="0.35">
      <c r="B4">
        <v>1109</v>
      </c>
      <c r="C4">
        <v>53.062480000000001</v>
      </c>
      <c r="D4">
        <f t="shared" si="0"/>
        <v>53.041078666666657</v>
      </c>
      <c r="E4">
        <f t="shared" si="1"/>
        <v>53.738257386319994</v>
      </c>
      <c r="F4">
        <f t="shared" si="2"/>
        <v>52.34389994701332</v>
      </c>
      <c r="H4" t="s">
        <v>2</v>
      </c>
      <c r="I4">
        <v>53.041078666666657</v>
      </c>
      <c r="K4" s="4" t="s">
        <v>18</v>
      </c>
      <c r="L4" s="5">
        <f>0.1</f>
        <v>0.1</v>
      </c>
    </row>
    <row r="5" spans="1:12" x14ac:dyDescent="0.35">
      <c r="B5">
        <v>1112</v>
      </c>
      <c r="C5">
        <v>53.450650000000003</v>
      </c>
      <c r="D5">
        <f t="shared" si="0"/>
        <v>53.041078666666657</v>
      </c>
      <c r="E5">
        <f t="shared" si="1"/>
        <v>53.738257386319994</v>
      </c>
      <c r="F5">
        <f t="shared" si="2"/>
        <v>52.34389994701332</v>
      </c>
      <c r="H5" t="s">
        <v>9</v>
      </c>
      <c r="I5">
        <v>6.3643418561117437E-2</v>
      </c>
      <c r="K5" s="4" t="s">
        <v>12</v>
      </c>
      <c r="L5" s="5">
        <f>I8</f>
        <v>0.34858935982667005</v>
      </c>
    </row>
    <row r="6" spans="1:12" x14ac:dyDescent="0.35">
      <c r="B6">
        <v>1116</v>
      </c>
      <c r="C6">
        <v>53.056370000000001</v>
      </c>
      <c r="D6">
        <f t="shared" si="0"/>
        <v>53.041078666666657</v>
      </c>
      <c r="E6">
        <f t="shared" si="1"/>
        <v>53.738257386319994</v>
      </c>
      <c r="F6">
        <f t="shared" si="2"/>
        <v>52.34389994701332</v>
      </c>
      <c r="H6" t="s">
        <v>13</v>
      </c>
      <c r="I6">
        <v>53.012950000000004</v>
      </c>
      <c r="K6" s="6" t="s">
        <v>24</v>
      </c>
      <c r="L6" s="7">
        <f>10%</f>
        <v>0.1</v>
      </c>
    </row>
    <row r="7" spans="1:12" x14ac:dyDescent="0.35">
      <c r="B7">
        <v>1119</v>
      </c>
      <c r="C7">
        <v>52.633369999999999</v>
      </c>
      <c r="D7">
        <f t="shared" si="0"/>
        <v>53.041078666666657</v>
      </c>
      <c r="E7">
        <f t="shared" si="1"/>
        <v>53.738257386319994</v>
      </c>
      <c r="F7">
        <f t="shared" si="2"/>
        <v>52.34389994701332</v>
      </c>
      <c r="H7" t="s">
        <v>14</v>
      </c>
      <c r="I7" t="e">
        <v>#N/A</v>
      </c>
    </row>
    <row r="8" spans="1:12" x14ac:dyDescent="0.35">
      <c r="B8">
        <v>1121</v>
      </c>
      <c r="C8">
        <v>53.026879999999998</v>
      </c>
      <c r="D8">
        <f t="shared" si="0"/>
        <v>53.041078666666657</v>
      </c>
      <c r="E8">
        <f t="shared" si="1"/>
        <v>53.738257386319994</v>
      </c>
      <c r="F8">
        <f t="shared" si="2"/>
        <v>52.34389994701332</v>
      </c>
      <c r="H8" t="s">
        <v>15</v>
      </c>
      <c r="I8">
        <v>0.34858935982667005</v>
      </c>
      <c r="K8" s="38" t="s">
        <v>8</v>
      </c>
      <c r="L8" s="39"/>
    </row>
    <row r="9" spans="1:12" x14ac:dyDescent="0.35">
      <c r="B9">
        <v>1129</v>
      </c>
      <c r="C9">
        <v>52.778170000000003</v>
      </c>
      <c r="D9">
        <f t="shared" si="0"/>
        <v>53.041078666666657</v>
      </c>
      <c r="E9">
        <f t="shared" si="1"/>
        <v>53.738257386319994</v>
      </c>
      <c r="F9">
        <f t="shared" si="2"/>
        <v>52.34389994701332</v>
      </c>
      <c r="H9" t="s">
        <v>16</v>
      </c>
      <c r="I9">
        <v>0.12151454178436766</v>
      </c>
      <c r="K9" s="8" t="s">
        <v>10</v>
      </c>
      <c r="L9" s="9" t="s">
        <v>11</v>
      </c>
    </row>
    <row r="10" spans="1:12" x14ac:dyDescent="0.35">
      <c r="B10">
        <v>1137</v>
      </c>
      <c r="C10">
        <v>54.214709999999997</v>
      </c>
      <c r="D10">
        <f t="shared" si="0"/>
        <v>53.041078666666657</v>
      </c>
      <c r="E10">
        <f t="shared" si="1"/>
        <v>53.738257386319994</v>
      </c>
      <c r="F10">
        <f t="shared" si="2"/>
        <v>52.34389994701332</v>
      </c>
      <c r="H10" t="s">
        <v>19</v>
      </c>
      <c r="I10">
        <v>3.1645698287277368</v>
      </c>
      <c r="K10" s="10">
        <f>L3-_xlfn.CONFIDENCE.T(L6,L5,L2)</f>
        <v>52.932940414128481</v>
      </c>
      <c r="L10" s="11">
        <f>L3+_xlfn.CONFIDENCE.T(L6,L5,L2)</f>
        <v>53.149216919204832</v>
      </c>
    </row>
    <row r="11" spans="1:12" x14ac:dyDescent="0.35">
      <c r="B11">
        <v>1144</v>
      </c>
      <c r="C11">
        <v>53.297490000000003</v>
      </c>
      <c r="D11">
        <f t="shared" si="0"/>
        <v>53.041078666666657</v>
      </c>
      <c r="E11">
        <f t="shared" si="1"/>
        <v>53.738257386319994</v>
      </c>
      <c r="F11">
        <f t="shared" si="2"/>
        <v>52.34389994701332</v>
      </c>
      <c r="H11" t="s">
        <v>21</v>
      </c>
      <c r="I11">
        <v>1.2045122171431133</v>
      </c>
      <c r="K11" s="3"/>
      <c r="L11" s="3"/>
    </row>
    <row r="12" spans="1:12" x14ac:dyDescent="0.35">
      <c r="B12">
        <v>1149</v>
      </c>
      <c r="C12">
        <v>53.214359999999999</v>
      </c>
      <c r="D12">
        <f t="shared" si="0"/>
        <v>53.041078666666657</v>
      </c>
      <c r="E12">
        <f t="shared" si="1"/>
        <v>53.738257386319994</v>
      </c>
      <c r="F12">
        <f t="shared" si="2"/>
        <v>52.34389994701332</v>
      </c>
      <c r="H12" t="s">
        <v>23</v>
      </c>
      <c r="I12">
        <v>1.7480899999999977</v>
      </c>
      <c r="K12" s="3"/>
      <c r="L12" s="3"/>
    </row>
    <row r="13" spans="1:12" x14ac:dyDescent="0.35">
      <c r="B13">
        <v>1154</v>
      </c>
      <c r="C13">
        <v>52.930300000000003</v>
      </c>
      <c r="D13">
        <f t="shared" si="0"/>
        <v>53.041078666666657</v>
      </c>
      <c r="E13">
        <f t="shared" si="1"/>
        <v>53.738257386319994</v>
      </c>
      <c r="F13">
        <f t="shared" si="2"/>
        <v>52.34389994701332</v>
      </c>
      <c r="H13" t="s">
        <v>25</v>
      </c>
      <c r="I13">
        <v>52.466619999999999</v>
      </c>
      <c r="K13" s="38" t="s">
        <v>17</v>
      </c>
      <c r="L13" s="39"/>
    </row>
    <row r="14" spans="1:12" x14ac:dyDescent="0.35">
      <c r="B14">
        <v>1155</v>
      </c>
      <c r="C14">
        <v>52.621180000000003</v>
      </c>
      <c r="D14">
        <f t="shared" si="0"/>
        <v>53.041078666666657</v>
      </c>
      <c r="E14">
        <f t="shared" si="1"/>
        <v>53.738257386319994</v>
      </c>
      <c r="F14">
        <f t="shared" si="2"/>
        <v>52.34389994701332</v>
      </c>
      <c r="H14" t="s">
        <v>26</v>
      </c>
      <c r="I14">
        <v>54.214709999999997</v>
      </c>
      <c r="K14" s="8" t="s">
        <v>10</v>
      </c>
      <c r="L14" s="9" t="s">
        <v>11</v>
      </c>
    </row>
    <row r="15" spans="1:12" x14ac:dyDescent="0.35">
      <c r="B15">
        <v>1159</v>
      </c>
      <c r="C15">
        <v>52.891640000000002</v>
      </c>
      <c r="D15">
        <f t="shared" si="0"/>
        <v>53.041078666666657</v>
      </c>
      <c r="E15">
        <f t="shared" si="1"/>
        <v>53.738257386319994</v>
      </c>
      <c r="F15">
        <f t="shared" si="2"/>
        <v>52.34389994701332</v>
      </c>
      <c r="H15" t="s">
        <v>27</v>
      </c>
      <c r="I15">
        <v>1591.2323599999997</v>
      </c>
      <c r="K15" s="10">
        <f>L3-_xlfn.CONFIDENCE.NORM(L6,L4,L2)</f>
        <v>53.011047885490804</v>
      </c>
      <c r="L15" s="11">
        <f>L3+_xlfn.CONFIDENCE.NORM(L6,L4,L2)</f>
        <v>53.07110944784251</v>
      </c>
    </row>
    <row r="16" spans="1:12" x14ac:dyDescent="0.35">
      <c r="B16">
        <v>1163</v>
      </c>
      <c r="C16">
        <v>52.60689</v>
      </c>
      <c r="D16">
        <f t="shared" si="0"/>
        <v>53.041078666666657</v>
      </c>
      <c r="E16">
        <f t="shared" si="1"/>
        <v>53.738257386319994</v>
      </c>
      <c r="F16">
        <f t="shared" si="2"/>
        <v>52.34389994701332</v>
      </c>
      <c r="H16" t="s">
        <v>29</v>
      </c>
      <c r="I16">
        <v>30</v>
      </c>
    </row>
    <row r="17" spans="2:9" ht="15" thickBot="1" x14ac:dyDescent="0.4">
      <c r="B17">
        <v>1168</v>
      </c>
      <c r="C17">
        <v>53.1113</v>
      </c>
      <c r="D17">
        <f t="shared" si="0"/>
        <v>53.041078666666657</v>
      </c>
      <c r="E17">
        <f t="shared" si="1"/>
        <v>53.738257386319994</v>
      </c>
      <c r="F17">
        <f t="shared" si="2"/>
        <v>52.34389994701332</v>
      </c>
      <c r="H17" s="1" t="s">
        <v>30</v>
      </c>
      <c r="I17" s="1">
        <v>0.13016540616785607</v>
      </c>
    </row>
    <row r="18" spans="2:9" x14ac:dyDescent="0.35">
      <c r="B18">
        <v>1171</v>
      </c>
      <c r="C18">
        <v>53.237070000000003</v>
      </c>
      <c r="D18">
        <f t="shared" si="0"/>
        <v>53.041078666666657</v>
      </c>
      <c r="E18">
        <f t="shared" si="1"/>
        <v>53.738257386319994</v>
      </c>
      <c r="F18">
        <f t="shared" si="2"/>
        <v>52.34389994701332</v>
      </c>
    </row>
    <row r="19" spans="2:9" x14ac:dyDescent="0.35">
      <c r="B19">
        <v>1172</v>
      </c>
      <c r="C19">
        <v>52.944589999999998</v>
      </c>
      <c r="D19">
        <f t="shared" si="0"/>
        <v>53.041078666666657</v>
      </c>
      <c r="E19">
        <f t="shared" si="1"/>
        <v>53.738257386319994</v>
      </c>
      <c r="F19">
        <f t="shared" si="2"/>
        <v>52.34389994701332</v>
      </c>
    </row>
    <row r="20" spans="2:9" x14ac:dyDescent="0.35">
      <c r="B20">
        <v>1177</v>
      </c>
      <c r="C20">
        <v>52.899270000000001</v>
      </c>
      <c r="D20">
        <f t="shared" si="0"/>
        <v>53.041078666666657</v>
      </c>
      <c r="E20">
        <f t="shared" si="1"/>
        <v>53.738257386319994</v>
      </c>
      <c r="F20">
        <f t="shared" si="2"/>
        <v>52.34389994701332</v>
      </c>
    </row>
    <row r="21" spans="2:9" x14ac:dyDescent="0.35">
      <c r="B21">
        <v>1181</v>
      </c>
      <c r="C21">
        <v>53.021540000000002</v>
      </c>
      <c r="D21">
        <f t="shared" si="0"/>
        <v>53.041078666666657</v>
      </c>
      <c r="E21">
        <f t="shared" si="1"/>
        <v>53.738257386319994</v>
      </c>
      <c r="F21">
        <f t="shared" si="2"/>
        <v>52.34389994701332</v>
      </c>
    </row>
    <row r="22" spans="2:9" x14ac:dyDescent="0.35">
      <c r="B22">
        <v>1183</v>
      </c>
      <c r="C22">
        <v>52.466619999999999</v>
      </c>
      <c r="D22">
        <f t="shared" si="0"/>
        <v>53.041078666666657</v>
      </c>
      <c r="E22">
        <f t="shared" si="1"/>
        <v>53.738257386319994</v>
      </c>
      <c r="F22">
        <f t="shared" si="2"/>
        <v>52.34389994701332</v>
      </c>
    </row>
    <row r="23" spans="2:9" x14ac:dyDescent="0.35">
      <c r="B23">
        <v>1185</v>
      </c>
      <c r="C23">
        <v>53.457149999999999</v>
      </c>
      <c r="D23">
        <f t="shared" si="0"/>
        <v>53.041078666666657</v>
      </c>
      <c r="E23">
        <f t="shared" si="1"/>
        <v>53.738257386319994</v>
      </c>
      <c r="F23">
        <f t="shared" si="2"/>
        <v>52.34389994701332</v>
      </c>
    </row>
    <row r="24" spans="2:9" x14ac:dyDescent="0.35">
      <c r="B24">
        <v>1188</v>
      </c>
      <c r="C24">
        <v>53.211039999999997</v>
      </c>
      <c r="D24">
        <f t="shared" si="0"/>
        <v>53.041078666666657</v>
      </c>
      <c r="E24">
        <f t="shared" si="1"/>
        <v>53.738257386319994</v>
      </c>
      <c r="F24">
        <f t="shared" si="2"/>
        <v>52.34389994701332</v>
      </c>
    </row>
    <row r="25" spans="2:9" x14ac:dyDescent="0.35">
      <c r="B25">
        <v>1196</v>
      </c>
      <c r="C25">
        <v>53.004359999999998</v>
      </c>
      <c r="D25">
        <f t="shared" si="0"/>
        <v>53.041078666666657</v>
      </c>
      <c r="E25">
        <f t="shared" si="1"/>
        <v>53.738257386319994</v>
      </c>
      <c r="F25">
        <f t="shared" si="2"/>
        <v>52.34389994701332</v>
      </c>
    </row>
    <row r="26" spans="2:9" x14ac:dyDescent="0.35">
      <c r="B26">
        <v>1199</v>
      </c>
      <c r="C26">
        <v>53.000570000000003</v>
      </c>
      <c r="D26">
        <f t="shared" si="0"/>
        <v>53.041078666666657</v>
      </c>
      <c r="E26">
        <f t="shared" si="1"/>
        <v>53.738257386319994</v>
      </c>
      <c r="F26">
        <f t="shared" si="2"/>
        <v>52.34389994701332</v>
      </c>
    </row>
    <row r="27" spans="2:9" x14ac:dyDescent="0.35">
      <c r="B27">
        <v>1202</v>
      </c>
      <c r="C27">
        <v>53.151490000000003</v>
      </c>
      <c r="D27">
        <f t="shared" si="0"/>
        <v>53.041078666666657</v>
      </c>
      <c r="E27">
        <f t="shared" si="1"/>
        <v>53.738257386319994</v>
      </c>
      <c r="F27">
        <f t="shared" si="2"/>
        <v>52.34389994701332</v>
      </c>
    </row>
    <row r="28" spans="2:9" x14ac:dyDescent="0.35">
      <c r="B28">
        <v>1207</v>
      </c>
      <c r="C28">
        <v>52.799819999999997</v>
      </c>
      <c r="D28">
        <f t="shared" si="0"/>
        <v>53.041078666666657</v>
      </c>
      <c r="E28">
        <f t="shared" si="1"/>
        <v>53.738257386319994</v>
      </c>
      <c r="F28">
        <f t="shared" si="2"/>
        <v>52.34389994701332</v>
      </c>
    </row>
    <row r="29" spans="2:9" x14ac:dyDescent="0.35">
      <c r="B29">
        <v>1213</v>
      </c>
      <c r="C29">
        <v>52.806199999999997</v>
      </c>
      <c r="D29">
        <f t="shared" si="0"/>
        <v>53.041078666666657</v>
      </c>
      <c r="E29">
        <f t="shared" si="1"/>
        <v>53.738257386319994</v>
      </c>
      <c r="F29">
        <f t="shared" si="2"/>
        <v>52.34389994701332</v>
      </c>
    </row>
    <row r="30" spans="2:9" x14ac:dyDescent="0.35">
      <c r="B30">
        <v>1223</v>
      </c>
      <c r="C30">
        <v>52.633009999999999</v>
      </c>
      <c r="D30">
        <f t="shared" si="0"/>
        <v>53.041078666666657</v>
      </c>
      <c r="E30">
        <f t="shared" si="1"/>
        <v>53.738257386319994</v>
      </c>
      <c r="F30">
        <f t="shared" si="2"/>
        <v>52.34389994701332</v>
      </c>
    </row>
    <row r="31" spans="2:9" x14ac:dyDescent="0.35">
      <c r="B31" s="17">
        <v>1225</v>
      </c>
      <c r="C31" s="17">
        <v>53.348320000000001</v>
      </c>
      <c r="D31" s="17">
        <f t="shared" si="0"/>
        <v>53.041078666666657</v>
      </c>
      <c r="E31" s="17">
        <f t="shared" si="1"/>
        <v>53.738257386319994</v>
      </c>
      <c r="F31" s="17">
        <f t="shared" si="2"/>
        <v>52.34389994701332</v>
      </c>
    </row>
  </sheetData>
  <sortState xmlns:xlrd2="http://schemas.microsoft.com/office/spreadsheetml/2017/richdata2" ref="B2:B31">
    <sortCondition ref="B2:B31"/>
  </sortState>
  <mergeCells count="2">
    <mergeCell ref="K8:L8"/>
    <mergeCell ref="K13:L1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46CC-E0B3-42C7-BC59-507B7ABA91E6}">
  <dimension ref="A1:K35"/>
  <sheetViews>
    <sheetView showGridLines="0" zoomScaleNormal="100" workbookViewId="0"/>
  </sheetViews>
  <sheetFormatPr defaultRowHeight="14.5" x14ac:dyDescent="0.35"/>
  <cols>
    <col min="7" max="7" width="21.453125" bestFit="1" customWidth="1"/>
  </cols>
  <sheetData>
    <row r="1" spans="1:11" ht="15" thickBot="1" x14ac:dyDescent="0.4">
      <c r="A1" s="44" t="s">
        <v>3</v>
      </c>
      <c r="B1" s="44" t="s">
        <v>4</v>
      </c>
      <c r="C1" s="44" t="s">
        <v>34</v>
      </c>
      <c r="D1" s="44" t="s">
        <v>5</v>
      </c>
      <c r="E1" s="44" t="s">
        <v>6</v>
      </c>
      <c r="F1" s="13"/>
      <c r="G1" s="13"/>
      <c r="H1" s="13"/>
      <c r="I1" s="13"/>
      <c r="J1" s="13"/>
      <c r="K1" s="13"/>
    </row>
    <row r="2" spans="1:11" ht="15" thickBot="1" x14ac:dyDescent="0.4">
      <c r="A2" s="13">
        <v>604</v>
      </c>
      <c r="B2" s="13">
        <v>53.038119999999999</v>
      </c>
      <c r="C2" s="13">
        <f>$H$5</f>
        <v>53.019768999999997</v>
      </c>
      <c r="D2" s="13">
        <f>$H$5+2*$H$9</f>
        <v>53.397895699999999</v>
      </c>
      <c r="E2" s="13">
        <f>$H$5-2*$H$9</f>
        <v>52.641642299999994</v>
      </c>
      <c r="F2" s="13"/>
      <c r="G2" s="13"/>
      <c r="H2" s="13"/>
      <c r="I2" s="13"/>
      <c r="J2" s="13"/>
      <c r="K2" s="13"/>
    </row>
    <row r="3" spans="1:11" x14ac:dyDescent="0.35">
      <c r="A3" s="13">
        <v>612</v>
      </c>
      <c r="B3" s="13">
        <v>52.924579999999999</v>
      </c>
      <c r="C3" s="13">
        <f t="shared" ref="C3:C31" si="0">$H$5</f>
        <v>53.019768999999997</v>
      </c>
      <c r="D3" s="13">
        <f t="shared" ref="D3:D31" si="1">$H$5+2*$H$9</f>
        <v>53.397895699999999</v>
      </c>
      <c r="E3" s="13">
        <f t="shared" ref="E3:E31" si="2">$H$5-2*$H$9</f>
        <v>52.641642299999994</v>
      </c>
      <c r="F3" s="13"/>
      <c r="G3" s="14" t="s">
        <v>7</v>
      </c>
      <c r="H3" s="14"/>
      <c r="I3" s="13"/>
      <c r="J3" s="43" t="s">
        <v>20</v>
      </c>
      <c r="K3" s="16">
        <v>30</v>
      </c>
    </row>
    <row r="4" spans="1:11" x14ac:dyDescent="0.35">
      <c r="A4" s="13">
        <v>615</v>
      </c>
      <c r="B4" s="13">
        <v>53.380879999999998</v>
      </c>
      <c r="C4" s="13">
        <f t="shared" si="0"/>
        <v>53.019768999999997</v>
      </c>
      <c r="D4" s="13">
        <f t="shared" si="1"/>
        <v>53.397895699999999</v>
      </c>
      <c r="E4" s="13">
        <f t="shared" si="2"/>
        <v>52.641642299999994</v>
      </c>
      <c r="F4" s="13"/>
      <c r="G4" s="13"/>
      <c r="H4" s="13"/>
      <c r="I4" s="13"/>
      <c r="J4" s="4" t="s">
        <v>22</v>
      </c>
      <c r="K4" s="5">
        <f>H5</f>
        <v>53.019768999999997</v>
      </c>
    </row>
    <row r="5" spans="1:11" x14ac:dyDescent="0.35">
      <c r="A5" s="13">
        <v>616</v>
      </c>
      <c r="B5" s="13">
        <v>52.96123</v>
      </c>
      <c r="C5" s="13">
        <f t="shared" si="0"/>
        <v>53.019768999999997</v>
      </c>
      <c r="D5" s="13">
        <f t="shared" si="1"/>
        <v>53.397895699999999</v>
      </c>
      <c r="E5" s="13">
        <f t="shared" si="2"/>
        <v>52.641642299999994</v>
      </c>
      <c r="F5" s="13"/>
      <c r="G5" s="13" t="s">
        <v>2</v>
      </c>
      <c r="H5" s="13">
        <v>53.019768999999997</v>
      </c>
      <c r="I5" s="13"/>
      <c r="J5" s="4" t="s">
        <v>18</v>
      </c>
      <c r="K5" s="5">
        <f>0.1</f>
        <v>0.1</v>
      </c>
    </row>
    <row r="6" spans="1:11" x14ac:dyDescent="0.35">
      <c r="A6" s="13">
        <v>626</v>
      </c>
      <c r="B6" s="13">
        <v>52.990839999999999</v>
      </c>
      <c r="C6" s="13">
        <f t="shared" si="0"/>
        <v>53.019768999999997</v>
      </c>
      <c r="D6" s="13">
        <f t="shared" si="1"/>
        <v>53.397895699999999</v>
      </c>
      <c r="E6" s="13">
        <f t="shared" si="2"/>
        <v>52.641642299999994</v>
      </c>
      <c r="F6" s="13"/>
      <c r="G6" s="13" t="s">
        <v>9</v>
      </c>
      <c r="H6" s="13">
        <v>3.4518090000000001E-2</v>
      </c>
      <c r="I6" s="13"/>
      <c r="J6" s="4" t="s">
        <v>12</v>
      </c>
      <c r="K6" s="5">
        <f>H9</f>
        <v>0.18906334999999999</v>
      </c>
    </row>
    <row r="7" spans="1:11" x14ac:dyDescent="0.35">
      <c r="A7" s="13">
        <v>628</v>
      </c>
      <c r="B7" s="13">
        <v>52.987699999999997</v>
      </c>
      <c r="C7" s="13">
        <f t="shared" si="0"/>
        <v>53.019768999999997</v>
      </c>
      <c r="D7" s="13">
        <f t="shared" si="1"/>
        <v>53.397895699999999</v>
      </c>
      <c r="E7" s="13">
        <f t="shared" si="2"/>
        <v>52.641642299999994</v>
      </c>
      <c r="F7" s="13"/>
      <c r="G7" s="13" t="s">
        <v>13</v>
      </c>
      <c r="H7" s="13">
        <v>52.989269999999998</v>
      </c>
      <c r="I7" s="13"/>
      <c r="J7" s="6" t="s">
        <v>24</v>
      </c>
      <c r="K7" s="7">
        <f>10%</f>
        <v>0.1</v>
      </c>
    </row>
    <row r="8" spans="1:11" x14ac:dyDescent="0.35">
      <c r="A8" s="13">
        <v>644</v>
      </c>
      <c r="B8" s="13">
        <v>53.227969999999999</v>
      </c>
      <c r="C8" s="13">
        <f t="shared" si="0"/>
        <v>53.019768999999997</v>
      </c>
      <c r="D8" s="13">
        <f t="shared" si="1"/>
        <v>53.397895699999999</v>
      </c>
      <c r="E8" s="13">
        <f t="shared" si="2"/>
        <v>52.641642299999994</v>
      </c>
      <c r="F8" s="13"/>
      <c r="G8" s="13" t="s">
        <v>14</v>
      </c>
      <c r="H8" s="13" t="e">
        <v>#N/A</v>
      </c>
      <c r="I8" s="13"/>
    </row>
    <row r="9" spans="1:11" x14ac:dyDescent="0.35">
      <c r="A9" s="13">
        <v>649</v>
      </c>
      <c r="B9" s="13">
        <v>52.622900000000001</v>
      </c>
      <c r="C9" s="13">
        <f t="shared" si="0"/>
        <v>53.019768999999997</v>
      </c>
      <c r="D9" s="13">
        <f t="shared" si="1"/>
        <v>53.397895699999999</v>
      </c>
      <c r="E9" s="13">
        <f t="shared" si="2"/>
        <v>52.641642299999994</v>
      </c>
      <c r="F9" s="13"/>
      <c r="G9" s="13" t="s">
        <v>15</v>
      </c>
      <c r="H9" s="13">
        <v>0.18906334999999999</v>
      </c>
      <c r="I9" s="13"/>
      <c r="J9" s="38" t="s">
        <v>8</v>
      </c>
      <c r="K9" s="39"/>
    </row>
    <row r="10" spans="1:11" x14ac:dyDescent="0.35">
      <c r="A10" s="13">
        <v>648</v>
      </c>
      <c r="B10" s="13">
        <v>53.00732</v>
      </c>
      <c r="C10" s="13">
        <f t="shared" si="0"/>
        <v>53.019768999999997</v>
      </c>
      <c r="D10" s="13">
        <f t="shared" si="1"/>
        <v>53.397895699999999</v>
      </c>
      <c r="E10" s="13">
        <f t="shared" si="2"/>
        <v>52.641642299999994</v>
      </c>
      <c r="F10" s="13"/>
      <c r="G10" s="13" t="s">
        <v>16</v>
      </c>
      <c r="H10" s="13">
        <v>3.5744949999999998E-2</v>
      </c>
      <c r="I10" s="13"/>
      <c r="J10" s="8" t="s">
        <v>10</v>
      </c>
      <c r="K10" s="9" t="s">
        <v>11</v>
      </c>
    </row>
    <row r="11" spans="1:11" x14ac:dyDescent="0.35">
      <c r="A11" s="13">
        <v>665</v>
      </c>
      <c r="B11" s="13">
        <v>53.12059</v>
      </c>
      <c r="C11" s="13">
        <f t="shared" si="0"/>
        <v>53.019768999999997</v>
      </c>
      <c r="D11" s="13">
        <f t="shared" si="1"/>
        <v>53.397895699999999</v>
      </c>
      <c r="E11" s="13">
        <f t="shared" si="2"/>
        <v>52.641642299999994</v>
      </c>
      <c r="F11" s="13"/>
      <c r="G11" s="13" t="s">
        <v>19</v>
      </c>
      <c r="H11" s="13">
        <v>0.15665385000000001</v>
      </c>
      <c r="I11" s="13"/>
      <c r="J11" s="10">
        <f>K4-_xlfn.CONFIDENCE.T(K7,K6,K3)</f>
        <v>52.961118385138491</v>
      </c>
      <c r="K11" s="11">
        <f>K4+_xlfn.CONFIDENCE.T(K7,K6,K3)</f>
        <v>53.078419614861502</v>
      </c>
    </row>
    <row r="12" spans="1:11" x14ac:dyDescent="0.35">
      <c r="A12" s="13">
        <v>666</v>
      </c>
      <c r="B12" s="13">
        <v>52.922029999999999</v>
      </c>
      <c r="C12" s="13">
        <f t="shared" si="0"/>
        <v>53.019768999999997</v>
      </c>
      <c r="D12" s="13">
        <f t="shared" si="1"/>
        <v>53.397895699999999</v>
      </c>
      <c r="E12" s="13">
        <f t="shared" si="2"/>
        <v>52.641642299999994</v>
      </c>
      <c r="F12" s="13"/>
      <c r="G12" s="13" t="s">
        <v>21</v>
      </c>
      <c r="H12" s="13">
        <v>0.47102819000000001</v>
      </c>
      <c r="I12" s="13"/>
      <c r="J12" s="3"/>
      <c r="K12" s="3"/>
    </row>
    <row r="13" spans="1:11" x14ac:dyDescent="0.35">
      <c r="A13" s="13">
        <v>668</v>
      </c>
      <c r="B13" s="13">
        <v>53.381819999999998</v>
      </c>
      <c r="C13" s="13">
        <f t="shared" si="0"/>
        <v>53.019768999999997</v>
      </c>
      <c r="D13" s="13">
        <f t="shared" si="1"/>
        <v>53.397895699999999</v>
      </c>
      <c r="E13" s="13">
        <f t="shared" si="2"/>
        <v>52.641642299999994</v>
      </c>
      <c r="F13" s="13"/>
      <c r="G13" s="13" t="s">
        <v>23</v>
      </c>
      <c r="H13" s="13">
        <v>0.78334999999999999</v>
      </c>
      <c r="I13" s="13"/>
      <c r="J13" s="3"/>
      <c r="K13" s="3"/>
    </row>
    <row r="14" spans="1:11" x14ac:dyDescent="0.35">
      <c r="A14" s="13">
        <v>673</v>
      </c>
      <c r="B14" s="13">
        <v>53.091459999999998</v>
      </c>
      <c r="C14" s="13">
        <f t="shared" si="0"/>
        <v>53.019768999999997</v>
      </c>
      <c r="D14" s="13">
        <f t="shared" si="1"/>
        <v>53.397895699999999</v>
      </c>
      <c r="E14" s="13">
        <f t="shared" si="2"/>
        <v>52.641642299999994</v>
      </c>
      <c r="F14" s="13"/>
      <c r="G14" s="13" t="s">
        <v>25</v>
      </c>
      <c r="H14" s="13">
        <v>52.622900000000001</v>
      </c>
      <c r="I14" s="13"/>
      <c r="J14" s="38" t="s">
        <v>17</v>
      </c>
      <c r="K14" s="39"/>
    </row>
    <row r="15" spans="1:11" x14ac:dyDescent="0.35">
      <c r="A15" s="13">
        <v>679</v>
      </c>
      <c r="B15" s="13">
        <v>52.910359999999997</v>
      </c>
      <c r="C15" s="13">
        <f t="shared" si="0"/>
        <v>53.019768999999997</v>
      </c>
      <c r="D15" s="13">
        <f t="shared" si="1"/>
        <v>53.397895699999999</v>
      </c>
      <c r="E15" s="13">
        <f t="shared" si="2"/>
        <v>52.641642299999994</v>
      </c>
      <c r="F15" s="13"/>
      <c r="G15" s="13" t="s">
        <v>26</v>
      </c>
      <c r="H15" s="13">
        <v>53.40625</v>
      </c>
      <c r="I15" s="13"/>
      <c r="J15" s="8" t="s">
        <v>10</v>
      </c>
      <c r="K15" s="9" t="s">
        <v>11</v>
      </c>
    </row>
    <row r="16" spans="1:11" x14ac:dyDescent="0.35">
      <c r="A16" s="13">
        <v>684</v>
      </c>
      <c r="B16" s="13">
        <v>52.848230000000001</v>
      </c>
      <c r="C16" s="13">
        <f t="shared" si="0"/>
        <v>53.019768999999997</v>
      </c>
      <c r="D16" s="13">
        <f t="shared" si="1"/>
        <v>53.397895699999999</v>
      </c>
      <c r="E16" s="13">
        <f t="shared" si="2"/>
        <v>52.641642299999994</v>
      </c>
      <c r="F16" s="13"/>
      <c r="G16" s="13" t="s">
        <v>27</v>
      </c>
      <c r="H16" s="13">
        <v>1590.5930699999999</v>
      </c>
      <c r="I16" s="13"/>
      <c r="J16" s="10">
        <f>K4-_xlfn.CONFIDENCE.NORM(K7,K5,K3)</f>
        <v>52.989738218824144</v>
      </c>
      <c r="K16" s="11">
        <f>K4+_xlfn.CONFIDENCE.NORM(K7,K5,K3)</f>
        <v>53.049799781175849</v>
      </c>
    </row>
    <row r="17" spans="1:11" x14ac:dyDescent="0.35">
      <c r="A17" s="13">
        <v>691</v>
      </c>
      <c r="B17" s="13">
        <v>53.40625</v>
      </c>
      <c r="C17" s="13">
        <f t="shared" si="0"/>
        <v>53.019768999999997</v>
      </c>
      <c r="D17" s="13">
        <f t="shared" si="1"/>
        <v>53.397895699999999</v>
      </c>
      <c r="E17" s="13">
        <f t="shared" si="2"/>
        <v>52.641642299999994</v>
      </c>
      <c r="F17" s="13"/>
      <c r="G17" s="13" t="s">
        <v>29</v>
      </c>
      <c r="H17" s="13">
        <v>30</v>
      </c>
      <c r="I17" s="13"/>
      <c r="J17" s="13"/>
      <c r="K17" s="13"/>
    </row>
    <row r="18" spans="1:11" ht="15" thickBot="1" x14ac:dyDescent="0.4">
      <c r="A18" s="13">
        <v>693</v>
      </c>
      <c r="B18" s="13">
        <v>53.002879999999998</v>
      </c>
      <c r="C18" s="13">
        <f t="shared" si="0"/>
        <v>53.019768999999997</v>
      </c>
      <c r="D18" s="13">
        <f t="shared" si="1"/>
        <v>53.397895699999999</v>
      </c>
      <c r="E18" s="13">
        <f t="shared" si="2"/>
        <v>52.641642299999994</v>
      </c>
      <c r="F18" s="13"/>
      <c r="G18" s="15" t="s">
        <v>30</v>
      </c>
      <c r="H18" s="15">
        <v>7.0597419999999994E-2</v>
      </c>
      <c r="I18" s="13"/>
      <c r="J18" s="13"/>
      <c r="K18" s="13"/>
    </row>
    <row r="19" spans="1:11" x14ac:dyDescent="0.35">
      <c r="A19" s="13">
        <v>694</v>
      </c>
      <c r="B19" s="13">
        <v>53.155880000000003</v>
      </c>
      <c r="C19" s="13">
        <f t="shared" si="0"/>
        <v>53.019768999999997</v>
      </c>
      <c r="D19" s="13">
        <f t="shared" si="1"/>
        <v>53.397895699999999</v>
      </c>
      <c r="E19" s="13">
        <f t="shared" si="2"/>
        <v>52.641642299999994</v>
      </c>
      <c r="F19" s="13"/>
      <c r="G19" s="13"/>
      <c r="H19" s="13"/>
      <c r="I19" s="13"/>
      <c r="J19" s="13"/>
      <c r="K19" s="13"/>
    </row>
    <row r="20" spans="1:11" x14ac:dyDescent="0.35">
      <c r="A20" s="13">
        <v>697</v>
      </c>
      <c r="B20" s="13">
        <v>52.72381</v>
      </c>
      <c r="C20" s="13">
        <f t="shared" si="0"/>
        <v>53.019768999999997</v>
      </c>
      <c r="D20" s="13">
        <f t="shared" si="1"/>
        <v>53.397895699999999</v>
      </c>
      <c r="E20" s="13">
        <f t="shared" si="2"/>
        <v>52.641642299999994</v>
      </c>
      <c r="F20" s="13"/>
      <c r="G20" s="13"/>
      <c r="H20" s="13"/>
      <c r="I20" s="13"/>
      <c r="J20" s="13"/>
      <c r="K20" s="13"/>
    </row>
    <row r="21" spans="1:11" x14ac:dyDescent="0.35">
      <c r="A21" s="13">
        <v>708</v>
      </c>
      <c r="B21" s="13">
        <v>53.336620000000003</v>
      </c>
      <c r="C21" s="13">
        <f t="shared" si="0"/>
        <v>53.019768999999997</v>
      </c>
      <c r="D21" s="13">
        <f t="shared" si="1"/>
        <v>53.397895699999999</v>
      </c>
      <c r="E21" s="13">
        <f t="shared" si="2"/>
        <v>52.641642299999994</v>
      </c>
      <c r="F21" s="13"/>
      <c r="G21" s="13"/>
      <c r="H21" s="13"/>
      <c r="I21" s="13"/>
      <c r="J21" s="13"/>
      <c r="K21" s="13"/>
    </row>
    <row r="22" spans="1:11" x14ac:dyDescent="0.35">
      <c r="A22" s="13">
        <v>713</v>
      </c>
      <c r="B22" s="13">
        <v>52.84196</v>
      </c>
      <c r="C22" s="13">
        <f t="shared" si="0"/>
        <v>53.019768999999997</v>
      </c>
      <c r="D22" s="13">
        <f t="shared" si="1"/>
        <v>53.397895699999999</v>
      </c>
      <c r="E22" s="13">
        <f t="shared" si="2"/>
        <v>52.641642299999994</v>
      </c>
      <c r="F22" s="13"/>
      <c r="G22" s="13"/>
      <c r="H22" s="13"/>
      <c r="I22" s="13"/>
      <c r="J22" s="13"/>
      <c r="K22" s="13"/>
    </row>
    <row r="23" spans="1:11" x14ac:dyDescent="0.35">
      <c r="A23" s="13">
        <v>716</v>
      </c>
      <c r="B23" s="13">
        <v>52.882570000000001</v>
      </c>
      <c r="C23" s="13">
        <f t="shared" si="0"/>
        <v>53.019768999999997</v>
      </c>
      <c r="D23" s="13">
        <f t="shared" si="1"/>
        <v>53.397895699999999</v>
      </c>
      <c r="E23" s="13">
        <f t="shared" si="2"/>
        <v>52.641642299999994</v>
      </c>
      <c r="F23" s="13"/>
      <c r="G23" s="13"/>
      <c r="H23" s="13"/>
      <c r="I23" s="13"/>
      <c r="J23" s="13"/>
      <c r="K23" s="13"/>
    </row>
    <row r="24" spans="1:11" x14ac:dyDescent="0.35">
      <c r="A24" s="13">
        <v>725</v>
      </c>
      <c r="B24" s="13">
        <v>53.102989999999998</v>
      </c>
      <c r="C24" s="13">
        <f t="shared" si="0"/>
        <v>53.019768999999997</v>
      </c>
      <c r="D24" s="13">
        <f t="shared" si="1"/>
        <v>53.397895699999999</v>
      </c>
      <c r="E24" s="13">
        <f t="shared" si="2"/>
        <v>52.641642299999994</v>
      </c>
      <c r="F24" s="13"/>
      <c r="G24" s="13"/>
      <c r="H24" s="13"/>
      <c r="I24" s="13"/>
      <c r="J24" s="13"/>
      <c r="K24" s="13"/>
    </row>
    <row r="25" spans="1:11" x14ac:dyDescent="0.35">
      <c r="A25" s="13">
        <v>742</v>
      </c>
      <c r="B25" s="13">
        <v>52.8735</v>
      </c>
      <c r="C25" s="13">
        <f t="shared" si="0"/>
        <v>53.019768999999997</v>
      </c>
      <c r="D25" s="13">
        <f t="shared" si="1"/>
        <v>53.397895699999999</v>
      </c>
      <c r="E25" s="13">
        <f t="shared" si="2"/>
        <v>52.641642299999994</v>
      </c>
      <c r="F25" s="13"/>
      <c r="G25" s="13"/>
      <c r="H25" s="13"/>
      <c r="I25" s="13"/>
      <c r="J25" s="13"/>
      <c r="K25" s="13"/>
    </row>
    <row r="26" spans="1:11" x14ac:dyDescent="0.35">
      <c r="A26" s="13">
        <v>749</v>
      </c>
      <c r="B26" s="13">
        <v>52.908619999999999</v>
      </c>
      <c r="C26" s="13">
        <f t="shared" si="0"/>
        <v>53.019768999999997</v>
      </c>
      <c r="D26" s="13">
        <f t="shared" si="1"/>
        <v>53.397895699999999</v>
      </c>
      <c r="E26" s="13">
        <f t="shared" si="2"/>
        <v>52.641642299999994</v>
      </c>
      <c r="F26" s="13"/>
      <c r="G26" s="13"/>
      <c r="H26" s="13"/>
      <c r="I26" s="13"/>
      <c r="J26" s="13"/>
      <c r="K26" s="13"/>
    </row>
    <row r="27" spans="1:11" x14ac:dyDescent="0.35">
      <c r="A27" s="13">
        <v>750</v>
      </c>
      <c r="B27" s="13">
        <v>53.138719999999999</v>
      </c>
      <c r="C27" s="13">
        <f t="shared" si="0"/>
        <v>53.019768999999997</v>
      </c>
      <c r="D27" s="13">
        <f t="shared" si="1"/>
        <v>53.397895699999999</v>
      </c>
      <c r="E27" s="13">
        <f t="shared" si="2"/>
        <v>52.641642299999994</v>
      </c>
      <c r="F27" s="13"/>
      <c r="G27" s="13"/>
      <c r="H27" s="13"/>
      <c r="I27" s="13"/>
      <c r="J27" s="13"/>
      <c r="K27" s="13"/>
    </row>
    <row r="28" spans="1:11" x14ac:dyDescent="0.35">
      <c r="A28" s="13">
        <v>751</v>
      </c>
      <c r="B28" s="13">
        <v>53.037329999999997</v>
      </c>
      <c r="C28" s="13">
        <f t="shared" si="0"/>
        <v>53.019768999999997</v>
      </c>
      <c r="D28" s="13">
        <f t="shared" si="1"/>
        <v>53.397895699999999</v>
      </c>
      <c r="E28" s="13">
        <f t="shared" si="2"/>
        <v>52.641642299999994</v>
      </c>
      <c r="F28" s="13"/>
      <c r="G28" s="13"/>
      <c r="H28" s="13"/>
      <c r="I28" s="13"/>
      <c r="J28" s="13"/>
      <c r="K28" s="13"/>
    </row>
    <row r="29" spans="1:11" x14ac:dyDescent="0.35">
      <c r="A29" s="13">
        <v>758</v>
      </c>
      <c r="B29" s="13">
        <v>52.889499999999998</v>
      </c>
      <c r="C29" s="13">
        <f t="shared" si="0"/>
        <v>53.019768999999997</v>
      </c>
      <c r="D29" s="13">
        <f t="shared" si="1"/>
        <v>53.397895699999999</v>
      </c>
      <c r="E29" s="13">
        <f t="shared" si="2"/>
        <v>52.641642299999994</v>
      </c>
      <c r="F29" s="13"/>
      <c r="G29" s="13"/>
      <c r="H29" s="13"/>
      <c r="I29" s="13"/>
      <c r="J29" s="13"/>
      <c r="K29" s="13"/>
    </row>
    <row r="30" spans="1:11" x14ac:dyDescent="0.35">
      <c r="A30" s="13">
        <v>761</v>
      </c>
      <c r="B30" s="13">
        <v>52.914140000000003</v>
      </c>
      <c r="C30" s="13">
        <f t="shared" si="0"/>
        <v>53.019768999999997</v>
      </c>
      <c r="D30" s="13">
        <f t="shared" si="1"/>
        <v>53.397895699999999</v>
      </c>
      <c r="E30" s="13">
        <f t="shared" si="2"/>
        <v>52.641642299999994</v>
      </c>
      <c r="F30" s="13"/>
      <c r="G30" s="13"/>
      <c r="H30" s="13"/>
      <c r="I30" s="13"/>
      <c r="J30" s="13"/>
      <c r="K30" s="13"/>
    </row>
    <row r="31" spans="1:11" x14ac:dyDescent="0.35">
      <c r="A31" s="21">
        <v>764</v>
      </c>
      <c r="B31" s="21">
        <v>52.962269999999997</v>
      </c>
      <c r="C31" s="21">
        <f t="shared" si="0"/>
        <v>53.019768999999997</v>
      </c>
      <c r="D31" s="21">
        <f t="shared" si="1"/>
        <v>53.397895699999999</v>
      </c>
      <c r="E31" s="21">
        <f t="shared" si="2"/>
        <v>52.641642299999994</v>
      </c>
      <c r="F31" s="13"/>
      <c r="G31" s="13"/>
      <c r="H31" s="13"/>
      <c r="I31" s="13"/>
      <c r="J31" s="13"/>
      <c r="K31" s="13"/>
    </row>
    <row r="32" spans="1:11" x14ac:dyDescent="0.35">
      <c r="A32" s="13"/>
      <c r="B32" s="13"/>
      <c r="C32" s="13"/>
      <c r="D32" s="13"/>
      <c r="E32" s="13"/>
      <c r="F32" s="13"/>
      <c r="G32" s="13"/>
      <c r="H32" s="13"/>
      <c r="I32" s="13"/>
      <c r="J32" s="13"/>
      <c r="K32" s="13"/>
    </row>
    <row r="33" spans="1:11" x14ac:dyDescent="0.35">
      <c r="A33" s="13"/>
      <c r="B33" s="13"/>
      <c r="C33" s="13"/>
      <c r="D33" s="13"/>
      <c r="E33" s="13"/>
      <c r="F33" s="13"/>
      <c r="G33" s="13"/>
      <c r="H33" s="13"/>
      <c r="I33" s="13"/>
      <c r="J33" s="13"/>
      <c r="K33" s="13"/>
    </row>
    <row r="34" spans="1:11" x14ac:dyDescent="0.35">
      <c r="A34" s="13"/>
      <c r="B34" s="13"/>
      <c r="C34" s="13"/>
      <c r="D34" s="13"/>
      <c r="E34" s="13"/>
      <c r="F34" s="13"/>
      <c r="G34" s="13"/>
      <c r="H34" s="13"/>
      <c r="I34" s="13"/>
      <c r="J34" s="13"/>
      <c r="K34" s="13"/>
    </row>
    <row r="35" spans="1:11" x14ac:dyDescent="0.35">
      <c r="A35" s="13"/>
      <c r="B35" s="13"/>
      <c r="C35" s="13"/>
      <c r="D35" s="13"/>
      <c r="E35" s="13"/>
      <c r="F35" s="13"/>
      <c r="G35" s="13"/>
      <c r="H35" s="13"/>
      <c r="I35" s="13"/>
      <c r="J35" s="13"/>
      <c r="K35" s="13"/>
    </row>
  </sheetData>
  <mergeCells count="2">
    <mergeCell ref="J9:K9"/>
    <mergeCell ref="J14:K1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3DA2-B738-4CE3-AEF2-C69683429335}">
  <dimension ref="A1"/>
  <sheetViews>
    <sheetView workbookViewId="0">
      <selection activeCell="O11" sqref="O11"/>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showGridLines="0" zoomScaleNormal="100" workbookViewId="0"/>
  </sheetViews>
  <sheetFormatPr defaultRowHeight="14.5" x14ac:dyDescent="0.35"/>
  <cols>
    <col min="1" max="1" width="4.81640625" bestFit="1" customWidth="1"/>
    <col min="2" max="2" width="7.81640625" customWidth="1"/>
    <col min="3" max="3" width="8.81640625" bestFit="1" customWidth="1"/>
    <col min="4" max="6" width="8.81640625" customWidth="1"/>
    <col min="8" max="8" width="21.453125" bestFit="1" customWidth="1"/>
    <col min="9" max="9" width="11.81640625" bestFit="1" customWidth="1"/>
    <col min="11" max="11" width="8.54296875" customWidth="1"/>
    <col min="12" max="12" width="10.1796875" customWidth="1"/>
  </cols>
  <sheetData>
    <row r="1" spans="1:17" ht="15" thickBot="1" x14ac:dyDescent="0.4">
      <c r="B1" s="24" t="s">
        <v>3</v>
      </c>
      <c r="C1" s="24" t="s">
        <v>4</v>
      </c>
      <c r="D1" s="24" t="s">
        <v>2</v>
      </c>
      <c r="E1" s="24" t="s">
        <v>5</v>
      </c>
      <c r="F1" s="24" t="s">
        <v>6</v>
      </c>
      <c r="H1" s="2" t="s">
        <v>7</v>
      </c>
      <c r="I1" s="2"/>
    </row>
    <row r="2" spans="1:17" x14ac:dyDescent="0.35">
      <c r="A2">
        <f ca="1">RANDBETWEEN(1490,1651)</f>
        <v>1514</v>
      </c>
      <c r="B2" s="25">
        <v>1496</v>
      </c>
      <c r="C2" s="25">
        <v>53.397739999999999</v>
      </c>
      <c r="D2" s="25">
        <f>$I$3</f>
        <v>53.170059666666667</v>
      </c>
      <c r="E2" s="25">
        <f>$I$3+2*$I$7</f>
        <v>54.829890757163184</v>
      </c>
      <c r="F2" s="25">
        <f>$I$3-2*$I$7</f>
        <v>51.510228576170149</v>
      </c>
    </row>
    <row r="3" spans="1:17" ht="15" thickBot="1" x14ac:dyDescent="0.4">
      <c r="B3" s="25">
        <v>1501</v>
      </c>
      <c r="C3" s="25">
        <v>53.067230000000002</v>
      </c>
      <c r="D3" s="25">
        <f t="shared" ref="D3:D31" si="0">$I$3</f>
        <v>53.170059666666667</v>
      </c>
      <c r="E3" s="25">
        <f t="shared" ref="E3:E31" si="1">$I$3+2*$I$7</f>
        <v>54.829890757163184</v>
      </c>
      <c r="F3" s="25">
        <f t="shared" ref="F3:F31" si="2">$I$3-2*$I$7</f>
        <v>51.510228576170149</v>
      </c>
      <c r="H3" t="s">
        <v>2</v>
      </c>
      <c r="I3">
        <v>53.170059666666667</v>
      </c>
      <c r="K3" s="41" t="s">
        <v>8</v>
      </c>
      <c r="L3" s="42"/>
    </row>
    <row r="4" spans="1:17" x14ac:dyDescent="0.35">
      <c r="B4" s="25">
        <v>1505</v>
      </c>
      <c r="C4" s="25">
        <v>57.227649999999997</v>
      </c>
      <c r="D4" s="25">
        <f t="shared" si="0"/>
        <v>53.170059666666667</v>
      </c>
      <c r="E4" s="25">
        <f t="shared" si="1"/>
        <v>54.829890757163184</v>
      </c>
      <c r="F4" s="25">
        <f t="shared" si="2"/>
        <v>51.510228576170149</v>
      </c>
      <c r="H4" t="s">
        <v>9</v>
      </c>
      <c r="I4">
        <v>0.1515211549855566</v>
      </c>
      <c r="K4" s="8" t="s">
        <v>10</v>
      </c>
      <c r="L4" s="9" t="s">
        <v>11</v>
      </c>
      <c r="N4" s="40" t="s">
        <v>12</v>
      </c>
      <c r="O4" s="16">
        <f>I7</f>
        <v>0.82991554524825706</v>
      </c>
    </row>
    <row r="5" spans="1:17" x14ac:dyDescent="0.35">
      <c r="B5" s="25">
        <v>1508</v>
      </c>
      <c r="C5" s="25">
        <v>53.290190000000003</v>
      </c>
      <c r="D5" s="25">
        <f t="shared" si="0"/>
        <v>53.170059666666667</v>
      </c>
      <c r="E5" s="25">
        <f t="shared" si="1"/>
        <v>54.829890757163184</v>
      </c>
      <c r="F5" s="25">
        <f t="shared" si="2"/>
        <v>51.510228576170149</v>
      </c>
      <c r="H5" t="s">
        <v>13</v>
      </c>
      <c r="I5">
        <v>53.052885000000003</v>
      </c>
      <c r="K5" s="10">
        <f>O7-_xlfn.CONFIDENCE.T(O8,O4,O6)</f>
        <v>52.912605977139137</v>
      </c>
      <c r="L5" s="11">
        <f>O7+_xlfn.CONFIDENCE.T(O8,O4,O6)</f>
        <v>53.427513356194197</v>
      </c>
      <c r="N5" s="35" t="s">
        <v>18</v>
      </c>
      <c r="O5" s="5">
        <v>0.1</v>
      </c>
    </row>
    <row r="6" spans="1:17" x14ac:dyDescent="0.35">
      <c r="B6" s="25">
        <v>1511</v>
      </c>
      <c r="C6" s="25">
        <v>53.362810000000003</v>
      </c>
      <c r="D6" s="25">
        <f t="shared" si="0"/>
        <v>53.170059666666667</v>
      </c>
      <c r="E6" s="25">
        <f t="shared" si="1"/>
        <v>54.829890757163184</v>
      </c>
      <c r="F6" s="25">
        <f t="shared" si="2"/>
        <v>51.510228576170149</v>
      </c>
      <c r="H6" t="s">
        <v>14</v>
      </c>
      <c r="I6" t="e">
        <v>#N/A</v>
      </c>
      <c r="K6" s="3"/>
      <c r="L6" s="3"/>
      <c r="N6" s="35" t="s">
        <v>20</v>
      </c>
      <c r="O6" s="5">
        <v>30</v>
      </c>
    </row>
    <row r="7" spans="1:17" x14ac:dyDescent="0.35">
      <c r="B7" s="25">
        <v>1513</v>
      </c>
      <c r="C7" s="25">
        <v>53.253860000000003</v>
      </c>
      <c r="D7" s="25">
        <f t="shared" si="0"/>
        <v>53.170059666666667</v>
      </c>
      <c r="E7" s="25">
        <f t="shared" si="1"/>
        <v>54.829890757163184</v>
      </c>
      <c r="F7" s="25">
        <f t="shared" si="2"/>
        <v>51.510228576170149</v>
      </c>
      <c r="H7" t="s">
        <v>15</v>
      </c>
      <c r="I7">
        <v>0.82991554524825706</v>
      </c>
      <c r="K7" s="3"/>
      <c r="L7" s="3"/>
      <c r="N7" s="35" t="s">
        <v>22</v>
      </c>
      <c r="O7" s="5">
        <f>I3</f>
        <v>53.170059666666667</v>
      </c>
    </row>
    <row r="8" spans="1:17" ht="15" thickBot="1" x14ac:dyDescent="0.4">
      <c r="B8" s="25">
        <v>1524</v>
      </c>
      <c r="C8" s="25">
        <v>53.541460000000001</v>
      </c>
      <c r="D8" s="25">
        <f t="shared" si="0"/>
        <v>53.170059666666667</v>
      </c>
      <c r="E8" s="25">
        <f t="shared" si="1"/>
        <v>54.829890757163184</v>
      </c>
      <c r="F8" s="25">
        <f t="shared" si="2"/>
        <v>51.510228576170149</v>
      </c>
      <c r="H8" t="s">
        <v>16</v>
      </c>
      <c r="I8">
        <v>0.68875981224471172</v>
      </c>
      <c r="K8" s="41" t="s">
        <v>17</v>
      </c>
      <c r="L8" s="42"/>
      <c r="N8" s="36" t="s">
        <v>24</v>
      </c>
      <c r="O8" s="37">
        <v>0.1</v>
      </c>
    </row>
    <row r="9" spans="1:17" x14ac:dyDescent="0.35">
      <c r="B9" s="25">
        <v>1527</v>
      </c>
      <c r="C9" s="25">
        <v>52.589170000000003</v>
      </c>
      <c r="D9" s="25">
        <f t="shared" si="0"/>
        <v>53.170059666666667</v>
      </c>
      <c r="E9" s="25">
        <f t="shared" si="1"/>
        <v>54.829890757163184</v>
      </c>
      <c r="F9" s="25">
        <f t="shared" si="2"/>
        <v>51.510228576170149</v>
      </c>
      <c r="H9" t="s">
        <v>19</v>
      </c>
      <c r="I9">
        <v>20.991531221090863</v>
      </c>
      <c r="K9" s="8" t="s">
        <v>10</v>
      </c>
      <c r="L9" s="9" t="s">
        <v>11</v>
      </c>
    </row>
    <row r="10" spans="1:17" x14ac:dyDescent="0.35">
      <c r="B10" s="25">
        <v>1539</v>
      </c>
      <c r="C10" s="25">
        <v>52.90681</v>
      </c>
      <c r="D10" s="25">
        <f t="shared" si="0"/>
        <v>53.170059666666667</v>
      </c>
      <c r="E10" s="25">
        <f t="shared" si="1"/>
        <v>54.829890757163184</v>
      </c>
      <c r="F10" s="25">
        <f t="shared" si="2"/>
        <v>51.510228576170149</v>
      </c>
      <c r="H10" t="s">
        <v>21</v>
      </c>
      <c r="I10">
        <v>4.2349537072172305</v>
      </c>
      <c r="K10" s="10">
        <f>O7-_xlfn.CONFIDENCE.NORM(O8,O5,O6)</f>
        <v>53.140028885490814</v>
      </c>
      <c r="L10" s="11">
        <f>O7+_xlfn.CONFIDENCE.NORM(O8,O5,O6)</f>
        <v>53.20009044784252</v>
      </c>
    </row>
    <row r="11" spans="1:17" x14ac:dyDescent="0.35">
      <c r="B11" s="25">
        <v>1540</v>
      </c>
      <c r="C11" s="25">
        <v>52.620660000000001</v>
      </c>
      <c r="D11" s="25">
        <f t="shared" si="0"/>
        <v>53.170059666666667</v>
      </c>
      <c r="E11" s="25">
        <f t="shared" si="1"/>
        <v>54.829890757163184</v>
      </c>
      <c r="F11" s="25">
        <f t="shared" si="2"/>
        <v>51.510228576170149</v>
      </c>
      <c r="H11" t="s">
        <v>23</v>
      </c>
      <c r="I11">
        <v>4.7978499999999968</v>
      </c>
    </row>
    <row r="12" spans="1:17" x14ac:dyDescent="0.35">
      <c r="B12" s="25">
        <v>1545</v>
      </c>
      <c r="C12" s="25">
        <v>53.107619999999997</v>
      </c>
      <c r="D12" s="25">
        <f t="shared" si="0"/>
        <v>53.170059666666667</v>
      </c>
      <c r="E12" s="25">
        <f t="shared" si="1"/>
        <v>54.829890757163184</v>
      </c>
      <c r="F12" s="25">
        <f t="shared" si="2"/>
        <v>51.510228576170149</v>
      </c>
      <c r="H12" t="s">
        <v>25</v>
      </c>
      <c r="I12">
        <v>52.4298</v>
      </c>
    </row>
    <row r="13" spans="1:17" x14ac:dyDescent="0.35">
      <c r="B13" s="25">
        <v>1555</v>
      </c>
      <c r="C13" s="25">
        <v>52.747959999999999</v>
      </c>
      <c r="D13" s="25">
        <f t="shared" si="0"/>
        <v>53.170059666666667</v>
      </c>
      <c r="E13" s="25">
        <f t="shared" si="1"/>
        <v>54.829890757163184</v>
      </c>
      <c r="F13" s="25">
        <f t="shared" si="2"/>
        <v>51.510228576170149</v>
      </c>
      <c r="H13" t="s">
        <v>26</v>
      </c>
      <c r="I13">
        <v>57.227649999999997</v>
      </c>
    </row>
    <row r="14" spans="1:17" ht="14.5" customHeight="1" x14ac:dyDescent="0.35">
      <c r="B14" s="25">
        <v>1557</v>
      </c>
      <c r="C14" s="25">
        <v>52.944220000000001</v>
      </c>
      <c r="D14" s="25">
        <f t="shared" si="0"/>
        <v>53.170059666666667</v>
      </c>
      <c r="E14" s="25">
        <f t="shared" si="1"/>
        <v>54.829890757163184</v>
      </c>
      <c r="F14" s="25">
        <f t="shared" si="2"/>
        <v>51.510228576170149</v>
      </c>
      <c r="H14" t="s">
        <v>27</v>
      </c>
      <c r="I14">
        <v>1595.1017899999999</v>
      </c>
      <c r="K14" s="26" t="s">
        <v>28</v>
      </c>
      <c r="L14" s="27"/>
      <c r="M14" s="27"/>
      <c r="N14" s="27"/>
      <c r="O14" s="27"/>
      <c r="P14" s="27"/>
      <c r="Q14" s="28"/>
    </row>
    <row r="15" spans="1:17" x14ac:dyDescent="0.35">
      <c r="B15" s="25">
        <v>1558</v>
      </c>
      <c r="C15" s="25">
        <v>52.574950000000001</v>
      </c>
      <c r="D15" s="25">
        <f t="shared" si="0"/>
        <v>53.170059666666667</v>
      </c>
      <c r="E15" s="25">
        <f t="shared" si="1"/>
        <v>54.829890757163184</v>
      </c>
      <c r="F15" s="25">
        <f t="shared" si="2"/>
        <v>51.510228576170149</v>
      </c>
      <c r="H15" t="s">
        <v>29</v>
      </c>
      <c r="I15">
        <v>30</v>
      </c>
      <c r="K15" s="29"/>
      <c r="L15" s="30"/>
      <c r="M15" s="30"/>
      <c r="N15" s="30"/>
      <c r="O15" s="30"/>
      <c r="P15" s="30"/>
      <c r="Q15" s="31"/>
    </row>
    <row r="16" spans="1:17" ht="15" thickBot="1" x14ac:dyDescent="0.4">
      <c r="B16" s="25">
        <v>1562</v>
      </c>
      <c r="C16" s="25">
        <v>52.4298</v>
      </c>
      <c r="D16" s="25">
        <f t="shared" si="0"/>
        <v>53.170059666666667</v>
      </c>
      <c r="E16" s="25">
        <f t="shared" si="1"/>
        <v>54.829890757163184</v>
      </c>
      <c r="F16" s="25">
        <f t="shared" si="2"/>
        <v>51.510228576170149</v>
      </c>
      <c r="H16" s="1" t="s">
        <v>30</v>
      </c>
      <c r="I16" s="1">
        <v>0.30989555758664383</v>
      </c>
      <c r="K16" s="29"/>
      <c r="L16" s="30"/>
      <c r="M16" s="30"/>
      <c r="N16" s="30"/>
      <c r="O16" s="30"/>
      <c r="P16" s="30"/>
      <c r="Q16" s="31"/>
    </row>
    <row r="17" spans="2:17" x14ac:dyDescent="0.35">
      <c r="B17" s="25">
        <v>1575</v>
      </c>
      <c r="C17" s="25">
        <v>52.882339999999999</v>
      </c>
      <c r="D17" s="25">
        <f t="shared" si="0"/>
        <v>53.170059666666667</v>
      </c>
      <c r="E17" s="25">
        <f t="shared" si="1"/>
        <v>54.829890757163184</v>
      </c>
      <c r="F17" s="25">
        <f t="shared" si="2"/>
        <v>51.510228576170149</v>
      </c>
      <c r="K17" s="29"/>
      <c r="L17" s="30"/>
      <c r="M17" s="30"/>
      <c r="N17" s="30"/>
      <c r="O17" s="30"/>
      <c r="P17" s="30"/>
      <c r="Q17" s="31"/>
    </row>
    <row r="18" spans="2:17" x14ac:dyDescent="0.35">
      <c r="B18" s="25">
        <v>1579</v>
      </c>
      <c r="C18" s="25">
        <v>52.932310000000001</v>
      </c>
      <c r="D18" s="25">
        <f t="shared" si="0"/>
        <v>53.170059666666667</v>
      </c>
      <c r="E18" s="25">
        <f t="shared" si="1"/>
        <v>54.829890757163184</v>
      </c>
      <c r="F18" s="25">
        <f t="shared" si="2"/>
        <v>51.510228576170149</v>
      </c>
      <c r="K18" s="29"/>
      <c r="L18" s="30"/>
      <c r="M18" s="30"/>
      <c r="N18" s="30"/>
      <c r="O18" s="30"/>
      <c r="P18" s="30"/>
      <c r="Q18" s="31"/>
    </row>
    <row r="19" spans="2:17" x14ac:dyDescent="0.35">
      <c r="B19" s="25">
        <v>1582</v>
      </c>
      <c r="C19" s="25">
        <v>53.157200000000003</v>
      </c>
      <c r="D19" s="25">
        <f t="shared" si="0"/>
        <v>53.170059666666667</v>
      </c>
      <c r="E19" s="25">
        <f t="shared" si="1"/>
        <v>54.829890757163184</v>
      </c>
      <c r="F19" s="25">
        <f t="shared" si="2"/>
        <v>51.510228576170149</v>
      </c>
      <c r="K19" s="29"/>
      <c r="L19" s="30"/>
      <c r="M19" s="30"/>
      <c r="N19" s="30"/>
      <c r="O19" s="30"/>
      <c r="P19" s="30"/>
      <c r="Q19" s="31"/>
    </row>
    <row r="20" spans="2:17" x14ac:dyDescent="0.35">
      <c r="B20" s="25">
        <v>1591</v>
      </c>
      <c r="C20" s="25">
        <v>53.442010000000003</v>
      </c>
      <c r="D20" s="25">
        <f t="shared" si="0"/>
        <v>53.170059666666667</v>
      </c>
      <c r="E20" s="25">
        <f t="shared" si="1"/>
        <v>54.829890757163184</v>
      </c>
      <c r="F20" s="25">
        <f t="shared" si="2"/>
        <v>51.510228576170149</v>
      </c>
      <c r="K20" s="29"/>
      <c r="L20" s="30"/>
      <c r="M20" s="30"/>
      <c r="N20" s="30"/>
      <c r="O20" s="30"/>
      <c r="P20" s="30"/>
      <c r="Q20" s="31"/>
    </row>
    <row r="21" spans="2:17" x14ac:dyDescent="0.35">
      <c r="B21" s="25">
        <v>1609</v>
      </c>
      <c r="C21" s="25">
        <v>52.899230000000003</v>
      </c>
      <c r="D21" s="25">
        <f t="shared" si="0"/>
        <v>53.170059666666667</v>
      </c>
      <c r="E21" s="25">
        <f t="shared" si="1"/>
        <v>54.829890757163184</v>
      </c>
      <c r="F21" s="25">
        <f t="shared" si="2"/>
        <v>51.510228576170149</v>
      </c>
      <c r="K21" s="29"/>
      <c r="L21" s="30"/>
      <c r="M21" s="30"/>
      <c r="N21" s="30"/>
      <c r="O21" s="30"/>
      <c r="P21" s="30"/>
      <c r="Q21" s="31"/>
    </row>
    <row r="22" spans="2:17" x14ac:dyDescent="0.35">
      <c r="B22" s="25">
        <v>1621</v>
      </c>
      <c r="C22" s="25">
        <v>53.106099999999998</v>
      </c>
      <c r="D22" s="25">
        <f t="shared" si="0"/>
        <v>53.170059666666667</v>
      </c>
      <c r="E22" s="25">
        <f t="shared" si="1"/>
        <v>54.829890757163184</v>
      </c>
      <c r="F22" s="25">
        <f t="shared" si="2"/>
        <v>51.510228576170149</v>
      </c>
      <c r="K22" s="32"/>
      <c r="L22" s="33"/>
      <c r="M22" s="33"/>
      <c r="N22" s="33"/>
      <c r="O22" s="33"/>
      <c r="P22" s="33"/>
      <c r="Q22" s="34"/>
    </row>
    <row r="23" spans="2:17" x14ac:dyDescent="0.35">
      <c r="B23" s="25">
        <v>1628</v>
      </c>
      <c r="C23" s="25">
        <v>53.038539999999998</v>
      </c>
      <c r="D23" s="25">
        <f t="shared" si="0"/>
        <v>53.170059666666667</v>
      </c>
      <c r="E23" s="25">
        <f t="shared" si="1"/>
        <v>54.829890757163184</v>
      </c>
      <c r="F23" s="25">
        <f t="shared" si="2"/>
        <v>51.510228576170149</v>
      </c>
    </row>
    <row r="24" spans="2:17" x14ac:dyDescent="0.35">
      <c r="B24" s="25">
        <v>1631</v>
      </c>
      <c r="C24" s="25">
        <v>53.709009999999999</v>
      </c>
      <c r="D24" s="25">
        <f t="shared" si="0"/>
        <v>53.170059666666667</v>
      </c>
      <c r="E24" s="25">
        <f t="shared" si="1"/>
        <v>54.829890757163184</v>
      </c>
      <c r="F24" s="25">
        <f t="shared" si="2"/>
        <v>51.510228576170149</v>
      </c>
    </row>
    <row r="25" spans="2:17" x14ac:dyDescent="0.35">
      <c r="B25" s="25">
        <v>1635</v>
      </c>
      <c r="C25" s="25">
        <v>53.196269999999998</v>
      </c>
      <c r="D25" s="25">
        <f t="shared" si="0"/>
        <v>53.170059666666667</v>
      </c>
      <c r="E25" s="25">
        <f t="shared" si="1"/>
        <v>54.829890757163184</v>
      </c>
      <c r="F25" s="25">
        <f t="shared" si="2"/>
        <v>51.510228576170149</v>
      </c>
    </row>
    <row r="26" spans="2:17" x14ac:dyDescent="0.35">
      <c r="B26" s="25">
        <v>1636</v>
      </c>
      <c r="C26" s="25">
        <v>52.779060000000001</v>
      </c>
      <c r="D26" s="25">
        <f t="shared" si="0"/>
        <v>53.170059666666667</v>
      </c>
      <c r="E26" s="25">
        <f t="shared" si="1"/>
        <v>54.829890757163184</v>
      </c>
      <c r="F26" s="25">
        <f t="shared" si="2"/>
        <v>51.510228576170149</v>
      </c>
    </row>
    <row r="27" spans="2:17" x14ac:dyDescent="0.35">
      <c r="B27" s="25">
        <v>1640</v>
      </c>
      <c r="C27" s="25">
        <v>53.249949999999998</v>
      </c>
      <c r="D27" s="25">
        <f t="shared" si="0"/>
        <v>53.170059666666667</v>
      </c>
      <c r="E27" s="25">
        <f t="shared" si="1"/>
        <v>54.829890757163184</v>
      </c>
      <c r="F27" s="25">
        <f t="shared" si="2"/>
        <v>51.510228576170149</v>
      </c>
    </row>
    <row r="28" spans="2:17" x14ac:dyDescent="0.35">
      <c r="B28" s="25">
        <v>1641</v>
      </c>
      <c r="C28" s="25">
        <v>52.710160000000002</v>
      </c>
      <c r="D28" s="25">
        <f t="shared" si="0"/>
        <v>53.170059666666667</v>
      </c>
      <c r="E28" s="25">
        <f t="shared" si="1"/>
        <v>54.829890757163184</v>
      </c>
      <c r="F28" s="25">
        <f t="shared" si="2"/>
        <v>51.510228576170149</v>
      </c>
    </row>
    <row r="29" spans="2:17" x14ac:dyDescent="0.35">
      <c r="B29" s="25">
        <v>1645</v>
      </c>
      <c r="C29" s="25">
        <v>53.025419999999997</v>
      </c>
      <c r="D29" s="25">
        <f t="shared" si="0"/>
        <v>53.170059666666667</v>
      </c>
      <c r="E29" s="25">
        <f t="shared" si="1"/>
        <v>54.829890757163184</v>
      </c>
      <c r="F29" s="25">
        <f t="shared" si="2"/>
        <v>51.510228576170149</v>
      </c>
    </row>
    <row r="30" spans="2:17" x14ac:dyDescent="0.35">
      <c r="B30" s="25">
        <v>1648</v>
      </c>
      <c r="C30" s="25">
        <v>53.358910000000002</v>
      </c>
      <c r="D30" s="25">
        <f t="shared" si="0"/>
        <v>53.170059666666667</v>
      </c>
      <c r="E30" s="25">
        <f t="shared" si="1"/>
        <v>54.829890757163184</v>
      </c>
      <c r="F30" s="25">
        <f t="shared" si="2"/>
        <v>51.510228576170149</v>
      </c>
    </row>
    <row r="31" spans="2:17" x14ac:dyDescent="0.35">
      <c r="B31" s="25">
        <v>1651</v>
      </c>
      <c r="C31" s="25">
        <v>52.553150000000002</v>
      </c>
      <c r="D31" s="25">
        <f t="shared" si="0"/>
        <v>53.170059666666667</v>
      </c>
      <c r="E31" s="25">
        <f t="shared" si="1"/>
        <v>54.829890757163184</v>
      </c>
      <c r="F31" s="25">
        <f t="shared" si="2"/>
        <v>51.510228576170149</v>
      </c>
    </row>
  </sheetData>
  <sortState xmlns:xlrd2="http://schemas.microsoft.com/office/spreadsheetml/2017/richdata2" ref="B2:B31">
    <sortCondition ref="B2:B31"/>
  </sortState>
  <mergeCells count="3">
    <mergeCell ref="K3:L3"/>
    <mergeCell ref="K8:L8"/>
    <mergeCell ref="K14:Q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21DE-BA84-4A70-8BE9-9B03A2AC638C}">
  <dimension ref="A1:P31"/>
  <sheetViews>
    <sheetView showGridLines="0" zoomScaleNormal="100" workbookViewId="0"/>
  </sheetViews>
  <sheetFormatPr defaultRowHeight="14.5" x14ac:dyDescent="0.35"/>
  <cols>
    <col min="1" max="1" width="5" bestFit="1" customWidth="1"/>
    <col min="8" max="8" width="21.453125" bestFit="1" customWidth="1"/>
    <col min="11" max="11" width="7.54296875" customWidth="1"/>
    <col min="12" max="12" width="9.453125" customWidth="1"/>
  </cols>
  <sheetData>
    <row r="1" spans="1:16" ht="15" thickBot="1" x14ac:dyDescent="0.4">
      <c r="B1" s="23" t="s">
        <v>3</v>
      </c>
      <c r="C1" s="23" t="s">
        <v>4</v>
      </c>
      <c r="D1" s="23" t="s">
        <v>2</v>
      </c>
      <c r="E1" s="23" t="s">
        <v>5</v>
      </c>
      <c r="F1" s="23" t="s">
        <v>6</v>
      </c>
    </row>
    <row r="2" spans="1:16" x14ac:dyDescent="0.35">
      <c r="B2" s="18">
        <v>963</v>
      </c>
      <c r="C2">
        <v>52.820129999999999</v>
      </c>
      <c r="D2">
        <v>52.896886333333327</v>
      </c>
      <c r="E2">
        <f>I4+2*I8</f>
        <v>53.338335411319356</v>
      </c>
      <c r="F2">
        <f>I4-2*I8</f>
        <v>52.455437255347299</v>
      </c>
      <c r="H2" s="2" t="s">
        <v>4</v>
      </c>
      <c r="I2" s="2"/>
    </row>
    <row r="3" spans="1:16" x14ac:dyDescent="0.35">
      <c r="A3">
        <f ca="1">RANDBETWEEN(1490,1651)</f>
        <v>1530</v>
      </c>
      <c r="B3" s="18">
        <v>967</v>
      </c>
      <c r="C3">
        <v>52.666890000000002</v>
      </c>
      <c r="D3">
        <v>52.896886333333327</v>
      </c>
      <c r="E3">
        <f>E2</f>
        <v>53.338335411319356</v>
      </c>
      <c r="F3">
        <f>F2</f>
        <v>52.455437255347299</v>
      </c>
    </row>
    <row r="4" spans="1:16" x14ac:dyDescent="0.35">
      <c r="B4" s="18">
        <v>969</v>
      </c>
      <c r="C4">
        <v>52.620699999999999</v>
      </c>
      <c r="D4">
        <v>52.896886333333327</v>
      </c>
      <c r="E4">
        <f t="shared" ref="E4:E31" si="0">E3</f>
        <v>53.338335411319356</v>
      </c>
      <c r="F4">
        <f t="shared" ref="F4:F31" si="1">F3</f>
        <v>52.455437255347299</v>
      </c>
      <c r="H4" t="s">
        <v>2</v>
      </c>
      <c r="I4">
        <v>52.896886333333327</v>
      </c>
      <c r="K4" s="38" t="s">
        <v>8</v>
      </c>
      <c r="L4" s="39"/>
      <c r="N4" s="40" t="s">
        <v>12</v>
      </c>
      <c r="O4" s="16">
        <f>I8</f>
        <v>0.22072453899301267</v>
      </c>
    </row>
    <row r="5" spans="1:16" x14ac:dyDescent="0.35">
      <c r="B5" s="18">
        <v>971</v>
      </c>
      <c r="C5">
        <v>52.858820000000001</v>
      </c>
      <c r="D5">
        <v>52.896886333333327</v>
      </c>
      <c r="E5">
        <f t="shared" si="0"/>
        <v>53.338335411319356</v>
      </c>
      <c r="F5">
        <f t="shared" si="1"/>
        <v>52.455437255347299</v>
      </c>
      <c r="H5" t="s">
        <v>9</v>
      </c>
      <c r="I5">
        <v>4.0298603000467219E-2</v>
      </c>
      <c r="K5" s="8" t="s">
        <v>10</v>
      </c>
      <c r="L5" s="9" t="s">
        <v>11</v>
      </c>
      <c r="N5" s="35" t="s">
        <v>18</v>
      </c>
      <c r="O5" s="5">
        <v>0.1</v>
      </c>
    </row>
    <row r="6" spans="1:16" x14ac:dyDescent="0.35">
      <c r="B6" s="18">
        <v>972</v>
      </c>
      <c r="C6">
        <v>53.184289999999997</v>
      </c>
      <c r="D6">
        <v>52.896886333333327</v>
      </c>
      <c r="E6">
        <f t="shared" si="0"/>
        <v>53.338335411319356</v>
      </c>
      <c r="F6">
        <f t="shared" si="1"/>
        <v>52.455437255347299</v>
      </c>
      <c r="H6" t="s">
        <v>13</v>
      </c>
      <c r="I6">
        <v>52.907025000000004</v>
      </c>
      <c r="K6" s="10">
        <f>O7-_xlfn.CONFIDENCE.T(O8,O4,O6)</f>
        <v>52.828413887843688</v>
      </c>
      <c r="L6" s="11">
        <f>O7+_xlfn.CONFIDENCE.T(O8,O4,O6)</f>
        <v>52.965358778822967</v>
      </c>
      <c r="N6" s="35" t="s">
        <v>20</v>
      </c>
      <c r="O6" s="5">
        <v>30</v>
      </c>
    </row>
    <row r="7" spans="1:16" x14ac:dyDescent="0.35">
      <c r="B7" s="18">
        <v>973</v>
      </c>
      <c r="C7">
        <v>52.918280000000003</v>
      </c>
      <c r="D7">
        <v>52.896886333333327</v>
      </c>
      <c r="E7">
        <f t="shared" si="0"/>
        <v>53.338335411319356</v>
      </c>
      <c r="F7">
        <f t="shared" si="1"/>
        <v>52.455437255347299</v>
      </c>
      <c r="H7" t="s">
        <v>14</v>
      </c>
      <c r="I7" t="e">
        <v>#N/A</v>
      </c>
      <c r="K7" s="3"/>
      <c r="L7" s="3"/>
      <c r="N7" s="35" t="s">
        <v>22</v>
      </c>
      <c r="O7" s="5">
        <f>I4</f>
        <v>52.896886333333327</v>
      </c>
    </row>
    <row r="8" spans="1:16" x14ac:dyDescent="0.35">
      <c r="B8" s="18">
        <v>975</v>
      </c>
      <c r="C8">
        <v>52.924050000000001</v>
      </c>
      <c r="D8">
        <v>52.896886333333327</v>
      </c>
      <c r="E8">
        <f t="shared" si="0"/>
        <v>53.338335411319356</v>
      </c>
      <c r="F8">
        <f t="shared" si="1"/>
        <v>52.455437255347299</v>
      </c>
      <c r="H8" t="s">
        <v>15</v>
      </c>
      <c r="I8">
        <v>0.22072453899301267</v>
      </c>
      <c r="K8" s="3"/>
      <c r="L8" s="3"/>
      <c r="N8" s="36" t="s">
        <v>24</v>
      </c>
      <c r="O8" s="37">
        <v>0.1</v>
      </c>
    </row>
    <row r="9" spans="1:16" x14ac:dyDescent="0.35">
      <c r="B9" s="18">
        <v>986</v>
      </c>
      <c r="C9">
        <v>52.787709999999997</v>
      </c>
      <c r="D9">
        <v>52.896886333333327</v>
      </c>
      <c r="E9">
        <f t="shared" si="0"/>
        <v>53.338335411319356</v>
      </c>
      <c r="F9">
        <f t="shared" si="1"/>
        <v>52.455437255347299</v>
      </c>
      <c r="H9" t="s">
        <v>16</v>
      </c>
      <c r="I9">
        <v>4.8719322113677965E-2</v>
      </c>
      <c r="K9" s="38" t="s">
        <v>17</v>
      </c>
      <c r="L9" s="39"/>
    </row>
    <row r="10" spans="1:16" x14ac:dyDescent="0.35">
      <c r="B10" s="18">
        <v>991</v>
      </c>
      <c r="C10">
        <v>52.477420000000002</v>
      </c>
      <c r="D10">
        <v>52.896886333333327</v>
      </c>
      <c r="E10">
        <f t="shared" si="0"/>
        <v>53.338335411319356</v>
      </c>
      <c r="F10">
        <f t="shared" si="1"/>
        <v>52.455437255347299</v>
      </c>
      <c r="H10" t="s">
        <v>19</v>
      </c>
      <c r="I10">
        <v>1.9920133298155371</v>
      </c>
      <c r="K10" s="8" t="s">
        <v>10</v>
      </c>
      <c r="L10" s="9" t="s">
        <v>11</v>
      </c>
    </row>
    <row r="11" spans="1:16" x14ac:dyDescent="0.35">
      <c r="B11" s="18">
        <v>1001</v>
      </c>
      <c r="C11">
        <v>52.464480000000002</v>
      </c>
      <c r="D11">
        <v>52.896886333333327</v>
      </c>
      <c r="E11">
        <f t="shared" si="0"/>
        <v>53.338335411319356</v>
      </c>
      <c r="F11">
        <f t="shared" si="1"/>
        <v>52.455437255347299</v>
      </c>
      <c r="H11" t="s">
        <v>21</v>
      </c>
      <c r="I11">
        <v>0.51914678764373678</v>
      </c>
      <c r="K11" s="10">
        <f>O7-_xlfn.CONFIDENCE.NORM(O8,O5,O6)</f>
        <v>52.866855552157475</v>
      </c>
      <c r="L11" s="11">
        <f>O7+_xlfn.CONFIDENCE.NORM(O8,O5,O6)</f>
        <v>52.92691711450918</v>
      </c>
    </row>
    <row r="12" spans="1:16" x14ac:dyDescent="0.35">
      <c r="B12" s="18">
        <v>1006</v>
      </c>
      <c r="C12">
        <v>53.56409</v>
      </c>
      <c r="D12">
        <v>52.896886333333327</v>
      </c>
      <c r="E12">
        <f t="shared" si="0"/>
        <v>53.338335411319356</v>
      </c>
      <c r="F12">
        <f t="shared" si="1"/>
        <v>52.455437255347299</v>
      </c>
      <c r="H12" t="s">
        <v>23</v>
      </c>
      <c r="I12">
        <v>1.0996099999999984</v>
      </c>
    </row>
    <row r="13" spans="1:16" x14ac:dyDescent="0.35">
      <c r="B13" s="18">
        <v>1008</v>
      </c>
      <c r="C13">
        <v>52.817929999999997</v>
      </c>
      <c r="D13">
        <v>52.896886333333327</v>
      </c>
      <c r="E13">
        <f t="shared" si="0"/>
        <v>53.338335411319356</v>
      </c>
      <c r="F13">
        <f t="shared" si="1"/>
        <v>52.455437255347299</v>
      </c>
      <c r="H13" t="s">
        <v>25</v>
      </c>
      <c r="I13">
        <v>52.464480000000002</v>
      </c>
    </row>
    <row r="14" spans="1:16" x14ac:dyDescent="0.35">
      <c r="B14" s="18">
        <v>1014</v>
      </c>
      <c r="C14">
        <v>52.895769999999999</v>
      </c>
      <c r="D14">
        <v>52.896886333333327</v>
      </c>
      <c r="E14">
        <f t="shared" si="0"/>
        <v>53.338335411319356</v>
      </c>
      <c r="F14">
        <f t="shared" si="1"/>
        <v>52.455437255347299</v>
      </c>
      <c r="H14" t="s">
        <v>26</v>
      </c>
      <c r="I14">
        <v>53.56409</v>
      </c>
    </row>
    <row r="15" spans="1:16" x14ac:dyDescent="0.35">
      <c r="B15" s="18">
        <v>1019</v>
      </c>
      <c r="C15">
        <v>53.060339999999997</v>
      </c>
      <c r="D15">
        <v>52.896886333333327</v>
      </c>
      <c r="E15">
        <f t="shared" si="0"/>
        <v>53.338335411319356</v>
      </c>
      <c r="F15">
        <f t="shared" si="1"/>
        <v>52.455437255347299</v>
      </c>
      <c r="H15" t="s">
        <v>27</v>
      </c>
      <c r="I15">
        <v>1586.9065899999998</v>
      </c>
      <c r="K15" s="3"/>
      <c r="L15" s="26" t="s">
        <v>31</v>
      </c>
      <c r="M15" s="27"/>
      <c r="N15" s="27"/>
      <c r="O15" s="27"/>
      <c r="P15" s="28"/>
    </row>
    <row r="16" spans="1:16" x14ac:dyDescent="0.35">
      <c r="B16" s="18">
        <v>1021</v>
      </c>
      <c r="C16">
        <v>52.834710000000001</v>
      </c>
      <c r="D16">
        <v>52.896886333333327</v>
      </c>
      <c r="E16">
        <f t="shared" si="0"/>
        <v>53.338335411319356</v>
      </c>
      <c r="F16">
        <f t="shared" si="1"/>
        <v>52.455437255347299</v>
      </c>
      <c r="H16" t="s">
        <v>29</v>
      </c>
      <c r="I16">
        <v>30</v>
      </c>
      <c r="L16" s="29"/>
      <c r="M16" s="30"/>
      <c r="N16" s="30"/>
      <c r="O16" s="30"/>
      <c r="P16" s="31"/>
    </row>
    <row r="17" spans="2:16" ht="15" thickBot="1" x14ac:dyDescent="0.4">
      <c r="B17" s="18">
        <v>1022</v>
      </c>
      <c r="C17">
        <v>52.819459999999999</v>
      </c>
      <c r="D17">
        <v>52.896886333333327</v>
      </c>
      <c r="E17">
        <f t="shared" si="0"/>
        <v>53.338335411319356</v>
      </c>
      <c r="F17">
        <f t="shared" si="1"/>
        <v>52.455437255347299</v>
      </c>
      <c r="H17" s="1" t="s">
        <v>30</v>
      </c>
      <c r="I17" s="1">
        <v>8.2419897393093453E-2</v>
      </c>
      <c r="L17" s="29"/>
      <c r="M17" s="30"/>
      <c r="N17" s="30"/>
      <c r="O17" s="30"/>
      <c r="P17" s="31"/>
    </row>
    <row r="18" spans="2:16" x14ac:dyDescent="0.35">
      <c r="B18" s="18">
        <v>1024</v>
      </c>
      <c r="C18">
        <v>53.175449999999998</v>
      </c>
      <c r="D18">
        <v>52.896886333333327</v>
      </c>
      <c r="E18">
        <f t="shared" si="0"/>
        <v>53.338335411319356</v>
      </c>
      <c r="F18">
        <f t="shared" si="1"/>
        <v>52.455437255347299</v>
      </c>
      <c r="L18" s="29"/>
      <c r="M18" s="30"/>
      <c r="N18" s="30"/>
      <c r="O18" s="30"/>
      <c r="P18" s="31"/>
    </row>
    <row r="19" spans="2:16" x14ac:dyDescent="0.35">
      <c r="B19" s="18">
        <v>1026</v>
      </c>
      <c r="C19">
        <v>52.927419999999998</v>
      </c>
      <c r="D19">
        <v>52.896886333333327</v>
      </c>
      <c r="E19">
        <f t="shared" si="0"/>
        <v>53.338335411319356</v>
      </c>
      <c r="F19">
        <f t="shared" si="1"/>
        <v>52.455437255347299</v>
      </c>
      <c r="L19" s="29"/>
      <c r="M19" s="30"/>
      <c r="N19" s="30"/>
      <c r="O19" s="30"/>
      <c r="P19" s="31"/>
    </row>
    <row r="20" spans="2:16" x14ac:dyDescent="0.35">
      <c r="B20" s="18">
        <v>1029</v>
      </c>
      <c r="C20">
        <v>52.940309999999997</v>
      </c>
      <c r="D20">
        <v>52.896886333333327</v>
      </c>
      <c r="E20">
        <f t="shared" si="0"/>
        <v>53.338335411319356</v>
      </c>
      <c r="F20">
        <f t="shared" si="1"/>
        <v>52.455437255347299</v>
      </c>
      <c r="L20" s="29"/>
      <c r="M20" s="30"/>
      <c r="N20" s="30"/>
      <c r="O20" s="30"/>
      <c r="P20" s="31"/>
    </row>
    <row r="21" spans="2:16" x14ac:dyDescent="0.35">
      <c r="B21" s="18">
        <v>1035</v>
      </c>
      <c r="C21">
        <v>52.984999999999999</v>
      </c>
      <c r="D21">
        <v>52.896886333333327</v>
      </c>
      <c r="E21">
        <f t="shared" si="0"/>
        <v>53.338335411319356</v>
      </c>
      <c r="F21">
        <f t="shared" si="1"/>
        <v>52.455437255347299</v>
      </c>
      <c r="L21" s="29"/>
      <c r="M21" s="30"/>
      <c r="N21" s="30"/>
      <c r="O21" s="30"/>
      <c r="P21" s="31"/>
    </row>
    <row r="22" spans="2:16" x14ac:dyDescent="0.35">
      <c r="B22" s="18">
        <v>1037</v>
      </c>
      <c r="C22">
        <v>53.114539999999998</v>
      </c>
      <c r="D22">
        <v>52.896886333333327</v>
      </c>
      <c r="E22">
        <f t="shared" si="0"/>
        <v>53.338335411319356</v>
      </c>
      <c r="F22">
        <f t="shared" si="1"/>
        <v>52.455437255347299</v>
      </c>
      <c r="L22" s="29"/>
      <c r="M22" s="30"/>
      <c r="N22" s="30"/>
      <c r="O22" s="30"/>
      <c r="P22" s="31"/>
    </row>
    <row r="23" spans="2:16" x14ac:dyDescent="0.35">
      <c r="B23" s="18">
        <v>1043</v>
      </c>
      <c r="C23">
        <v>52.845829999999999</v>
      </c>
      <c r="D23">
        <v>52.896886333333327</v>
      </c>
      <c r="E23">
        <f t="shared" si="0"/>
        <v>53.338335411319356</v>
      </c>
      <c r="F23">
        <f t="shared" si="1"/>
        <v>52.455437255347299</v>
      </c>
      <c r="L23" s="29"/>
      <c r="M23" s="30"/>
      <c r="N23" s="30"/>
      <c r="O23" s="30"/>
      <c r="P23" s="31"/>
    </row>
    <row r="24" spans="2:16" x14ac:dyDescent="0.35">
      <c r="B24" s="18">
        <v>1056</v>
      </c>
      <c r="C24">
        <v>52.660029999999999</v>
      </c>
      <c r="D24">
        <v>52.896886333333327</v>
      </c>
      <c r="E24">
        <f t="shared" si="0"/>
        <v>53.338335411319356</v>
      </c>
      <c r="F24">
        <f t="shared" si="1"/>
        <v>52.455437255347299</v>
      </c>
      <c r="L24" s="32"/>
      <c r="M24" s="33"/>
      <c r="N24" s="33"/>
      <c r="O24" s="33"/>
      <c r="P24" s="34"/>
    </row>
    <row r="25" spans="2:16" x14ac:dyDescent="0.35">
      <c r="B25" s="18">
        <v>1057</v>
      </c>
      <c r="C25">
        <v>52.936340000000001</v>
      </c>
      <c r="D25">
        <v>52.896886333333327</v>
      </c>
      <c r="E25">
        <f t="shared" si="0"/>
        <v>53.338335411319356</v>
      </c>
      <c r="F25">
        <f t="shared" si="1"/>
        <v>52.455437255347299</v>
      </c>
    </row>
    <row r="26" spans="2:16" x14ac:dyDescent="0.35">
      <c r="B26" s="18">
        <v>1059</v>
      </c>
      <c r="C26">
        <v>52.883099999999999</v>
      </c>
      <c r="D26">
        <v>52.896886333333327</v>
      </c>
      <c r="E26">
        <f t="shared" si="0"/>
        <v>53.338335411319356</v>
      </c>
      <c r="F26">
        <f t="shared" si="1"/>
        <v>52.455437255347299</v>
      </c>
    </row>
    <row r="27" spans="2:16" x14ac:dyDescent="0.35">
      <c r="B27" s="18">
        <v>1062</v>
      </c>
      <c r="C27">
        <v>52.649329999999999</v>
      </c>
      <c r="D27">
        <v>52.896886333333327</v>
      </c>
      <c r="E27">
        <f t="shared" si="0"/>
        <v>53.338335411319356</v>
      </c>
      <c r="F27">
        <f t="shared" si="1"/>
        <v>52.455437255347299</v>
      </c>
    </row>
    <row r="28" spans="2:16" x14ac:dyDescent="0.35">
      <c r="B28" s="18">
        <v>1064</v>
      </c>
      <c r="C28">
        <v>52.960830000000001</v>
      </c>
      <c r="D28">
        <v>52.896886333333327</v>
      </c>
      <c r="E28">
        <f t="shared" si="0"/>
        <v>53.338335411319356</v>
      </c>
      <c r="F28">
        <f t="shared" si="1"/>
        <v>52.455437255347299</v>
      </c>
    </row>
    <row r="29" spans="2:16" x14ac:dyDescent="0.35">
      <c r="B29" s="18">
        <v>1073</v>
      </c>
      <c r="C29">
        <v>52.988709999999998</v>
      </c>
      <c r="D29">
        <v>52.896886333333327</v>
      </c>
      <c r="E29">
        <f t="shared" si="0"/>
        <v>53.338335411319356</v>
      </c>
      <c r="F29">
        <f t="shared" si="1"/>
        <v>52.455437255347299</v>
      </c>
    </row>
    <row r="30" spans="2:16" x14ac:dyDescent="0.35">
      <c r="B30" s="18">
        <v>1090</v>
      </c>
      <c r="C30">
        <v>53.011420000000001</v>
      </c>
      <c r="D30">
        <v>52.896886333333327</v>
      </c>
      <c r="E30">
        <f t="shared" si="0"/>
        <v>53.338335411319356</v>
      </c>
      <c r="F30">
        <f t="shared" si="1"/>
        <v>52.455437255347299</v>
      </c>
    </row>
    <row r="31" spans="2:16" x14ac:dyDescent="0.35">
      <c r="B31" s="19">
        <v>1097</v>
      </c>
      <c r="C31" s="17">
        <v>53.113210000000002</v>
      </c>
      <c r="D31" s="17">
        <v>52.896886333333327</v>
      </c>
      <c r="E31" s="17">
        <f t="shared" si="0"/>
        <v>53.338335411319356</v>
      </c>
      <c r="F31" s="17">
        <f t="shared" si="1"/>
        <v>52.455437255347299</v>
      </c>
    </row>
  </sheetData>
  <mergeCells count="3">
    <mergeCell ref="K9:L9"/>
    <mergeCell ref="K4:L4"/>
    <mergeCell ref="L15:P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77E2C-5992-4BE7-BB56-B232D5176568}">
  <dimension ref="A1:N31"/>
  <sheetViews>
    <sheetView showGridLines="0" zoomScaleNormal="100" workbookViewId="0"/>
  </sheetViews>
  <sheetFormatPr defaultRowHeight="14.5" x14ac:dyDescent="0.35"/>
  <cols>
    <col min="7" max="7" width="21.453125" bestFit="1" customWidth="1"/>
  </cols>
  <sheetData>
    <row r="1" spans="1:14" ht="15" thickBot="1" x14ac:dyDescent="0.4">
      <c r="A1" s="23" t="s">
        <v>3</v>
      </c>
      <c r="B1" s="23" t="s">
        <v>4</v>
      </c>
      <c r="C1" s="23" t="s">
        <v>2</v>
      </c>
      <c r="D1" s="23" t="s">
        <v>5</v>
      </c>
      <c r="E1" s="23" t="s">
        <v>6</v>
      </c>
    </row>
    <row r="2" spans="1:14" x14ac:dyDescent="0.35">
      <c r="A2">
        <v>3</v>
      </c>
      <c r="B2">
        <v>55.080689999999997</v>
      </c>
      <c r="C2">
        <v>53.499614666666659</v>
      </c>
      <c r="D2">
        <f>$H$4+2*$H$8</f>
        <v>55.639360177797933</v>
      </c>
      <c r="E2">
        <f>$H$4-2*$H$8</f>
        <v>51.359869155535385</v>
      </c>
      <c r="G2" s="2" t="s">
        <v>4</v>
      </c>
      <c r="H2" s="2"/>
    </row>
    <row r="3" spans="1:14" x14ac:dyDescent="0.35">
      <c r="A3">
        <v>4</v>
      </c>
      <c r="B3">
        <v>55.117789999999999</v>
      </c>
      <c r="C3">
        <v>53.499614666666659</v>
      </c>
      <c r="D3">
        <f t="shared" ref="D3:D31" si="0">$H$4+2*$H$8</f>
        <v>55.639360177797933</v>
      </c>
      <c r="E3">
        <f t="shared" ref="E3:E31" si="1">$H$4-2*$H$8</f>
        <v>51.359869155535385</v>
      </c>
      <c r="J3" s="38" t="s">
        <v>8</v>
      </c>
      <c r="K3" s="39"/>
      <c r="M3" s="40" t="s">
        <v>12</v>
      </c>
      <c r="N3" s="16">
        <f>H8</f>
        <v>1.0698727555656364</v>
      </c>
    </row>
    <row r="4" spans="1:14" x14ac:dyDescent="0.35">
      <c r="A4">
        <v>8</v>
      </c>
      <c r="B4">
        <v>55.11694</v>
      </c>
      <c r="C4">
        <v>53.499614666666659</v>
      </c>
      <c r="D4">
        <f t="shared" si="0"/>
        <v>55.639360177797933</v>
      </c>
      <c r="E4">
        <f t="shared" si="1"/>
        <v>51.359869155535385</v>
      </c>
      <c r="G4" t="s">
        <v>2</v>
      </c>
      <c r="H4">
        <v>53.499614666666659</v>
      </c>
      <c r="J4" s="8" t="s">
        <v>10</v>
      </c>
      <c r="K4" s="9" t="s">
        <v>11</v>
      </c>
      <c r="M4" s="35" t="s">
        <v>18</v>
      </c>
      <c r="N4" s="5">
        <v>0.1</v>
      </c>
    </row>
    <row r="5" spans="1:14" x14ac:dyDescent="0.35">
      <c r="A5">
        <v>25</v>
      </c>
      <c r="B5">
        <v>52.839080000000003</v>
      </c>
      <c r="C5">
        <v>53.499614666666659</v>
      </c>
      <c r="D5">
        <f t="shared" si="0"/>
        <v>55.639360177797933</v>
      </c>
      <c r="E5">
        <f t="shared" si="1"/>
        <v>51.359869155535385</v>
      </c>
      <c r="G5" t="s">
        <v>9</v>
      </c>
      <c r="H5">
        <v>0.19533114729450327</v>
      </c>
      <c r="J5" s="10">
        <f>N6-_xlfn.CONFIDENCE.T(N7,N3,N5)</f>
        <v>53.167722235174772</v>
      </c>
      <c r="K5" s="11">
        <f>N6+_xlfn.CONFIDENCE.T(N7,N3,N5)</f>
        <v>53.831507098158546</v>
      </c>
      <c r="M5" s="35" t="s">
        <v>20</v>
      </c>
      <c r="N5" s="5">
        <v>30</v>
      </c>
    </row>
    <row r="6" spans="1:14" x14ac:dyDescent="0.35">
      <c r="A6">
        <v>32</v>
      </c>
      <c r="B6">
        <v>55.086709999999997</v>
      </c>
      <c r="C6">
        <v>53.499614666666659</v>
      </c>
      <c r="D6">
        <f t="shared" si="0"/>
        <v>55.639360177797933</v>
      </c>
      <c r="E6">
        <f t="shared" si="1"/>
        <v>51.359869155535385</v>
      </c>
      <c r="G6" t="s">
        <v>13</v>
      </c>
      <c r="H6">
        <v>53.102135000000004</v>
      </c>
      <c r="J6" s="3"/>
      <c r="K6" s="3"/>
      <c r="M6" s="35" t="s">
        <v>22</v>
      </c>
      <c r="N6" s="5">
        <f>H4</f>
        <v>53.499614666666659</v>
      </c>
    </row>
    <row r="7" spans="1:14" x14ac:dyDescent="0.35">
      <c r="A7">
        <v>35</v>
      </c>
      <c r="B7">
        <v>57.202300000000001</v>
      </c>
      <c r="C7">
        <v>53.499614666666659</v>
      </c>
      <c r="D7">
        <f t="shared" si="0"/>
        <v>55.639360177797933</v>
      </c>
      <c r="E7">
        <f t="shared" si="1"/>
        <v>51.359869155535385</v>
      </c>
      <c r="G7" t="s">
        <v>14</v>
      </c>
      <c r="H7" t="e">
        <v>#N/A</v>
      </c>
      <c r="J7" s="3"/>
      <c r="K7" s="3"/>
      <c r="M7" s="36" t="s">
        <v>24</v>
      </c>
      <c r="N7" s="37">
        <v>0.1</v>
      </c>
    </row>
    <row r="8" spans="1:14" x14ac:dyDescent="0.35">
      <c r="A8">
        <v>36</v>
      </c>
      <c r="B8">
        <v>52.844340000000003</v>
      </c>
      <c r="C8">
        <v>53.499614666666659</v>
      </c>
      <c r="D8">
        <f t="shared" si="0"/>
        <v>55.639360177797933</v>
      </c>
      <c r="E8">
        <f t="shared" si="1"/>
        <v>51.359869155535385</v>
      </c>
      <c r="G8" t="s">
        <v>15</v>
      </c>
      <c r="H8">
        <v>1.0698727555656364</v>
      </c>
      <c r="J8" s="38" t="s">
        <v>17</v>
      </c>
      <c r="K8" s="39"/>
    </row>
    <row r="9" spans="1:14" x14ac:dyDescent="0.35">
      <c r="A9">
        <v>73</v>
      </c>
      <c r="B9">
        <v>55.058909999999997</v>
      </c>
      <c r="C9">
        <v>53.499614666666659</v>
      </c>
      <c r="D9">
        <f t="shared" si="0"/>
        <v>55.639360177797933</v>
      </c>
      <c r="E9">
        <f t="shared" si="1"/>
        <v>51.359869155535385</v>
      </c>
      <c r="G9" t="s">
        <v>16</v>
      </c>
      <c r="H9">
        <v>1.144627713101608</v>
      </c>
      <c r="J9" s="8" t="s">
        <v>10</v>
      </c>
      <c r="K9" s="9" t="s">
        <v>11</v>
      </c>
    </row>
    <row r="10" spans="1:14" x14ac:dyDescent="0.35">
      <c r="A10">
        <v>88</v>
      </c>
      <c r="B10">
        <v>52.755850000000002</v>
      </c>
      <c r="C10">
        <v>53.499614666666659</v>
      </c>
      <c r="D10">
        <f t="shared" si="0"/>
        <v>55.639360177797933</v>
      </c>
      <c r="E10">
        <f t="shared" si="1"/>
        <v>51.359869155535385</v>
      </c>
      <c r="G10" t="s">
        <v>19</v>
      </c>
      <c r="H10">
        <v>3.8879649562484482</v>
      </c>
      <c r="J10" s="10">
        <f>N6-_xlfn.CONFIDENCE.NORM(N7,N4,N5)</f>
        <v>53.469583885490806</v>
      </c>
      <c r="K10" s="11">
        <f>N6+_xlfn.CONFIDENCE.NORM(N7,N4,N5)</f>
        <v>53.529645447842512</v>
      </c>
    </row>
    <row r="11" spans="1:14" x14ac:dyDescent="0.35">
      <c r="A11">
        <v>97</v>
      </c>
      <c r="B11">
        <v>52.966610000000003</v>
      </c>
      <c r="C11">
        <v>53.499614666666659</v>
      </c>
      <c r="D11">
        <f t="shared" si="0"/>
        <v>55.639360177797933</v>
      </c>
      <c r="E11">
        <f t="shared" si="1"/>
        <v>51.359869155535385</v>
      </c>
      <c r="G11" t="s">
        <v>21</v>
      </c>
      <c r="H11">
        <v>2.0090751073408852</v>
      </c>
    </row>
    <row r="12" spans="1:14" x14ac:dyDescent="0.35">
      <c r="A12">
        <v>99</v>
      </c>
      <c r="B12">
        <v>52.872019999999999</v>
      </c>
      <c r="C12">
        <v>53.499614666666659</v>
      </c>
      <c r="D12">
        <f t="shared" si="0"/>
        <v>55.639360177797933</v>
      </c>
      <c r="E12">
        <f t="shared" si="1"/>
        <v>51.359869155535385</v>
      </c>
      <c r="G12" t="s">
        <v>23</v>
      </c>
      <c r="H12">
        <v>4.5677300000000045</v>
      </c>
    </row>
    <row r="13" spans="1:14" x14ac:dyDescent="0.35">
      <c r="A13">
        <v>113</v>
      </c>
      <c r="B13">
        <v>53.312359999999998</v>
      </c>
      <c r="C13">
        <v>53.499614666666659</v>
      </c>
      <c r="D13">
        <f t="shared" si="0"/>
        <v>55.639360177797933</v>
      </c>
      <c r="E13">
        <f t="shared" si="1"/>
        <v>51.359869155535385</v>
      </c>
      <c r="G13" t="s">
        <v>25</v>
      </c>
      <c r="H13">
        <v>52.634569999999997</v>
      </c>
    </row>
    <row r="14" spans="1:14" x14ac:dyDescent="0.35">
      <c r="A14">
        <v>122</v>
      </c>
      <c r="B14">
        <v>53.186669999999999</v>
      </c>
      <c r="C14">
        <v>53.499614666666659</v>
      </c>
      <c r="D14">
        <f t="shared" si="0"/>
        <v>55.639360177797933</v>
      </c>
      <c r="E14">
        <f t="shared" si="1"/>
        <v>51.359869155535385</v>
      </c>
      <c r="G14" t="s">
        <v>26</v>
      </c>
      <c r="H14">
        <v>57.202300000000001</v>
      </c>
      <c r="J14" s="26" t="s">
        <v>32</v>
      </c>
      <c r="K14" s="27"/>
      <c r="L14" s="27"/>
      <c r="M14" s="28"/>
    </row>
    <row r="15" spans="1:14" x14ac:dyDescent="0.35">
      <c r="A15">
        <v>139</v>
      </c>
      <c r="B15">
        <v>53.08305</v>
      </c>
      <c r="C15">
        <v>53.499614666666659</v>
      </c>
      <c r="D15">
        <f t="shared" si="0"/>
        <v>55.639360177797933</v>
      </c>
      <c r="E15">
        <f t="shared" si="1"/>
        <v>51.359869155535385</v>
      </c>
      <c r="G15" t="s">
        <v>27</v>
      </c>
      <c r="H15">
        <v>1604.9884399999999</v>
      </c>
      <c r="J15" s="29"/>
      <c r="K15" s="30"/>
      <c r="L15" s="30"/>
      <c r="M15" s="31"/>
    </row>
    <row r="16" spans="1:14" x14ac:dyDescent="0.35">
      <c r="A16">
        <v>141</v>
      </c>
      <c r="B16">
        <v>52.93956</v>
      </c>
      <c r="C16">
        <v>53.499614666666659</v>
      </c>
      <c r="D16">
        <f t="shared" si="0"/>
        <v>55.639360177797933</v>
      </c>
      <c r="E16">
        <f t="shared" si="1"/>
        <v>51.359869155535385</v>
      </c>
      <c r="G16" t="s">
        <v>29</v>
      </c>
      <c r="H16">
        <v>30</v>
      </c>
      <c r="J16" s="29"/>
      <c r="K16" s="30"/>
      <c r="L16" s="30"/>
      <c r="M16" s="31"/>
    </row>
    <row r="17" spans="1:13" ht="15" thickBot="1" x14ac:dyDescent="0.4">
      <c r="A17">
        <v>142</v>
      </c>
      <c r="B17">
        <v>53.090629999999997</v>
      </c>
      <c r="C17">
        <v>53.499614666666659</v>
      </c>
      <c r="D17">
        <f t="shared" si="0"/>
        <v>55.639360177797933</v>
      </c>
      <c r="E17">
        <f t="shared" si="1"/>
        <v>51.359869155535385</v>
      </c>
      <c r="G17" s="1" t="s">
        <v>30</v>
      </c>
      <c r="H17" s="1">
        <v>0.39949705247850731</v>
      </c>
      <c r="J17" s="32"/>
      <c r="K17" s="33"/>
      <c r="L17" s="33"/>
      <c r="M17" s="34"/>
    </row>
    <row r="18" spans="1:13" x14ac:dyDescent="0.35">
      <c r="A18">
        <v>145</v>
      </c>
      <c r="B18">
        <v>53.099249999999998</v>
      </c>
      <c r="C18">
        <v>53.499614666666659</v>
      </c>
      <c r="D18">
        <f t="shared" si="0"/>
        <v>55.639360177797933</v>
      </c>
      <c r="E18">
        <f t="shared" si="1"/>
        <v>51.359869155535385</v>
      </c>
    </row>
    <row r="19" spans="1:13" x14ac:dyDescent="0.35">
      <c r="A19">
        <v>154</v>
      </c>
      <c r="B19">
        <v>53.33793</v>
      </c>
      <c r="C19">
        <v>53.499614666666659</v>
      </c>
      <c r="D19">
        <f t="shared" si="0"/>
        <v>55.639360177797933</v>
      </c>
      <c r="E19">
        <f t="shared" si="1"/>
        <v>51.359869155535385</v>
      </c>
    </row>
    <row r="20" spans="1:13" x14ac:dyDescent="0.35">
      <c r="A20">
        <v>159</v>
      </c>
      <c r="B20">
        <v>52.86842</v>
      </c>
      <c r="C20">
        <v>53.499614666666659</v>
      </c>
      <c r="D20">
        <f t="shared" si="0"/>
        <v>55.639360177797933</v>
      </c>
      <c r="E20">
        <f t="shared" si="1"/>
        <v>51.359869155535385</v>
      </c>
    </row>
    <row r="21" spans="1:13" x14ac:dyDescent="0.35">
      <c r="A21">
        <v>171</v>
      </c>
      <c r="B21">
        <v>52.756149999999998</v>
      </c>
      <c r="C21">
        <v>53.499614666666659</v>
      </c>
      <c r="D21">
        <f t="shared" si="0"/>
        <v>55.639360177797933</v>
      </c>
      <c r="E21">
        <f t="shared" si="1"/>
        <v>51.359869155535385</v>
      </c>
    </row>
    <row r="22" spans="1:13" x14ac:dyDescent="0.35">
      <c r="A22">
        <v>190</v>
      </c>
      <c r="B22">
        <v>53.201369999999997</v>
      </c>
      <c r="C22">
        <v>53.499614666666659</v>
      </c>
      <c r="D22">
        <f t="shared" si="0"/>
        <v>55.639360177797933</v>
      </c>
      <c r="E22">
        <f t="shared" si="1"/>
        <v>51.359869155535385</v>
      </c>
    </row>
    <row r="23" spans="1:13" x14ac:dyDescent="0.35">
      <c r="A23">
        <v>192</v>
      </c>
      <c r="B23">
        <v>52.716560000000001</v>
      </c>
      <c r="C23">
        <v>53.499614666666659</v>
      </c>
      <c r="D23">
        <f t="shared" si="0"/>
        <v>55.639360177797933</v>
      </c>
      <c r="E23">
        <f t="shared" si="1"/>
        <v>51.359869155535385</v>
      </c>
    </row>
    <row r="24" spans="1:13" x14ac:dyDescent="0.35">
      <c r="A24">
        <v>209</v>
      </c>
      <c r="B24">
        <v>53.177489999999999</v>
      </c>
      <c r="C24">
        <v>53.499614666666659</v>
      </c>
      <c r="D24">
        <f t="shared" si="0"/>
        <v>55.639360177797933</v>
      </c>
      <c r="E24">
        <f t="shared" si="1"/>
        <v>51.359869155535385</v>
      </c>
    </row>
    <row r="25" spans="1:13" x14ac:dyDescent="0.35">
      <c r="A25">
        <v>211</v>
      </c>
      <c r="B25">
        <v>52.755980000000001</v>
      </c>
      <c r="C25">
        <v>53.499614666666659</v>
      </c>
      <c r="D25">
        <f t="shared" si="0"/>
        <v>55.639360177797933</v>
      </c>
      <c r="E25">
        <f t="shared" si="1"/>
        <v>51.359869155535385</v>
      </c>
    </row>
    <row r="26" spans="1:13" x14ac:dyDescent="0.35">
      <c r="A26">
        <v>224</v>
      </c>
      <c r="B26">
        <v>53.274059999999999</v>
      </c>
      <c r="C26">
        <v>53.499614666666659</v>
      </c>
      <c r="D26">
        <f t="shared" si="0"/>
        <v>55.639360177797933</v>
      </c>
      <c r="E26">
        <f t="shared" si="1"/>
        <v>51.359869155535385</v>
      </c>
    </row>
    <row r="27" spans="1:13" x14ac:dyDescent="0.35">
      <c r="A27">
        <v>246</v>
      </c>
      <c r="B27">
        <v>52.907380000000003</v>
      </c>
      <c r="C27">
        <v>53.499614666666659</v>
      </c>
      <c r="D27">
        <f t="shared" si="0"/>
        <v>55.639360177797933</v>
      </c>
      <c r="E27">
        <f t="shared" si="1"/>
        <v>51.359869155535385</v>
      </c>
    </row>
    <row r="28" spans="1:13" x14ac:dyDescent="0.35">
      <c r="A28">
        <v>247</v>
      </c>
      <c r="B28">
        <v>52.634569999999997</v>
      </c>
      <c r="C28">
        <v>53.499614666666659</v>
      </c>
      <c r="D28">
        <f t="shared" si="0"/>
        <v>55.639360177797933</v>
      </c>
      <c r="E28">
        <f t="shared" si="1"/>
        <v>51.359869155535385</v>
      </c>
    </row>
    <row r="29" spans="1:13" x14ac:dyDescent="0.35">
      <c r="A29">
        <v>250</v>
      </c>
      <c r="B29">
        <v>53.169530000000002</v>
      </c>
      <c r="C29">
        <v>53.499614666666659</v>
      </c>
      <c r="D29">
        <f t="shared" si="0"/>
        <v>55.639360177797933</v>
      </c>
      <c r="E29">
        <f t="shared" si="1"/>
        <v>51.359869155535385</v>
      </c>
    </row>
    <row r="30" spans="1:13" x14ac:dyDescent="0.35">
      <c r="A30">
        <v>274</v>
      </c>
      <c r="B30">
        <v>53.105020000000003</v>
      </c>
      <c r="C30">
        <v>53.499614666666659</v>
      </c>
      <c r="D30">
        <f t="shared" si="0"/>
        <v>55.639360177797933</v>
      </c>
      <c r="E30">
        <f t="shared" si="1"/>
        <v>51.359869155535385</v>
      </c>
    </row>
    <row r="31" spans="1:13" x14ac:dyDescent="0.35">
      <c r="A31" s="17">
        <v>280</v>
      </c>
      <c r="B31" s="17">
        <v>53.431220000000003</v>
      </c>
      <c r="C31" s="17">
        <v>53.499614666666659</v>
      </c>
      <c r="D31" s="17">
        <f t="shared" si="0"/>
        <v>55.639360177797933</v>
      </c>
      <c r="E31" s="17">
        <f t="shared" si="1"/>
        <v>51.359869155535385</v>
      </c>
    </row>
  </sheetData>
  <sortState xmlns:xlrd2="http://schemas.microsoft.com/office/spreadsheetml/2017/richdata2" ref="A2:A31">
    <sortCondition ref="A2:A31"/>
  </sortState>
  <mergeCells count="3">
    <mergeCell ref="J8:K8"/>
    <mergeCell ref="J14:M17"/>
    <mergeCell ref="J3:K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7B9E-428D-4451-8B68-D484FE687BCD}">
  <dimension ref="A1:N34"/>
  <sheetViews>
    <sheetView showGridLines="0" zoomScaleNormal="100" workbookViewId="0"/>
  </sheetViews>
  <sheetFormatPr defaultRowHeight="14.5" x14ac:dyDescent="0.35"/>
  <cols>
    <col min="4" max="4" width="10.81640625"/>
    <col min="7" max="7" width="21.453125" bestFit="1" customWidth="1"/>
    <col min="8" max="9" width="10.81640625"/>
  </cols>
  <sheetData>
    <row r="1" spans="1:14" ht="15" thickBot="1" x14ac:dyDescent="0.4">
      <c r="A1" s="23" t="s">
        <v>3</v>
      </c>
      <c r="B1" s="23" t="s">
        <v>4</v>
      </c>
      <c r="C1" s="23" t="s">
        <v>2</v>
      </c>
      <c r="D1" s="23" t="s">
        <v>5</v>
      </c>
      <c r="E1" s="23" t="s">
        <v>6</v>
      </c>
    </row>
    <row r="2" spans="1:14" x14ac:dyDescent="0.35">
      <c r="A2">
        <v>284</v>
      </c>
      <c r="B2">
        <v>52.782969999999999</v>
      </c>
      <c r="C2">
        <v>53.061216363636369</v>
      </c>
      <c r="D2">
        <f>$H$4+2*$H$8</f>
        <v>53.498348213906347</v>
      </c>
      <c r="E2">
        <f>$H$4-2*$H$8</f>
        <v>52.624084513366391</v>
      </c>
      <c r="G2" s="2" t="s">
        <v>7</v>
      </c>
      <c r="H2" s="2"/>
    </row>
    <row r="3" spans="1:14" x14ac:dyDescent="0.35">
      <c r="A3">
        <v>302</v>
      </c>
      <c r="B3">
        <v>53.401519999999998</v>
      </c>
      <c r="C3">
        <v>53.061216363636369</v>
      </c>
      <c r="D3">
        <f t="shared" ref="D3:D34" si="0">$H$4+2*$H$8</f>
        <v>53.498348213906347</v>
      </c>
      <c r="E3">
        <f t="shared" ref="E3:E34" si="1">$H$4-2*$H$8</f>
        <v>52.624084513366391</v>
      </c>
    </row>
    <row r="4" spans="1:14" x14ac:dyDescent="0.35">
      <c r="A4">
        <v>304</v>
      </c>
      <c r="B4">
        <v>52.96069</v>
      </c>
      <c r="C4">
        <v>53.061216363636369</v>
      </c>
      <c r="D4">
        <f t="shared" si="0"/>
        <v>53.498348213906347</v>
      </c>
      <c r="E4">
        <f t="shared" si="1"/>
        <v>52.624084513366391</v>
      </c>
      <c r="G4" t="s">
        <v>2</v>
      </c>
      <c r="H4">
        <v>53.061216363636369</v>
      </c>
    </row>
    <row r="5" spans="1:14" ht="15" thickBot="1" x14ac:dyDescent="0.4">
      <c r="A5">
        <v>309</v>
      </c>
      <c r="B5">
        <v>53.032490000000003</v>
      </c>
      <c r="C5">
        <v>53.061216363636369</v>
      </c>
      <c r="D5">
        <f t="shared" si="0"/>
        <v>53.498348213906347</v>
      </c>
      <c r="E5">
        <f t="shared" si="1"/>
        <v>52.624084513366391</v>
      </c>
      <c r="G5" t="s">
        <v>9</v>
      </c>
      <c r="H5">
        <v>3.8047443919287431E-2</v>
      </c>
      <c r="J5" s="41" t="s">
        <v>8</v>
      </c>
      <c r="K5" s="42"/>
      <c r="M5" s="40" t="s">
        <v>12</v>
      </c>
      <c r="N5" s="16">
        <f>H8</f>
        <v>0.21856592513498904</v>
      </c>
    </row>
    <row r="6" spans="1:14" x14ac:dyDescent="0.35">
      <c r="A6">
        <v>320</v>
      </c>
      <c r="B6">
        <v>53.117759999999997</v>
      </c>
      <c r="C6">
        <v>53.061216363636369</v>
      </c>
      <c r="D6">
        <f t="shared" si="0"/>
        <v>53.498348213906347</v>
      </c>
      <c r="E6">
        <f t="shared" si="1"/>
        <v>52.624084513366391</v>
      </c>
      <c r="G6" t="s">
        <v>13</v>
      </c>
      <c r="H6">
        <v>53.070120000000003</v>
      </c>
      <c r="J6" s="8" t="s">
        <v>10</v>
      </c>
      <c r="K6" s="9" t="s">
        <v>11</v>
      </c>
      <c r="M6" s="35" t="s">
        <v>18</v>
      </c>
      <c r="N6" s="5">
        <v>0.1</v>
      </c>
    </row>
    <row r="7" spans="1:14" x14ac:dyDescent="0.35">
      <c r="A7">
        <v>323</v>
      </c>
      <c r="B7">
        <v>53.523530000000001</v>
      </c>
      <c r="C7">
        <v>53.061216363636369</v>
      </c>
      <c r="D7">
        <f t="shared" si="0"/>
        <v>53.498348213906347</v>
      </c>
      <c r="E7">
        <f t="shared" si="1"/>
        <v>52.624084513366391</v>
      </c>
      <c r="G7" t="s">
        <v>14</v>
      </c>
      <c r="H7" t="e">
        <v>#N/A</v>
      </c>
      <c r="J7" s="10">
        <f>N8-_xlfn.CONFIDENCE.T(N9,N5,N7)</f>
        <v>52.993413556286654</v>
      </c>
      <c r="K7" s="11">
        <f>N8+_xlfn.CONFIDENCE.T(N9,N5,N7)</f>
        <v>53.129019170986084</v>
      </c>
      <c r="M7" s="35" t="s">
        <v>20</v>
      </c>
      <c r="N7" s="5">
        <v>30</v>
      </c>
    </row>
    <row r="8" spans="1:14" x14ac:dyDescent="0.35">
      <c r="A8">
        <v>343</v>
      </c>
      <c r="B8">
        <v>52.990119999999997</v>
      </c>
      <c r="C8">
        <v>53.061216363636369</v>
      </c>
      <c r="D8">
        <f t="shared" si="0"/>
        <v>53.498348213906347</v>
      </c>
      <c r="E8">
        <f t="shared" si="1"/>
        <v>52.624084513366391</v>
      </c>
      <c r="G8" t="s">
        <v>15</v>
      </c>
      <c r="H8">
        <v>0.21856592513498904</v>
      </c>
      <c r="J8" s="3"/>
      <c r="K8" s="3"/>
      <c r="M8" s="35" t="s">
        <v>22</v>
      </c>
      <c r="N8" s="5">
        <f>H4</f>
        <v>53.061216363636369</v>
      </c>
    </row>
    <row r="9" spans="1:14" x14ac:dyDescent="0.35">
      <c r="A9">
        <v>356</v>
      </c>
      <c r="B9">
        <v>53.32891</v>
      </c>
      <c r="C9">
        <v>53.061216363636369</v>
      </c>
      <c r="D9">
        <f t="shared" si="0"/>
        <v>53.498348213906347</v>
      </c>
      <c r="E9">
        <f t="shared" si="1"/>
        <v>52.624084513366391</v>
      </c>
      <c r="G9" t="s">
        <v>16</v>
      </c>
      <c r="H9">
        <v>4.777106363011363E-2</v>
      </c>
      <c r="J9" s="3"/>
      <c r="K9" s="3"/>
      <c r="M9" s="36" t="s">
        <v>24</v>
      </c>
      <c r="N9" s="37">
        <v>0.1</v>
      </c>
    </row>
    <row r="10" spans="1:14" ht="15" thickBot="1" x14ac:dyDescent="0.4">
      <c r="A10">
        <v>361</v>
      </c>
      <c r="B10">
        <v>52.50797</v>
      </c>
      <c r="C10">
        <v>53.061216363636369</v>
      </c>
      <c r="D10">
        <f t="shared" si="0"/>
        <v>53.498348213906347</v>
      </c>
      <c r="E10">
        <f t="shared" si="1"/>
        <v>52.624084513366391</v>
      </c>
      <c r="G10" t="s">
        <v>19</v>
      </c>
      <c r="H10">
        <v>0.19345615859109255</v>
      </c>
      <c r="J10" s="41" t="s">
        <v>17</v>
      </c>
      <c r="K10" s="42"/>
    </row>
    <row r="11" spans="1:14" x14ac:dyDescent="0.35">
      <c r="A11">
        <v>377</v>
      </c>
      <c r="B11">
        <v>52.873980000000003</v>
      </c>
      <c r="C11">
        <v>53.061216363636369</v>
      </c>
      <c r="D11">
        <f t="shared" si="0"/>
        <v>53.498348213906347</v>
      </c>
      <c r="E11">
        <f t="shared" si="1"/>
        <v>52.624084513366391</v>
      </c>
      <c r="G11" t="s">
        <v>21</v>
      </c>
      <c r="H11">
        <v>-0.118343163664589</v>
      </c>
      <c r="J11" s="8" t="s">
        <v>10</v>
      </c>
      <c r="K11" s="9" t="s">
        <v>11</v>
      </c>
    </row>
    <row r="12" spans="1:14" x14ac:dyDescent="0.35">
      <c r="A12">
        <v>379</v>
      </c>
      <c r="B12">
        <v>53.091450000000002</v>
      </c>
      <c r="C12">
        <v>53.061216363636369</v>
      </c>
      <c r="D12">
        <f t="shared" si="0"/>
        <v>53.498348213906347</v>
      </c>
      <c r="E12">
        <f t="shared" si="1"/>
        <v>52.624084513366391</v>
      </c>
      <c r="G12" t="s">
        <v>23</v>
      </c>
      <c r="H12">
        <v>1.0155600000000007</v>
      </c>
      <c r="J12" s="10">
        <f>N8-_xlfn.CONFIDENCE.NORM(N9,N6,N7)</f>
        <v>53.031185582460516</v>
      </c>
      <c r="K12" s="11">
        <f>N8+_xlfn.CONFIDENCE.NORM(N9,N6,N7)</f>
        <v>53.091247144812222</v>
      </c>
    </row>
    <row r="13" spans="1:14" x14ac:dyDescent="0.35">
      <c r="A13">
        <v>388</v>
      </c>
      <c r="B13">
        <v>53.138339999999999</v>
      </c>
      <c r="C13">
        <v>53.061216363636369</v>
      </c>
      <c r="D13">
        <f t="shared" si="0"/>
        <v>53.498348213906347</v>
      </c>
      <c r="E13">
        <f t="shared" si="1"/>
        <v>52.624084513366391</v>
      </c>
      <c r="G13" t="s">
        <v>25</v>
      </c>
      <c r="H13">
        <v>52.50797</v>
      </c>
    </row>
    <row r="14" spans="1:14" x14ac:dyDescent="0.35">
      <c r="A14">
        <v>391</v>
      </c>
      <c r="B14">
        <v>53.355260000000001</v>
      </c>
      <c r="C14">
        <v>53.061216363636369</v>
      </c>
      <c r="D14">
        <f t="shared" si="0"/>
        <v>53.498348213906347</v>
      </c>
      <c r="E14">
        <f t="shared" si="1"/>
        <v>52.624084513366391</v>
      </c>
      <c r="G14" t="s">
        <v>26</v>
      </c>
      <c r="H14">
        <v>53.523530000000001</v>
      </c>
    </row>
    <row r="15" spans="1:14" x14ac:dyDescent="0.35">
      <c r="A15">
        <v>395</v>
      </c>
      <c r="B15">
        <v>52.969320000000003</v>
      </c>
      <c r="C15">
        <v>53.061216363636369</v>
      </c>
      <c r="D15">
        <f t="shared" si="0"/>
        <v>53.498348213906347</v>
      </c>
      <c r="E15">
        <f t="shared" si="1"/>
        <v>52.624084513366391</v>
      </c>
      <c r="G15" t="s">
        <v>27</v>
      </c>
      <c r="H15">
        <v>1751.0201400000001</v>
      </c>
    </row>
    <row r="16" spans="1:14" x14ac:dyDescent="0.35">
      <c r="A16">
        <v>404</v>
      </c>
      <c r="B16">
        <v>52.937539999999998</v>
      </c>
      <c r="C16">
        <v>53.061216363636369</v>
      </c>
      <c r="D16">
        <f t="shared" si="0"/>
        <v>53.498348213906347</v>
      </c>
      <c r="E16">
        <f t="shared" si="1"/>
        <v>52.624084513366391</v>
      </c>
      <c r="G16" t="s">
        <v>29</v>
      </c>
      <c r="H16">
        <v>33</v>
      </c>
    </row>
    <row r="17" spans="1:8" ht="15" thickBot="1" x14ac:dyDescent="0.4">
      <c r="A17">
        <v>423</v>
      </c>
      <c r="B17">
        <v>52.914479999999998</v>
      </c>
      <c r="C17">
        <v>53.061216363636369</v>
      </c>
      <c r="D17">
        <f t="shared" si="0"/>
        <v>53.498348213906347</v>
      </c>
      <c r="E17">
        <f t="shared" si="1"/>
        <v>52.624084513366391</v>
      </c>
      <c r="G17" s="1" t="s">
        <v>30</v>
      </c>
      <c r="H17" s="1">
        <v>7.7500107152624842E-2</v>
      </c>
    </row>
    <row r="18" spans="1:8" x14ac:dyDescent="0.35">
      <c r="A18">
        <v>430</v>
      </c>
      <c r="B18">
        <v>52.720660000000002</v>
      </c>
      <c r="C18">
        <v>53.061216363636369</v>
      </c>
      <c r="D18">
        <f t="shared" si="0"/>
        <v>53.498348213906347</v>
      </c>
      <c r="E18">
        <f t="shared" si="1"/>
        <v>52.624084513366391</v>
      </c>
    </row>
    <row r="19" spans="1:8" x14ac:dyDescent="0.35">
      <c r="A19">
        <v>441</v>
      </c>
      <c r="B19">
        <v>52.774549999999998</v>
      </c>
      <c r="C19">
        <v>53.061216363636369</v>
      </c>
      <c r="D19">
        <f t="shared" si="0"/>
        <v>53.498348213906347</v>
      </c>
      <c r="E19">
        <f t="shared" si="1"/>
        <v>52.624084513366391</v>
      </c>
    </row>
    <row r="20" spans="1:8" x14ac:dyDescent="0.35">
      <c r="A20">
        <v>445</v>
      </c>
      <c r="B20">
        <v>53.023600000000002</v>
      </c>
      <c r="C20">
        <v>53.061216363636369</v>
      </c>
      <c r="D20">
        <f t="shared" si="0"/>
        <v>53.498348213906347</v>
      </c>
      <c r="E20">
        <f t="shared" si="1"/>
        <v>52.624084513366391</v>
      </c>
    </row>
    <row r="21" spans="1:8" x14ac:dyDescent="0.35">
      <c r="A21">
        <v>467</v>
      </c>
      <c r="B21">
        <v>53.249490000000002</v>
      </c>
      <c r="C21">
        <v>53.061216363636369</v>
      </c>
      <c r="D21">
        <f t="shared" si="0"/>
        <v>53.498348213906347</v>
      </c>
      <c r="E21">
        <f t="shared" si="1"/>
        <v>52.624084513366391</v>
      </c>
    </row>
    <row r="22" spans="1:8" x14ac:dyDescent="0.35">
      <c r="A22">
        <v>471</v>
      </c>
      <c r="B22">
        <v>53.148290000000003</v>
      </c>
      <c r="C22">
        <v>53.061216363636369</v>
      </c>
      <c r="D22">
        <f t="shared" si="0"/>
        <v>53.498348213906347</v>
      </c>
      <c r="E22">
        <f t="shared" si="1"/>
        <v>52.624084513366391</v>
      </c>
    </row>
    <row r="23" spans="1:8" x14ac:dyDescent="0.35">
      <c r="A23">
        <v>474</v>
      </c>
      <c r="B23">
        <v>53.372169999999997</v>
      </c>
      <c r="C23">
        <v>53.061216363636369</v>
      </c>
      <c r="D23">
        <f t="shared" si="0"/>
        <v>53.498348213906347</v>
      </c>
      <c r="E23">
        <f t="shared" si="1"/>
        <v>52.624084513366391</v>
      </c>
    </row>
    <row r="24" spans="1:8" x14ac:dyDescent="0.35">
      <c r="A24">
        <v>486</v>
      </c>
      <c r="B24">
        <v>53.155999999999999</v>
      </c>
      <c r="C24">
        <v>53.061216363636369</v>
      </c>
      <c r="D24">
        <f t="shared" si="0"/>
        <v>53.498348213906347</v>
      </c>
      <c r="E24">
        <f t="shared" si="1"/>
        <v>52.624084513366391</v>
      </c>
    </row>
    <row r="25" spans="1:8" x14ac:dyDescent="0.35">
      <c r="A25">
        <v>488</v>
      </c>
      <c r="B25">
        <v>53.120420000000003</v>
      </c>
      <c r="C25">
        <v>53.061216363636369</v>
      </c>
      <c r="D25">
        <f t="shared" si="0"/>
        <v>53.498348213906347</v>
      </c>
      <c r="E25">
        <f t="shared" si="1"/>
        <v>52.624084513366391</v>
      </c>
    </row>
    <row r="26" spans="1:8" x14ac:dyDescent="0.35">
      <c r="A26">
        <v>510</v>
      </c>
      <c r="B26">
        <v>53.070120000000003</v>
      </c>
      <c r="C26">
        <v>53.061216363636369</v>
      </c>
      <c r="D26">
        <f t="shared" si="0"/>
        <v>53.498348213906347</v>
      </c>
      <c r="E26">
        <f t="shared" si="1"/>
        <v>52.624084513366391</v>
      </c>
    </row>
    <row r="27" spans="1:8" x14ac:dyDescent="0.35">
      <c r="A27">
        <v>537</v>
      </c>
      <c r="B27">
        <v>53.277520000000003</v>
      </c>
      <c r="C27">
        <v>53.061216363636369</v>
      </c>
      <c r="D27">
        <f t="shared" si="0"/>
        <v>53.498348213906347</v>
      </c>
      <c r="E27">
        <f t="shared" si="1"/>
        <v>52.624084513366391</v>
      </c>
    </row>
    <row r="28" spans="1:8" x14ac:dyDescent="0.35">
      <c r="A28">
        <v>543</v>
      </c>
      <c r="B28">
        <v>52.883020000000002</v>
      </c>
      <c r="C28">
        <v>53.061216363636369</v>
      </c>
      <c r="D28">
        <f t="shared" si="0"/>
        <v>53.498348213906347</v>
      </c>
      <c r="E28">
        <f t="shared" si="1"/>
        <v>52.624084513366391</v>
      </c>
    </row>
    <row r="29" spans="1:8" x14ac:dyDescent="0.35">
      <c r="A29">
        <v>553</v>
      </c>
      <c r="B29">
        <v>53.162820000000004</v>
      </c>
      <c r="C29">
        <v>53.061216363636369</v>
      </c>
      <c r="D29">
        <f t="shared" si="0"/>
        <v>53.498348213906347</v>
      </c>
      <c r="E29">
        <f t="shared" si="1"/>
        <v>52.624084513366391</v>
      </c>
    </row>
    <row r="30" spans="1:8" x14ac:dyDescent="0.35">
      <c r="A30">
        <v>564</v>
      </c>
      <c r="B30">
        <v>53.287379999999999</v>
      </c>
      <c r="C30">
        <v>53.061216363636369</v>
      </c>
      <c r="D30">
        <f t="shared" si="0"/>
        <v>53.498348213906347</v>
      </c>
      <c r="E30">
        <f t="shared" si="1"/>
        <v>52.624084513366391</v>
      </c>
    </row>
    <row r="31" spans="1:8" x14ac:dyDescent="0.35">
      <c r="A31">
        <v>566</v>
      </c>
      <c r="B31">
        <v>52.912469999999999</v>
      </c>
      <c r="C31">
        <v>53.061216363636369</v>
      </c>
      <c r="D31">
        <f t="shared" si="0"/>
        <v>53.498348213906347</v>
      </c>
      <c r="E31">
        <f t="shared" si="1"/>
        <v>52.624084513366391</v>
      </c>
    </row>
    <row r="32" spans="1:8" x14ac:dyDescent="0.35">
      <c r="A32">
        <v>577</v>
      </c>
      <c r="B32">
        <v>52.908360000000002</v>
      </c>
      <c r="C32">
        <v>53.061216363636369</v>
      </c>
      <c r="D32">
        <f t="shared" si="0"/>
        <v>53.498348213906347</v>
      </c>
      <c r="E32">
        <f t="shared" si="1"/>
        <v>52.624084513366391</v>
      </c>
    </row>
    <row r="33" spans="1:5" x14ac:dyDescent="0.35">
      <c r="A33">
        <v>582</v>
      </c>
      <c r="B33">
        <v>52.945610000000002</v>
      </c>
      <c r="C33">
        <v>53.061216363636369</v>
      </c>
      <c r="D33">
        <f t="shared" si="0"/>
        <v>53.498348213906347</v>
      </c>
      <c r="E33">
        <f t="shared" si="1"/>
        <v>52.624084513366391</v>
      </c>
    </row>
    <row r="34" spans="1:5" x14ac:dyDescent="0.35">
      <c r="A34" s="17">
        <v>592</v>
      </c>
      <c r="B34" s="17">
        <v>53.081330000000001</v>
      </c>
      <c r="C34" s="17">
        <v>53.061216363636369</v>
      </c>
      <c r="D34" s="17">
        <f t="shared" si="0"/>
        <v>53.498348213906347</v>
      </c>
      <c r="E34" s="17">
        <f t="shared" si="1"/>
        <v>52.624084513366391</v>
      </c>
    </row>
  </sheetData>
  <mergeCells count="2">
    <mergeCell ref="J5:K5"/>
    <mergeCell ref="J10:K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0762-E5C4-4C56-A665-097DDBC9FF02}">
  <dimension ref="A1:N31"/>
  <sheetViews>
    <sheetView showGridLines="0" zoomScaleNormal="100" workbookViewId="0"/>
  </sheetViews>
  <sheetFormatPr defaultRowHeight="14.5" x14ac:dyDescent="0.35"/>
  <cols>
    <col min="7" max="7" width="19.453125" customWidth="1"/>
  </cols>
  <sheetData>
    <row r="1" spans="1:14" ht="15" thickBot="1" x14ac:dyDescent="0.4">
      <c r="A1" s="23" t="s">
        <v>3</v>
      </c>
      <c r="B1" s="23" t="s">
        <v>4</v>
      </c>
      <c r="C1" s="23" t="s">
        <v>2</v>
      </c>
      <c r="D1" s="23" t="s">
        <v>5</v>
      </c>
      <c r="E1" s="23" t="s">
        <v>6</v>
      </c>
    </row>
    <row r="2" spans="1:14" ht="15" thickBot="1" x14ac:dyDescent="0.4">
      <c r="A2">
        <v>1237</v>
      </c>
      <c r="B2">
        <v>53.195639999999997</v>
      </c>
      <c r="C2">
        <v>52.913773033333335</v>
      </c>
      <c r="D2">
        <f t="shared" ref="D2:D31" si="0">$H$5+2*$H$9</f>
        <v>53.377565267002375</v>
      </c>
      <c r="E2">
        <f>$H$5-2*$H$9</f>
        <v>52.449980799664296</v>
      </c>
    </row>
    <row r="3" spans="1:14" x14ac:dyDescent="0.35">
      <c r="A3">
        <v>1240</v>
      </c>
      <c r="B3">
        <v>53.166629999999998</v>
      </c>
      <c r="C3">
        <v>52.913773033333335</v>
      </c>
      <c r="D3">
        <f t="shared" si="0"/>
        <v>53.377565267002375</v>
      </c>
      <c r="E3">
        <f t="shared" ref="E3:E31" si="1">$H$5-2*$H$9</f>
        <v>52.449980799664296</v>
      </c>
      <c r="G3" s="2" t="s">
        <v>7</v>
      </c>
      <c r="H3" s="2"/>
    </row>
    <row r="4" spans="1:14" x14ac:dyDescent="0.35">
      <c r="A4">
        <v>1244</v>
      </c>
      <c r="B4">
        <v>52.664050000000003</v>
      </c>
      <c r="C4">
        <v>52.913773033333335</v>
      </c>
      <c r="D4">
        <f t="shared" si="0"/>
        <v>53.377565267002375</v>
      </c>
      <c r="E4">
        <f t="shared" si="1"/>
        <v>52.449980799664296</v>
      </c>
    </row>
    <row r="5" spans="1:14" x14ac:dyDescent="0.35">
      <c r="A5">
        <v>1255</v>
      </c>
      <c r="B5">
        <v>52.979660000000003</v>
      </c>
      <c r="C5">
        <v>52.913773033333335</v>
      </c>
      <c r="D5">
        <f t="shared" si="0"/>
        <v>53.377565267002375</v>
      </c>
      <c r="E5">
        <f t="shared" si="1"/>
        <v>52.449980799664296</v>
      </c>
      <c r="G5" t="s">
        <v>2</v>
      </c>
      <c r="H5">
        <v>52.913773033333335</v>
      </c>
    </row>
    <row r="6" spans="1:14" x14ac:dyDescent="0.35">
      <c r="A6">
        <v>1257</v>
      </c>
      <c r="B6">
        <v>52.869079999999997</v>
      </c>
      <c r="C6">
        <v>52.913773033333335</v>
      </c>
      <c r="D6">
        <f t="shared" si="0"/>
        <v>53.377565267002375</v>
      </c>
      <c r="E6">
        <f t="shared" si="1"/>
        <v>52.449980799664296</v>
      </c>
      <c r="G6" t="s">
        <v>9</v>
      </c>
      <c r="H6">
        <v>4.2338244729373489E-2</v>
      </c>
    </row>
    <row r="7" spans="1:14" x14ac:dyDescent="0.35">
      <c r="A7">
        <v>1258</v>
      </c>
      <c r="B7">
        <v>53.386780000000002</v>
      </c>
      <c r="C7">
        <v>52.913773033333335</v>
      </c>
      <c r="D7">
        <f t="shared" si="0"/>
        <v>53.377565267002375</v>
      </c>
      <c r="E7">
        <f t="shared" si="1"/>
        <v>52.449980799664296</v>
      </c>
      <c r="G7" t="s">
        <v>13</v>
      </c>
      <c r="H7">
        <v>52.915184999999994</v>
      </c>
      <c r="J7" s="38" t="s">
        <v>8</v>
      </c>
      <c r="K7" s="39"/>
    </row>
    <row r="8" spans="1:14" x14ac:dyDescent="0.35">
      <c r="A8">
        <v>1315</v>
      </c>
      <c r="B8">
        <v>53.060099999999998</v>
      </c>
      <c r="C8">
        <v>52.913773033333335</v>
      </c>
      <c r="D8">
        <f t="shared" si="0"/>
        <v>53.377565267002375</v>
      </c>
      <c r="E8">
        <f t="shared" si="1"/>
        <v>52.449980799664296</v>
      </c>
      <c r="G8" t="s">
        <v>14</v>
      </c>
      <c r="H8" t="e">
        <v>#N/A</v>
      </c>
      <c r="J8" s="8" t="s">
        <v>10</v>
      </c>
      <c r="K8" s="9" t="s">
        <v>11</v>
      </c>
      <c r="M8" s="43" t="s">
        <v>20</v>
      </c>
      <c r="N8" s="16">
        <v>30</v>
      </c>
    </row>
    <row r="9" spans="1:14" x14ac:dyDescent="0.35">
      <c r="A9">
        <v>1328</v>
      </c>
      <c r="B9">
        <v>52.867890000000003</v>
      </c>
      <c r="C9">
        <v>52.913773033333335</v>
      </c>
      <c r="D9">
        <f t="shared" si="0"/>
        <v>53.377565267002375</v>
      </c>
      <c r="E9">
        <f t="shared" si="1"/>
        <v>52.449980799664296</v>
      </c>
      <c r="G9" t="s">
        <v>15</v>
      </c>
      <c r="H9">
        <v>0.23189611683452069</v>
      </c>
      <c r="J9" s="10">
        <f>N9-_xlfn.CONFIDENCE.T(N12,N11,N8)</f>
        <v>52.841834977457665</v>
      </c>
      <c r="K9" s="11">
        <f>N9+_xlfn.CONFIDENCE.T(N12,N11,N8)</f>
        <v>52.985711089209005</v>
      </c>
      <c r="M9" s="4" t="s">
        <v>22</v>
      </c>
      <c r="N9" s="5">
        <f>H5</f>
        <v>52.913773033333335</v>
      </c>
    </row>
    <row r="10" spans="1:14" x14ac:dyDescent="0.35">
      <c r="A10">
        <v>1330</v>
      </c>
      <c r="B10">
        <v>52.75562</v>
      </c>
      <c r="C10">
        <v>52.913773033333335</v>
      </c>
      <c r="D10">
        <f t="shared" si="0"/>
        <v>53.377565267002375</v>
      </c>
      <c r="E10">
        <f t="shared" si="1"/>
        <v>52.449980799664296</v>
      </c>
      <c r="G10" t="s">
        <v>16</v>
      </c>
      <c r="H10">
        <v>5.3775809002929671E-2</v>
      </c>
      <c r="J10" s="3"/>
      <c r="K10" s="3"/>
      <c r="M10" s="4" t="s">
        <v>18</v>
      </c>
      <c r="N10" s="5">
        <f>0.1</f>
        <v>0.1</v>
      </c>
    </row>
    <row r="11" spans="1:14" x14ac:dyDescent="0.35">
      <c r="A11">
        <v>1331</v>
      </c>
      <c r="B11">
        <v>53.023710000000001</v>
      </c>
      <c r="C11">
        <v>52.913773033333335</v>
      </c>
      <c r="D11">
        <f t="shared" si="0"/>
        <v>53.377565267002375</v>
      </c>
      <c r="E11">
        <f t="shared" si="1"/>
        <v>52.449980799664296</v>
      </c>
      <c r="G11" t="s">
        <v>19</v>
      </c>
      <c r="H11">
        <v>-4.279388147063834E-2</v>
      </c>
      <c r="J11" s="3"/>
      <c r="K11" s="3"/>
      <c r="M11" s="4" t="s">
        <v>12</v>
      </c>
      <c r="N11" s="5">
        <f>H9</f>
        <v>0.23189611683452069</v>
      </c>
    </row>
    <row r="12" spans="1:14" x14ac:dyDescent="0.35">
      <c r="A12">
        <v>1333</v>
      </c>
      <c r="B12">
        <v>53.029809999999998</v>
      </c>
      <c r="C12">
        <v>52.913773033333335</v>
      </c>
      <c r="D12">
        <f t="shared" si="0"/>
        <v>53.377565267002375</v>
      </c>
      <c r="E12">
        <f t="shared" si="1"/>
        <v>52.449980799664296</v>
      </c>
      <c r="G12" t="s">
        <v>21</v>
      </c>
      <c r="H12">
        <v>-8.9793164750020457E-2</v>
      </c>
      <c r="J12" s="38" t="s">
        <v>17</v>
      </c>
      <c r="K12" s="39"/>
      <c r="M12" s="6" t="s">
        <v>24</v>
      </c>
      <c r="N12" s="7">
        <f>10%</f>
        <v>0.1</v>
      </c>
    </row>
    <row r="13" spans="1:14" x14ac:dyDescent="0.35">
      <c r="A13">
        <v>1340</v>
      </c>
      <c r="B13">
        <v>53.04027</v>
      </c>
      <c r="C13">
        <v>52.913773033333335</v>
      </c>
      <c r="D13">
        <f t="shared" si="0"/>
        <v>53.377565267002375</v>
      </c>
      <c r="E13">
        <f t="shared" si="1"/>
        <v>52.449980799664296</v>
      </c>
      <c r="G13" t="s">
        <v>23</v>
      </c>
      <c r="H13">
        <v>1.0117699999999985</v>
      </c>
      <c r="J13" s="8" t="s">
        <v>10</v>
      </c>
      <c r="K13" s="9" t="s">
        <v>11</v>
      </c>
    </row>
    <row r="14" spans="1:14" x14ac:dyDescent="0.35">
      <c r="A14">
        <v>1341</v>
      </c>
      <c r="B14">
        <v>53.227249999999998</v>
      </c>
      <c r="C14">
        <v>52.913773033333335</v>
      </c>
      <c r="D14">
        <f t="shared" si="0"/>
        <v>53.377565267002375</v>
      </c>
      <c r="E14">
        <f t="shared" si="1"/>
        <v>52.449980799664296</v>
      </c>
      <c r="G14" t="s">
        <v>25</v>
      </c>
      <c r="H14">
        <v>52.375010000000003</v>
      </c>
      <c r="J14" s="10">
        <f>N9-_xlfn.CONFIDENCE.NORM(N12,N10,N8)</f>
        <v>52.883742252157482</v>
      </c>
      <c r="K14" s="11">
        <f>N9+_xlfn.CONFIDENCE.NORM(N12,N10,N8)</f>
        <v>52.943803814509188</v>
      </c>
    </row>
    <row r="15" spans="1:14" x14ac:dyDescent="0.35">
      <c r="A15">
        <v>1355</v>
      </c>
      <c r="B15">
        <v>53.043080000000003</v>
      </c>
      <c r="C15">
        <v>52.913773033333335</v>
      </c>
      <c r="D15">
        <f t="shared" si="0"/>
        <v>53.377565267002375</v>
      </c>
      <c r="E15">
        <f t="shared" si="1"/>
        <v>52.449980799664296</v>
      </c>
      <c r="G15" t="s">
        <v>26</v>
      </c>
      <c r="H15">
        <v>53.386780000000002</v>
      </c>
    </row>
    <row r="16" spans="1:14" x14ac:dyDescent="0.35">
      <c r="A16">
        <v>1360</v>
      </c>
      <c r="B16">
        <v>52.754989999999999</v>
      </c>
      <c r="C16">
        <v>52.913773033333335</v>
      </c>
      <c r="D16">
        <f t="shared" si="0"/>
        <v>53.377565267002375</v>
      </c>
      <c r="E16">
        <f t="shared" si="1"/>
        <v>52.449980799664296</v>
      </c>
      <c r="G16" t="s">
        <v>27</v>
      </c>
      <c r="H16">
        <v>1587.4131910000001</v>
      </c>
    </row>
    <row r="17" spans="1:8" x14ac:dyDescent="0.35">
      <c r="A17">
        <v>1364</v>
      </c>
      <c r="B17">
        <v>52.868969999999997</v>
      </c>
      <c r="C17">
        <v>52.913773033333335</v>
      </c>
      <c r="D17">
        <f t="shared" si="0"/>
        <v>53.377565267002375</v>
      </c>
      <c r="E17">
        <f t="shared" si="1"/>
        <v>52.449980799664296</v>
      </c>
      <c r="G17" t="s">
        <v>29</v>
      </c>
      <c r="H17">
        <v>30</v>
      </c>
    </row>
    <row r="18" spans="1:8" ht="15" thickBot="1" x14ac:dyDescent="0.4">
      <c r="A18">
        <v>1367</v>
      </c>
      <c r="B18">
        <v>53.130180000000003</v>
      </c>
      <c r="C18">
        <v>52.913773033333335</v>
      </c>
      <c r="D18">
        <f t="shared" si="0"/>
        <v>53.377565267002375</v>
      </c>
      <c r="E18">
        <f t="shared" si="1"/>
        <v>52.449980799664296</v>
      </c>
      <c r="G18" s="1" t="s">
        <v>30</v>
      </c>
      <c r="H18" s="1">
        <v>8.6591433116383357E-2</v>
      </c>
    </row>
    <row r="19" spans="1:8" x14ac:dyDescent="0.35">
      <c r="A19">
        <v>1384</v>
      </c>
      <c r="B19">
        <v>52.552810000000001</v>
      </c>
      <c r="C19">
        <v>52.913773033333335</v>
      </c>
      <c r="D19">
        <f t="shared" si="0"/>
        <v>53.377565267002375</v>
      </c>
      <c r="E19">
        <f t="shared" si="1"/>
        <v>52.449980799664296</v>
      </c>
    </row>
    <row r="20" spans="1:8" x14ac:dyDescent="0.35">
      <c r="A20">
        <v>1391</v>
      </c>
      <c r="B20">
        <v>52.77552</v>
      </c>
      <c r="C20">
        <v>52.913773033333335</v>
      </c>
      <c r="D20">
        <f t="shared" si="0"/>
        <v>53.377565267002375</v>
      </c>
      <c r="E20">
        <f t="shared" si="1"/>
        <v>52.449980799664296</v>
      </c>
    </row>
    <row r="21" spans="1:8" x14ac:dyDescent="0.35">
      <c r="A21">
        <v>1404</v>
      </c>
      <c r="B21">
        <v>52.627800000000001</v>
      </c>
      <c r="C21">
        <v>52.913773033333335</v>
      </c>
      <c r="D21">
        <f t="shared" si="0"/>
        <v>53.377565267002375</v>
      </c>
      <c r="E21">
        <f t="shared" si="1"/>
        <v>52.449980799664296</v>
      </c>
    </row>
    <row r="22" spans="1:8" x14ac:dyDescent="0.35">
      <c r="A22">
        <v>1410</v>
      </c>
      <c r="B22">
        <v>52.797139999999999</v>
      </c>
      <c r="C22">
        <v>52.913773033333335</v>
      </c>
      <c r="D22">
        <f t="shared" si="0"/>
        <v>53.377565267002375</v>
      </c>
      <c r="E22">
        <f t="shared" si="1"/>
        <v>52.449980799664296</v>
      </c>
    </row>
    <row r="23" spans="1:8" x14ac:dyDescent="0.35">
      <c r="A23">
        <v>1415</v>
      </c>
      <c r="B23">
        <v>52.939549999999997</v>
      </c>
      <c r="C23">
        <v>52.913773033333335</v>
      </c>
      <c r="D23">
        <f t="shared" si="0"/>
        <v>53.377565267002375</v>
      </c>
      <c r="E23">
        <f t="shared" si="1"/>
        <v>52.449980799664296</v>
      </c>
    </row>
    <row r="24" spans="1:8" x14ac:dyDescent="0.35">
      <c r="A24">
        <v>1418</v>
      </c>
      <c r="B24">
        <v>52.890819999999998</v>
      </c>
      <c r="C24">
        <v>52.913773033333335</v>
      </c>
      <c r="D24">
        <f t="shared" si="0"/>
        <v>53.377565267002375</v>
      </c>
      <c r="E24">
        <f t="shared" si="1"/>
        <v>52.449980799664296</v>
      </c>
    </row>
    <row r="25" spans="1:8" x14ac:dyDescent="0.35">
      <c r="A25">
        <v>1419</v>
      </c>
      <c r="B25">
        <v>52.810040000000001</v>
      </c>
      <c r="C25">
        <v>52.913773033333335</v>
      </c>
      <c r="D25">
        <f t="shared" si="0"/>
        <v>53.377565267002375</v>
      </c>
      <c r="E25">
        <f t="shared" si="1"/>
        <v>52.449980799664296</v>
      </c>
    </row>
    <row r="26" spans="1:8" x14ac:dyDescent="0.35">
      <c r="A26">
        <v>1425</v>
      </c>
      <c r="B26">
        <v>52.600000999999999</v>
      </c>
      <c r="C26">
        <v>52.913773033333335</v>
      </c>
      <c r="D26">
        <f t="shared" si="0"/>
        <v>53.377565267002375</v>
      </c>
      <c r="E26">
        <f t="shared" si="1"/>
        <v>52.449980799664296</v>
      </c>
    </row>
    <row r="27" spans="1:8" x14ac:dyDescent="0.35">
      <c r="A27">
        <v>1437</v>
      </c>
      <c r="B27">
        <v>52.738509999999998</v>
      </c>
      <c r="C27">
        <v>52.913773033333335</v>
      </c>
      <c r="D27">
        <f t="shared" si="0"/>
        <v>53.377565267002375</v>
      </c>
      <c r="E27">
        <f t="shared" si="1"/>
        <v>52.449980799664296</v>
      </c>
    </row>
    <row r="28" spans="1:8" x14ac:dyDescent="0.35">
      <c r="A28">
        <v>1459</v>
      </c>
      <c r="B28">
        <v>52.375010000000003</v>
      </c>
      <c r="C28">
        <v>52.913773033333335</v>
      </c>
      <c r="D28">
        <f t="shared" si="0"/>
        <v>53.377565267002375</v>
      </c>
      <c r="E28">
        <f t="shared" si="1"/>
        <v>52.449980799664296</v>
      </c>
    </row>
    <row r="29" spans="1:8" x14ac:dyDescent="0.35">
      <c r="A29">
        <v>1473</v>
      </c>
      <c r="B29">
        <v>52.943399999999997</v>
      </c>
      <c r="C29">
        <v>52.913773033333335</v>
      </c>
      <c r="D29">
        <f t="shared" si="0"/>
        <v>53.377565267002375</v>
      </c>
      <c r="E29">
        <f t="shared" si="1"/>
        <v>52.449980799664296</v>
      </c>
    </row>
    <row r="30" spans="1:8" x14ac:dyDescent="0.35">
      <c r="A30">
        <v>1476</v>
      </c>
      <c r="B30">
        <v>52.981479999999998</v>
      </c>
      <c r="C30">
        <v>52.913773033333335</v>
      </c>
      <c r="D30">
        <f t="shared" si="0"/>
        <v>53.377565267002375</v>
      </c>
      <c r="E30">
        <f t="shared" si="1"/>
        <v>52.449980799664296</v>
      </c>
    </row>
    <row r="31" spans="1:8" x14ac:dyDescent="0.35">
      <c r="A31" s="17">
        <v>1478</v>
      </c>
      <c r="B31" s="17">
        <v>53.317399999999999</v>
      </c>
      <c r="C31" s="17">
        <v>52.913773033333335</v>
      </c>
      <c r="D31" s="17">
        <f t="shared" si="0"/>
        <v>53.377565267002375</v>
      </c>
      <c r="E31" s="17">
        <f t="shared" si="1"/>
        <v>52.449980799664296</v>
      </c>
    </row>
  </sheetData>
  <mergeCells count="2">
    <mergeCell ref="J7:K7"/>
    <mergeCell ref="J12:K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5A4A1-CDCF-4738-AEEA-C260600E4220}">
  <dimension ref="A1:L31"/>
  <sheetViews>
    <sheetView showGridLines="0" zoomScaleNormal="100" workbookViewId="0"/>
  </sheetViews>
  <sheetFormatPr defaultRowHeight="14.5" x14ac:dyDescent="0.35"/>
  <cols>
    <col min="1" max="1" width="3.81640625" bestFit="1" customWidth="1"/>
    <col min="8" max="8" width="21.453125" bestFit="1" customWidth="1"/>
  </cols>
  <sheetData>
    <row r="1" spans="1:12" ht="15" thickBot="1" x14ac:dyDescent="0.4">
      <c r="B1" s="24" t="s">
        <v>3</v>
      </c>
      <c r="C1" s="24" t="s">
        <v>4</v>
      </c>
      <c r="D1" s="24" t="s">
        <v>2</v>
      </c>
      <c r="E1" s="24" t="s">
        <v>5</v>
      </c>
      <c r="F1" s="24" t="s">
        <v>6</v>
      </c>
      <c r="H1" s="2" t="s">
        <v>4</v>
      </c>
      <c r="I1" s="2"/>
    </row>
    <row r="2" spans="1:12" x14ac:dyDescent="0.35">
      <c r="A2">
        <f ca="1">RANDBETWEEN(774,961)</f>
        <v>784</v>
      </c>
      <c r="B2">
        <v>778</v>
      </c>
      <c r="C2">
        <v>52.842820000000003</v>
      </c>
      <c r="D2">
        <v>53.013181333333328</v>
      </c>
      <c r="E2">
        <f>I3+2*I7</f>
        <v>53.509357743556151</v>
      </c>
      <c r="F2">
        <f>I3-2*I7</f>
        <v>52.517004923110505</v>
      </c>
      <c r="K2" s="43" t="s">
        <v>20</v>
      </c>
      <c r="L2" s="16">
        <v>30</v>
      </c>
    </row>
    <row r="3" spans="1:12" x14ac:dyDescent="0.35">
      <c r="B3">
        <v>781</v>
      </c>
      <c r="C3">
        <v>52.748800000000003</v>
      </c>
      <c r="D3">
        <v>53.013181333333328</v>
      </c>
      <c r="E3">
        <f>E2</f>
        <v>53.509357743556151</v>
      </c>
      <c r="F3">
        <f>F2</f>
        <v>52.517004923110505</v>
      </c>
      <c r="H3" t="s">
        <v>2</v>
      </c>
      <c r="I3">
        <v>53.013181333333328</v>
      </c>
      <c r="K3" s="4" t="s">
        <v>22</v>
      </c>
      <c r="L3" s="5">
        <f>I3</f>
        <v>53.013181333333328</v>
      </c>
    </row>
    <row r="4" spans="1:12" x14ac:dyDescent="0.35">
      <c r="B4">
        <v>785</v>
      </c>
      <c r="C4">
        <v>52.784869999999998</v>
      </c>
      <c r="D4">
        <v>53.013181333333328</v>
      </c>
      <c r="E4">
        <f t="shared" ref="E4:E31" si="0">E3</f>
        <v>53.509357743556151</v>
      </c>
      <c r="F4">
        <f t="shared" ref="F4:F31" si="1">F3</f>
        <v>52.517004923110505</v>
      </c>
      <c r="H4" t="s">
        <v>9</v>
      </c>
      <c r="I4">
        <v>4.5294502063496361E-2</v>
      </c>
      <c r="K4" s="4" t="s">
        <v>18</v>
      </c>
      <c r="L4" s="5">
        <f>0.1</f>
        <v>0.1</v>
      </c>
    </row>
    <row r="5" spans="1:12" x14ac:dyDescent="0.35">
      <c r="B5">
        <v>792</v>
      </c>
      <c r="C5">
        <v>53.240349999999999</v>
      </c>
      <c r="D5">
        <v>53.013181333333328</v>
      </c>
      <c r="E5">
        <f t="shared" si="0"/>
        <v>53.509357743556151</v>
      </c>
      <c r="F5">
        <f t="shared" si="1"/>
        <v>52.517004923110505</v>
      </c>
      <c r="H5" t="s">
        <v>13</v>
      </c>
      <c r="I5">
        <v>53.006195000000005</v>
      </c>
      <c r="K5" s="4" t="s">
        <v>12</v>
      </c>
      <c r="L5" s="5">
        <f>I7</f>
        <v>0.2480882051114125</v>
      </c>
    </row>
    <row r="6" spans="1:12" x14ac:dyDescent="0.35">
      <c r="B6">
        <v>810</v>
      </c>
      <c r="C6">
        <v>52.553800000000003</v>
      </c>
      <c r="D6">
        <v>53.013181333333328</v>
      </c>
      <c r="E6">
        <f t="shared" si="0"/>
        <v>53.509357743556151</v>
      </c>
      <c r="F6">
        <f t="shared" si="1"/>
        <v>52.517004923110505</v>
      </c>
      <c r="H6" t="s">
        <v>14</v>
      </c>
      <c r="I6" t="e">
        <v>#N/A</v>
      </c>
      <c r="K6" s="6" t="s">
        <v>24</v>
      </c>
      <c r="L6" s="7">
        <f>10%</f>
        <v>0.1</v>
      </c>
    </row>
    <row r="7" spans="1:12" x14ac:dyDescent="0.35">
      <c r="B7">
        <v>811</v>
      </c>
      <c r="C7">
        <v>53.28002</v>
      </c>
      <c r="D7">
        <v>53.013181333333328</v>
      </c>
      <c r="E7">
        <f t="shared" si="0"/>
        <v>53.509357743556151</v>
      </c>
      <c r="F7">
        <f t="shared" si="1"/>
        <v>52.517004923110505</v>
      </c>
      <c r="H7" t="s">
        <v>15</v>
      </c>
      <c r="I7">
        <v>0.2480882051114125</v>
      </c>
    </row>
    <row r="8" spans="1:12" x14ac:dyDescent="0.35">
      <c r="B8">
        <v>814</v>
      </c>
      <c r="C8">
        <v>53.102119999999999</v>
      </c>
      <c r="D8">
        <v>53.013181333333328</v>
      </c>
      <c r="E8">
        <f t="shared" si="0"/>
        <v>53.509357743556151</v>
      </c>
      <c r="F8">
        <f t="shared" si="1"/>
        <v>52.517004923110505</v>
      </c>
      <c r="H8" t="s">
        <v>16</v>
      </c>
      <c r="I8">
        <v>6.1547757515402271E-2</v>
      </c>
      <c r="K8" s="38" t="s">
        <v>8</v>
      </c>
      <c r="L8" s="39"/>
    </row>
    <row r="9" spans="1:12" x14ac:dyDescent="0.35">
      <c r="B9">
        <v>816</v>
      </c>
      <c r="C9">
        <v>52.711019999999998</v>
      </c>
      <c r="D9">
        <v>53.013181333333328</v>
      </c>
      <c r="E9">
        <f t="shared" si="0"/>
        <v>53.509357743556151</v>
      </c>
      <c r="F9">
        <f t="shared" si="1"/>
        <v>52.517004923110505</v>
      </c>
      <c r="H9" t="s">
        <v>19</v>
      </c>
      <c r="I9">
        <v>-0.79717971791701503</v>
      </c>
      <c r="K9" s="8" t="s">
        <v>10</v>
      </c>
      <c r="L9" s="9" t="s">
        <v>11</v>
      </c>
    </row>
    <row r="10" spans="1:12" x14ac:dyDescent="0.35">
      <c r="B10">
        <v>834</v>
      </c>
      <c r="C10">
        <v>52.976120000000002</v>
      </c>
      <c r="D10">
        <v>53.013181333333328</v>
      </c>
      <c r="E10">
        <f t="shared" si="0"/>
        <v>53.509357743556151</v>
      </c>
      <c r="F10">
        <f t="shared" si="1"/>
        <v>52.517004923110505</v>
      </c>
      <c r="H10" t="s">
        <v>21</v>
      </c>
      <c r="I10">
        <v>-2.8727800629693823E-2</v>
      </c>
      <c r="K10" s="10">
        <f>L3-_xlfn.CONFIDENCE.T(L6,L5,L2)</f>
        <v>52.936220220723861</v>
      </c>
      <c r="L10" s="11">
        <f>L3+_xlfn.CONFIDENCE.T(L6,L5,L2)</f>
        <v>53.090142445942796</v>
      </c>
    </row>
    <row r="11" spans="1:12" x14ac:dyDescent="0.35">
      <c r="B11">
        <v>841</v>
      </c>
      <c r="C11">
        <v>53.174759999999999</v>
      </c>
      <c r="D11">
        <v>53.013181333333328</v>
      </c>
      <c r="E11">
        <f t="shared" si="0"/>
        <v>53.509357743556151</v>
      </c>
      <c r="F11">
        <f t="shared" si="1"/>
        <v>52.517004923110505</v>
      </c>
      <c r="H11" t="s">
        <v>23</v>
      </c>
      <c r="I11">
        <v>0.92369000000000057</v>
      </c>
      <c r="K11" s="3"/>
      <c r="L11" s="3"/>
    </row>
    <row r="12" spans="1:12" x14ac:dyDescent="0.35">
      <c r="B12">
        <v>856</v>
      </c>
      <c r="C12">
        <v>53.022930000000002</v>
      </c>
      <c r="D12">
        <v>53.013181333333328</v>
      </c>
      <c r="E12">
        <f t="shared" si="0"/>
        <v>53.509357743556151</v>
      </c>
      <c r="F12">
        <f t="shared" si="1"/>
        <v>52.517004923110505</v>
      </c>
      <c r="H12" t="s">
        <v>25</v>
      </c>
      <c r="I12">
        <v>52.553800000000003</v>
      </c>
      <c r="K12" s="3"/>
      <c r="L12" s="3"/>
    </row>
    <row r="13" spans="1:12" x14ac:dyDescent="0.35">
      <c r="B13">
        <v>860</v>
      </c>
      <c r="C13">
        <v>52.825090000000003</v>
      </c>
      <c r="D13">
        <v>53.013181333333328</v>
      </c>
      <c r="E13">
        <f t="shared" si="0"/>
        <v>53.509357743556151</v>
      </c>
      <c r="F13">
        <f t="shared" si="1"/>
        <v>52.517004923110505</v>
      </c>
      <c r="H13" t="s">
        <v>26</v>
      </c>
      <c r="I13">
        <v>53.477490000000003</v>
      </c>
      <c r="K13" s="38" t="s">
        <v>17</v>
      </c>
      <c r="L13" s="39"/>
    </row>
    <row r="14" spans="1:12" x14ac:dyDescent="0.35">
      <c r="B14">
        <v>866</v>
      </c>
      <c r="C14">
        <v>52.975099999999998</v>
      </c>
      <c r="D14">
        <v>53.013181333333328</v>
      </c>
      <c r="E14">
        <f t="shared" si="0"/>
        <v>53.509357743556151</v>
      </c>
      <c r="F14">
        <f t="shared" si="1"/>
        <v>52.517004923110505</v>
      </c>
      <c r="H14" t="s">
        <v>27</v>
      </c>
      <c r="I14">
        <v>1590.3954399999998</v>
      </c>
      <c r="K14" s="8" t="s">
        <v>10</v>
      </c>
      <c r="L14" s="9" t="s">
        <v>11</v>
      </c>
    </row>
    <row r="15" spans="1:12" x14ac:dyDescent="0.35">
      <c r="B15">
        <v>868</v>
      </c>
      <c r="C15">
        <v>53.185850000000002</v>
      </c>
      <c r="D15">
        <v>53.013181333333328</v>
      </c>
      <c r="E15">
        <f t="shared" si="0"/>
        <v>53.509357743556151</v>
      </c>
      <c r="F15">
        <f t="shared" si="1"/>
        <v>52.517004923110505</v>
      </c>
      <c r="H15" t="s">
        <v>29</v>
      </c>
      <c r="I15">
        <v>30</v>
      </c>
      <c r="K15" s="10">
        <f>L3-_xlfn.CONFIDENCE.NORM(L6,L4,L2)</f>
        <v>52.983150552157475</v>
      </c>
      <c r="L15" s="11">
        <f>L3+_xlfn.CONFIDENCE.NORM(L6,L4,L2)</f>
        <v>53.043212114509181</v>
      </c>
    </row>
    <row r="16" spans="1:12" ht="15" thickBot="1" x14ac:dyDescent="0.4">
      <c r="B16">
        <v>889</v>
      </c>
      <c r="C16">
        <v>52.567369999999997</v>
      </c>
      <c r="D16">
        <v>53.013181333333328</v>
      </c>
      <c r="E16">
        <f t="shared" si="0"/>
        <v>53.509357743556151</v>
      </c>
      <c r="F16">
        <f t="shared" si="1"/>
        <v>52.517004923110505</v>
      </c>
      <c r="H16" s="1" t="s">
        <v>30</v>
      </c>
      <c r="I16" s="1">
        <v>9.2637658245903656E-2</v>
      </c>
    </row>
    <row r="17" spans="2:6" x14ac:dyDescent="0.35">
      <c r="B17">
        <v>900</v>
      </c>
      <c r="C17">
        <v>53.36459</v>
      </c>
      <c r="D17">
        <v>53.013181333333328</v>
      </c>
      <c r="E17">
        <f t="shared" si="0"/>
        <v>53.509357743556151</v>
      </c>
      <c r="F17">
        <f t="shared" si="1"/>
        <v>52.517004923110505</v>
      </c>
    </row>
    <row r="18" spans="2:6" x14ac:dyDescent="0.35">
      <c r="B18">
        <v>903</v>
      </c>
      <c r="C18">
        <v>53.427959999999999</v>
      </c>
      <c r="D18">
        <v>53.013181333333328</v>
      </c>
      <c r="E18">
        <f t="shared" si="0"/>
        <v>53.509357743556151</v>
      </c>
      <c r="F18">
        <f t="shared" si="1"/>
        <v>52.517004923110505</v>
      </c>
    </row>
    <row r="19" spans="2:6" x14ac:dyDescent="0.35">
      <c r="B19">
        <v>906</v>
      </c>
      <c r="C19">
        <v>53.17624</v>
      </c>
      <c r="D19">
        <v>53.013181333333328</v>
      </c>
      <c r="E19">
        <f t="shared" si="0"/>
        <v>53.509357743556151</v>
      </c>
      <c r="F19">
        <f t="shared" si="1"/>
        <v>52.517004923110505</v>
      </c>
    </row>
    <row r="20" spans="2:6" x14ac:dyDescent="0.35">
      <c r="B20">
        <v>909</v>
      </c>
      <c r="C20">
        <v>53.3155</v>
      </c>
      <c r="D20">
        <v>53.013181333333328</v>
      </c>
      <c r="E20">
        <f t="shared" si="0"/>
        <v>53.509357743556151</v>
      </c>
      <c r="F20">
        <f t="shared" si="1"/>
        <v>52.517004923110505</v>
      </c>
    </row>
    <row r="21" spans="2:6" x14ac:dyDescent="0.35">
      <c r="B21">
        <v>912</v>
      </c>
      <c r="C21">
        <v>53.137619999999998</v>
      </c>
      <c r="D21">
        <v>53.013181333333328</v>
      </c>
      <c r="E21">
        <f t="shared" si="0"/>
        <v>53.509357743556151</v>
      </c>
      <c r="F21">
        <f t="shared" si="1"/>
        <v>52.517004923110505</v>
      </c>
    </row>
    <row r="22" spans="2:6" x14ac:dyDescent="0.35">
      <c r="B22">
        <v>913</v>
      </c>
      <c r="C22">
        <v>52.80462</v>
      </c>
      <c r="D22">
        <v>53.013181333333328</v>
      </c>
      <c r="E22">
        <f t="shared" si="0"/>
        <v>53.509357743556151</v>
      </c>
      <c r="F22">
        <f t="shared" si="1"/>
        <v>52.517004923110505</v>
      </c>
    </row>
    <row r="23" spans="2:6" x14ac:dyDescent="0.35">
      <c r="B23">
        <v>930</v>
      </c>
      <c r="C23">
        <v>53.173169999999999</v>
      </c>
      <c r="D23">
        <v>53.013181333333328</v>
      </c>
      <c r="E23">
        <f t="shared" si="0"/>
        <v>53.509357743556151</v>
      </c>
      <c r="F23">
        <f t="shared" si="1"/>
        <v>52.517004923110505</v>
      </c>
    </row>
    <row r="24" spans="2:6" x14ac:dyDescent="0.35">
      <c r="B24">
        <v>935</v>
      </c>
      <c r="C24">
        <v>53.064140000000002</v>
      </c>
      <c r="D24">
        <v>53.013181333333328</v>
      </c>
      <c r="E24">
        <f t="shared" si="0"/>
        <v>53.509357743556151</v>
      </c>
      <c r="F24">
        <f t="shared" si="1"/>
        <v>52.517004923110505</v>
      </c>
    </row>
    <row r="25" spans="2:6" x14ac:dyDescent="0.35">
      <c r="B25">
        <v>944</v>
      </c>
      <c r="C25">
        <v>53.152619999999999</v>
      </c>
      <c r="D25">
        <v>53.013181333333328</v>
      </c>
      <c r="E25">
        <f t="shared" si="0"/>
        <v>53.509357743556151</v>
      </c>
      <c r="F25">
        <f t="shared" si="1"/>
        <v>52.517004923110505</v>
      </c>
    </row>
    <row r="26" spans="2:6" x14ac:dyDescent="0.35">
      <c r="B26">
        <v>945</v>
      </c>
      <c r="C26">
        <v>52.97307</v>
      </c>
      <c r="D26">
        <v>53.013181333333328</v>
      </c>
      <c r="E26">
        <f t="shared" si="0"/>
        <v>53.509357743556151</v>
      </c>
      <c r="F26">
        <f t="shared" si="1"/>
        <v>52.517004923110505</v>
      </c>
    </row>
    <row r="27" spans="2:6" x14ac:dyDescent="0.35">
      <c r="B27">
        <v>947</v>
      </c>
      <c r="C27">
        <v>53.477490000000003</v>
      </c>
      <c r="D27">
        <v>53.013181333333328</v>
      </c>
      <c r="E27">
        <f t="shared" si="0"/>
        <v>53.509357743556151</v>
      </c>
      <c r="F27">
        <f t="shared" si="1"/>
        <v>52.517004923110505</v>
      </c>
    </row>
    <row r="28" spans="2:6" x14ac:dyDescent="0.35">
      <c r="B28">
        <v>948</v>
      </c>
      <c r="C28">
        <v>52.780380000000001</v>
      </c>
      <c r="D28">
        <v>53.013181333333328</v>
      </c>
      <c r="E28">
        <f t="shared" si="0"/>
        <v>53.509357743556151</v>
      </c>
      <c r="F28">
        <f t="shared" si="1"/>
        <v>52.517004923110505</v>
      </c>
    </row>
    <row r="29" spans="2:6" x14ac:dyDescent="0.35">
      <c r="B29">
        <v>953</v>
      </c>
      <c r="C29">
        <v>52.711370000000002</v>
      </c>
      <c r="D29">
        <v>53.013181333333328</v>
      </c>
      <c r="E29">
        <f t="shared" si="0"/>
        <v>53.509357743556151</v>
      </c>
      <c r="F29">
        <f t="shared" si="1"/>
        <v>52.517004923110505</v>
      </c>
    </row>
    <row r="30" spans="2:6" x14ac:dyDescent="0.35">
      <c r="B30">
        <v>955</v>
      </c>
      <c r="C30">
        <v>52.856189999999998</v>
      </c>
      <c r="D30">
        <v>53.013181333333328</v>
      </c>
      <c r="E30">
        <f t="shared" si="0"/>
        <v>53.509357743556151</v>
      </c>
      <c r="F30">
        <f t="shared" si="1"/>
        <v>52.517004923110505</v>
      </c>
    </row>
    <row r="31" spans="2:6" x14ac:dyDescent="0.35">
      <c r="B31">
        <v>958</v>
      </c>
      <c r="C31">
        <v>52.989460000000001</v>
      </c>
      <c r="D31">
        <v>53.013181333333328</v>
      </c>
      <c r="E31">
        <f t="shared" si="0"/>
        <v>53.509357743556151</v>
      </c>
      <c r="F31">
        <f t="shared" si="1"/>
        <v>52.517004923110505</v>
      </c>
    </row>
  </sheetData>
  <sortState xmlns:xlrd2="http://schemas.microsoft.com/office/spreadsheetml/2017/richdata2" ref="B2:B31">
    <sortCondition ref="B2:B31"/>
  </sortState>
  <mergeCells count="2">
    <mergeCell ref="K8:L8"/>
    <mergeCell ref="K13:L1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42A7D-AD56-4102-A7E7-3062B5DB6F47}">
  <dimension ref="A1:L31"/>
  <sheetViews>
    <sheetView showGridLines="0" zoomScaleNormal="100" workbookViewId="0"/>
  </sheetViews>
  <sheetFormatPr defaultRowHeight="14.5" x14ac:dyDescent="0.35"/>
  <cols>
    <col min="1" max="1" width="4.81640625" bestFit="1" customWidth="1"/>
    <col min="8" max="8" width="21.453125" bestFit="1" customWidth="1"/>
  </cols>
  <sheetData>
    <row r="1" spans="1:12" ht="15" thickBot="1" x14ac:dyDescent="0.4">
      <c r="B1" s="23" t="s">
        <v>3</v>
      </c>
      <c r="C1" s="23" t="s">
        <v>4</v>
      </c>
      <c r="D1" s="23" t="s">
        <v>2</v>
      </c>
      <c r="E1" s="23" t="s">
        <v>5</v>
      </c>
      <c r="F1" s="23" t="s">
        <v>33</v>
      </c>
    </row>
    <row r="2" spans="1:12" x14ac:dyDescent="0.35">
      <c r="A2">
        <f ca="1">RANDBETWEEN(2068,2203)</f>
        <v>2184</v>
      </c>
      <c r="B2">
        <v>2071</v>
      </c>
      <c r="C2">
        <v>52.988959999999999</v>
      </c>
      <c r="D2">
        <v>53.043644999999998</v>
      </c>
      <c r="E2">
        <f>I4+2*I8</f>
        <v>53.504683955306753</v>
      </c>
      <c r="F2">
        <f>I4-2*I8</f>
        <v>52.582606044693243</v>
      </c>
      <c r="H2" s="2" t="s">
        <v>4</v>
      </c>
      <c r="I2" s="2"/>
    </row>
    <row r="3" spans="1:12" x14ac:dyDescent="0.35">
      <c r="B3">
        <v>2097</v>
      </c>
      <c r="C3">
        <v>52.909640000000003</v>
      </c>
      <c r="D3">
        <v>53.043644999999998</v>
      </c>
      <c r="E3">
        <f t="shared" ref="E3:E31" si="0">E2</f>
        <v>53.504683955306753</v>
      </c>
      <c r="F3">
        <f t="shared" ref="F3:F31" si="1">F2</f>
        <v>52.582606044693243</v>
      </c>
      <c r="K3" s="43" t="s">
        <v>20</v>
      </c>
      <c r="L3" s="16">
        <v>30</v>
      </c>
    </row>
    <row r="4" spans="1:12" x14ac:dyDescent="0.35">
      <c r="B4">
        <v>2101</v>
      </c>
      <c r="C4">
        <v>53.44041</v>
      </c>
      <c r="D4">
        <v>53.043644999999998</v>
      </c>
      <c r="E4">
        <f t="shared" si="0"/>
        <v>53.504683955306753</v>
      </c>
      <c r="F4">
        <f t="shared" si="1"/>
        <v>52.582606044693243</v>
      </c>
      <c r="H4" t="s">
        <v>2</v>
      </c>
      <c r="I4">
        <v>53.043644999999998</v>
      </c>
      <c r="K4" s="4" t="s">
        <v>22</v>
      </c>
      <c r="L4" s="5">
        <f>I4</f>
        <v>53.043644999999998</v>
      </c>
    </row>
    <row r="5" spans="1:12" x14ac:dyDescent="0.35">
      <c r="B5">
        <v>2105</v>
      </c>
      <c r="C5">
        <v>53.008899999999997</v>
      </c>
      <c r="D5">
        <v>53.043644999999998</v>
      </c>
      <c r="E5">
        <f t="shared" si="0"/>
        <v>53.504683955306753</v>
      </c>
      <c r="F5">
        <f t="shared" si="1"/>
        <v>52.582606044693243</v>
      </c>
      <c r="H5" t="s">
        <v>9</v>
      </c>
      <c r="I5">
        <v>4.2086905951687771E-2</v>
      </c>
      <c r="K5" s="4" t="s">
        <v>18</v>
      </c>
      <c r="L5" s="5">
        <f>0.1</f>
        <v>0.1</v>
      </c>
    </row>
    <row r="6" spans="1:12" x14ac:dyDescent="0.35">
      <c r="B6">
        <v>2106</v>
      </c>
      <c r="C6">
        <v>53.410550000000001</v>
      </c>
      <c r="D6">
        <v>53.043644999999998</v>
      </c>
      <c r="E6">
        <f t="shared" si="0"/>
        <v>53.504683955306753</v>
      </c>
      <c r="F6">
        <f t="shared" si="1"/>
        <v>52.582606044693243</v>
      </c>
      <c r="H6" t="s">
        <v>13</v>
      </c>
      <c r="I6">
        <v>53.004019999999997</v>
      </c>
      <c r="K6" s="4" t="s">
        <v>12</v>
      </c>
      <c r="L6" s="5">
        <f>I8</f>
        <v>0.23051947765337824</v>
      </c>
    </row>
    <row r="7" spans="1:12" x14ac:dyDescent="0.35">
      <c r="B7">
        <v>2109</v>
      </c>
      <c r="C7">
        <v>53.173740000000002</v>
      </c>
      <c r="D7">
        <v>53.043644999999998</v>
      </c>
      <c r="E7">
        <f t="shared" si="0"/>
        <v>53.504683955306753</v>
      </c>
      <c r="F7">
        <f t="shared" si="1"/>
        <v>52.582606044693243</v>
      </c>
      <c r="H7" t="s">
        <v>14</v>
      </c>
      <c r="I7" t="e">
        <v>#N/A</v>
      </c>
      <c r="K7" s="6" t="s">
        <v>24</v>
      </c>
      <c r="L7" s="7">
        <f>10%</f>
        <v>0.1</v>
      </c>
    </row>
    <row r="8" spans="1:12" x14ac:dyDescent="0.35">
      <c r="B8">
        <v>2111</v>
      </c>
      <c r="C8">
        <v>52.662709999999997</v>
      </c>
      <c r="D8">
        <v>53.043644999999998</v>
      </c>
      <c r="E8">
        <f t="shared" si="0"/>
        <v>53.504683955306753</v>
      </c>
      <c r="F8">
        <f t="shared" si="1"/>
        <v>52.582606044693243</v>
      </c>
      <c r="H8" t="s">
        <v>15</v>
      </c>
      <c r="I8">
        <v>0.23051947765337824</v>
      </c>
    </row>
    <row r="9" spans="1:12" x14ac:dyDescent="0.35">
      <c r="B9">
        <v>2113</v>
      </c>
      <c r="C9">
        <v>53.167960000000001</v>
      </c>
      <c r="D9">
        <v>53.043644999999998</v>
      </c>
      <c r="E9">
        <f t="shared" si="0"/>
        <v>53.504683955306753</v>
      </c>
      <c r="F9">
        <f t="shared" si="1"/>
        <v>52.582606044693243</v>
      </c>
      <c r="H9" t="s">
        <v>16</v>
      </c>
      <c r="I9">
        <v>5.313922957758635E-2</v>
      </c>
      <c r="K9" s="38" t="s">
        <v>8</v>
      </c>
      <c r="L9" s="39"/>
    </row>
    <row r="10" spans="1:12" x14ac:dyDescent="0.35">
      <c r="B10">
        <v>2119</v>
      </c>
      <c r="C10">
        <v>53.258389999999999</v>
      </c>
      <c r="D10">
        <v>53.043644999999998</v>
      </c>
      <c r="E10">
        <f t="shared" si="0"/>
        <v>53.504683955306753</v>
      </c>
      <c r="F10">
        <f t="shared" si="1"/>
        <v>52.582606044693243</v>
      </c>
      <c r="H10" t="s">
        <v>19</v>
      </c>
      <c r="I10">
        <v>0.68595956490080967</v>
      </c>
      <c r="K10" s="8" t="s">
        <v>10</v>
      </c>
      <c r="L10" s="9" t="s">
        <v>11</v>
      </c>
    </row>
    <row r="11" spans="1:12" x14ac:dyDescent="0.35">
      <c r="B11">
        <v>2120</v>
      </c>
      <c r="C11">
        <v>52.814929999999997</v>
      </c>
      <c r="D11">
        <v>53.043644999999998</v>
      </c>
      <c r="E11">
        <f t="shared" si="0"/>
        <v>53.504683955306753</v>
      </c>
      <c r="F11">
        <f t="shared" si="1"/>
        <v>52.582606044693243</v>
      </c>
      <c r="H11" t="s">
        <v>21</v>
      </c>
      <c r="I11">
        <v>-0.37343503438839559</v>
      </c>
      <c r="K11" s="10">
        <f>L4-_xlfn.CONFIDENCE.T(L7,L6,L3)</f>
        <v>52.972134000634313</v>
      </c>
      <c r="L11" s="11">
        <f>L4+_xlfn.CONFIDENCE.T(L7,L6,L3)</f>
        <v>53.115155999365683</v>
      </c>
    </row>
    <row r="12" spans="1:12" x14ac:dyDescent="0.35">
      <c r="B12">
        <v>2123</v>
      </c>
      <c r="C12">
        <v>53.219900000000003</v>
      </c>
      <c r="D12">
        <v>53.043644999999998</v>
      </c>
      <c r="E12">
        <f t="shared" si="0"/>
        <v>53.504683955306753</v>
      </c>
      <c r="F12">
        <f t="shared" si="1"/>
        <v>52.582606044693243</v>
      </c>
      <c r="H12" t="s">
        <v>23</v>
      </c>
      <c r="I12">
        <v>1.031010000000002</v>
      </c>
      <c r="K12" s="3"/>
      <c r="L12" s="3"/>
    </row>
    <row r="13" spans="1:12" x14ac:dyDescent="0.35">
      <c r="B13">
        <v>2130</v>
      </c>
      <c r="C13">
        <v>52.884610000000002</v>
      </c>
      <c r="D13">
        <v>53.043644999999998</v>
      </c>
      <c r="E13">
        <f t="shared" si="0"/>
        <v>53.504683955306753</v>
      </c>
      <c r="F13">
        <f t="shared" si="1"/>
        <v>52.582606044693243</v>
      </c>
      <c r="H13" t="s">
        <v>25</v>
      </c>
      <c r="I13">
        <v>52.409399999999998</v>
      </c>
      <c r="K13" s="3"/>
      <c r="L13" s="3"/>
    </row>
    <row r="14" spans="1:12" x14ac:dyDescent="0.35">
      <c r="B14">
        <v>2131</v>
      </c>
      <c r="C14">
        <v>53.240589999999997</v>
      </c>
      <c r="D14">
        <v>53.043644999999998</v>
      </c>
      <c r="E14">
        <f t="shared" si="0"/>
        <v>53.504683955306753</v>
      </c>
      <c r="F14">
        <f t="shared" si="1"/>
        <v>52.582606044693243</v>
      </c>
      <c r="H14" t="s">
        <v>26</v>
      </c>
      <c r="I14">
        <v>53.44041</v>
      </c>
      <c r="K14" s="38" t="s">
        <v>17</v>
      </c>
      <c r="L14" s="39"/>
    </row>
    <row r="15" spans="1:12" x14ac:dyDescent="0.35">
      <c r="B15">
        <v>2139</v>
      </c>
      <c r="C15">
        <v>53.395009999999999</v>
      </c>
      <c r="D15">
        <v>53.043644999999998</v>
      </c>
      <c r="E15">
        <f t="shared" si="0"/>
        <v>53.504683955306753</v>
      </c>
      <c r="F15">
        <f t="shared" si="1"/>
        <v>52.582606044693243</v>
      </c>
      <c r="H15" t="s">
        <v>27</v>
      </c>
      <c r="I15">
        <v>1591.30935</v>
      </c>
      <c r="K15" s="8" t="s">
        <v>10</v>
      </c>
      <c r="L15" s="9" t="s">
        <v>11</v>
      </c>
    </row>
    <row r="16" spans="1:12" x14ac:dyDescent="0.35">
      <c r="B16">
        <v>2140</v>
      </c>
      <c r="C16">
        <v>52.875680000000003</v>
      </c>
      <c r="D16">
        <v>53.043644999999998</v>
      </c>
      <c r="E16">
        <f t="shared" si="0"/>
        <v>53.504683955306753</v>
      </c>
      <c r="F16">
        <f t="shared" si="1"/>
        <v>52.582606044693243</v>
      </c>
      <c r="H16" t="s">
        <v>29</v>
      </c>
      <c r="I16">
        <v>30</v>
      </c>
      <c r="K16" s="10">
        <f>L4-_xlfn.CONFIDENCE.NORM(L7,L5,L3)</f>
        <v>53.013614218824145</v>
      </c>
      <c r="L16" s="11">
        <f>L4+_xlfn.CONFIDENCE.NORM(L7,L5,L3)</f>
        <v>53.073675781175851</v>
      </c>
    </row>
    <row r="17" spans="2:9" ht="15" thickBot="1" x14ac:dyDescent="0.4">
      <c r="B17">
        <v>2141</v>
      </c>
      <c r="C17">
        <v>52.999139999999997</v>
      </c>
      <c r="D17">
        <v>53.043644999999998</v>
      </c>
      <c r="E17">
        <f t="shared" si="0"/>
        <v>53.504683955306753</v>
      </c>
      <c r="F17">
        <f t="shared" si="1"/>
        <v>52.582606044693243</v>
      </c>
      <c r="H17" s="1" t="s">
        <v>30</v>
      </c>
      <c r="I17" s="1">
        <v>8.607738759804312E-2</v>
      </c>
    </row>
    <row r="18" spans="2:9" x14ac:dyDescent="0.35">
      <c r="B18">
        <v>2146</v>
      </c>
      <c r="C18">
        <v>53.183480000000003</v>
      </c>
      <c r="D18">
        <v>53.043644999999998</v>
      </c>
      <c r="E18">
        <f t="shared" si="0"/>
        <v>53.504683955306753</v>
      </c>
      <c r="F18">
        <f t="shared" si="1"/>
        <v>52.582606044693243</v>
      </c>
    </row>
    <row r="19" spans="2:9" x14ac:dyDescent="0.35">
      <c r="B19">
        <v>2147</v>
      </c>
      <c r="C19">
        <v>53.094459999999998</v>
      </c>
      <c r="D19">
        <v>53.043644999999998</v>
      </c>
      <c r="E19">
        <f t="shared" si="0"/>
        <v>53.504683955306753</v>
      </c>
      <c r="F19">
        <f t="shared" si="1"/>
        <v>52.582606044693243</v>
      </c>
    </row>
    <row r="20" spans="2:9" x14ac:dyDescent="0.35">
      <c r="B20">
        <v>2150</v>
      </c>
      <c r="C20">
        <v>53.250520000000002</v>
      </c>
      <c r="D20">
        <v>53.043644999999998</v>
      </c>
      <c r="E20">
        <f t="shared" si="0"/>
        <v>53.504683955306753</v>
      </c>
      <c r="F20">
        <f t="shared" si="1"/>
        <v>52.582606044693243</v>
      </c>
    </row>
    <row r="21" spans="2:9" x14ac:dyDescent="0.35">
      <c r="B21">
        <v>2153</v>
      </c>
      <c r="C21">
        <v>53.01979</v>
      </c>
      <c r="D21">
        <v>53.043644999999998</v>
      </c>
      <c r="E21">
        <f t="shared" si="0"/>
        <v>53.504683955306753</v>
      </c>
      <c r="F21">
        <f t="shared" si="1"/>
        <v>52.582606044693243</v>
      </c>
    </row>
    <row r="22" spans="2:9" x14ac:dyDescent="0.35">
      <c r="B22">
        <v>2159</v>
      </c>
      <c r="C22">
        <v>52.963079999999998</v>
      </c>
      <c r="D22">
        <v>53.043644999999998</v>
      </c>
      <c r="E22">
        <f t="shared" si="0"/>
        <v>53.504683955306753</v>
      </c>
      <c r="F22">
        <f t="shared" si="1"/>
        <v>52.582606044693243</v>
      </c>
    </row>
    <row r="23" spans="2:9" x14ac:dyDescent="0.35">
      <c r="B23">
        <v>2166</v>
      </c>
      <c r="C23">
        <v>52.836489999999998</v>
      </c>
      <c r="D23">
        <v>53.043644999999998</v>
      </c>
      <c r="E23">
        <f t="shared" si="0"/>
        <v>53.504683955306753</v>
      </c>
      <c r="F23">
        <f t="shared" si="1"/>
        <v>52.582606044693243</v>
      </c>
    </row>
    <row r="24" spans="2:9" x14ac:dyDescent="0.35">
      <c r="B24">
        <v>2167</v>
      </c>
      <c r="C24">
        <v>52.87632</v>
      </c>
      <c r="D24">
        <v>53.043644999999998</v>
      </c>
      <c r="E24">
        <f t="shared" si="0"/>
        <v>53.504683955306753</v>
      </c>
      <c r="F24">
        <f t="shared" si="1"/>
        <v>52.582606044693243</v>
      </c>
    </row>
    <row r="25" spans="2:9" x14ac:dyDescent="0.35">
      <c r="B25">
        <v>2172</v>
      </c>
      <c r="C25">
        <v>52.409399999999998</v>
      </c>
      <c r="D25">
        <v>53.043644999999998</v>
      </c>
      <c r="E25">
        <f t="shared" si="0"/>
        <v>53.504683955306753</v>
      </c>
      <c r="F25">
        <f t="shared" si="1"/>
        <v>52.582606044693243</v>
      </c>
    </row>
    <row r="26" spans="2:9" x14ac:dyDescent="0.35">
      <c r="B26">
        <v>2177</v>
      </c>
      <c r="C26">
        <v>52.95073</v>
      </c>
      <c r="D26">
        <v>53.043644999999998</v>
      </c>
      <c r="E26">
        <f t="shared" si="0"/>
        <v>53.504683955306753</v>
      </c>
      <c r="F26">
        <f t="shared" si="1"/>
        <v>52.582606044693243</v>
      </c>
    </row>
    <row r="27" spans="2:9" x14ac:dyDescent="0.35">
      <c r="B27">
        <v>2184</v>
      </c>
      <c r="C27">
        <v>52.91084</v>
      </c>
      <c r="D27">
        <v>53.043644999999998</v>
      </c>
      <c r="E27">
        <f t="shared" si="0"/>
        <v>53.504683955306753</v>
      </c>
      <c r="F27">
        <f t="shared" si="1"/>
        <v>52.582606044693243</v>
      </c>
    </row>
    <row r="28" spans="2:9" x14ac:dyDescent="0.35">
      <c r="B28">
        <v>2192</v>
      </c>
      <c r="C28">
        <v>53.371899999999997</v>
      </c>
      <c r="D28">
        <v>53.043644999999998</v>
      </c>
      <c r="E28">
        <f t="shared" si="0"/>
        <v>53.504683955306753</v>
      </c>
      <c r="F28">
        <f t="shared" si="1"/>
        <v>52.582606044693243</v>
      </c>
    </row>
    <row r="29" spans="2:9" x14ac:dyDescent="0.35">
      <c r="B29">
        <v>2195</v>
      </c>
      <c r="C29">
        <v>53.095219999999998</v>
      </c>
      <c r="D29">
        <v>53.043644999999998</v>
      </c>
      <c r="E29">
        <f t="shared" si="0"/>
        <v>53.504683955306753</v>
      </c>
      <c r="F29">
        <f t="shared" si="1"/>
        <v>52.582606044693243</v>
      </c>
    </row>
    <row r="30" spans="2:9" x14ac:dyDescent="0.35">
      <c r="B30">
        <v>2200</v>
      </c>
      <c r="C30">
        <v>52.979469999999999</v>
      </c>
      <c r="D30">
        <v>53.043644999999998</v>
      </c>
      <c r="E30">
        <f t="shared" si="0"/>
        <v>53.504683955306753</v>
      </c>
      <c r="F30">
        <f t="shared" si="1"/>
        <v>52.582606044693243</v>
      </c>
    </row>
    <row r="31" spans="2:9" x14ac:dyDescent="0.35">
      <c r="B31" s="17">
        <v>2202</v>
      </c>
      <c r="C31" s="17">
        <v>52.916530000000002</v>
      </c>
      <c r="D31" s="17">
        <v>53.043644999999998</v>
      </c>
      <c r="E31" s="17">
        <f t="shared" si="0"/>
        <v>53.504683955306753</v>
      </c>
      <c r="F31" s="17">
        <f t="shared" si="1"/>
        <v>52.582606044693243</v>
      </c>
    </row>
  </sheetData>
  <sortState xmlns:xlrd2="http://schemas.microsoft.com/office/spreadsheetml/2017/richdata2" ref="B2:B31">
    <sortCondition ref="B2:B31"/>
  </sortState>
  <mergeCells count="2">
    <mergeCell ref="K9:L9"/>
    <mergeCell ref="K14:L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A7D3-A7FF-4F74-85C4-3BCAEDA4FFF7}">
  <dimension ref="A1:L33"/>
  <sheetViews>
    <sheetView showGridLines="0" zoomScaleNormal="100" workbookViewId="0"/>
  </sheetViews>
  <sheetFormatPr defaultRowHeight="14.5" x14ac:dyDescent="0.35"/>
  <cols>
    <col min="1" max="1" width="4.81640625" bestFit="1" customWidth="1"/>
    <col min="8" max="8" width="21.453125" bestFit="1" customWidth="1"/>
    <col min="11" max="11" width="10.453125" customWidth="1"/>
  </cols>
  <sheetData>
    <row r="1" spans="1:12" ht="15" thickBot="1" x14ac:dyDescent="0.4">
      <c r="B1" s="23" t="s">
        <v>3</v>
      </c>
      <c r="C1" s="23" t="s">
        <v>4</v>
      </c>
      <c r="D1" s="23" t="s">
        <v>2</v>
      </c>
      <c r="E1" s="23" t="s">
        <v>5</v>
      </c>
      <c r="F1" s="23" t="s">
        <v>6</v>
      </c>
      <c r="H1" s="2" t="s">
        <v>4</v>
      </c>
      <c r="I1" s="2"/>
    </row>
    <row r="2" spans="1:12" x14ac:dyDescent="0.35">
      <c r="A2">
        <f ca="1">RANDBETWEEN(1652,1852)</f>
        <v>1770</v>
      </c>
      <c r="B2">
        <v>1656</v>
      </c>
      <c r="C2">
        <v>52.894570000000002</v>
      </c>
      <c r="D2">
        <f>$I$3</f>
        <v>52.965254666666667</v>
      </c>
      <c r="E2">
        <f>$I$3+2*$I$7</f>
        <v>53.490992056644046</v>
      </c>
      <c r="F2">
        <f>$I$3-2*$I$7</f>
        <v>52.439517276689287</v>
      </c>
      <c r="K2" s="43" t="s">
        <v>20</v>
      </c>
      <c r="L2" s="16">
        <v>30</v>
      </c>
    </row>
    <row r="3" spans="1:12" x14ac:dyDescent="0.35">
      <c r="B3">
        <v>1659</v>
      </c>
      <c r="C3">
        <v>52.806930000000001</v>
      </c>
      <c r="D3">
        <f t="shared" ref="D3:D31" si="0">$I$3</f>
        <v>52.965254666666667</v>
      </c>
      <c r="E3">
        <f t="shared" ref="E3:E31" si="1">$I$3+2*$I$7</f>
        <v>53.490992056644046</v>
      </c>
      <c r="F3">
        <f t="shared" ref="F3:F31" si="2">$I$3-2*$I$7</f>
        <v>52.439517276689287</v>
      </c>
      <c r="H3" t="s">
        <v>2</v>
      </c>
      <c r="I3">
        <v>52.965254666666667</v>
      </c>
      <c r="K3" s="4" t="s">
        <v>22</v>
      </c>
      <c r="L3" s="5">
        <f>I3</f>
        <v>52.965254666666667</v>
      </c>
    </row>
    <row r="4" spans="1:12" x14ac:dyDescent="0.35">
      <c r="B4">
        <v>1668</v>
      </c>
      <c r="C4">
        <v>53.172359999999998</v>
      </c>
      <c r="D4">
        <f t="shared" si="0"/>
        <v>52.965254666666667</v>
      </c>
      <c r="E4">
        <f t="shared" si="1"/>
        <v>53.490992056644046</v>
      </c>
      <c r="F4">
        <f t="shared" si="2"/>
        <v>52.439517276689287</v>
      </c>
      <c r="H4" t="s">
        <v>9</v>
      </c>
      <c r="I4">
        <v>4.7993037969083642E-2</v>
      </c>
      <c r="K4" s="4" t="s">
        <v>18</v>
      </c>
      <c r="L4" s="5">
        <f>0.1</f>
        <v>0.1</v>
      </c>
    </row>
    <row r="5" spans="1:12" x14ac:dyDescent="0.35">
      <c r="B5">
        <v>1679</v>
      </c>
      <c r="C5">
        <v>53.040170000000003</v>
      </c>
      <c r="D5">
        <f t="shared" si="0"/>
        <v>52.965254666666667</v>
      </c>
      <c r="E5">
        <f t="shared" si="1"/>
        <v>53.490992056644046</v>
      </c>
      <c r="F5">
        <f t="shared" si="2"/>
        <v>52.439517276689287</v>
      </c>
      <c r="H5" t="s">
        <v>13</v>
      </c>
      <c r="I5">
        <v>53.004689999999997</v>
      </c>
      <c r="K5" s="4" t="s">
        <v>12</v>
      </c>
      <c r="L5" s="5">
        <f>I7</f>
        <v>0.26286869498869037</v>
      </c>
    </row>
    <row r="6" spans="1:12" x14ac:dyDescent="0.35">
      <c r="B6">
        <v>1692</v>
      </c>
      <c r="C6">
        <v>52.811360000000001</v>
      </c>
      <c r="D6">
        <f t="shared" si="0"/>
        <v>52.965254666666667</v>
      </c>
      <c r="E6">
        <f t="shared" si="1"/>
        <v>53.490992056644046</v>
      </c>
      <c r="F6">
        <f t="shared" si="2"/>
        <v>52.439517276689287</v>
      </c>
      <c r="H6" t="s">
        <v>14</v>
      </c>
      <c r="I6" t="e">
        <v>#N/A</v>
      </c>
      <c r="K6" s="6" t="s">
        <v>24</v>
      </c>
      <c r="L6" s="7">
        <f>10%</f>
        <v>0.1</v>
      </c>
    </row>
    <row r="7" spans="1:12" x14ac:dyDescent="0.35">
      <c r="B7">
        <v>1696</v>
      </c>
      <c r="C7">
        <v>53.055880000000002</v>
      </c>
      <c r="D7">
        <f t="shared" si="0"/>
        <v>52.965254666666667</v>
      </c>
      <c r="E7">
        <f t="shared" si="1"/>
        <v>53.490992056644046</v>
      </c>
      <c r="F7">
        <f t="shared" si="2"/>
        <v>52.439517276689287</v>
      </c>
      <c r="H7" t="s">
        <v>15</v>
      </c>
      <c r="I7">
        <v>0.26286869498869037</v>
      </c>
    </row>
    <row r="8" spans="1:12" x14ac:dyDescent="0.35">
      <c r="B8">
        <v>1698</v>
      </c>
      <c r="C8">
        <v>53.071629999999999</v>
      </c>
      <c r="D8">
        <f t="shared" si="0"/>
        <v>52.965254666666667</v>
      </c>
      <c r="E8">
        <f t="shared" si="1"/>
        <v>53.490992056644046</v>
      </c>
      <c r="F8">
        <f t="shared" si="2"/>
        <v>52.439517276689287</v>
      </c>
      <c r="H8" t="s">
        <v>16</v>
      </c>
      <c r="I8">
        <v>6.9099950805057125E-2</v>
      </c>
      <c r="K8" s="38" t="s">
        <v>8</v>
      </c>
      <c r="L8" s="39"/>
    </row>
    <row r="9" spans="1:12" x14ac:dyDescent="0.35">
      <c r="B9">
        <v>1699</v>
      </c>
      <c r="C9">
        <v>53.200229999999998</v>
      </c>
      <c r="D9">
        <f t="shared" si="0"/>
        <v>52.965254666666667</v>
      </c>
      <c r="E9">
        <f t="shared" si="1"/>
        <v>53.490992056644046</v>
      </c>
      <c r="F9">
        <f t="shared" si="2"/>
        <v>52.439517276689287</v>
      </c>
      <c r="H9" t="s">
        <v>19</v>
      </c>
      <c r="I9">
        <v>0.72090217678774549</v>
      </c>
      <c r="K9" s="8" t="s">
        <v>10</v>
      </c>
      <c r="L9" s="9" t="s">
        <v>11</v>
      </c>
    </row>
    <row r="10" spans="1:12" x14ac:dyDescent="0.35">
      <c r="B10">
        <v>1706</v>
      </c>
      <c r="C10">
        <v>52.993540000000003</v>
      </c>
      <c r="D10">
        <f t="shared" si="0"/>
        <v>52.965254666666667</v>
      </c>
      <c r="E10">
        <f t="shared" si="1"/>
        <v>53.490992056644046</v>
      </c>
      <c r="F10">
        <f t="shared" si="2"/>
        <v>52.439517276689287</v>
      </c>
      <c r="H10" t="s">
        <v>21</v>
      </c>
      <c r="I10">
        <v>-0.57723177135702264</v>
      </c>
      <c r="K10" s="10">
        <f>L3-_xlfn.CONFIDENCE.T(L6,L5,L2)</f>
        <v>52.883708398767951</v>
      </c>
      <c r="L10" s="11">
        <f>L3+_xlfn.CONFIDENCE.T(L6,L5,L2)</f>
        <v>53.046800934565383</v>
      </c>
    </row>
    <row r="11" spans="1:12" x14ac:dyDescent="0.35">
      <c r="B11">
        <v>1708</v>
      </c>
      <c r="C11">
        <v>53.1449</v>
      </c>
      <c r="D11">
        <f t="shared" si="0"/>
        <v>52.965254666666667</v>
      </c>
      <c r="E11">
        <f t="shared" si="1"/>
        <v>53.490992056644046</v>
      </c>
      <c r="F11">
        <f t="shared" si="2"/>
        <v>52.439517276689287</v>
      </c>
      <c r="H11" t="s">
        <v>23</v>
      </c>
      <c r="I11">
        <v>1.1100599999999972</v>
      </c>
      <c r="K11" s="3"/>
      <c r="L11" s="3"/>
    </row>
    <row r="12" spans="1:12" x14ac:dyDescent="0.35">
      <c r="B12">
        <v>1716</v>
      </c>
      <c r="C12">
        <v>52.940300000000001</v>
      </c>
      <c r="D12">
        <f t="shared" si="0"/>
        <v>52.965254666666667</v>
      </c>
      <c r="E12">
        <f t="shared" si="1"/>
        <v>53.490992056644046</v>
      </c>
      <c r="F12">
        <f t="shared" si="2"/>
        <v>52.439517276689287</v>
      </c>
      <c r="H12" t="s">
        <v>25</v>
      </c>
      <c r="I12">
        <v>52.307720000000003</v>
      </c>
      <c r="K12" s="3"/>
      <c r="L12" s="3"/>
    </row>
    <row r="13" spans="1:12" x14ac:dyDescent="0.35">
      <c r="B13">
        <v>1723</v>
      </c>
      <c r="C13">
        <v>52.729080000000003</v>
      </c>
      <c r="D13">
        <f t="shared" si="0"/>
        <v>52.965254666666667</v>
      </c>
      <c r="E13">
        <f t="shared" si="1"/>
        <v>53.490992056644046</v>
      </c>
      <c r="F13">
        <f t="shared" si="2"/>
        <v>52.439517276689287</v>
      </c>
      <c r="H13" t="s">
        <v>26</v>
      </c>
      <c r="I13">
        <v>53.41778</v>
      </c>
      <c r="K13" s="38" t="s">
        <v>17</v>
      </c>
      <c r="L13" s="39"/>
    </row>
    <row r="14" spans="1:12" x14ac:dyDescent="0.35">
      <c r="B14">
        <v>1730</v>
      </c>
      <c r="C14">
        <v>53.051560000000002</v>
      </c>
      <c r="D14">
        <f t="shared" si="0"/>
        <v>52.965254666666667</v>
      </c>
      <c r="E14">
        <f t="shared" si="1"/>
        <v>53.490992056644046</v>
      </c>
      <c r="F14">
        <f t="shared" si="2"/>
        <v>52.439517276689287</v>
      </c>
      <c r="H14" t="s">
        <v>27</v>
      </c>
      <c r="I14">
        <v>1588.9576400000001</v>
      </c>
      <c r="K14" s="8" t="s">
        <v>10</v>
      </c>
      <c r="L14" s="9" t="s">
        <v>11</v>
      </c>
    </row>
    <row r="15" spans="1:12" x14ac:dyDescent="0.35">
      <c r="B15">
        <v>1737</v>
      </c>
      <c r="C15">
        <v>53.015839999999997</v>
      </c>
      <c r="D15">
        <f t="shared" si="0"/>
        <v>52.965254666666667</v>
      </c>
      <c r="E15">
        <f t="shared" si="1"/>
        <v>53.490992056644046</v>
      </c>
      <c r="F15">
        <f t="shared" si="2"/>
        <v>52.439517276689287</v>
      </c>
      <c r="H15" t="s">
        <v>29</v>
      </c>
      <c r="I15">
        <v>30</v>
      </c>
      <c r="K15" s="10">
        <f>L3-_xlfn.CONFIDENCE.NORM(L6,L4,L2)</f>
        <v>52.935223885490814</v>
      </c>
      <c r="L15" s="11">
        <f>L3+_xlfn.CONFIDENCE.NORM(L6,L4,L2)</f>
        <v>52.995285447842519</v>
      </c>
    </row>
    <row r="16" spans="1:12" ht="15" thickBot="1" x14ac:dyDescent="0.4">
      <c r="B16">
        <v>1743</v>
      </c>
      <c r="C16">
        <v>53.410640000000001</v>
      </c>
      <c r="D16">
        <f t="shared" si="0"/>
        <v>52.965254666666667</v>
      </c>
      <c r="E16">
        <f t="shared" si="1"/>
        <v>53.490992056644046</v>
      </c>
      <c r="F16">
        <f t="shared" si="2"/>
        <v>52.439517276689287</v>
      </c>
      <c r="H16" s="1" t="s">
        <v>30</v>
      </c>
      <c r="I16" s="1">
        <v>9.815678387037019E-2</v>
      </c>
    </row>
    <row r="17" spans="2:9" x14ac:dyDescent="0.35">
      <c r="B17">
        <v>1744</v>
      </c>
      <c r="C17">
        <v>52.307720000000003</v>
      </c>
      <c r="D17">
        <f t="shared" si="0"/>
        <v>52.965254666666667</v>
      </c>
      <c r="E17">
        <f t="shared" si="1"/>
        <v>53.490992056644046</v>
      </c>
      <c r="F17">
        <f t="shared" si="2"/>
        <v>52.439517276689287</v>
      </c>
    </row>
    <row r="18" spans="2:9" x14ac:dyDescent="0.35">
      <c r="B18">
        <v>1757</v>
      </c>
      <c r="C18">
        <v>53.016719999999999</v>
      </c>
      <c r="D18">
        <f t="shared" si="0"/>
        <v>52.965254666666667</v>
      </c>
      <c r="E18">
        <f t="shared" si="1"/>
        <v>53.490992056644046</v>
      </c>
      <c r="F18">
        <f t="shared" si="2"/>
        <v>52.439517276689287</v>
      </c>
    </row>
    <row r="19" spans="2:9" x14ac:dyDescent="0.35">
      <c r="B19">
        <v>1764</v>
      </c>
      <c r="C19">
        <v>53.026699999999998</v>
      </c>
      <c r="D19">
        <f t="shared" si="0"/>
        <v>52.965254666666667</v>
      </c>
      <c r="E19">
        <f t="shared" si="1"/>
        <v>53.490992056644046</v>
      </c>
      <c r="F19">
        <f t="shared" si="2"/>
        <v>52.439517276689287</v>
      </c>
    </row>
    <row r="20" spans="2:9" x14ac:dyDescent="0.35">
      <c r="B20">
        <v>1782</v>
      </c>
      <c r="C20">
        <v>53.123609999999999</v>
      </c>
      <c r="D20">
        <f t="shared" si="0"/>
        <v>52.965254666666667</v>
      </c>
      <c r="E20">
        <f t="shared" si="1"/>
        <v>53.490992056644046</v>
      </c>
      <c r="F20">
        <f t="shared" si="2"/>
        <v>52.439517276689287</v>
      </c>
    </row>
    <row r="21" spans="2:9" x14ac:dyDescent="0.35">
      <c r="B21">
        <v>1787</v>
      </c>
      <c r="C21">
        <v>53.122050000000002</v>
      </c>
      <c r="D21">
        <f t="shared" si="0"/>
        <v>52.965254666666667</v>
      </c>
      <c r="E21">
        <f t="shared" si="1"/>
        <v>53.490992056644046</v>
      </c>
      <c r="F21">
        <f t="shared" si="2"/>
        <v>52.439517276689287</v>
      </c>
    </row>
    <row r="22" spans="2:9" x14ac:dyDescent="0.35">
      <c r="B22">
        <v>1789</v>
      </c>
      <c r="C22">
        <v>52.407260000000001</v>
      </c>
      <c r="D22">
        <f t="shared" si="0"/>
        <v>52.965254666666667</v>
      </c>
      <c r="E22">
        <f t="shared" si="1"/>
        <v>53.490992056644046</v>
      </c>
      <c r="F22">
        <f t="shared" si="2"/>
        <v>52.439517276689287</v>
      </c>
    </row>
    <row r="23" spans="2:9" x14ac:dyDescent="0.35">
      <c r="B23">
        <v>1792</v>
      </c>
      <c r="C23">
        <v>52.9848</v>
      </c>
      <c r="D23">
        <f t="shared" si="0"/>
        <v>52.965254666666667</v>
      </c>
      <c r="E23">
        <f t="shared" si="1"/>
        <v>53.490992056644046</v>
      </c>
      <c r="F23">
        <f t="shared" si="2"/>
        <v>52.439517276689287</v>
      </c>
    </row>
    <row r="24" spans="2:9" x14ac:dyDescent="0.35">
      <c r="B24">
        <v>1808</v>
      </c>
      <c r="C24">
        <v>52.737690000000001</v>
      </c>
      <c r="D24">
        <f t="shared" si="0"/>
        <v>52.965254666666667</v>
      </c>
      <c r="E24">
        <f t="shared" si="1"/>
        <v>53.490992056644046</v>
      </c>
      <c r="F24">
        <f t="shared" si="2"/>
        <v>52.439517276689287</v>
      </c>
    </row>
    <row r="25" spans="2:9" x14ac:dyDescent="0.35">
      <c r="B25">
        <v>1811</v>
      </c>
      <c r="C25">
        <v>52.993490000000001</v>
      </c>
      <c r="D25">
        <f t="shared" si="0"/>
        <v>52.965254666666667</v>
      </c>
      <c r="E25">
        <f t="shared" si="1"/>
        <v>53.490992056644046</v>
      </c>
      <c r="F25">
        <f t="shared" si="2"/>
        <v>52.439517276689287</v>
      </c>
    </row>
    <row r="26" spans="2:9" x14ac:dyDescent="0.35">
      <c r="B26">
        <v>1815</v>
      </c>
      <c r="C26">
        <v>53.409649999999999</v>
      </c>
      <c r="D26">
        <f t="shared" si="0"/>
        <v>52.965254666666667</v>
      </c>
      <c r="E26">
        <f t="shared" si="1"/>
        <v>53.490992056644046</v>
      </c>
      <c r="F26">
        <f t="shared" si="2"/>
        <v>52.439517276689287</v>
      </c>
      <c r="H26" s="22"/>
      <c r="I26" s="22"/>
    </row>
    <row r="27" spans="2:9" x14ac:dyDescent="0.35">
      <c r="B27">
        <v>1817</v>
      </c>
      <c r="C27">
        <v>52.554600000000001</v>
      </c>
      <c r="D27">
        <f t="shared" si="0"/>
        <v>52.965254666666667</v>
      </c>
      <c r="E27">
        <f t="shared" si="1"/>
        <v>53.490992056644046</v>
      </c>
      <c r="F27">
        <f t="shared" si="2"/>
        <v>52.439517276689287</v>
      </c>
      <c r="H27" s="3"/>
      <c r="I27" s="3"/>
    </row>
    <row r="28" spans="2:9" x14ac:dyDescent="0.35">
      <c r="B28">
        <v>1827</v>
      </c>
      <c r="C28">
        <v>52.883099999999999</v>
      </c>
      <c r="D28">
        <f t="shared" si="0"/>
        <v>52.965254666666667</v>
      </c>
      <c r="E28">
        <f t="shared" si="1"/>
        <v>53.490992056644046</v>
      </c>
      <c r="F28">
        <f t="shared" si="2"/>
        <v>52.439517276689287</v>
      </c>
      <c r="H28" s="20"/>
      <c r="I28" s="20"/>
    </row>
    <row r="29" spans="2:9" x14ac:dyDescent="0.35">
      <c r="B29">
        <v>1836</v>
      </c>
      <c r="C29">
        <v>52.651620000000001</v>
      </c>
      <c r="D29">
        <f t="shared" si="0"/>
        <v>52.965254666666667</v>
      </c>
      <c r="E29">
        <f t="shared" si="1"/>
        <v>53.490992056644046</v>
      </c>
      <c r="F29">
        <f t="shared" si="2"/>
        <v>52.439517276689287</v>
      </c>
      <c r="H29" s="3"/>
      <c r="I29" s="3"/>
    </row>
    <row r="30" spans="2:9" x14ac:dyDescent="0.35">
      <c r="B30">
        <v>1851</v>
      </c>
      <c r="C30">
        <v>52.981859999999998</v>
      </c>
      <c r="D30">
        <f t="shared" si="0"/>
        <v>52.965254666666667</v>
      </c>
      <c r="E30">
        <f t="shared" si="1"/>
        <v>53.490992056644046</v>
      </c>
      <c r="F30">
        <f t="shared" si="2"/>
        <v>52.439517276689287</v>
      </c>
      <c r="H30" s="3"/>
      <c r="I30" s="3"/>
    </row>
    <row r="31" spans="2:9" x14ac:dyDescent="0.35">
      <c r="B31" s="17">
        <v>1852</v>
      </c>
      <c r="C31" s="17">
        <v>53.41778</v>
      </c>
      <c r="D31" s="17">
        <f t="shared" si="0"/>
        <v>52.965254666666667</v>
      </c>
      <c r="E31" s="17">
        <f t="shared" si="1"/>
        <v>53.490992056644046</v>
      </c>
      <c r="F31" s="17">
        <f t="shared" si="2"/>
        <v>52.439517276689287</v>
      </c>
      <c r="H31" s="22"/>
      <c r="I31" s="22"/>
    </row>
    <row r="32" spans="2:9" x14ac:dyDescent="0.35">
      <c r="H32" s="3"/>
      <c r="I32" s="3"/>
    </row>
    <row r="33" spans="8:9" x14ac:dyDescent="0.35">
      <c r="H33" s="20"/>
      <c r="I33" s="20"/>
    </row>
  </sheetData>
  <sortState xmlns:xlrd2="http://schemas.microsoft.com/office/spreadsheetml/2017/richdata2" ref="B2:B31">
    <sortCondition ref="B2:B31"/>
  </sortState>
  <mergeCells count="4">
    <mergeCell ref="H26:I26"/>
    <mergeCell ref="H31:I31"/>
    <mergeCell ref="K8:L8"/>
    <mergeCell ref="K13:L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Calculations</vt:lpstr>
      <vt:lpstr>42V425</vt:lpstr>
      <vt:lpstr>37A124</vt:lpstr>
      <vt:lpstr>36H401</vt:lpstr>
      <vt:lpstr>22P812</vt:lpstr>
      <vt:lpstr>27Y920</vt:lpstr>
      <vt:lpstr>22U541</vt:lpstr>
      <vt:lpstr>22J771</vt:lpstr>
      <vt:lpstr>36P119</vt:lpstr>
      <vt:lpstr>38M618</vt:lpstr>
      <vt:lpstr>40D096</vt:lpstr>
      <vt:lpstr>44T787</vt:lpstr>
      <vt:lpstr>41L739</vt:lpstr>
      <vt:lpstr>Final Decision Email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Cholpon</dc:creator>
  <cp:keywords/>
  <dc:description/>
  <cp:lastModifiedBy>Cholpon Temirbekova</cp:lastModifiedBy>
  <cp:revision/>
  <dcterms:created xsi:type="dcterms:W3CDTF">2015-06-05T18:17:20Z</dcterms:created>
  <dcterms:modified xsi:type="dcterms:W3CDTF">2022-11-11T23:02:56Z</dcterms:modified>
  <cp:category/>
  <cp:contentStatus/>
</cp:coreProperties>
</file>