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firstSheet="3" activeTab="5"/>
  </bookViews>
  <sheets>
    <sheet name="Sec. O0" sheetId="2" r:id="rId1"/>
    <sheet name="Sec. O2" sheetId="1" r:id="rId2"/>
    <sheet name="Datos finales Sec adecuados" sheetId="13" r:id="rId3"/>
    <sheet name="OMP O0" sheetId="6" r:id="rId4"/>
    <sheet name="OMP O2" sheetId="8" r:id="rId5"/>
    <sheet name="Datos finales OMP Adecuados" sheetId="12" r:id="rId6"/>
    <sheet name="PROGRESO" sheetId="9" r:id="rId7"/>
    <sheet name="Hoja1" sheetId="14" r:id="rId8"/>
  </sheets>
  <calcPr calcId="145621"/>
</workbook>
</file>

<file path=xl/calcChain.xml><?xml version="1.0" encoding="utf-8"?>
<calcChain xmlns="http://schemas.openxmlformats.org/spreadsheetml/2006/main">
  <c r="I82" i="12" l="1"/>
  <c r="I83" i="12" l="1"/>
  <c r="H83" i="12"/>
  <c r="G83" i="12"/>
  <c r="F83" i="12"/>
  <c r="J74" i="12"/>
  <c r="J75" i="12"/>
  <c r="J76" i="12"/>
  <c r="J77" i="12"/>
  <c r="E84" i="12"/>
  <c r="H82" i="12"/>
  <c r="G82" i="12"/>
  <c r="F82" i="12"/>
  <c r="E82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E74" i="12"/>
  <c r="E75" i="12"/>
  <c r="E76" i="12"/>
  <c r="E77" i="12"/>
  <c r="C58" i="12" l="1"/>
  <c r="C59" i="12"/>
  <c r="C60" i="12"/>
  <c r="C61" i="12"/>
  <c r="C62" i="12"/>
  <c r="C57" i="12"/>
  <c r="D57" i="12"/>
  <c r="D62" i="12"/>
  <c r="C56" i="12"/>
  <c r="AR12" i="12"/>
  <c r="AR9" i="12"/>
  <c r="AS9" i="12"/>
  <c r="AT9" i="12"/>
  <c r="AU9" i="12"/>
  <c r="AV9" i="12"/>
  <c r="AW9" i="12"/>
  <c r="AX9" i="12"/>
  <c r="AQ9" i="12"/>
  <c r="AQ11" i="12"/>
  <c r="AR11" i="12"/>
  <c r="AS11" i="12"/>
  <c r="AT11" i="12"/>
  <c r="AU11" i="12"/>
  <c r="AV11" i="12"/>
  <c r="AW11" i="12"/>
  <c r="AX11" i="12"/>
  <c r="AR1" i="12"/>
  <c r="AS1" i="12"/>
  <c r="AT1" i="12"/>
  <c r="AU1" i="12"/>
  <c r="AV1" i="12"/>
  <c r="AW1" i="12"/>
  <c r="AX1" i="12"/>
  <c r="AQ1" i="12"/>
  <c r="O49" i="12"/>
  <c r="P49" i="12"/>
  <c r="Q49" i="12"/>
  <c r="R49" i="12"/>
  <c r="S49" i="12"/>
  <c r="T49" i="12"/>
  <c r="U49" i="12"/>
  <c r="N49" i="12"/>
  <c r="AG9" i="12"/>
  <c r="AH9" i="12"/>
  <c r="AI9" i="12"/>
  <c r="AJ9" i="12"/>
  <c r="AK9" i="12"/>
  <c r="AL9" i="12"/>
  <c r="AM9" i="12"/>
  <c r="AF9" i="12"/>
  <c r="E8" i="13"/>
  <c r="F8" i="13"/>
  <c r="G8" i="13"/>
  <c r="H8" i="13"/>
  <c r="I8" i="13"/>
  <c r="J8" i="13"/>
  <c r="K8" i="13"/>
  <c r="D8" i="13"/>
  <c r="E2" i="13"/>
  <c r="F2" i="13"/>
  <c r="G2" i="13"/>
  <c r="H2" i="13"/>
  <c r="I2" i="13"/>
  <c r="J2" i="13"/>
  <c r="K2" i="13"/>
  <c r="D2" i="13"/>
  <c r="H48" i="12"/>
  <c r="H50" i="12"/>
  <c r="C4" i="14"/>
  <c r="C5" i="14"/>
  <c r="C6" i="14"/>
  <c r="D6" i="14"/>
  <c r="F6" i="14"/>
  <c r="C7" i="14"/>
  <c r="C8" i="14"/>
  <c r="C9" i="14"/>
  <c r="C10" i="14"/>
  <c r="C3" i="14"/>
  <c r="D4" i="14"/>
  <c r="F4" i="14"/>
  <c r="D5" i="14"/>
  <c r="F5" i="14"/>
  <c r="D7" i="14"/>
  <c r="F7" i="14"/>
  <c r="D8" i="14"/>
  <c r="F8" i="14"/>
  <c r="D9" i="14"/>
  <c r="F9" i="14"/>
  <c r="D10" i="14"/>
  <c r="F10" i="14"/>
  <c r="D3" i="14"/>
  <c r="T32" i="13"/>
  <c r="T33" i="13"/>
  <c r="E3" i="14"/>
  <c r="F3" i="14"/>
  <c r="E7" i="14"/>
  <c r="E8" i="14"/>
  <c r="E6" i="14"/>
  <c r="E4" i="14"/>
  <c r="E10" i="14"/>
  <c r="E9" i="14"/>
  <c r="E5" i="14"/>
  <c r="V36" i="13"/>
  <c r="T36" i="13"/>
  <c r="V31" i="13"/>
  <c r="V32" i="13"/>
  <c r="K3" i="13"/>
  <c r="K9" i="13"/>
  <c r="T31" i="13"/>
  <c r="I3" i="13"/>
  <c r="I9" i="13"/>
  <c r="J7" i="13"/>
  <c r="H7" i="13"/>
  <c r="G7" i="13"/>
  <c r="F7" i="13"/>
  <c r="E7" i="13"/>
  <c r="D7" i="13"/>
  <c r="V37" i="13"/>
  <c r="U37" i="13"/>
  <c r="S37" i="13"/>
  <c r="R37" i="13"/>
  <c r="Q37" i="13"/>
  <c r="O37" i="13"/>
  <c r="C8" i="13"/>
  <c r="N37" i="13"/>
  <c r="J1" i="13"/>
  <c r="U36" i="13"/>
  <c r="H1" i="13"/>
  <c r="S36" i="13"/>
  <c r="G1" i="13"/>
  <c r="R36" i="13"/>
  <c r="F1" i="13"/>
  <c r="Q36" i="13"/>
  <c r="E1" i="13"/>
  <c r="P36" i="13"/>
  <c r="D1" i="13"/>
  <c r="O36" i="13"/>
  <c r="E56" i="12"/>
  <c r="F56" i="12"/>
  <c r="G56" i="12"/>
  <c r="H56" i="12"/>
  <c r="I56" i="12"/>
  <c r="J56" i="12"/>
  <c r="K56" i="12"/>
  <c r="D56" i="12"/>
  <c r="S57" i="12"/>
  <c r="S65" i="12"/>
  <c r="R57" i="12"/>
  <c r="Q57" i="12"/>
  <c r="Q65" i="12"/>
  <c r="P57" i="12"/>
  <c r="P65" i="12"/>
  <c r="O57" i="12"/>
  <c r="O65" i="12"/>
  <c r="N57" i="12"/>
  <c r="K49" i="12"/>
  <c r="K48" i="12"/>
  <c r="I49" i="12"/>
  <c r="I48" i="12"/>
  <c r="S15" i="12"/>
  <c r="R15" i="12"/>
  <c r="Q15" i="12"/>
  <c r="P15" i="12"/>
  <c r="O15" i="12"/>
  <c r="N15" i="12"/>
  <c r="K15" i="12"/>
  <c r="AC15" i="12"/>
  <c r="J15" i="12"/>
  <c r="AB15" i="12"/>
  <c r="I15" i="12"/>
  <c r="AA15" i="12"/>
  <c r="H15" i="12"/>
  <c r="Z15" i="12"/>
  <c r="G15" i="12"/>
  <c r="Y15" i="12"/>
  <c r="F15" i="12"/>
  <c r="X15" i="12"/>
  <c r="E15" i="12"/>
  <c r="W15" i="12"/>
  <c r="D15" i="12"/>
  <c r="AF15" i="12"/>
  <c r="AQ15" i="12"/>
  <c r="AB14" i="12"/>
  <c r="X14" i="12"/>
  <c r="S14" i="12"/>
  <c r="R14" i="12"/>
  <c r="Q14" i="12"/>
  <c r="P14" i="12"/>
  <c r="O14" i="12"/>
  <c r="N14" i="12"/>
  <c r="K14" i="12"/>
  <c r="AC14" i="12"/>
  <c r="J14" i="12"/>
  <c r="I14" i="12"/>
  <c r="AA14" i="12"/>
  <c r="H14" i="12"/>
  <c r="Z14" i="12"/>
  <c r="G14" i="12"/>
  <c r="Y14" i="12"/>
  <c r="F14" i="12"/>
  <c r="E14" i="12"/>
  <c r="W14" i="12"/>
  <c r="D14" i="12"/>
  <c r="V14" i="12"/>
  <c r="S13" i="12"/>
  <c r="R13" i="12"/>
  <c r="Q13" i="12"/>
  <c r="P13" i="12"/>
  <c r="O13" i="12"/>
  <c r="N13" i="12"/>
  <c r="K13" i="12"/>
  <c r="AM13" i="12"/>
  <c r="AX13" i="12"/>
  <c r="J13" i="12"/>
  <c r="AB13" i="12"/>
  <c r="I13" i="12"/>
  <c r="AA13" i="12"/>
  <c r="H13" i="12"/>
  <c r="Z13" i="12"/>
  <c r="G13" i="12"/>
  <c r="AI13" i="12"/>
  <c r="AT13" i="12"/>
  <c r="F13" i="12"/>
  <c r="X13" i="12"/>
  <c r="E13" i="12"/>
  <c r="W13" i="12"/>
  <c r="D13" i="12"/>
  <c r="V13" i="12"/>
  <c r="S12" i="12"/>
  <c r="R12" i="12"/>
  <c r="Q12" i="12"/>
  <c r="P12" i="12"/>
  <c r="O12" i="12"/>
  <c r="N12" i="12"/>
  <c r="K12" i="12"/>
  <c r="AM12" i="12"/>
  <c r="AX12" i="12"/>
  <c r="J12" i="12"/>
  <c r="AB12" i="12"/>
  <c r="I12" i="12"/>
  <c r="AA12" i="12"/>
  <c r="H12" i="12"/>
  <c r="AJ12" i="12"/>
  <c r="AU12" i="12"/>
  <c r="G12" i="12"/>
  <c r="AI12" i="12"/>
  <c r="AT12" i="12"/>
  <c r="F12" i="12"/>
  <c r="X12" i="12"/>
  <c r="E12" i="12"/>
  <c r="W12" i="12"/>
  <c r="D12" i="12"/>
  <c r="AF12" i="12"/>
  <c r="AQ12" i="12"/>
  <c r="S11" i="12"/>
  <c r="R11" i="12"/>
  <c r="Q11" i="12"/>
  <c r="P11" i="12"/>
  <c r="O11" i="12"/>
  <c r="N11" i="12"/>
  <c r="K11" i="12"/>
  <c r="AC11" i="12"/>
  <c r="J11" i="12"/>
  <c r="AB11" i="12"/>
  <c r="I11" i="12"/>
  <c r="AA11" i="12"/>
  <c r="H11" i="12"/>
  <c r="AJ11" i="12"/>
  <c r="G11" i="12"/>
  <c r="Y11" i="12"/>
  <c r="F11" i="12"/>
  <c r="X11" i="12"/>
  <c r="E11" i="12"/>
  <c r="W11" i="12"/>
  <c r="D11" i="12"/>
  <c r="AF11" i="12"/>
  <c r="S10" i="12"/>
  <c r="R10" i="12"/>
  <c r="Q10" i="12"/>
  <c r="P10" i="12"/>
  <c r="O10" i="12"/>
  <c r="N10" i="12"/>
  <c r="K10" i="12"/>
  <c r="AM14" i="12"/>
  <c r="AX14" i="12"/>
  <c r="J10" i="12"/>
  <c r="I10" i="12"/>
  <c r="AK11" i="12"/>
  <c r="H10" i="12"/>
  <c r="AJ13" i="12"/>
  <c r="AU13" i="12"/>
  <c r="G10" i="12"/>
  <c r="AI14" i="12"/>
  <c r="AT14" i="12"/>
  <c r="F10" i="12"/>
  <c r="E10" i="12"/>
  <c r="AG14" i="12"/>
  <c r="AR14" i="12"/>
  <c r="D10" i="12"/>
  <c r="AF13" i="12"/>
  <c r="AQ13" i="12"/>
  <c r="AC9" i="12"/>
  <c r="AB9" i="12"/>
  <c r="AA9" i="12"/>
  <c r="X9" i="12"/>
  <c r="U9" i="12"/>
  <c r="S9" i="12"/>
  <c r="R9" i="12"/>
  <c r="Q9" i="12"/>
  <c r="P9" i="12"/>
  <c r="O9" i="12"/>
  <c r="N9" i="12"/>
  <c r="J9" i="12"/>
  <c r="H9" i="12"/>
  <c r="Z9" i="12"/>
  <c r="G9" i="12"/>
  <c r="Y9" i="12"/>
  <c r="F9" i="12"/>
  <c r="E9" i="12"/>
  <c r="W9" i="12"/>
  <c r="D9" i="12"/>
  <c r="V9" i="12"/>
  <c r="S7" i="12"/>
  <c r="R7" i="12"/>
  <c r="Q7" i="12"/>
  <c r="P7" i="12"/>
  <c r="O7" i="12"/>
  <c r="N7" i="12"/>
  <c r="K7" i="12"/>
  <c r="U55" i="12"/>
  <c r="J7" i="12"/>
  <c r="T55" i="12"/>
  <c r="I7" i="12"/>
  <c r="AA7" i="12"/>
  <c r="H7" i="12"/>
  <c r="R55" i="12"/>
  <c r="G7" i="12"/>
  <c r="Q55" i="12"/>
  <c r="F7" i="12"/>
  <c r="P55" i="12"/>
  <c r="E7" i="12"/>
  <c r="W7" i="12"/>
  <c r="D7" i="12"/>
  <c r="N55" i="12"/>
  <c r="C7" i="12"/>
  <c r="M7" i="12"/>
  <c r="S6" i="12"/>
  <c r="R6" i="12"/>
  <c r="Q6" i="12"/>
  <c r="P6" i="12"/>
  <c r="O6" i="12"/>
  <c r="N6" i="12"/>
  <c r="M6" i="12"/>
  <c r="K6" i="12"/>
  <c r="U54" i="12"/>
  <c r="J6" i="12"/>
  <c r="T54" i="12"/>
  <c r="I6" i="12"/>
  <c r="S54" i="12"/>
  <c r="H6" i="12"/>
  <c r="R54" i="12"/>
  <c r="G6" i="12"/>
  <c r="Q54" i="12"/>
  <c r="F6" i="12"/>
  <c r="P54" i="12"/>
  <c r="E6" i="12"/>
  <c r="O54" i="12"/>
  <c r="D6" i="12"/>
  <c r="N54" i="12"/>
  <c r="C6" i="12"/>
  <c r="S5" i="12"/>
  <c r="R5" i="12"/>
  <c r="Q5" i="12"/>
  <c r="P5" i="12"/>
  <c r="O5" i="12"/>
  <c r="N5" i="12"/>
  <c r="K5" i="12"/>
  <c r="U53" i="12"/>
  <c r="J5" i="12"/>
  <c r="T53" i="12"/>
  <c r="I5" i="12"/>
  <c r="S53" i="12"/>
  <c r="H5" i="12"/>
  <c r="R53" i="12"/>
  <c r="G5" i="12"/>
  <c r="Q53" i="12"/>
  <c r="F5" i="12"/>
  <c r="P53" i="12"/>
  <c r="E5" i="12"/>
  <c r="O53" i="12"/>
  <c r="D5" i="12"/>
  <c r="N53" i="12"/>
  <c r="C5" i="12"/>
  <c r="C53" i="12"/>
  <c r="S4" i="12"/>
  <c r="R4" i="12"/>
  <c r="Q4" i="12"/>
  <c r="P4" i="12"/>
  <c r="O4" i="12"/>
  <c r="N4" i="12"/>
  <c r="K4" i="12"/>
  <c r="U52" i="12"/>
  <c r="J4" i="12"/>
  <c r="T52" i="12"/>
  <c r="I4" i="12"/>
  <c r="S52" i="12"/>
  <c r="H4" i="12"/>
  <c r="R52" i="12"/>
  <c r="G4" i="12"/>
  <c r="Q52" i="12"/>
  <c r="F4" i="12"/>
  <c r="P52" i="12"/>
  <c r="E4" i="12"/>
  <c r="O52" i="12"/>
  <c r="D4" i="12"/>
  <c r="N52" i="12"/>
  <c r="C4" i="12"/>
  <c r="C52" i="12"/>
  <c r="S3" i="12"/>
  <c r="R3" i="12"/>
  <c r="Q3" i="12"/>
  <c r="P3" i="12"/>
  <c r="O3" i="12"/>
  <c r="N3" i="12"/>
  <c r="K3" i="12"/>
  <c r="U51" i="12"/>
  <c r="J3" i="12"/>
  <c r="T51" i="12"/>
  <c r="I3" i="12"/>
  <c r="S51" i="12"/>
  <c r="H3" i="12"/>
  <c r="R51" i="12"/>
  <c r="G3" i="12"/>
  <c r="Q51" i="12"/>
  <c r="F3" i="12"/>
  <c r="P51" i="12"/>
  <c r="E3" i="12"/>
  <c r="O51" i="12"/>
  <c r="D3" i="12"/>
  <c r="N51" i="12"/>
  <c r="C3" i="12"/>
  <c r="M3" i="12"/>
  <c r="S2" i="12"/>
  <c r="R2" i="12"/>
  <c r="Q2" i="12"/>
  <c r="P2" i="12"/>
  <c r="O2" i="12"/>
  <c r="N2" i="12"/>
  <c r="M2" i="12"/>
  <c r="K2" i="12"/>
  <c r="AM5" i="12"/>
  <c r="AX5" i="12"/>
  <c r="J2" i="12"/>
  <c r="AL5" i="12"/>
  <c r="AW5" i="12"/>
  <c r="I2" i="12"/>
  <c r="AK3" i="12"/>
  <c r="AV3" i="12"/>
  <c r="H2" i="12"/>
  <c r="R50" i="12"/>
  <c r="G2" i="12"/>
  <c r="AI7" i="12"/>
  <c r="AT7" i="12"/>
  <c r="F2" i="12"/>
  <c r="P50" i="12"/>
  <c r="E2" i="12"/>
  <c r="D2" i="12"/>
  <c r="N50" i="12"/>
  <c r="C2" i="12"/>
  <c r="C10" i="12"/>
  <c r="AC1" i="12"/>
  <c r="AA1" i="12"/>
  <c r="X1" i="12"/>
  <c r="U1" i="12"/>
  <c r="J1" i="12"/>
  <c r="H1" i="12"/>
  <c r="G1" i="12"/>
  <c r="Y1" i="12"/>
  <c r="F1" i="12"/>
  <c r="E1" i="12"/>
  <c r="D1" i="12"/>
  <c r="D49" i="12"/>
  <c r="D48" i="12"/>
  <c r="P37" i="13"/>
  <c r="T37" i="13"/>
  <c r="I4" i="13"/>
  <c r="V34" i="13"/>
  <c r="K10" i="13"/>
  <c r="V33" i="13"/>
  <c r="K4" i="13"/>
  <c r="T34" i="13"/>
  <c r="I10" i="13"/>
  <c r="P31" i="13"/>
  <c r="P32" i="13"/>
  <c r="E3" i="13"/>
  <c r="E9" i="13"/>
  <c r="Q31" i="13"/>
  <c r="Q32" i="13"/>
  <c r="F3" i="13"/>
  <c r="F9" i="13"/>
  <c r="U31" i="13"/>
  <c r="U32" i="13"/>
  <c r="R31" i="13"/>
  <c r="R32" i="13"/>
  <c r="G3" i="13"/>
  <c r="G9" i="13"/>
  <c r="O31" i="13"/>
  <c r="O32" i="13"/>
  <c r="D3" i="13"/>
  <c r="D9" i="13"/>
  <c r="S31" i="13"/>
  <c r="S32" i="13"/>
  <c r="H3" i="13"/>
  <c r="H9" i="13"/>
  <c r="M59" i="12"/>
  <c r="M11" i="12"/>
  <c r="M67" i="12"/>
  <c r="M63" i="12"/>
  <c r="M15" i="12"/>
  <c r="M71" i="12"/>
  <c r="D60" i="12"/>
  <c r="D61" i="12"/>
  <c r="D55" i="12"/>
  <c r="D58" i="12"/>
  <c r="D59" i="12"/>
  <c r="D54" i="12"/>
  <c r="D52" i="12"/>
  <c r="D50" i="12"/>
  <c r="D53" i="12"/>
  <c r="D51" i="12"/>
  <c r="J49" i="12"/>
  <c r="J48" i="12"/>
  <c r="AB1" i="12"/>
  <c r="AG7" i="12"/>
  <c r="AR7" i="12"/>
  <c r="O50" i="12"/>
  <c r="R63" i="12"/>
  <c r="N63" i="12"/>
  <c r="P62" i="12"/>
  <c r="S61" i="12"/>
  <c r="O61" i="12"/>
  <c r="R60" i="12"/>
  <c r="N60" i="12"/>
  <c r="Q63" i="12"/>
  <c r="S62" i="12"/>
  <c r="O62" i="12"/>
  <c r="R61" i="12"/>
  <c r="N61" i="12"/>
  <c r="Q60" i="12"/>
  <c r="P59" i="12"/>
  <c r="S58" i="12"/>
  <c r="O58" i="12"/>
  <c r="P63" i="12"/>
  <c r="R62" i="12"/>
  <c r="N62" i="12"/>
  <c r="Q61" i="12"/>
  <c r="P60" i="12"/>
  <c r="S59" i="12"/>
  <c r="O59" i="12"/>
  <c r="R58" i="12"/>
  <c r="N58" i="12"/>
  <c r="S63" i="12"/>
  <c r="O63" i="12"/>
  <c r="Q62" i="12"/>
  <c r="P61" i="12"/>
  <c r="S60" i="12"/>
  <c r="O60" i="12"/>
  <c r="R59" i="12"/>
  <c r="N59" i="12"/>
  <c r="Q58" i="12"/>
  <c r="P58" i="12"/>
  <c r="Q59" i="12"/>
  <c r="W2" i="12"/>
  <c r="AA2" i="12"/>
  <c r="AG2" i="12"/>
  <c r="AR2" i="12"/>
  <c r="AK2" i="12"/>
  <c r="AV2" i="12"/>
  <c r="V3" i="12"/>
  <c r="Z3" i="12"/>
  <c r="AF3" i="12"/>
  <c r="AQ3" i="12"/>
  <c r="AJ3" i="12"/>
  <c r="AU3" i="12"/>
  <c r="U4" i="12"/>
  <c r="Y4" i="12"/>
  <c r="AC4" i="12"/>
  <c r="AI4" i="12"/>
  <c r="AT4" i="12"/>
  <c r="AM4" i="12"/>
  <c r="AX4" i="12"/>
  <c r="X5" i="12"/>
  <c r="AB5" i="12"/>
  <c r="AH5" i="12"/>
  <c r="AS5" i="12"/>
  <c r="W6" i="12"/>
  <c r="AA6" i="12"/>
  <c r="AG6" i="12"/>
  <c r="AR6" i="12"/>
  <c r="V7" i="12"/>
  <c r="AF7" i="12"/>
  <c r="AQ7" i="12"/>
  <c r="AH15" i="12"/>
  <c r="AS15" i="12"/>
  <c r="AH11" i="12"/>
  <c r="AH12" i="12"/>
  <c r="AS12" i="12"/>
  <c r="AL15" i="12"/>
  <c r="AW15" i="12"/>
  <c r="AL11" i="12"/>
  <c r="AL12" i="12"/>
  <c r="AW12" i="12"/>
  <c r="W10" i="12"/>
  <c r="AG10" i="12"/>
  <c r="AR10" i="12"/>
  <c r="AG11" i="12"/>
  <c r="V12" i="12"/>
  <c r="C13" i="12"/>
  <c r="AH13" i="12"/>
  <c r="AS13" i="12"/>
  <c r="AK14" i="12"/>
  <c r="AV14" i="12"/>
  <c r="AJ15" i="12"/>
  <c r="AU15" i="12"/>
  <c r="H49" i="12"/>
  <c r="AH6" i="12"/>
  <c r="AS6" i="12"/>
  <c r="AH7" i="12"/>
  <c r="AS7" i="12"/>
  <c r="AL6" i="12"/>
  <c r="AW6" i="12"/>
  <c r="AL7" i="12"/>
  <c r="AW7" i="12"/>
  <c r="X2" i="12"/>
  <c r="AB2" i="12"/>
  <c r="AH2" i="12"/>
  <c r="AS2" i="12"/>
  <c r="AL2" i="12"/>
  <c r="AW2" i="12"/>
  <c r="W3" i="12"/>
  <c r="AA3" i="12"/>
  <c r="AG3" i="12"/>
  <c r="AR3" i="12"/>
  <c r="M4" i="12"/>
  <c r="V4" i="12"/>
  <c r="Z4" i="12"/>
  <c r="AF4" i="12"/>
  <c r="AQ4" i="12"/>
  <c r="AJ4" i="12"/>
  <c r="AU4" i="12"/>
  <c r="U5" i="12"/>
  <c r="Y5" i="12"/>
  <c r="AC5" i="12"/>
  <c r="AI5" i="12"/>
  <c r="AT5" i="12"/>
  <c r="X6" i="12"/>
  <c r="AB6" i="12"/>
  <c r="AJ6" i="12"/>
  <c r="AU6" i="12"/>
  <c r="Y7" i="12"/>
  <c r="X10" i="12"/>
  <c r="AH10" i="12"/>
  <c r="AS10" i="12"/>
  <c r="Z11" i="12"/>
  <c r="Y12" i="12"/>
  <c r="Y13" i="12"/>
  <c r="AL14" i="12"/>
  <c r="AW14" i="12"/>
  <c r="V15" i="12"/>
  <c r="I60" i="12"/>
  <c r="I61" i="12"/>
  <c r="I55" i="12"/>
  <c r="I62" i="12"/>
  <c r="I58" i="12"/>
  <c r="I59" i="12"/>
  <c r="I57" i="12"/>
  <c r="I54" i="12"/>
  <c r="I52" i="12"/>
  <c r="I50" i="12"/>
  <c r="I53" i="12"/>
  <c r="C50" i="12"/>
  <c r="T50" i="12"/>
  <c r="E49" i="12"/>
  <c r="E48" i="12"/>
  <c r="AK7" i="12"/>
  <c r="AV7" i="12"/>
  <c r="S50" i="12"/>
  <c r="F49" i="12"/>
  <c r="F48" i="12"/>
  <c r="G49" i="12"/>
  <c r="G48" i="12"/>
  <c r="V1" i="12"/>
  <c r="Z1" i="12"/>
  <c r="U10" i="12"/>
  <c r="M50" i="12"/>
  <c r="Q50" i="12"/>
  <c r="AI6" i="12"/>
  <c r="AT6" i="12"/>
  <c r="U50" i="12"/>
  <c r="AM6" i="12"/>
  <c r="AX6" i="12"/>
  <c r="U2" i="12"/>
  <c r="Y2" i="12"/>
  <c r="AC2" i="12"/>
  <c r="AI2" i="12"/>
  <c r="AT2" i="12"/>
  <c r="AM2" i="12"/>
  <c r="AX2" i="12"/>
  <c r="X3" i="12"/>
  <c r="AB3" i="12"/>
  <c r="AH3" i="12"/>
  <c r="AS3" i="12"/>
  <c r="AL3" i="12"/>
  <c r="AW3" i="12"/>
  <c r="W4" i="12"/>
  <c r="AA4" i="12"/>
  <c r="AG4" i="12"/>
  <c r="AR4" i="12"/>
  <c r="AK4" i="12"/>
  <c r="AV4" i="12"/>
  <c r="M5" i="12"/>
  <c r="V5" i="12"/>
  <c r="Z5" i="12"/>
  <c r="AF5" i="12"/>
  <c r="AQ5" i="12"/>
  <c r="AJ5" i="12"/>
  <c r="AU5" i="12"/>
  <c r="C14" i="12"/>
  <c r="C54" i="12"/>
  <c r="U6" i="12"/>
  <c r="Y6" i="12"/>
  <c r="AC6" i="12"/>
  <c r="AK6" i="12"/>
  <c r="AV6" i="12"/>
  <c r="Z7" i="12"/>
  <c r="AJ7" i="12"/>
  <c r="AU7" i="12"/>
  <c r="P71" i="12"/>
  <c r="P70" i="12"/>
  <c r="P69" i="12"/>
  <c r="P68" i="12"/>
  <c r="P67" i="12"/>
  <c r="P66" i="12"/>
  <c r="S71" i="12"/>
  <c r="O71" i="12"/>
  <c r="S70" i="12"/>
  <c r="O70" i="12"/>
  <c r="S69" i="12"/>
  <c r="O69" i="12"/>
  <c r="S68" i="12"/>
  <c r="O68" i="12"/>
  <c r="S67" i="12"/>
  <c r="O67" i="12"/>
  <c r="S66" i="12"/>
  <c r="O66" i="12"/>
  <c r="R71" i="12"/>
  <c r="N71" i="12"/>
  <c r="R70" i="12"/>
  <c r="N70" i="12"/>
  <c r="R69" i="12"/>
  <c r="N69" i="12"/>
  <c r="R68" i="12"/>
  <c r="N68" i="12"/>
  <c r="R67" i="12"/>
  <c r="N67" i="12"/>
  <c r="R66" i="12"/>
  <c r="N66" i="12"/>
  <c r="Q71" i="12"/>
  <c r="Q70" i="12"/>
  <c r="Q69" i="12"/>
  <c r="Q68" i="12"/>
  <c r="Q67" i="12"/>
  <c r="Q66" i="12"/>
  <c r="AA10" i="12"/>
  <c r="AK10" i="12"/>
  <c r="AV10" i="12"/>
  <c r="Z12" i="12"/>
  <c r="AL13" i="12"/>
  <c r="AW13" i="12"/>
  <c r="K62" i="12"/>
  <c r="K59" i="12"/>
  <c r="K57" i="12"/>
  <c r="K60" i="12"/>
  <c r="K61" i="12"/>
  <c r="K55" i="12"/>
  <c r="K53" i="12"/>
  <c r="K51" i="12"/>
  <c r="K58" i="12"/>
  <c r="K54" i="12"/>
  <c r="K52" i="12"/>
  <c r="W1" i="12"/>
  <c r="M58" i="12"/>
  <c r="M10" i="12"/>
  <c r="M66" i="12"/>
  <c r="V2" i="12"/>
  <c r="Z2" i="12"/>
  <c r="AF2" i="12"/>
  <c r="AQ2" i="12"/>
  <c r="AJ2" i="12"/>
  <c r="AU2" i="12"/>
  <c r="C51" i="12"/>
  <c r="C11" i="12"/>
  <c r="U3" i="12"/>
  <c r="Y3" i="12"/>
  <c r="AC3" i="12"/>
  <c r="AI3" i="12"/>
  <c r="AT3" i="12"/>
  <c r="AM3" i="12"/>
  <c r="AX3" i="12"/>
  <c r="X4" i="12"/>
  <c r="AB4" i="12"/>
  <c r="AH4" i="12"/>
  <c r="AS4" i="12"/>
  <c r="AL4" i="12"/>
  <c r="AW4" i="12"/>
  <c r="W5" i="12"/>
  <c r="AA5" i="12"/>
  <c r="AG5" i="12"/>
  <c r="AR5" i="12"/>
  <c r="AK5" i="12"/>
  <c r="AV5" i="12"/>
  <c r="M62" i="12"/>
  <c r="M14" i="12"/>
  <c r="M70" i="12"/>
  <c r="V6" i="12"/>
  <c r="Z6" i="12"/>
  <c r="AF6" i="12"/>
  <c r="AQ6" i="12"/>
  <c r="C55" i="12"/>
  <c r="C15" i="12"/>
  <c r="U7" i="12"/>
  <c r="AC7" i="12"/>
  <c r="AM7" i="12"/>
  <c r="AX7" i="12"/>
  <c r="AG12" i="12"/>
  <c r="AG15" i="12"/>
  <c r="AR15" i="12"/>
  <c r="AG13" i="12"/>
  <c r="AR13" i="12"/>
  <c r="AK12" i="12"/>
  <c r="AV12" i="12"/>
  <c r="AK15" i="12"/>
  <c r="AV15" i="12"/>
  <c r="AK13" i="12"/>
  <c r="AV13" i="12"/>
  <c r="AB10" i="12"/>
  <c r="AL10" i="12"/>
  <c r="AW10" i="12"/>
  <c r="V11" i="12"/>
  <c r="C12" i="12"/>
  <c r="AC12" i="12"/>
  <c r="AC13" i="12"/>
  <c r="AH14" i="12"/>
  <c r="AS14" i="12"/>
  <c r="K50" i="12"/>
  <c r="I51" i="12"/>
  <c r="X7" i="12"/>
  <c r="AB7" i="12"/>
  <c r="V10" i="12"/>
  <c r="Z10" i="12"/>
  <c r="AF10" i="12"/>
  <c r="AQ10" i="12"/>
  <c r="AJ10" i="12"/>
  <c r="AU10" i="12"/>
  <c r="AI11" i="12"/>
  <c r="AM11" i="12"/>
  <c r="AF14" i="12"/>
  <c r="AQ14" i="12"/>
  <c r="AJ14" i="12"/>
  <c r="AU14" i="12"/>
  <c r="AI15" i="12"/>
  <c r="AT15" i="12"/>
  <c r="AM15" i="12"/>
  <c r="AX15" i="12"/>
  <c r="O55" i="12"/>
  <c r="N65" i="12"/>
  <c r="R65" i="12"/>
  <c r="S55" i="12"/>
  <c r="Y10" i="12"/>
  <c r="AC10" i="12"/>
  <c r="AI10" i="12"/>
  <c r="AT10" i="12"/>
  <c r="AM10" i="12"/>
  <c r="AX10" i="12"/>
  <c r="K13" i="1"/>
  <c r="L13" i="1"/>
  <c r="M13" i="1"/>
  <c r="N13" i="1"/>
  <c r="O13" i="1"/>
  <c r="P13" i="1"/>
  <c r="Q13" i="1"/>
  <c r="J13" i="1"/>
  <c r="M10" i="2"/>
  <c r="N10" i="2"/>
  <c r="O10" i="2"/>
  <c r="P10" i="2"/>
  <c r="Q10" i="2"/>
  <c r="L10" i="2"/>
  <c r="K10" i="2"/>
  <c r="J10" i="2"/>
  <c r="U33" i="13"/>
  <c r="J4" i="13"/>
  <c r="J3" i="13"/>
  <c r="J9" i="13"/>
  <c r="R34" i="13"/>
  <c r="G10" i="13"/>
  <c r="R33" i="13"/>
  <c r="G4" i="13"/>
  <c r="U34" i="13"/>
  <c r="J10" i="13"/>
  <c r="S34" i="13"/>
  <c r="H10" i="13"/>
  <c r="S33" i="13"/>
  <c r="H4" i="13"/>
  <c r="Q34" i="13"/>
  <c r="F10" i="13"/>
  <c r="Q33" i="13"/>
  <c r="F4" i="13"/>
  <c r="O34" i="13"/>
  <c r="D10" i="13"/>
  <c r="O33" i="13"/>
  <c r="D4" i="13"/>
  <c r="P34" i="13"/>
  <c r="E10" i="13"/>
  <c r="P33" i="13"/>
  <c r="E4" i="13"/>
  <c r="M55" i="12"/>
  <c r="U15" i="12"/>
  <c r="M51" i="12"/>
  <c r="U11" i="12"/>
  <c r="M61" i="12"/>
  <c r="M13" i="12"/>
  <c r="M69" i="12"/>
  <c r="F61" i="12"/>
  <c r="F62" i="12"/>
  <c r="F58" i="12"/>
  <c r="F59" i="12"/>
  <c r="F57" i="12"/>
  <c r="F60" i="12"/>
  <c r="F55" i="12"/>
  <c r="F53" i="12"/>
  <c r="F51" i="12"/>
  <c r="F54" i="12"/>
  <c r="F52" i="12"/>
  <c r="F50" i="12"/>
  <c r="E60" i="12"/>
  <c r="E61" i="12"/>
  <c r="E55" i="12"/>
  <c r="E62" i="12"/>
  <c r="E58" i="12"/>
  <c r="E59" i="12"/>
  <c r="E57" i="12"/>
  <c r="E54" i="12"/>
  <c r="E52" i="12"/>
  <c r="E50" i="12"/>
  <c r="E53" i="12"/>
  <c r="E51" i="12"/>
  <c r="G62" i="12"/>
  <c r="G59" i="12"/>
  <c r="G57" i="12"/>
  <c r="G60" i="12"/>
  <c r="G61" i="12"/>
  <c r="G55" i="12"/>
  <c r="G53" i="12"/>
  <c r="G51" i="12"/>
  <c r="G58" i="12"/>
  <c r="G54" i="12"/>
  <c r="G52" i="12"/>
  <c r="G50" i="12"/>
  <c r="J61" i="12"/>
  <c r="J62" i="12"/>
  <c r="J58" i="12"/>
  <c r="J59" i="12"/>
  <c r="J57" i="12"/>
  <c r="J60" i="12"/>
  <c r="J53" i="12"/>
  <c r="J51" i="12"/>
  <c r="J55" i="12"/>
  <c r="J54" i="12"/>
  <c r="J52" i="12"/>
  <c r="J50" i="12"/>
  <c r="M52" i="12"/>
  <c r="U12" i="12"/>
  <c r="U14" i="12"/>
  <c r="M54" i="12"/>
  <c r="M60" i="12"/>
  <c r="M12" i="12"/>
  <c r="M68" i="12"/>
  <c r="H60" i="12"/>
  <c r="H61" i="12"/>
  <c r="H55" i="12"/>
  <c r="H62" i="12"/>
  <c r="H58" i="12"/>
  <c r="H59" i="12"/>
  <c r="H54" i="12"/>
  <c r="H52" i="12"/>
  <c r="H57" i="12"/>
  <c r="H53" i="12"/>
  <c r="H51" i="12"/>
  <c r="M53" i="12"/>
  <c r="U13" i="12"/>
  <c r="AH19" i="6"/>
  <c r="Q17" i="8"/>
  <c r="Q18" i="6"/>
  <c r="Q18" i="8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/>
  <c r="AE19" i="6"/>
  <c r="K12" i="2"/>
  <c r="L12" i="2"/>
  <c r="M12" i="2"/>
  <c r="N12" i="2"/>
  <c r="O12" i="2"/>
  <c r="P12" i="2"/>
  <c r="Q12" i="2"/>
  <c r="J12" i="2"/>
  <c r="S10" i="8"/>
  <c r="I18" i="8"/>
  <c r="I18" i="6"/>
  <c r="C21" i="9"/>
  <c r="J14" i="2"/>
  <c r="J13" i="2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AD19" i="8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/>
  <c r="V5" i="8"/>
  <c r="V4" i="8"/>
  <c r="V3" i="8"/>
  <c r="AF18" i="6"/>
  <c r="AG18" i="6"/>
  <c r="AH18" i="6"/>
  <c r="AI18" i="6"/>
  <c r="AE18" i="6"/>
  <c r="V23" i="6"/>
  <c r="V22" i="6"/>
  <c r="V21" i="6"/>
  <c r="V20" i="6"/>
  <c r="V19" i="6"/>
  <c r="V18" i="6"/>
  <c r="V15" i="6"/>
  <c r="AD23" i="6"/>
  <c r="V14" i="6"/>
  <c r="V13" i="6"/>
  <c r="V12" i="6"/>
  <c r="AD20" i="6"/>
  <c r="V11" i="6"/>
  <c r="AD19" i="6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Q8" i="1"/>
  <c r="AI23" i="6"/>
  <c r="AF19" i="6"/>
  <c r="AG19" i="6"/>
  <c r="AI19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S18" i="6"/>
  <c r="AD18" i="8"/>
  <c r="AD18" i="6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Q11" i="2"/>
  <c r="Q13" i="2"/>
  <c r="M11" i="2"/>
  <c r="M13" i="2"/>
  <c r="M14" i="2"/>
  <c r="K11" i="2"/>
  <c r="K13" i="2"/>
  <c r="K14" i="2"/>
  <c r="J11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Q16" i="1"/>
  <c r="Q17" i="1"/>
  <c r="AD23" i="8"/>
  <c r="AD21" i="8"/>
  <c r="C5" i="9"/>
  <c r="AD21" i="6"/>
  <c r="AD20" i="8"/>
  <c r="AD22" i="6"/>
  <c r="C11" i="9"/>
  <c r="C24" i="9"/>
  <c r="C18" i="9"/>
  <c r="C4" i="9"/>
  <c r="C17" i="9"/>
  <c r="C3" i="9"/>
  <c r="E3" i="9"/>
  <c r="C25" i="8"/>
  <c r="C25" i="6"/>
</calcChain>
</file>

<file path=xl/sharedStrings.xml><?xml version="1.0" encoding="utf-8"?>
<sst xmlns="http://schemas.openxmlformats.org/spreadsheetml/2006/main" count="106" uniqueCount="49">
  <si>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</si>
  <si>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</si>
  <si>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</si>
  <si>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</si>
  <si>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</si>
  <si>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</si>
  <si>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</si>
  <si>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</si>
  <si>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</si>
  <si>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</si>
  <si>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</si>
  <si>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</si>
  <si>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</si>
  <si>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</si>
  <si>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</si>
  <si>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</si>
  <si>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</si>
  <si>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</si>
  <si>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</si>
  <si>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</si>
  <si>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</si>
  <si>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</si>
  <si>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</si>
  <si>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</si>
  <si>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</si>
  <si>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</si>
  <si>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</si>
  <si>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</si>
  <si>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</si>
  <si>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</si>
  <si>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</si>
  <si>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</si>
  <si>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</si>
  <si>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</si>
  <si>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</si>
  <si>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</si>
  <si>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</si>
  <si>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</si>
  <si>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</si>
  <si>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</si>
  <si>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</si>
  <si>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</si>
  <si>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</si>
  <si>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</si>
  <si>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</si>
  <si>
    <t>Talla:</t>
  </si>
  <si>
    <t>Escalabilidad</t>
  </si>
  <si>
    <t>Procesadores</t>
  </si>
  <si>
    <t xml:space="preserve">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</si>
</sst>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8320"/>
        <c:axId val="85136512"/>
      </c:scatterChart>
      <c:valAx>
        <c:axId val="851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36512"/>
        <c:crosses val="autoZero"/>
        <c:crossBetween val="midCat"/>
      </c:valAx>
      <c:valAx>
        <c:axId val="8513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2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Adecuados'!$AF$2:$AL$2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Adecuados'!$AF$3:$AL$3</c:f>
              <c:numCache>
                <c:formatCode>General</c:formatCode>
                <c:ptCount val="7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Adecuados'!$AF$4:$AL$4</c:f>
              <c:numCache>
                <c:formatCode>General</c:formatCode>
                <c:ptCount val="7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Adecuados'!$AF$5:$AL$5</c:f>
              <c:numCache>
                <c:formatCode>General</c:formatCode>
                <c:ptCount val="7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Adecuados'!$AF$6:$AL$6</c:f>
              <c:numCache>
                <c:formatCode>General</c:formatCode>
                <c:ptCount val="7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Adecuados'!$AF$7:$AL$7</c:f>
              <c:numCache>
                <c:formatCode>General</c:formatCode>
                <c:ptCount val="7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408"/>
        <c:axId val="3411328"/>
      </c:scatterChart>
      <c:valAx>
        <c:axId val="34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1328"/>
        <c:crosses val="autoZero"/>
        <c:crossBetween val="midCat"/>
      </c:valAx>
      <c:valAx>
        <c:axId val="341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Adecuados'!$AF$10:$AL$10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Adecuados'!$AF$11:$AL$11</c:f>
              <c:numCache>
                <c:formatCode>General</c:formatCode>
                <c:ptCount val="7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Adecuados'!$AF$12:$AL$12</c:f>
              <c:numCache>
                <c:formatCode>General</c:formatCode>
                <c:ptCount val="7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Adecuados'!$AF$13:$AL$13</c:f>
              <c:numCache>
                <c:formatCode>General</c:formatCode>
                <c:ptCount val="7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Adecuados'!$AF$14:$AL$14</c:f>
              <c:numCache>
                <c:formatCode>General</c:formatCode>
                <c:ptCount val="7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Adecuados'!$AF$15:$AL$15</c:f>
              <c:numCache>
                <c:formatCode>General</c:formatCode>
                <c:ptCount val="7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12"/>
        <c:axId val="3471232"/>
      </c:scatterChart>
      <c:valAx>
        <c:axId val="34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1232"/>
        <c:crosses val="autoZero"/>
        <c:crossBetween val="midCat"/>
      </c:valAx>
      <c:valAx>
        <c:axId val="347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Adecuados'!$AQ$2:$AW$2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Adecuados'!$AQ$3:$AW$3</c:f>
              <c:numCache>
                <c:formatCode>General</c:formatCode>
                <c:ptCount val="7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Adecuados'!$AQ$4:$AW$4</c:f>
              <c:numCache>
                <c:formatCode>General</c:formatCode>
                <c:ptCount val="7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Adecuados'!$AQ$5:$AW$5</c:f>
              <c:numCache>
                <c:formatCode>General</c:formatCode>
                <c:ptCount val="7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Adecuados'!$AQ$6:$AW$6</c:f>
              <c:numCache>
                <c:formatCode>General</c:formatCode>
                <c:ptCount val="7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Adecuados'!$AQ$7:$AW$7</c:f>
              <c:numCache>
                <c:formatCode>General</c:formatCode>
                <c:ptCount val="7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768"/>
        <c:axId val="3522944"/>
      </c:scatterChart>
      <c:valAx>
        <c:axId val="3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2944"/>
        <c:crosses val="autoZero"/>
        <c:crossBetween val="midCat"/>
      </c:valAx>
      <c:valAx>
        <c:axId val="35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Adecuados'!$AQ$10:$AV$10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Adecuados'!$AQ$11:$AV$11</c:f>
              <c:numCache>
                <c:formatCode>General</c:formatCode>
                <c:ptCount val="6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Adecuados'!$AQ$12:$AV$12</c:f>
              <c:numCache>
                <c:formatCode>General</c:formatCode>
                <c:ptCount val="6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Adecuados'!$AQ$13:$AV$13</c:f>
              <c:numCache>
                <c:formatCode>General</c:formatCode>
                <c:ptCount val="6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Adecuados'!$AQ$14:$AV$14</c:f>
              <c:numCache>
                <c:formatCode>General</c:formatCode>
                <c:ptCount val="6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Adecuados'!$AQ$9:$AV$9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Adecuados'!$AQ$15:$AV$15</c:f>
              <c:numCache>
                <c:formatCode>General</c:formatCode>
                <c:ptCount val="6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96"/>
        <c:axId val="3558016"/>
      </c:scatterChart>
      <c:valAx>
        <c:axId val="35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016"/>
        <c:crosses val="autoZero"/>
        <c:crossBetween val="midCat"/>
      </c:valAx>
      <c:valAx>
        <c:axId val="355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Adecuados'!$C$50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Adecuados'!$D$50:$J$50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Adecuados'!$C$51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Adecuados'!$D$51:$J$51</c:f>
              <c:numCache>
                <c:formatCode>General</c:formatCode>
                <c:ptCount val="7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Adecuados'!$C$52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Adecuados'!$D$52:$J$52</c:f>
              <c:numCache>
                <c:formatCode>General</c:formatCode>
                <c:ptCount val="7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Adecuados'!$C$53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Adecuados'!$D$53:$J$53</c:f>
              <c:numCache>
                <c:formatCode>General</c:formatCode>
                <c:ptCount val="7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Adecuados'!$C$54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Adecuados'!$D$54:$J$54</c:f>
              <c:numCache>
                <c:formatCode>General</c:formatCode>
                <c:ptCount val="7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Adecuados'!$C$55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Adecuados'!$D$55:$J$55</c:f>
              <c:numCache>
                <c:formatCode>General</c:formatCode>
                <c:ptCount val="7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44"/>
        <c:axId val="3741184"/>
      </c:scatterChart>
      <c:valAx>
        <c:axId val="35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1184"/>
        <c:crosses val="autoZero"/>
        <c:crossBetween val="midCat"/>
      </c:valAx>
      <c:valAx>
        <c:axId val="37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Adecuados'!$C$57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Adecuados'!$D$57:$J$57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Adecuados'!$C$58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Adecuados'!$D$58:$J$58</c:f>
              <c:numCache>
                <c:formatCode>General</c:formatCode>
                <c:ptCount val="7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Adecuados'!$C$59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Adecuados'!$D$59:$J$59</c:f>
              <c:numCache>
                <c:formatCode>General</c:formatCode>
                <c:ptCount val="7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Adecuados'!$C$60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Adecuados'!$D$60:$J$60</c:f>
              <c:numCache>
                <c:formatCode>General</c:formatCode>
                <c:ptCount val="7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Adecuados'!$C$61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Adecuados'!$D$61:$J$61</c:f>
              <c:numCache>
                <c:formatCode>General</c:formatCode>
                <c:ptCount val="7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Adecuados'!$C$62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Adecuados'!$D$62:$J$62</c:f>
              <c:numCache>
                <c:formatCode>General</c:formatCode>
                <c:ptCount val="7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8"/>
        <c:axId val="3801088"/>
      </c:scatterChart>
      <c:valAx>
        <c:axId val="37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1088"/>
        <c:crosses val="autoZero"/>
        <c:crossBetween val="midCat"/>
      </c:valAx>
      <c:valAx>
        <c:axId val="380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Adecuados'!$N$50:$T$50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Adecuados'!$N$51:$T$51</c:f>
              <c:numCache>
                <c:formatCode>General</c:formatCode>
                <c:ptCount val="7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Adecuados'!$M$52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Adecuados'!$N$52:$T$52</c:f>
              <c:numCache>
                <c:formatCode>General</c:formatCode>
                <c:ptCount val="7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Adecuados'!$N$53:$T$53</c:f>
              <c:numCache>
                <c:formatCode>General</c:formatCode>
                <c:ptCount val="7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Adecuados'!$M$54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Adecuados'!$N$54:$T$54</c:f>
              <c:numCache>
                <c:formatCode>General</c:formatCode>
                <c:ptCount val="7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Adecuados'!$M$55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Adecuados'!$N$55:$T$55</c:f>
              <c:numCache>
                <c:formatCode>General</c:formatCode>
                <c:ptCount val="7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432"/>
        <c:axId val="3844352"/>
      </c:scatterChart>
      <c:valAx>
        <c:axId val="38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4352"/>
        <c:crosses val="autoZero"/>
        <c:crossBetween val="midCat"/>
      </c:valAx>
      <c:valAx>
        <c:axId val="384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Adecuados'!$M$58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Adecuados'!$M$59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Adecuados'!$M$60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Adecuados'!$M$61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Adecuados'!$M$62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Adecuados'!$M$63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76"/>
        <c:axId val="4215552"/>
      </c:scatterChart>
      <c:valAx>
        <c:axId val="42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5552"/>
        <c:crosses val="autoZero"/>
        <c:crossBetween val="midCat"/>
      </c:valAx>
      <c:valAx>
        <c:axId val="421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Adecuados'!$M$66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Adecuados'!$M$67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Adecuados'!$M$68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Adecuados'!$M$69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Adecuados'!$M$70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Adecuados'!$M$71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896"/>
        <c:axId val="4274816"/>
      </c:scatterChart>
      <c:valAx>
        <c:axId val="42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816"/>
        <c:crosses val="autoZero"/>
        <c:crossBetween val="midCat"/>
      </c:valAx>
      <c:valAx>
        <c:axId val="427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443493118625093E-2"/>
          <c:y val="0.14844027777777777"/>
          <c:w val="0.86434811914171261"/>
          <c:h val="0.68837638888888886"/>
        </c:manualLayout>
      </c:layout>
      <c:scatterChart>
        <c:scatterStyle val="lineMarker"/>
        <c:varyColors val="0"/>
        <c:ser>
          <c:idx val="7"/>
          <c:order val="0"/>
          <c:tx>
            <c:strRef>
              <c:f>'Datos finales OMP Adecuados'!$D$84</c:f>
              <c:strCache>
                <c:ptCount val="1"/>
                <c:pt idx="0">
                  <c:v>Eficiencia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'Datos finales OMP Adecuados'!$E$80:$I$80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Adecuados'!$E$84:$I$84</c:f>
              <c:numCache>
                <c:formatCode>General</c:formatCode>
                <c:ptCount val="5"/>
                <c:pt idx="0">
                  <c:v>1</c:v>
                </c:pt>
                <c:pt idx="1">
                  <c:v>0.85</c:v>
                </c:pt>
                <c:pt idx="2">
                  <c:v>0.65</c:v>
                </c:pt>
                <c:pt idx="3">
                  <c:v>0.48</c:v>
                </c:pt>
                <c:pt idx="4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160"/>
        <c:axId val="4322432"/>
      </c:scatterChart>
      <c:valAx>
        <c:axId val="43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2432"/>
        <c:crosses val="autoZero"/>
        <c:crossBetween val="midCat"/>
      </c:valAx>
      <c:valAx>
        <c:axId val="432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16889273210039"/>
          <c:y val="0.18054583333333329"/>
          <c:w val="0.12030017731320224"/>
          <c:h val="6.3792500000000002E-2"/>
        </c:manualLayout>
      </c:layout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7472"/>
        <c:axId val="87470080"/>
      </c:scatterChart>
      <c:valAx>
        <c:axId val="866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70080"/>
        <c:crosses val="autoZero"/>
        <c:crossBetween val="midCat"/>
      </c:valAx>
      <c:valAx>
        <c:axId val="8747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9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2608"/>
        <c:axId val="87115264"/>
      </c:scatterChart>
      <c:valAx>
        <c:axId val="870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115264"/>
        <c:crosses val="autoZero"/>
        <c:crossBetween val="midCat"/>
      </c:valAx>
      <c:valAx>
        <c:axId val="871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9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8944"/>
        <c:axId val="98197504"/>
      </c:scatterChart>
      <c:valAx>
        <c:axId val="981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97504"/>
        <c:crosses val="autoZero"/>
        <c:crossBetween val="midCat"/>
      </c:valAx>
      <c:valAx>
        <c:axId val="9819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7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0944"/>
        <c:axId val="182212864"/>
      </c:scatterChart>
      <c:valAx>
        <c:axId val="1822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2864"/>
        <c:crosses val="autoZero"/>
        <c:crossBetween val="midCat"/>
      </c:valAx>
      <c:valAx>
        <c:axId val="18221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1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264"/>
        <c:axId val="3213184"/>
      </c:scatterChart>
      <c:valAx>
        <c:axId val="32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3184"/>
        <c:crosses val="autoZero"/>
        <c:crossBetween val="midCat"/>
      </c:valAx>
      <c:valAx>
        <c:axId val="321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336"/>
        <c:axId val="3260800"/>
      </c:scatterChart>
      <c:valAx>
        <c:axId val="32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0800"/>
        <c:crosses val="autoZero"/>
        <c:crossBetween val="midCat"/>
      </c:valAx>
      <c:valAx>
        <c:axId val="326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48"/>
        <c:axId val="3299968"/>
      </c:scatterChart>
      <c:valAx>
        <c:axId val="32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9968"/>
        <c:crosses val="autoZero"/>
        <c:crossBetween val="midCat"/>
      </c:valAx>
      <c:valAx>
        <c:axId val="329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(Microsegundos)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840"/>
        <c:axId val="3622016"/>
      </c:scatterChart>
      <c:valAx>
        <c:axId val="36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2016"/>
        <c:crosses val="autoZero"/>
        <c:crossBetween val="midCat"/>
      </c:valAx>
      <c:valAx>
        <c:axId val="362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454400</xdr:colOff>
      <xdr:row>16</xdr:row>
      <xdr:rowOff>11366</xdr:rowOff>
    </xdr:from>
    <xdr:to>
      <xdr:col>8</xdr:col>
      <xdr:colOff>505047</xdr:colOff>
      <xdr:row>34</xdr:row>
      <xdr:rowOff>182366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697164</xdr:colOff>
      <xdr:row>16</xdr:row>
      <xdr:rowOff>24172</xdr:rowOff>
    </xdr:from>
    <xdr:to>
      <xdr:col>12</xdr:col>
      <xdr:colOff>759017</xdr:colOff>
      <xdr:row>35</xdr:row>
      <xdr:rowOff>4672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16</xdr:row>
      <xdr:rowOff>16809</xdr:rowOff>
    </xdr:from>
    <xdr:to>
      <xdr:col>12</xdr:col>
      <xdr:colOff>1766828</xdr:colOff>
      <xdr:row>34</xdr:row>
      <xdr:rowOff>187809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760879</xdr:colOff>
      <xdr:row>15</xdr:row>
      <xdr:rowOff>188259</xdr:rowOff>
    </xdr:from>
    <xdr:to>
      <xdr:col>14</xdr:col>
      <xdr:colOff>273644</xdr:colOff>
      <xdr:row>34</xdr:row>
      <xdr:rowOff>168759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32</xdr:col>
      <xdr:colOff>465265</xdr:colOff>
      <xdr:row>35</xdr:row>
      <xdr:rowOff>104325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38</xdr:col>
      <xdr:colOff>570040</xdr:colOff>
      <xdr:row>36</xdr:row>
      <xdr:rowOff>9075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44</xdr:col>
      <xdr:colOff>503365</xdr:colOff>
      <xdr:row>35</xdr:row>
      <xdr:rowOff>190050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472532</xdr:colOff>
      <xdr:row>35</xdr:row>
      <xdr:rowOff>65603</xdr:rowOff>
    </xdr:from>
    <xdr:to>
      <xdr:col>49</xdr:col>
      <xdr:colOff>34637</xdr:colOff>
      <xdr:row>54</xdr:row>
      <xdr:rowOff>46103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11206</xdr:colOff>
      <xdr:row>15</xdr:row>
      <xdr:rowOff>189940</xdr:rowOff>
    </xdr:from>
    <xdr:to>
      <xdr:col>18</xdr:col>
      <xdr:colOff>566118</xdr:colOff>
      <xdr:row>34</xdr:row>
      <xdr:rowOff>170440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326650</xdr:colOff>
      <xdr:row>16</xdr:row>
      <xdr:rowOff>15687</xdr:rowOff>
    </xdr:from>
    <xdr:to>
      <xdr:col>19</xdr:col>
      <xdr:colOff>747091</xdr:colOff>
      <xdr:row>34</xdr:row>
      <xdr:rowOff>186687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32</xdr:col>
      <xdr:colOff>408115</xdr:colOff>
      <xdr:row>50</xdr:row>
      <xdr:rowOff>190050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38</xdr:col>
      <xdr:colOff>560515</xdr:colOff>
      <xdr:row>50</xdr:row>
      <xdr:rowOff>180525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38</xdr:col>
      <xdr:colOff>484315</xdr:colOff>
      <xdr:row>67</xdr:row>
      <xdr:rowOff>9075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855647</xdr:colOff>
      <xdr:row>75</xdr:row>
      <xdr:rowOff>180417</xdr:rowOff>
    </xdr:from>
    <xdr:to>
      <xdr:col>18</xdr:col>
      <xdr:colOff>514088</xdr:colOff>
      <xdr:row>94</xdr:row>
      <xdr:rowOff>160917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H1" sqref="A1:H1"/>
    </sheetView>
  </sheetViews>
  <sheetFormatPr baseColWidth="10" defaultRowHeight="15" x14ac:dyDescent="0.25"/>
  <cols>
    <col min="9" max="9" width="12.5703125" bestFit="1" customWidth="1"/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>
        <f>J1*100</f>
        <v>100</v>
      </c>
      <c r="K10" s="1">
        <f>K1*100</f>
        <v>400</v>
      </c>
      <c r="L10" s="1">
        <f>L1*100</f>
        <v>900</v>
      </c>
      <c r="M10" s="1">
        <f t="shared" ref="M10:Q10" si="1">M1*100</f>
        <v>1400</v>
      </c>
      <c r="N10" s="1">
        <f t="shared" si="1"/>
        <v>2300</v>
      </c>
      <c r="O10" s="1">
        <f t="shared" si="1"/>
        <v>3200</v>
      </c>
      <c r="P10" s="1">
        <f t="shared" si="1"/>
        <v>12400</v>
      </c>
      <c r="Q10" s="1">
        <f t="shared" si="1"/>
        <v>90000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D24" sqref="D2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>
        <f>J1*100</f>
        <v>100</v>
      </c>
      <c r="K13" s="3">
        <f t="shared" ref="K13:Q13" si="1">K1*100</f>
        <v>400</v>
      </c>
      <c r="L13" s="3">
        <f t="shared" si="1"/>
        <v>900</v>
      </c>
      <c r="M13" s="3">
        <f t="shared" si="1"/>
        <v>1400</v>
      </c>
      <c r="N13" s="3">
        <f t="shared" si="1"/>
        <v>2300</v>
      </c>
      <c r="O13" s="3">
        <f t="shared" si="1"/>
        <v>3200</v>
      </c>
      <c r="P13" s="3">
        <f t="shared" si="1"/>
        <v>12400</v>
      </c>
      <c r="Q13" s="3">
        <f t="shared" si="1"/>
        <v>90000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7" zoomScaleNormal="100" workbookViewId="0">
      <selection activeCell="J38" sqref="J38"/>
    </sheetView>
  </sheetViews>
  <sheetFormatPr baseColWidth="10" defaultRowHeight="15" x14ac:dyDescent="0.25"/>
  <cols>
    <col min="3" max="3" width="12.140625" bestFit="1" customWidth="1"/>
    <col min="4" max="4" width="7.570312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40625" bestFit="1" customWidth="1"/>
  </cols>
  <sheetData>
    <row r="1" spans="1:11" x14ac:dyDescent="0.25">
      <c r="A1" t="s">
        <v>30</v>
      </c>
      <c r="C1" s="1" t="s">
        <v>31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</row>
    <row r="2" spans="1:11" x14ac:dyDescent="0.25">
      <c r="C2" s="1" t="s">
        <v>3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</row>
    <row r="3" spans="1:11" x14ac:dyDescent="0.25">
      <c r="C3" s="1" t="s">
        <v>0</v>
      </c>
      <c r="D3" s="1">
        <f t="shared" ref="D3:K4" si="0">O32</f>
        <v>190000</v>
      </c>
      <c r="E3" s="1">
        <f t="shared" si="0"/>
        <v>3040000</v>
      </c>
      <c r="F3" s="1">
        <f t="shared" si="0"/>
        <v>15390000</v>
      </c>
      <c r="G3" s="1">
        <f t="shared" si="0"/>
        <v>37240000</v>
      </c>
      <c r="H3" s="1">
        <f t="shared" si="0"/>
        <v>100510000</v>
      </c>
      <c r="I3" s="1">
        <f t="shared" si="0"/>
        <v>494190000</v>
      </c>
      <c r="J3" s="1">
        <f t="shared" si="0"/>
        <v>2921440000</v>
      </c>
      <c r="K3" s="1">
        <f t="shared" si="0"/>
        <v>149823360000</v>
      </c>
    </row>
    <row r="4" spans="1:11" x14ac:dyDescent="0.25">
      <c r="C4" s="1" t="s">
        <v>1</v>
      </c>
      <c r="D4" s="7">
        <f t="shared" si="0"/>
        <v>252.99600532623168</v>
      </c>
      <c r="E4" s="7">
        <f t="shared" si="0"/>
        <v>393.92525786554711</v>
      </c>
      <c r="F4" s="7">
        <f t="shared" si="0"/>
        <v>510.94938978234018</v>
      </c>
      <c r="G4" s="7">
        <f t="shared" si="0"/>
        <v>427.9131763705517</v>
      </c>
      <c r="H4" s="7">
        <f t="shared" si="0"/>
        <v>489.63537728863491</v>
      </c>
      <c r="I4" s="7">
        <f t="shared" si="0"/>
        <v>460.29352455802263</v>
      </c>
      <c r="J4" s="7">
        <f t="shared" si="0"/>
        <v>522.12013688675188</v>
      </c>
      <c r="K4" s="7">
        <f t="shared" si="0"/>
        <v>556.27993883042086</v>
      </c>
    </row>
    <row r="5" spans="1:11" x14ac:dyDescent="0.25">
      <c r="C5" s="5"/>
      <c r="D5" s="5">
        <v>252.99600532623168</v>
      </c>
      <c r="E5" s="5">
        <v>393.92525786554711</v>
      </c>
      <c r="F5" s="5">
        <v>510.94938978234018</v>
      </c>
      <c r="G5" s="5">
        <v>427.9131763705517</v>
      </c>
      <c r="H5" s="5">
        <v>489.63537728863491</v>
      </c>
      <c r="I5" s="5">
        <v>460.29352455802263</v>
      </c>
      <c r="J5" s="5">
        <v>522.12013688675188</v>
      </c>
      <c r="K5" s="5">
        <v>556.27993883042086</v>
      </c>
    </row>
    <row r="7" spans="1:11" x14ac:dyDescent="0.25">
      <c r="C7" s="1" t="s">
        <v>31</v>
      </c>
      <c r="D7" s="1">
        <f>'OMP O2'!L17</f>
        <v>1</v>
      </c>
      <c r="E7" s="1">
        <f>'OMP O2'!M17</f>
        <v>4</v>
      </c>
      <c r="F7" s="1">
        <f>'OMP O2'!N17</f>
        <v>9</v>
      </c>
      <c r="G7" s="1">
        <f>'OMP O2'!O17</f>
        <v>14</v>
      </c>
      <c r="H7" s="1">
        <f>'OMP O2'!P17</f>
        <v>23</v>
      </c>
      <c r="I7" s="1">
        <v>51</v>
      </c>
      <c r="J7" s="1">
        <f>'OMP O2'!R17</f>
        <v>124</v>
      </c>
      <c r="K7" s="1">
        <v>888</v>
      </c>
    </row>
    <row r="8" spans="1:11" x14ac:dyDescent="0.25">
      <c r="C8" s="1" t="str">
        <f>C2</f>
        <v>Tiempo</v>
      </c>
      <c r="D8" s="1">
        <f>'OMP O2'!L18</f>
        <v>185.4</v>
      </c>
      <c r="E8" s="1">
        <f>'OMP O2'!M18</f>
        <v>2301.4</v>
      </c>
      <c r="F8" s="1">
        <f>'OMP O2'!N18</f>
        <v>9889</v>
      </c>
      <c r="G8" s="1">
        <f>'OMP O2'!O18</f>
        <v>30167.4</v>
      </c>
      <c r="H8" s="1">
        <f>'OMP O2'!P18</f>
        <v>68609.600000000006</v>
      </c>
      <c r="I8" s="1">
        <f>'OMP O2'!Q18</f>
        <v>436604.6</v>
      </c>
      <c r="J8" s="1">
        <f>'OMP O2'!R18</f>
        <v>2151090.4</v>
      </c>
      <c r="K8" s="1">
        <f>'OMP O2'!S18</f>
        <v>109843345</v>
      </c>
    </row>
    <row r="9" spans="1:11" x14ac:dyDescent="0.25">
      <c r="C9" s="1" t="s">
        <v>0</v>
      </c>
      <c r="D9" s="1">
        <f>D3</f>
        <v>190000</v>
      </c>
      <c r="E9" s="1">
        <f t="shared" ref="E9:K9" si="1">E3</f>
        <v>3040000</v>
      </c>
      <c r="F9" s="1">
        <f t="shared" si="1"/>
        <v>15390000</v>
      </c>
      <c r="G9" s="1">
        <f t="shared" si="1"/>
        <v>37240000</v>
      </c>
      <c r="H9" s="1">
        <f t="shared" si="1"/>
        <v>100510000</v>
      </c>
      <c r="I9" s="1">
        <f t="shared" si="1"/>
        <v>494190000</v>
      </c>
      <c r="J9" s="1">
        <f t="shared" si="1"/>
        <v>2921440000</v>
      </c>
      <c r="K9" s="1">
        <f t="shared" si="1"/>
        <v>149823360000</v>
      </c>
    </row>
    <row r="10" spans="1:11" x14ac:dyDescent="0.25">
      <c r="C10" s="1" t="s">
        <v>1</v>
      </c>
      <c r="D10" s="7">
        <f t="shared" ref="D10:K10" si="2">O34</f>
        <v>1024.8112189859762</v>
      </c>
      <c r="E10" s="7">
        <f t="shared" si="2"/>
        <v>1320.935082992961</v>
      </c>
      <c r="F10" s="7">
        <f t="shared" si="2"/>
        <v>1556.2746485994539</v>
      </c>
      <c r="G10" s="7">
        <f t="shared" si="2"/>
        <v>1234.4451295106637</v>
      </c>
      <c r="H10" s="7">
        <f t="shared" si="2"/>
        <v>1464.95534152655</v>
      </c>
      <c r="I10" s="7">
        <f t="shared" si="2"/>
        <v>1131.8937088615191</v>
      </c>
      <c r="J10" s="7">
        <f t="shared" si="2"/>
        <v>1358.1205141355288</v>
      </c>
      <c r="K10" s="7">
        <f t="shared" si="2"/>
        <v>1363.9730290442267</v>
      </c>
    </row>
    <row r="11" spans="1:11" x14ac:dyDescent="0.25">
      <c r="C11" s="5"/>
      <c r="D11" s="5"/>
      <c r="E11" s="5"/>
      <c r="F11" s="5"/>
      <c r="G11" s="5"/>
      <c r="H11" s="5"/>
      <c r="I11" s="5"/>
      <c r="J11" s="5"/>
      <c r="K11" s="5"/>
    </row>
    <row r="31" spans="14:22" x14ac:dyDescent="0.25">
      <c r="N31" t="s">
        <v>31</v>
      </c>
      <c r="O31">
        <f t="shared" ref="O31:V31" si="3">D1*100</f>
        <v>100</v>
      </c>
      <c r="P31">
        <f t="shared" si="3"/>
        <v>400</v>
      </c>
      <c r="Q31">
        <f t="shared" si="3"/>
        <v>900</v>
      </c>
      <c r="R31">
        <f t="shared" si="3"/>
        <v>1400</v>
      </c>
      <c r="S31">
        <f t="shared" si="3"/>
        <v>2300</v>
      </c>
      <c r="T31">
        <f t="shared" si="3"/>
        <v>5100</v>
      </c>
      <c r="U31">
        <f t="shared" si="3"/>
        <v>12400</v>
      </c>
      <c r="V31">
        <f t="shared" si="3"/>
        <v>88800</v>
      </c>
    </row>
    <row r="32" spans="14:22" x14ac:dyDescent="0.25">
      <c r="N32" t="s">
        <v>0</v>
      </c>
      <c r="O32">
        <f>19*O31*O31</f>
        <v>190000</v>
      </c>
      <c r="P32">
        <f t="shared" ref="P32:V32" si="4">19*P31*P31</f>
        <v>3040000</v>
      </c>
      <c r="Q32">
        <f t="shared" si="4"/>
        <v>15390000</v>
      </c>
      <c r="R32">
        <f t="shared" si="4"/>
        <v>37240000</v>
      </c>
      <c r="S32">
        <f t="shared" si="4"/>
        <v>100510000</v>
      </c>
      <c r="T32">
        <f>19*T31*T31</f>
        <v>494190000</v>
      </c>
      <c r="U32">
        <f t="shared" si="4"/>
        <v>2921440000</v>
      </c>
      <c r="V32">
        <f t="shared" si="4"/>
        <v>149823360000</v>
      </c>
    </row>
    <row r="33" spans="14:22" x14ac:dyDescent="0.25">
      <c r="N33" s="1" t="s">
        <v>34</v>
      </c>
      <c r="O33" s="1">
        <f t="shared" ref="O33:V33" si="5">O$32/(D2/1000000)/10^6</f>
        <v>252.99600532623168</v>
      </c>
      <c r="P33" s="1">
        <f t="shared" si="5"/>
        <v>393.92525786554711</v>
      </c>
      <c r="Q33" s="1">
        <f t="shared" si="5"/>
        <v>510.94938978234018</v>
      </c>
      <c r="R33" s="1">
        <f t="shared" si="5"/>
        <v>427.9131763705517</v>
      </c>
      <c r="S33" s="1">
        <f t="shared" si="5"/>
        <v>489.63537728863491</v>
      </c>
      <c r="T33" s="1">
        <f t="shared" si="5"/>
        <v>460.29352455802263</v>
      </c>
      <c r="U33" s="1">
        <f t="shared" si="5"/>
        <v>522.12013688675188</v>
      </c>
      <c r="V33" s="1">
        <f t="shared" si="5"/>
        <v>556.27993883042086</v>
      </c>
    </row>
    <row r="34" spans="14:22" x14ac:dyDescent="0.25">
      <c r="N34" s="1" t="s">
        <v>35</v>
      </c>
      <c r="O34" s="1">
        <f t="shared" ref="O34:V34" si="6">O$32/(D8/1000000)/10^6</f>
        <v>1024.8112189859762</v>
      </c>
      <c r="P34" s="1">
        <f t="shared" si="6"/>
        <v>1320.935082992961</v>
      </c>
      <c r="Q34" s="1">
        <f t="shared" si="6"/>
        <v>1556.2746485994539</v>
      </c>
      <c r="R34" s="1">
        <f t="shared" si="6"/>
        <v>1234.4451295106637</v>
      </c>
      <c r="S34" s="1">
        <f t="shared" si="6"/>
        <v>1464.95534152655</v>
      </c>
      <c r="T34" s="1">
        <f t="shared" si="6"/>
        <v>1131.8937088615191</v>
      </c>
      <c r="U34" s="1">
        <f t="shared" si="6"/>
        <v>1358.1205141355288</v>
      </c>
      <c r="V34" s="1">
        <f t="shared" si="6"/>
        <v>1363.9730290442267</v>
      </c>
    </row>
    <row r="36" spans="14:22" x14ac:dyDescent="0.25">
      <c r="N36" s="1" t="s">
        <v>32</v>
      </c>
      <c r="O36" s="1">
        <f t="shared" ref="O36:V36" si="7">D1</f>
        <v>1</v>
      </c>
      <c r="P36" s="1">
        <f t="shared" si="7"/>
        <v>4</v>
      </c>
      <c r="Q36" s="1">
        <f t="shared" si="7"/>
        <v>9</v>
      </c>
      <c r="R36" s="1">
        <f t="shared" si="7"/>
        <v>14</v>
      </c>
      <c r="S36" s="1">
        <f t="shared" si="7"/>
        <v>23</v>
      </c>
      <c r="T36" s="1">
        <f t="shared" si="7"/>
        <v>51</v>
      </c>
      <c r="U36" s="1">
        <f t="shared" si="7"/>
        <v>124</v>
      </c>
      <c r="V36" s="1">
        <f t="shared" si="7"/>
        <v>888</v>
      </c>
    </row>
    <row r="37" spans="14:22" x14ac:dyDescent="0.25">
      <c r="N37" s="1" t="str">
        <f>C8</f>
        <v>Tiempo</v>
      </c>
      <c r="O37" s="1">
        <f t="shared" ref="O37:V37" si="8">D2/D8</f>
        <v>4.0507011866235167</v>
      </c>
      <c r="P37" s="1">
        <f t="shared" si="8"/>
        <v>3.3532632310767356</v>
      </c>
      <c r="Q37" s="1">
        <f t="shared" si="8"/>
        <v>3.0458489230458086</v>
      </c>
      <c r="R37" s="1">
        <f t="shared" si="8"/>
        <v>2.8848028003739135</v>
      </c>
      <c r="S37" s="1">
        <f t="shared" si="8"/>
        <v>2.9919311583218673</v>
      </c>
      <c r="T37" s="1">
        <f t="shared" si="8"/>
        <v>2.4590693730666144</v>
      </c>
      <c r="U37" s="1">
        <f t="shared" si="8"/>
        <v>2.6011647860080638</v>
      </c>
      <c r="V37" s="1">
        <f t="shared" si="8"/>
        <v>2.4519543737492699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F1" workbookViewId="0">
      <selection activeCell="O18" sqref="O18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topLeftCell="A19" workbookViewId="0">
      <selection activeCell="Q28" sqref="Q28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4"/>
  <sheetViews>
    <sheetView tabSelected="1" topLeftCell="A43" zoomScale="70" zoomScaleNormal="70" workbookViewId="0">
      <selection activeCell="X78" sqref="X78"/>
    </sheetView>
  </sheetViews>
  <sheetFormatPr baseColWidth="10" defaultRowHeight="15" x14ac:dyDescent="0.25"/>
  <cols>
    <col min="3" max="3" width="27.140625" bestFit="1" customWidth="1"/>
    <col min="4" max="4" width="14.8554687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>
        <f>D1</f>
        <v>1</v>
      </c>
      <c r="W1">
        <f>E1</f>
        <v>4</v>
      </c>
      <c r="X1">
        <f t="shared" ref="X1:AC1" si="0">F1</f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100</v>
      </c>
      <c r="AG1" s="1">
        <v>400</v>
      </c>
      <c r="AH1" s="1">
        <v>900</v>
      </c>
      <c r="AI1" s="1">
        <v>1400</v>
      </c>
      <c r="AJ1" s="1">
        <v>2300</v>
      </c>
      <c r="AK1" s="1">
        <v>5100</v>
      </c>
      <c r="AL1" s="1">
        <v>12400</v>
      </c>
      <c r="AM1" s="1">
        <v>88800</v>
      </c>
      <c r="AP1" s="1" t="s">
        <v>29</v>
      </c>
      <c r="AQ1" s="1">
        <f>AF1</f>
        <v>100</v>
      </c>
      <c r="AR1" s="1">
        <f t="shared" ref="AR1:AX1" si="1">AG1</f>
        <v>400</v>
      </c>
      <c r="AS1" s="1">
        <f t="shared" si="1"/>
        <v>900</v>
      </c>
      <c r="AT1" s="1">
        <f t="shared" si="1"/>
        <v>1400</v>
      </c>
      <c r="AU1" s="1">
        <f t="shared" si="1"/>
        <v>2300</v>
      </c>
      <c r="AV1" s="1">
        <f t="shared" si="1"/>
        <v>5100</v>
      </c>
      <c r="AW1" s="1">
        <f t="shared" si="1"/>
        <v>12400</v>
      </c>
      <c r="AX1" s="1">
        <f t="shared" si="1"/>
        <v>88800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 t="shared" ref="M2:M7" si="2">C2</f>
        <v>1 procesador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 t="shared" ref="U2:U7" si="3">C2</f>
        <v>1 procesador</v>
      </c>
      <c r="V2">
        <f t="shared" ref="V2:AC7" si="4">LOG10(D2)</f>
        <v>2.8756399370041685</v>
      </c>
      <c r="W2">
        <f t="shared" si="4"/>
        <v>3.8874597556303927</v>
      </c>
      <c r="X2">
        <f t="shared" si="4"/>
        <v>4.4788607350133667</v>
      </c>
      <c r="Y2">
        <f t="shared" si="4"/>
        <v>4.9396540127547519</v>
      </c>
      <c r="Z2">
        <f t="shared" si="4"/>
        <v>5.3123364839359324</v>
      </c>
      <c r="AA2">
        <f t="shared" si="4"/>
        <v>6.030859087897352</v>
      </c>
      <c r="AB2">
        <f t="shared" si="4"/>
        <v>6.7478265280758656</v>
      </c>
      <c r="AC2">
        <f t="shared" si="4"/>
        <v>8.4302861342847262</v>
      </c>
      <c r="AE2" s="1" t="s">
        <v>23</v>
      </c>
      <c r="AF2" s="1">
        <f t="shared" ref="AF2:AM7" si="5">D$2/D2</f>
        <v>1</v>
      </c>
      <c r="AG2" s="1">
        <f t="shared" si="5"/>
        <v>1</v>
      </c>
      <c r="AH2" s="1">
        <f t="shared" si="5"/>
        <v>1</v>
      </c>
      <c r="AI2" s="1">
        <f t="shared" si="5"/>
        <v>1</v>
      </c>
      <c r="AJ2" s="1">
        <f t="shared" si="5"/>
        <v>1</v>
      </c>
      <c r="AK2" s="1">
        <f t="shared" si="5"/>
        <v>1</v>
      </c>
      <c r="AL2" s="1">
        <f t="shared" si="5"/>
        <v>1</v>
      </c>
      <c r="AM2" s="1">
        <f t="shared" si="5"/>
        <v>1</v>
      </c>
      <c r="AO2">
        <v>1</v>
      </c>
      <c r="AP2" s="1" t="s">
        <v>23</v>
      </c>
      <c r="AQ2" s="1">
        <f>AF2/$AO2</f>
        <v>1</v>
      </c>
      <c r="AR2" s="1">
        <f t="shared" ref="AR2:AX7" si="6">AG2/$AO2</f>
        <v>1</v>
      </c>
      <c r="AS2" s="1">
        <f t="shared" si="6"/>
        <v>1</v>
      </c>
      <c r="AT2" s="1">
        <f t="shared" si="6"/>
        <v>1</v>
      </c>
      <c r="AU2" s="1">
        <f t="shared" si="6"/>
        <v>1</v>
      </c>
      <c r="AV2" s="1">
        <f t="shared" si="6"/>
        <v>1</v>
      </c>
      <c r="AW2" s="1">
        <f t="shared" si="6"/>
        <v>1</v>
      </c>
      <c r="AX2" s="1">
        <f t="shared" si="6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 t="shared" si="2"/>
        <v>2 procesadores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si="3"/>
        <v>2 procesadores</v>
      </c>
      <c r="V3">
        <f t="shared" si="4"/>
        <v>3.0088555639962125</v>
      </c>
      <c r="W3">
        <f t="shared" si="4"/>
        <v>3.8510992821765293</v>
      </c>
      <c r="X3">
        <f t="shared" si="4"/>
        <v>4.3151177043823914</v>
      </c>
      <c r="Y3">
        <f t="shared" si="4"/>
        <v>4.6239188283733963</v>
      </c>
      <c r="Z3">
        <f t="shared" si="4"/>
        <v>5.0397947036955335</v>
      </c>
      <c r="AA3">
        <f t="shared" si="4"/>
        <v>5.7548008977037135</v>
      </c>
      <c r="AB3">
        <f t="shared" si="4"/>
        <v>6.4181418660410579</v>
      </c>
      <c r="AC3">
        <f t="shared" si="4"/>
        <v>8.1696901629915768</v>
      </c>
      <c r="AE3" s="1" t="s">
        <v>24</v>
      </c>
      <c r="AF3" s="1">
        <f t="shared" si="5"/>
        <v>0.7358416617675877</v>
      </c>
      <c r="AG3" s="1">
        <f t="shared" si="5"/>
        <v>1.0873277538253445</v>
      </c>
      <c r="AH3" s="1">
        <f t="shared" si="5"/>
        <v>1.4579513441823093</v>
      </c>
      <c r="AI3" s="1">
        <f t="shared" si="5"/>
        <v>2.0688794431448621</v>
      </c>
      <c r="AJ3" s="1">
        <f t="shared" si="5"/>
        <v>1.8730172634037741</v>
      </c>
      <c r="AK3" s="1">
        <f t="shared" si="5"/>
        <v>1.8882443339884016</v>
      </c>
      <c r="AL3" s="1">
        <f t="shared" si="5"/>
        <v>2.1364102947096919</v>
      </c>
      <c r="AM3" s="1">
        <f t="shared" si="5"/>
        <v>1.8221997020635645</v>
      </c>
      <c r="AO3">
        <v>2</v>
      </c>
      <c r="AP3" s="1" t="s">
        <v>24</v>
      </c>
      <c r="AQ3" s="1">
        <f t="shared" ref="AQ3:AQ7" si="7">AF3/$AO3</f>
        <v>0.36792083088379385</v>
      </c>
      <c r="AR3" s="1">
        <f t="shared" si="6"/>
        <v>0.54366387691267226</v>
      </c>
      <c r="AS3" s="1">
        <f t="shared" si="6"/>
        <v>0.72897567209115466</v>
      </c>
      <c r="AT3" s="1">
        <f t="shared" si="6"/>
        <v>1.034439721572431</v>
      </c>
      <c r="AU3" s="1">
        <f t="shared" si="6"/>
        <v>0.93650863170188703</v>
      </c>
      <c r="AV3" s="1">
        <f t="shared" si="6"/>
        <v>0.94412216699420082</v>
      </c>
      <c r="AW3" s="1">
        <f t="shared" si="6"/>
        <v>1.068205147354846</v>
      </c>
      <c r="AX3" s="1">
        <f t="shared" si="6"/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 t="shared" si="2"/>
        <v>4 procesadores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3"/>
        <v>4 procesadores</v>
      </c>
      <c r="V4">
        <f t="shared" si="4"/>
        <v>3.2268060495007274</v>
      </c>
      <c r="W4">
        <f t="shared" si="4"/>
        <v>3.6442809937183442</v>
      </c>
      <c r="X4">
        <f t="shared" si="4"/>
        <v>4.1429523073434318</v>
      </c>
      <c r="Y4">
        <f t="shared" si="4"/>
        <v>4.4423135451456348</v>
      </c>
      <c r="Z4">
        <f t="shared" si="4"/>
        <v>4.8405702652717864</v>
      </c>
      <c r="AA4">
        <f t="shared" si="4"/>
        <v>5.5005024056237692</v>
      </c>
      <c r="AB4">
        <f t="shared" si="4"/>
        <v>6.2385359017906241</v>
      </c>
      <c r="AC4">
        <f t="shared" si="4"/>
        <v>7.9137423139538274</v>
      </c>
      <c r="AE4" s="1" t="s">
        <v>25</v>
      </c>
      <c r="AF4" s="1">
        <f t="shared" si="5"/>
        <v>0.44548582275477522</v>
      </c>
      <c r="AG4" s="1">
        <f t="shared" si="5"/>
        <v>1.7505670991743036</v>
      </c>
      <c r="AH4" s="1">
        <f t="shared" si="5"/>
        <v>2.1672470859116419</v>
      </c>
      <c r="AI4" s="1">
        <f t="shared" si="5"/>
        <v>3.1429716786929291</v>
      </c>
      <c r="AJ4" s="1">
        <f t="shared" si="5"/>
        <v>2.9632358460605714</v>
      </c>
      <c r="AK4" s="1">
        <f t="shared" si="5"/>
        <v>3.3912256020174749</v>
      </c>
      <c r="AL4" s="1">
        <f t="shared" si="5"/>
        <v>3.2306553263998854</v>
      </c>
      <c r="AM4" s="1">
        <f t="shared" si="5"/>
        <v>3.2850638893890594</v>
      </c>
      <c r="AO4">
        <v>4</v>
      </c>
      <c r="AP4" s="1" t="s">
        <v>25</v>
      </c>
      <c r="AQ4" s="1">
        <f t="shared" si="7"/>
        <v>0.1113714556886938</v>
      </c>
      <c r="AR4" s="1">
        <f t="shared" si="6"/>
        <v>0.43764177479357591</v>
      </c>
      <c r="AS4" s="1">
        <f t="shared" si="6"/>
        <v>0.54181177147791049</v>
      </c>
      <c r="AT4" s="1">
        <f t="shared" si="6"/>
        <v>0.78574291967323229</v>
      </c>
      <c r="AU4" s="1">
        <f t="shared" si="6"/>
        <v>0.74080896151514286</v>
      </c>
      <c r="AV4" s="1">
        <f t="shared" si="6"/>
        <v>0.84780640050436873</v>
      </c>
      <c r="AW4" s="1">
        <f t="shared" si="6"/>
        <v>0.80766383159997135</v>
      </c>
      <c r="AX4" s="1">
        <f t="shared" si="6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 t="shared" si="2"/>
        <v>8 procesadores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3"/>
        <v>8 procesadores</v>
      </c>
      <c r="V5">
        <f t="shared" si="4"/>
        <v>3.5084219736424691</v>
      </c>
      <c r="W5">
        <f t="shared" si="4"/>
        <v>3.7095243558763409</v>
      </c>
      <c r="X5">
        <f t="shared" si="4"/>
        <v>4.0502714591847404</v>
      </c>
      <c r="Y5">
        <f t="shared" si="4"/>
        <v>4.3283999923724243</v>
      </c>
      <c r="Z5">
        <f t="shared" si="4"/>
        <v>4.708386903149929</v>
      </c>
      <c r="AA5">
        <f t="shared" si="4"/>
        <v>5.3565314106724706</v>
      </c>
      <c r="AB5">
        <f t="shared" si="4"/>
        <v>6.1161317514829028</v>
      </c>
      <c r="AC5">
        <f t="shared" si="4"/>
        <v>7.6790237420638414</v>
      </c>
      <c r="AE5" s="1" t="s">
        <v>26</v>
      </c>
      <c r="AF5" s="1">
        <f t="shared" si="5"/>
        <v>0.23292599714657902</v>
      </c>
      <c r="AG5" s="1">
        <f t="shared" si="5"/>
        <v>1.5063829787234042</v>
      </c>
      <c r="AH5" s="1">
        <f t="shared" si="5"/>
        <v>2.6828060424682914</v>
      </c>
      <c r="AI5" s="1">
        <f t="shared" si="5"/>
        <v>4.0855828364865499</v>
      </c>
      <c r="AJ5" s="1">
        <f t="shared" si="5"/>
        <v>4.017441678409269</v>
      </c>
      <c r="AK5" s="1">
        <f t="shared" si="5"/>
        <v>4.7241934944496364</v>
      </c>
      <c r="AL5" s="1">
        <f t="shared" si="5"/>
        <v>4.2824744108071897</v>
      </c>
      <c r="AM5" s="1">
        <f t="shared" si="5"/>
        <v>5.639782975536785</v>
      </c>
      <c r="AO5">
        <v>8</v>
      </c>
      <c r="AP5" s="1" t="s">
        <v>26</v>
      </c>
      <c r="AQ5" s="1">
        <f t="shared" si="7"/>
        <v>2.9115749643322378E-2</v>
      </c>
      <c r="AR5" s="1">
        <f t="shared" si="6"/>
        <v>0.18829787234042553</v>
      </c>
      <c r="AS5" s="1">
        <f t="shared" si="6"/>
        <v>0.33535075530853642</v>
      </c>
      <c r="AT5" s="1">
        <f t="shared" si="6"/>
        <v>0.51069785456081873</v>
      </c>
      <c r="AU5" s="1">
        <f t="shared" si="6"/>
        <v>0.50218020980115863</v>
      </c>
      <c r="AV5" s="1">
        <f t="shared" si="6"/>
        <v>0.59052418680620455</v>
      </c>
      <c r="AW5" s="1">
        <f t="shared" si="6"/>
        <v>0.53530930135089871</v>
      </c>
      <c r="AX5" s="1">
        <f t="shared" si="6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 t="shared" si="2"/>
        <v>12 procesadores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3"/>
        <v>12 procesadores</v>
      </c>
      <c r="V6">
        <f t="shared" si="4"/>
        <v>3.6859207921945352</v>
      </c>
      <c r="W6">
        <f t="shared" si="4"/>
        <v>3.8095058453122137</v>
      </c>
      <c r="X6">
        <f t="shared" si="4"/>
        <v>4.0104271727170495</v>
      </c>
      <c r="Y6">
        <f t="shared" si="4"/>
        <v>4.2555474712117656</v>
      </c>
      <c r="Z6">
        <f t="shared" si="4"/>
        <v>4.5877715600214843</v>
      </c>
      <c r="AA6">
        <f t="shared" si="4"/>
        <v>5.2173333626912077</v>
      </c>
      <c r="AB6">
        <f t="shared" si="4"/>
        <v>5.9584913514203501</v>
      </c>
      <c r="AC6">
        <f t="shared" si="4"/>
        <v>7.5140378839444724</v>
      </c>
      <c r="AE6" s="1" t="s">
        <v>27</v>
      </c>
      <c r="AF6" s="1">
        <f t="shared" si="5"/>
        <v>0.15478153338829348</v>
      </c>
      <c r="AG6" s="1">
        <f t="shared" si="5"/>
        <v>1.1966135334615147</v>
      </c>
      <c r="AH6" s="1">
        <f t="shared" si="5"/>
        <v>2.940583813335937</v>
      </c>
      <c r="AI6" s="1">
        <f t="shared" si="5"/>
        <v>4.8317732103001427</v>
      </c>
      <c r="AJ6" s="1">
        <f t="shared" si="5"/>
        <v>5.3035287065887449</v>
      </c>
      <c r="AK6" s="1">
        <f t="shared" si="5"/>
        <v>6.5091716643587967</v>
      </c>
      <c r="AL6" s="1">
        <f t="shared" si="5"/>
        <v>6.1565183272630124</v>
      </c>
      <c r="AM6" s="1">
        <f t="shared" si="5"/>
        <v>8.2460934147681701</v>
      </c>
      <c r="AO6">
        <v>12</v>
      </c>
      <c r="AP6" s="1" t="s">
        <v>27</v>
      </c>
      <c r="AQ6" s="1">
        <f t="shared" si="7"/>
        <v>1.2898461115691123E-2</v>
      </c>
      <c r="AR6" s="1">
        <f t="shared" si="6"/>
        <v>9.9717794455126227E-2</v>
      </c>
      <c r="AS6" s="1">
        <f t="shared" si="6"/>
        <v>0.24504865111132809</v>
      </c>
      <c r="AT6" s="1">
        <f t="shared" si="6"/>
        <v>0.40264776752501191</v>
      </c>
      <c r="AU6" s="1">
        <f t="shared" si="6"/>
        <v>0.44196072554906207</v>
      </c>
      <c r="AV6" s="1">
        <f t="shared" si="6"/>
        <v>0.54243097202989976</v>
      </c>
      <c r="AW6" s="1">
        <f t="shared" si="6"/>
        <v>0.51304319393858433</v>
      </c>
      <c r="AX6" s="1">
        <f t="shared" si="6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 t="shared" si="2"/>
        <v>24 procesadores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3"/>
        <v>24 procesadores</v>
      </c>
      <c r="V7">
        <f t="shared" si="4"/>
        <v>3.9974300737974713</v>
      </c>
      <c r="W7">
        <f t="shared" si="4"/>
        <v>4.0867512312420571</v>
      </c>
      <c r="X7">
        <f t="shared" si="4"/>
        <v>4.1718551144398051</v>
      </c>
      <c r="Y7">
        <f t="shared" si="4"/>
        <v>4.3545847487930294</v>
      </c>
      <c r="Z7">
        <f t="shared" si="4"/>
        <v>4.5994791431874269</v>
      </c>
      <c r="AA7">
        <f t="shared" si="4"/>
        <v>5.1235818374464515</v>
      </c>
      <c r="AB7">
        <f t="shared" si="4"/>
        <v>5.7883033068332663</v>
      </c>
      <c r="AC7">
        <f t="shared" si="4"/>
        <v>7.3834206354964005</v>
      </c>
      <c r="AE7" s="1" t="s">
        <v>28</v>
      </c>
      <c r="AF7" s="1">
        <f t="shared" si="5"/>
        <v>7.5545719746504369E-2</v>
      </c>
      <c r="AG7" s="1">
        <f t="shared" si="5"/>
        <v>0.6319875522070264</v>
      </c>
      <c r="AH7" s="1">
        <f t="shared" si="5"/>
        <v>2.0277089616544592</v>
      </c>
      <c r="AI7" s="1">
        <f t="shared" si="5"/>
        <v>3.8465312400551608</v>
      </c>
      <c r="AJ7" s="1">
        <f t="shared" si="5"/>
        <v>5.1624676206523654</v>
      </c>
      <c r="AK7" s="1">
        <f t="shared" si="5"/>
        <v>8.0775052777138292</v>
      </c>
      <c r="AL7" s="1">
        <f t="shared" si="5"/>
        <v>9.1101016166311819</v>
      </c>
      <c r="AM7" s="1">
        <f t="shared" si="5"/>
        <v>11.139494894671788</v>
      </c>
      <c r="AO7">
        <v>24</v>
      </c>
      <c r="AP7" s="1" t="s">
        <v>28</v>
      </c>
      <c r="AQ7" s="1">
        <f t="shared" si="7"/>
        <v>3.1477383227710154E-3</v>
      </c>
      <c r="AR7" s="1">
        <f t="shared" si="6"/>
        <v>2.6332814675292766E-2</v>
      </c>
      <c r="AS7" s="1">
        <f t="shared" si="6"/>
        <v>8.448787340226914E-2</v>
      </c>
      <c r="AT7" s="1">
        <f t="shared" si="6"/>
        <v>0.16027213500229837</v>
      </c>
      <c r="AU7" s="1">
        <f t="shared" si="6"/>
        <v>0.21510281752718188</v>
      </c>
      <c r="AV7" s="1">
        <f t="shared" si="6"/>
        <v>0.3365627199047429</v>
      </c>
      <c r="AW7" s="1">
        <f t="shared" si="6"/>
        <v>0.37958756735963256</v>
      </c>
      <c r="AX7" s="1">
        <f t="shared" si="6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N1</f>
        <v>1</v>
      </c>
      <c r="O9" s="1">
        <f t="shared" ref="O9:S9" si="8">O1</f>
        <v>2</v>
      </c>
      <c r="P9" s="1">
        <f t="shared" si="8"/>
        <v>8</v>
      </c>
      <c r="Q9" s="1">
        <f t="shared" si="8"/>
        <v>32</v>
      </c>
      <c r="R9" s="1">
        <f t="shared" si="8"/>
        <v>128</v>
      </c>
      <c r="S9" s="1">
        <f t="shared" si="8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:AC9" si="9">F9</f>
        <v>9</v>
      </c>
      <c r="Y9">
        <f t="shared" si="9"/>
        <v>14</v>
      </c>
      <c r="Z9">
        <f t="shared" si="9"/>
        <v>23</v>
      </c>
      <c r="AA9">
        <f t="shared" si="9"/>
        <v>51</v>
      </c>
      <c r="AB9">
        <f t="shared" si="9"/>
        <v>124</v>
      </c>
      <c r="AC9">
        <f t="shared" si="9"/>
        <v>888</v>
      </c>
      <c r="AE9" s="1" t="s">
        <v>6</v>
      </c>
      <c r="AF9" s="1">
        <f>AF1</f>
        <v>100</v>
      </c>
      <c r="AG9" s="1">
        <f t="shared" ref="AG9:AM9" si="10">AG1</f>
        <v>400</v>
      </c>
      <c r="AH9" s="1">
        <f t="shared" si="10"/>
        <v>900</v>
      </c>
      <c r="AI9" s="1">
        <f t="shared" si="10"/>
        <v>1400</v>
      </c>
      <c r="AJ9" s="1">
        <f t="shared" si="10"/>
        <v>2300</v>
      </c>
      <c r="AK9" s="1">
        <f t="shared" si="10"/>
        <v>5100</v>
      </c>
      <c r="AL9" s="1">
        <f t="shared" si="10"/>
        <v>12400</v>
      </c>
      <c r="AM9" s="1">
        <f t="shared" si="10"/>
        <v>88800</v>
      </c>
      <c r="AP9" s="1" t="s">
        <v>29</v>
      </c>
      <c r="AQ9" s="1">
        <f>AQ1</f>
        <v>100</v>
      </c>
      <c r="AR9" s="1">
        <f t="shared" ref="AR9:AX9" si="11">AR1</f>
        <v>400</v>
      </c>
      <c r="AS9" s="1">
        <f t="shared" si="11"/>
        <v>900</v>
      </c>
      <c r="AT9" s="1">
        <f t="shared" si="11"/>
        <v>1400</v>
      </c>
      <c r="AU9" s="1">
        <f t="shared" si="11"/>
        <v>2300</v>
      </c>
      <c r="AV9" s="1">
        <f t="shared" si="11"/>
        <v>5100</v>
      </c>
      <c r="AW9" s="1">
        <f t="shared" si="11"/>
        <v>12400</v>
      </c>
      <c r="AX9" s="1">
        <f t="shared" si="11"/>
        <v>88800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procesador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 t="shared" ref="U10:U15" si="12">C10</f>
        <v>1 procesador</v>
      </c>
      <c r="V10">
        <f t="shared" ref="V10:AC15" si="13">LOG10(D10)</f>
        <v>2.2681097298084785</v>
      </c>
      <c r="W10">
        <f t="shared" si="13"/>
        <v>3.3619921087578137</v>
      </c>
      <c r="X10">
        <f t="shared" si="13"/>
        <v>3.9951523768914536</v>
      </c>
      <c r="Y10">
        <f t="shared" si="13"/>
        <v>4.4795378817921394</v>
      </c>
      <c r="Z10">
        <f t="shared" si="13"/>
        <v>4.83638488735878</v>
      </c>
      <c r="AA10">
        <f t="shared" si="13"/>
        <v>5.6400883070581704</v>
      </c>
      <c r="AB10">
        <f t="shared" si="13"/>
        <v>6.3326586620825775</v>
      </c>
      <c r="AC10">
        <f t="shared" si="13"/>
        <v>8.0407737497651368</v>
      </c>
      <c r="AE10" s="1" t="s">
        <v>23</v>
      </c>
      <c r="AF10" s="1">
        <f t="shared" ref="AF10:AM15" si="14">D$10/D10</f>
        <v>1</v>
      </c>
      <c r="AG10" s="1">
        <f t="shared" si="14"/>
        <v>1</v>
      </c>
      <c r="AH10" s="1">
        <f t="shared" si="14"/>
        <v>1</v>
      </c>
      <c r="AI10" s="1">
        <f t="shared" si="14"/>
        <v>1</v>
      </c>
      <c r="AJ10" s="1">
        <f t="shared" si="14"/>
        <v>1</v>
      </c>
      <c r="AK10" s="1">
        <f t="shared" si="14"/>
        <v>1</v>
      </c>
      <c r="AL10" s="1">
        <f t="shared" si="14"/>
        <v>1</v>
      </c>
      <c r="AM10" s="1">
        <f t="shared" si="14"/>
        <v>1</v>
      </c>
      <c r="AO10">
        <v>1</v>
      </c>
      <c r="AP10" s="1" t="s">
        <v>23</v>
      </c>
      <c r="AQ10" s="1">
        <f>AF10/$AO10</f>
        <v>1</v>
      </c>
      <c r="AR10" s="1">
        <f t="shared" ref="AR10:AX15" si="15">AG10/$AO10</f>
        <v>1</v>
      </c>
      <c r="AS10" s="1">
        <f t="shared" si="15"/>
        <v>1</v>
      </c>
      <c r="AT10" s="1">
        <f t="shared" si="15"/>
        <v>1</v>
      </c>
      <c r="AU10" s="1">
        <f t="shared" si="15"/>
        <v>1</v>
      </c>
      <c r="AV10" s="1">
        <f t="shared" si="15"/>
        <v>1</v>
      </c>
      <c r="AW10" s="1">
        <f t="shared" si="15"/>
        <v>1</v>
      </c>
      <c r="AX10" s="1">
        <f t="shared" si="15"/>
        <v>1</v>
      </c>
    </row>
    <row r="11" spans="1:50" x14ac:dyDescent="0.25">
      <c r="C11" s="1" t="str">
        <f t="shared" ref="C11:C15" si="16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4" si="17">M3</f>
        <v>2 procesadores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si="12"/>
        <v>2 procesadores</v>
      </c>
      <c r="V11">
        <f t="shared" si="13"/>
        <v>2.553640336231354</v>
      </c>
      <c r="W11">
        <f t="shared" si="13"/>
        <v>3.4234097277330933</v>
      </c>
      <c r="X11">
        <f t="shared" si="13"/>
        <v>3.927903919621254</v>
      </c>
      <c r="Y11">
        <f t="shared" si="13"/>
        <v>4.246099555670785</v>
      </c>
      <c r="Z11">
        <f t="shared" si="13"/>
        <v>4.6659054181709312</v>
      </c>
      <c r="AA11">
        <f t="shared" si="13"/>
        <v>5.3333444826643968</v>
      </c>
      <c r="AB11">
        <f t="shared" si="13"/>
        <v>6.068583968094587</v>
      </c>
      <c r="AC11">
        <f t="shared" si="13"/>
        <v>7.7809884617488123</v>
      </c>
      <c r="AE11" s="1" t="s">
        <v>24</v>
      </c>
      <c r="AF11" s="1">
        <f t="shared" si="14"/>
        <v>0.51816657350475126</v>
      </c>
      <c r="AG11" s="1">
        <f t="shared" si="14"/>
        <v>0.8681252357600906</v>
      </c>
      <c r="AH11" s="1">
        <f t="shared" si="14"/>
        <v>1.1674773328296184</v>
      </c>
      <c r="AI11" s="1">
        <f t="shared" si="14"/>
        <v>1.7117420760562423</v>
      </c>
      <c r="AJ11" s="1">
        <f t="shared" si="14"/>
        <v>1.480742253089484</v>
      </c>
      <c r="AK11" s="1">
        <f>I$10/I11</f>
        <v>2.0264870108471147</v>
      </c>
      <c r="AL11" s="1">
        <f t="shared" si="14"/>
        <v>1.8368542353892541</v>
      </c>
      <c r="AM11" s="1">
        <f t="shared" si="14"/>
        <v>1.8188014343004881</v>
      </c>
      <c r="AO11">
        <v>2</v>
      </c>
      <c r="AP11" s="1" t="s">
        <v>24</v>
      </c>
      <c r="AQ11" s="1">
        <f t="shared" ref="AQ11:AQ15" si="18">AF11/$AO11</f>
        <v>0.25908328675237563</v>
      </c>
      <c r="AR11" s="1">
        <f t="shared" si="15"/>
        <v>0.4340626178800453</v>
      </c>
      <c r="AS11" s="1">
        <f t="shared" si="15"/>
        <v>0.5837386664148092</v>
      </c>
      <c r="AT11" s="1">
        <f t="shared" si="15"/>
        <v>0.85587103802812114</v>
      </c>
      <c r="AU11" s="1">
        <f t="shared" si="15"/>
        <v>0.74037112654474202</v>
      </c>
      <c r="AV11" s="1">
        <f>AK11/$AO11</f>
        <v>1.0132435054235573</v>
      </c>
      <c r="AW11" s="1">
        <f t="shared" si="15"/>
        <v>0.91842711769462704</v>
      </c>
      <c r="AX11" s="1">
        <f t="shared" si="15"/>
        <v>0.90940071715024406</v>
      </c>
    </row>
    <row r="12" spans="1:50" x14ac:dyDescent="0.25">
      <c r="C12" s="1" t="str">
        <f t="shared" si="16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17"/>
        <v>4 procesadores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12"/>
        <v>4 procesadores</v>
      </c>
      <c r="V12">
        <f t="shared" si="13"/>
        <v>3.1305267453841634</v>
      </c>
      <c r="W12">
        <f t="shared" si="13"/>
        <v>3.3658996207237877</v>
      </c>
      <c r="X12">
        <f t="shared" si="13"/>
        <v>3.7325224206095422</v>
      </c>
      <c r="Y12">
        <f t="shared" si="13"/>
        <v>4.062717327650617</v>
      </c>
      <c r="Z12">
        <f t="shared" si="13"/>
        <v>4.4176775813551066</v>
      </c>
      <c r="AA12">
        <f t="shared" si="13"/>
        <v>5.0573229441829506</v>
      </c>
      <c r="AB12">
        <f t="shared" si="13"/>
        <v>5.783392983222539</v>
      </c>
      <c r="AC12">
        <f t="shared" si="13"/>
        <v>7.5606049973795217</v>
      </c>
      <c r="AE12" s="1" t="s">
        <v>25</v>
      </c>
      <c r="AF12" s="1">
        <f t="shared" si="14"/>
        <v>0.13727232341181697</v>
      </c>
      <c r="AG12" s="1">
        <f t="shared" si="14"/>
        <v>0.99104297648781337</v>
      </c>
      <c r="AH12" s="1">
        <f t="shared" si="14"/>
        <v>1.8307538507109002</v>
      </c>
      <c r="AI12" s="1">
        <f t="shared" si="14"/>
        <v>2.6110822600747818</v>
      </c>
      <c r="AJ12" s="1">
        <f t="shared" si="14"/>
        <v>2.6224505397058375</v>
      </c>
      <c r="AK12" s="1">
        <f>I$10/I12</f>
        <v>3.8261796970987589</v>
      </c>
      <c r="AL12" s="1">
        <f t="shared" si="14"/>
        <v>3.5421396456626009</v>
      </c>
      <c r="AM12" s="1">
        <f t="shared" si="14"/>
        <v>3.0211254011711772</v>
      </c>
      <c r="AO12">
        <v>4</v>
      </c>
      <c r="AP12" s="1" t="s">
        <v>25</v>
      </c>
      <c r="AQ12" s="1">
        <f t="shared" si="18"/>
        <v>3.4318080852954243E-2</v>
      </c>
      <c r="AR12" s="1">
        <f>AG12/$AO12</f>
        <v>0.24776074412195334</v>
      </c>
      <c r="AS12" s="1">
        <f t="shared" si="15"/>
        <v>0.45768846267772506</v>
      </c>
      <c r="AT12" s="1">
        <f t="shared" si="15"/>
        <v>0.65277056501869546</v>
      </c>
      <c r="AU12" s="1">
        <f t="shared" si="15"/>
        <v>0.65561263492645938</v>
      </c>
      <c r="AV12" s="1">
        <f t="shared" si="15"/>
        <v>0.95654492427468973</v>
      </c>
      <c r="AW12" s="1">
        <f t="shared" si="15"/>
        <v>0.88553491141565022</v>
      </c>
      <c r="AX12" s="1">
        <f t="shared" si="15"/>
        <v>0.75528135029279431</v>
      </c>
    </row>
    <row r="13" spans="1:50" x14ac:dyDescent="0.25">
      <c r="C13" s="1" t="str">
        <f t="shared" si="16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17"/>
        <v>8 procesadores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12"/>
        <v>8 procesadores</v>
      </c>
      <c r="V13">
        <f t="shared" si="13"/>
        <v>3.4096964782179531</v>
      </c>
      <c r="W13">
        <f t="shared" si="13"/>
        <v>3.5357244028061992</v>
      </c>
      <c r="X13">
        <f t="shared" si="13"/>
        <v>3.8258673289207414</v>
      </c>
      <c r="Y13">
        <f t="shared" si="13"/>
        <v>3.9756615331810585</v>
      </c>
      <c r="Z13">
        <f t="shared" si="13"/>
        <v>4.3005998311603166</v>
      </c>
      <c r="AA13">
        <f t="shared" si="13"/>
        <v>4.916145358254095</v>
      </c>
      <c r="AB13">
        <f t="shared" si="13"/>
        <v>5.6842105048773677</v>
      </c>
      <c r="AC13">
        <f t="shared" si="13"/>
        <v>7.275051529567361</v>
      </c>
      <c r="AE13" s="1" t="s">
        <v>26</v>
      </c>
      <c r="AF13" s="1">
        <f t="shared" si="14"/>
        <v>7.217939733707078E-2</v>
      </c>
      <c r="AG13" s="1">
        <f t="shared" si="14"/>
        <v>0.67029766412302672</v>
      </c>
      <c r="AH13" s="1">
        <f t="shared" si="14"/>
        <v>1.4766754270696452</v>
      </c>
      <c r="AI13" s="1">
        <f t="shared" si="14"/>
        <v>3.1906292966684298</v>
      </c>
      <c r="AJ13" s="1">
        <f t="shared" si="14"/>
        <v>3.433879540745338</v>
      </c>
      <c r="AK13" s="1">
        <f t="shared" si="14"/>
        <v>5.2959386909974846</v>
      </c>
      <c r="AL13" s="1">
        <f t="shared" si="14"/>
        <v>4.4509032822738996</v>
      </c>
      <c r="AM13" s="1">
        <f t="shared" si="14"/>
        <v>5.8307204531771415</v>
      </c>
      <c r="AO13">
        <v>8</v>
      </c>
      <c r="AP13" s="1" t="s">
        <v>26</v>
      </c>
      <c r="AQ13" s="1">
        <f t="shared" si="18"/>
        <v>9.0224246671338475E-3</v>
      </c>
      <c r="AR13" s="1">
        <f t="shared" si="15"/>
        <v>8.3787208015378339E-2</v>
      </c>
      <c r="AS13" s="1">
        <f t="shared" si="15"/>
        <v>0.18458442838370565</v>
      </c>
      <c r="AT13" s="1">
        <f t="shared" si="15"/>
        <v>0.39882866208355372</v>
      </c>
      <c r="AU13" s="1">
        <f t="shared" si="15"/>
        <v>0.42923494259316725</v>
      </c>
      <c r="AV13" s="1">
        <f t="shared" si="15"/>
        <v>0.66199233637468557</v>
      </c>
      <c r="AW13" s="1">
        <f t="shared" si="15"/>
        <v>0.55636291028423746</v>
      </c>
      <c r="AX13" s="1">
        <f t="shared" si="15"/>
        <v>0.72884005664714269</v>
      </c>
    </row>
    <row r="14" spans="1:50" x14ac:dyDescent="0.25">
      <c r="C14" s="1" t="str">
        <f t="shared" si="16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17"/>
        <v>12 procesadores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12"/>
        <v>12 procesadores</v>
      </c>
      <c r="V14">
        <f t="shared" si="13"/>
        <v>3.5621500592328821</v>
      </c>
      <c r="W14">
        <f t="shared" si="13"/>
        <v>3.7487615372999561</v>
      </c>
      <c r="X14">
        <f t="shared" si="13"/>
        <v>3.8406078790092901</v>
      </c>
      <c r="Y14">
        <f t="shared" si="13"/>
        <v>4.0063462203469946</v>
      </c>
      <c r="Z14">
        <f t="shared" si="13"/>
        <v>4.2441187167216121</v>
      </c>
      <c r="AA14">
        <f t="shared" si="13"/>
        <v>4.7970971143452665</v>
      </c>
      <c r="AB14">
        <f t="shared" si="13"/>
        <v>5.5170136936597682</v>
      </c>
      <c r="AC14">
        <f t="shared" si="13"/>
        <v>7.1177272908231677</v>
      </c>
      <c r="AE14" s="1" t="s">
        <v>27</v>
      </c>
      <c r="AF14" s="1">
        <f t="shared" si="14"/>
        <v>5.0811225608419205E-2</v>
      </c>
      <c r="AG14" s="1">
        <f t="shared" si="14"/>
        <v>0.41042194243321328</v>
      </c>
      <c r="AH14" s="1">
        <f t="shared" si="14"/>
        <v>1.4273960739030023</v>
      </c>
      <c r="AI14" s="1">
        <f t="shared" si="14"/>
        <v>2.9729777672658466</v>
      </c>
      <c r="AJ14" s="1">
        <f t="shared" si="14"/>
        <v>3.9108050799151832</v>
      </c>
      <c r="AK14" s="1">
        <f t="shared" si="14"/>
        <v>6.9661238699713124</v>
      </c>
      <c r="AL14" s="1">
        <f t="shared" si="14"/>
        <v>6.5410123395223527</v>
      </c>
      <c r="AM14" s="1">
        <f t="shared" si="14"/>
        <v>8.3761888217307714</v>
      </c>
      <c r="AO14">
        <v>12</v>
      </c>
      <c r="AP14" s="1" t="s">
        <v>27</v>
      </c>
      <c r="AQ14" s="1">
        <f t="shared" si="18"/>
        <v>4.2342688007016007E-3</v>
      </c>
      <c r="AR14" s="1">
        <f t="shared" si="15"/>
        <v>3.4201828536101105E-2</v>
      </c>
      <c r="AS14" s="1">
        <f t="shared" si="15"/>
        <v>0.11894967282525019</v>
      </c>
      <c r="AT14" s="1">
        <f t="shared" si="15"/>
        <v>0.24774814727215388</v>
      </c>
      <c r="AU14" s="1">
        <f t="shared" si="15"/>
        <v>0.32590042332626529</v>
      </c>
      <c r="AV14" s="1">
        <f t="shared" si="15"/>
        <v>0.58051032249760937</v>
      </c>
      <c r="AW14" s="1">
        <f t="shared" si="15"/>
        <v>0.54508436162686269</v>
      </c>
      <c r="AX14" s="1">
        <f t="shared" si="15"/>
        <v>0.69801573514423099</v>
      </c>
    </row>
    <row r="15" spans="1:50" x14ac:dyDescent="0.25">
      <c r="C15" s="1" t="str">
        <f t="shared" si="16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>M7</f>
        <v>24 procesadores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12"/>
        <v>24 procesadores</v>
      </c>
      <c r="V15">
        <f t="shared" si="13"/>
        <v>3.9489701484173123</v>
      </c>
      <c r="W15">
        <f t="shared" si="13"/>
        <v>3.9955211224810658</v>
      </c>
      <c r="X15">
        <f t="shared" si="13"/>
        <v>4.0415900468893664</v>
      </c>
      <c r="Y15">
        <f t="shared" si="13"/>
        <v>4.2139743893350694</v>
      </c>
      <c r="Z15">
        <f t="shared" si="13"/>
        <v>4.4306747807527342</v>
      </c>
      <c r="AA15">
        <f t="shared" si="13"/>
        <v>4.846016531528357</v>
      </c>
      <c r="AB15">
        <f t="shared" si="13"/>
        <v>5.4294573762843701</v>
      </c>
      <c r="AC15">
        <f t="shared" si="13"/>
        <v>6.984475608970695</v>
      </c>
      <c r="AE15" s="1" t="s">
        <v>28</v>
      </c>
      <c r="AF15" s="1">
        <f t="shared" si="14"/>
        <v>2.0851609420338757E-2</v>
      </c>
      <c r="AG15" s="1">
        <f t="shared" si="14"/>
        <v>0.23252571382383255</v>
      </c>
      <c r="AH15" s="1">
        <f t="shared" si="14"/>
        <v>0.89859154929577467</v>
      </c>
      <c r="AI15" s="1">
        <f t="shared" si="14"/>
        <v>1.8431619336233442</v>
      </c>
      <c r="AJ15" s="1">
        <f t="shared" si="14"/>
        <v>2.5451307999347113</v>
      </c>
      <c r="AK15" s="1">
        <f t="shared" si="14"/>
        <v>6.2240314077909336</v>
      </c>
      <c r="AL15" s="1">
        <f t="shared" si="14"/>
        <v>8.0020504625072615</v>
      </c>
      <c r="AM15" s="1">
        <f t="shared" si="14"/>
        <v>11.384085288826924</v>
      </c>
      <c r="AO15">
        <v>24</v>
      </c>
      <c r="AP15" s="1" t="s">
        <v>28</v>
      </c>
      <c r="AQ15" s="1">
        <f t="shared" si="18"/>
        <v>8.688170591807815E-4</v>
      </c>
      <c r="AR15" s="1">
        <f t="shared" si="15"/>
        <v>9.6885714093263558E-3</v>
      </c>
      <c r="AS15" s="1">
        <f t="shared" si="15"/>
        <v>3.7441314553990614E-2</v>
      </c>
      <c r="AT15" s="1">
        <f t="shared" si="15"/>
        <v>7.6798413900972681E-2</v>
      </c>
      <c r="AU15" s="1">
        <f t="shared" si="15"/>
        <v>0.1060471166639463</v>
      </c>
      <c r="AV15" s="1">
        <f t="shared" si="15"/>
        <v>0.25933464199128892</v>
      </c>
      <c r="AW15" s="1">
        <f t="shared" si="15"/>
        <v>0.3334187692711359</v>
      </c>
      <c r="AX15" s="1">
        <f t="shared" si="15"/>
        <v>0.47433688703445515</v>
      </c>
    </row>
    <row r="48" spans="3:11" x14ac:dyDescent="0.25">
      <c r="C48" t="s">
        <v>0</v>
      </c>
      <c r="D48">
        <f t="shared" ref="D48:K48" si="19">19*D49*D49</f>
        <v>190000</v>
      </c>
      <c r="E48">
        <f t="shared" si="19"/>
        <v>3040000</v>
      </c>
      <c r="F48">
        <f t="shared" si="19"/>
        <v>15390000</v>
      </c>
      <c r="G48">
        <f t="shared" si="19"/>
        <v>37240000</v>
      </c>
      <c r="H48">
        <f>19*H49*H49</f>
        <v>100510000</v>
      </c>
      <c r="I48">
        <f t="shared" si="19"/>
        <v>494190000</v>
      </c>
      <c r="J48">
        <f t="shared" si="19"/>
        <v>2921440000</v>
      </c>
      <c r="K48">
        <f t="shared" si="19"/>
        <v>149823360000</v>
      </c>
    </row>
    <row r="49" spans="3:27" x14ac:dyDescent="0.25">
      <c r="C49" s="1" t="s">
        <v>45</v>
      </c>
      <c r="D49" s="1">
        <f t="shared" ref="D49:K49" si="20">D1*100</f>
        <v>100</v>
      </c>
      <c r="E49" s="1">
        <f t="shared" si="20"/>
        <v>400</v>
      </c>
      <c r="F49" s="1">
        <f t="shared" si="20"/>
        <v>900</v>
      </c>
      <c r="G49" s="1">
        <f t="shared" si="20"/>
        <v>1400</v>
      </c>
      <c r="H49" s="1">
        <f t="shared" si="20"/>
        <v>2300</v>
      </c>
      <c r="I49" s="1">
        <f t="shared" si="20"/>
        <v>5100</v>
      </c>
      <c r="J49" s="1">
        <f t="shared" si="20"/>
        <v>12400</v>
      </c>
      <c r="K49" s="1">
        <f t="shared" si="20"/>
        <v>88800</v>
      </c>
      <c r="M49" s="1" t="s">
        <v>32</v>
      </c>
      <c r="N49" s="1">
        <f>D49</f>
        <v>100</v>
      </c>
      <c r="O49" s="1">
        <f t="shared" ref="O49:U49" si="21">E49</f>
        <v>400</v>
      </c>
      <c r="P49" s="1">
        <f t="shared" si="21"/>
        <v>900</v>
      </c>
      <c r="Q49" s="1">
        <f t="shared" si="21"/>
        <v>1400</v>
      </c>
      <c r="R49" s="1">
        <f t="shared" si="21"/>
        <v>2300</v>
      </c>
      <c r="S49" s="1">
        <f t="shared" si="21"/>
        <v>5100</v>
      </c>
      <c r="T49" s="1">
        <f t="shared" si="21"/>
        <v>12400</v>
      </c>
      <c r="U49" s="1">
        <f t="shared" si="21"/>
        <v>88800</v>
      </c>
    </row>
    <row r="50" spans="3:27" x14ac:dyDescent="0.25">
      <c r="C50" s="1" t="str">
        <f>"MOPS "&amp;C2</f>
        <v>MOPS 1 procesador</v>
      </c>
      <c r="D50" s="1">
        <f t="shared" ref="D50:K55" si="22">D$48/(D2/1000000)/10^6</f>
        <v>252.99600532623168</v>
      </c>
      <c r="E50" s="1">
        <f t="shared" si="22"/>
        <v>393.92525786554711</v>
      </c>
      <c r="F50" s="1">
        <f t="shared" si="22"/>
        <v>510.94938978234018</v>
      </c>
      <c r="G50" s="1">
        <f t="shared" si="22"/>
        <v>427.9131763705517</v>
      </c>
      <c r="H50" s="1">
        <f>H$48/(H2/1000000)/10^6</f>
        <v>489.63537728863491</v>
      </c>
      <c r="I50" s="1">
        <f t="shared" si="22"/>
        <v>460.29352455802263</v>
      </c>
      <c r="J50" s="1">
        <f t="shared" si="22"/>
        <v>522.12013688675188</v>
      </c>
      <c r="K50" s="1">
        <f t="shared" si="22"/>
        <v>556.27993883042086</v>
      </c>
      <c r="M50" s="1" t="str">
        <f t="shared" ref="M50:M55" si="23">C10</f>
        <v>1 procesador</v>
      </c>
      <c r="N50" s="1">
        <f t="shared" ref="N50:U55" si="24">D2/D10</f>
        <v>4.0507011866235167</v>
      </c>
      <c r="O50" s="1">
        <f t="shared" si="24"/>
        <v>3.3532632310767356</v>
      </c>
      <c r="P50" s="1">
        <f t="shared" si="24"/>
        <v>3.0458489230458086</v>
      </c>
      <c r="Q50" s="1">
        <f t="shared" si="24"/>
        <v>2.8848028003739135</v>
      </c>
      <c r="R50" s="1">
        <f t="shared" si="24"/>
        <v>2.9919311583218673</v>
      </c>
      <c r="S50" s="1">
        <f t="shared" si="24"/>
        <v>2.4590693730666144</v>
      </c>
      <c r="T50" s="1">
        <f t="shared" si="24"/>
        <v>2.6011647860080638</v>
      </c>
      <c r="U50" s="1">
        <f t="shared" si="24"/>
        <v>2.4519543737492699</v>
      </c>
    </row>
    <row r="51" spans="3:27" x14ac:dyDescent="0.25">
      <c r="C51" s="1" t="str">
        <f t="shared" ref="C51:C55" si="25">"MOPS "&amp;C3</f>
        <v>MOPS 2 procesadores</v>
      </c>
      <c r="D51" s="1">
        <f t="shared" si="22"/>
        <v>186.1650009798158</v>
      </c>
      <c r="E51" s="1">
        <f t="shared" si="22"/>
        <v>428.32586581001499</v>
      </c>
      <c r="F51" s="1">
        <f t="shared" si="22"/>
        <v>744.93934964229356</v>
      </c>
      <c r="G51" s="1">
        <f t="shared" si="22"/>
        <v>885.30077404385599</v>
      </c>
      <c r="H51" s="1">
        <f t="shared" si="22"/>
        <v>917.09551443483338</v>
      </c>
      <c r="I51" s="1">
        <f t="shared" si="22"/>
        <v>869.14663971823745</v>
      </c>
      <c r="J51" s="1">
        <f t="shared" si="22"/>
        <v>1115.46283552009</v>
      </c>
      <c r="K51" s="1">
        <f t="shared" si="22"/>
        <v>1013.6531388007307</v>
      </c>
      <c r="M51" s="1" t="str">
        <f t="shared" si="23"/>
        <v>2 procesadores</v>
      </c>
      <c r="N51" s="1">
        <f t="shared" si="24"/>
        <v>2.8524315259921744</v>
      </c>
      <c r="O51" s="1">
        <f t="shared" si="24"/>
        <v>2.6772538664654846</v>
      </c>
      <c r="P51" s="1">
        <f t="shared" si="24"/>
        <v>2.4390111446921043</v>
      </c>
      <c r="Q51" s="1">
        <f t="shared" si="24"/>
        <v>2.3868178258945294</v>
      </c>
      <c r="R51" s="1">
        <f t="shared" si="24"/>
        <v>2.3653166316316532</v>
      </c>
      <c r="S51" s="1">
        <f t="shared" si="24"/>
        <v>2.6391034537175848</v>
      </c>
      <c r="T51" s="1">
        <f t="shared" si="24"/>
        <v>2.2364433301766842</v>
      </c>
      <c r="U51" s="1">
        <f t="shared" si="24"/>
        <v>2.4473816600695284</v>
      </c>
    </row>
    <row r="52" spans="3:27" x14ac:dyDescent="0.25">
      <c r="C52" s="1" t="str">
        <f t="shared" si="25"/>
        <v>MOPS 4 procesadores</v>
      </c>
      <c r="D52" s="1">
        <f t="shared" si="22"/>
        <v>112.70613358642782</v>
      </c>
      <c r="E52" s="1">
        <f t="shared" si="22"/>
        <v>689.59259595318031</v>
      </c>
      <c r="F52" s="1">
        <f t="shared" si="22"/>
        <v>1107.3535760541083</v>
      </c>
      <c r="G52" s="1">
        <f t="shared" si="22"/>
        <v>1344.9189942721762</v>
      </c>
      <c r="H52" s="1">
        <f t="shared" si="22"/>
        <v>1450.905101481075</v>
      </c>
      <c r="I52" s="1">
        <f t="shared" si="22"/>
        <v>1560.9591849240257</v>
      </c>
      <c r="J52" s="1">
        <f t="shared" si="22"/>
        <v>1686.790201253822</v>
      </c>
      <c r="K52" s="1">
        <f t="shared" si="22"/>
        <v>1827.4151394433704</v>
      </c>
      <c r="M52" s="1" t="str">
        <f t="shared" si="23"/>
        <v>4 procesadores</v>
      </c>
      <c r="N52" s="1">
        <f t="shared" si="24"/>
        <v>1.2481859914112248</v>
      </c>
      <c r="O52" s="1">
        <f t="shared" si="24"/>
        <v>1.8983722332271122</v>
      </c>
      <c r="P52" s="1">
        <f t="shared" si="24"/>
        <v>2.5729413507109005</v>
      </c>
      <c r="Q52" s="1">
        <f t="shared" si="24"/>
        <v>2.3966036560033235</v>
      </c>
      <c r="R52" s="1">
        <f t="shared" si="24"/>
        <v>2.6478457633856221</v>
      </c>
      <c r="S52" s="1">
        <f t="shared" si="24"/>
        <v>2.7744663473251201</v>
      </c>
      <c r="T52" s="1">
        <f t="shared" si="24"/>
        <v>2.8519566411586248</v>
      </c>
      <c r="U52" s="1">
        <f t="shared" si="24"/>
        <v>2.2549520771799441</v>
      </c>
    </row>
    <row r="53" spans="3:27" x14ac:dyDescent="0.25">
      <c r="C53" s="1" t="str">
        <f t="shared" si="25"/>
        <v>MOPS 8 procesadores</v>
      </c>
      <c r="D53" s="1">
        <f t="shared" si="22"/>
        <v>58.929346814713732</v>
      </c>
      <c r="E53" s="1">
        <f t="shared" si="22"/>
        <v>593.40230333788804</v>
      </c>
      <c r="F53" s="1">
        <f t="shared" si="22"/>
        <v>1370.7781103035484</v>
      </c>
      <c r="G53" s="1">
        <f t="shared" si="22"/>
        <v>1748.2747288859678</v>
      </c>
      <c r="H53" s="1">
        <f t="shared" si="22"/>
        <v>1967.0815719430091</v>
      </c>
      <c r="I53" s="1">
        <f t="shared" si="22"/>
        <v>2174.5156742543045</v>
      </c>
      <c r="J53" s="1">
        <f t="shared" si="22"/>
        <v>2235.9661255846618</v>
      </c>
      <c r="K53" s="1">
        <f t="shared" si="22"/>
        <v>3137.2981286484514</v>
      </c>
      <c r="M53" s="1" t="str">
        <f t="shared" si="23"/>
        <v>8 procesadores</v>
      </c>
      <c r="N53" s="1">
        <f t="shared" si="24"/>
        <v>1.2552363155026085</v>
      </c>
      <c r="O53" s="1">
        <f t="shared" si="24"/>
        <v>1.4921069493796237</v>
      </c>
      <c r="P53" s="1">
        <f t="shared" si="24"/>
        <v>1.6765022100107514</v>
      </c>
      <c r="Q53" s="1">
        <f t="shared" si="24"/>
        <v>2.2528820729772607</v>
      </c>
      <c r="R53" s="1">
        <f t="shared" si="24"/>
        <v>2.5573317584408564</v>
      </c>
      <c r="S53" s="1">
        <f t="shared" si="24"/>
        <v>2.7566780767915149</v>
      </c>
      <c r="T53" s="1">
        <f t="shared" si="24"/>
        <v>2.7034680825089543</v>
      </c>
      <c r="U53" s="1">
        <f t="shared" si="24"/>
        <v>2.534966430320182</v>
      </c>
    </row>
    <row r="54" spans="3:27" x14ac:dyDescent="0.25">
      <c r="C54" s="1" t="str">
        <f t="shared" si="25"/>
        <v>MOPS 12 procesadores</v>
      </c>
      <c r="D54" s="1">
        <f t="shared" si="22"/>
        <v>39.159109645507009</v>
      </c>
      <c r="E54" s="1">
        <f t="shared" si="22"/>
        <v>471.37629473423061</v>
      </c>
      <c r="F54" s="1">
        <f t="shared" si="22"/>
        <v>1502.489505027824</v>
      </c>
      <c r="G54" s="1">
        <f t="shared" si="22"/>
        <v>2067.5794219216718</v>
      </c>
      <c r="H54" s="1">
        <f t="shared" si="22"/>
        <v>2596.7952792116862</v>
      </c>
      <c r="I54" s="1">
        <f t="shared" si="22"/>
        <v>2996.1295673409204</v>
      </c>
      <c r="J54" s="1">
        <f t="shared" si="22"/>
        <v>3214.4421917763607</v>
      </c>
      <c r="K54" s="1">
        <f t="shared" si="22"/>
        <v>4587.1363403571731</v>
      </c>
      <c r="M54" s="1" t="str">
        <f t="shared" si="23"/>
        <v>12 procesadores</v>
      </c>
      <c r="N54" s="1">
        <f t="shared" si="24"/>
        <v>1.3297522473141854</v>
      </c>
      <c r="O54" s="1">
        <f t="shared" si="24"/>
        <v>1.1501230516817063</v>
      </c>
      <c r="P54" s="1">
        <f t="shared" si="24"/>
        <v>1.4784930715935334</v>
      </c>
      <c r="Q54" s="1">
        <f t="shared" si="24"/>
        <v>1.7750118259224219</v>
      </c>
      <c r="R54" s="1">
        <f t="shared" si="24"/>
        <v>2.2062404523586951</v>
      </c>
      <c r="S54" s="1">
        <f t="shared" si="24"/>
        <v>2.6316991993668966</v>
      </c>
      <c r="T54" s="1">
        <f t="shared" si="24"/>
        <v>2.7636157415572487</v>
      </c>
      <c r="U54" s="1">
        <f t="shared" si="24"/>
        <v>2.4906379037630528</v>
      </c>
    </row>
    <row r="55" spans="3:27" x14ac:dyDescent="0.25">
      <c r="C55" s="14" t="str">
        <f t="shared" si="25"/>
        <v>MOPS 24 procesadores</v>
      </c>
      <c r="D55" s="14">
        <f t="shared" si="22"/>
        <v>19.11276531536063</v>
      </c>
      <c r="E55" s="14">
        <f t="shared" si="22"/>
        <v>248.95585947096882</v>
      </c>
      <c r="F55" s="14">
        <f t="shared" si="22"/>
        <v>1036.0566566135285</v>
      </c>
      <c r="G55" s="14">
        <f t="shared" si="22"/>
        <v>1645.9814009405609</v>
      </c>
      <c r="H55" s="14">
        <f t="shared" si="22"/>
        <v>2527.7267811784827</v>
      </c>
      <c r="I55" s="14">
        <f t="shared" si="22"/>
        <v>3718.023373914928</v>
      </c>
      <c r="J55" s="14">
        <f t="shared" si="22"/>
        <v>4756.5675031276924</v>
      </c>
      <c r="K55" s="14">
        <f t="shared" si="22"/>
        <v>6196.6775386098079</v>
      </c>
      <c r="M55" s="1" t="str">
        <f t="shared" si="23"/>
        <v>24 procesadores</v>
      </c>
      <c r="N55" s="1">
        <f t="shared" si="24"/>
        <v>1.1180466518208607</v>
      </c>
      <c r="O55" s="1">
        <f t="shared" si="24"/>
        <v>1.2337583607816194</v>
      </c>
      <c r="P55" s="1">
        <f t="shared" si="24"/>
        <v>1.3497864606996819</v>
      </c>
      <c r="Q55" s="1">
        <f t="shared" si="24"/>
        <v>1.3823256268634829</v>
      </c>
      <c r="R55" s="1">
        <f t="shared" si="24"/>
        <v>1.4750419183001202</v>
      </c>
      <c r="S55" s="1">
        <f t="shared" si="24"/>
        <v>1.8948084198881796</v>
      </c>
      <c r="T55" s="1">
        <f t="shared" si="24"/>
        <v>2.2847881126742537</v>
      </c>
      <c r="U55" s="1">
        <f t="shared" si="24"/>
        <v>2.5057920470366466</v>
      </c>
    </row>
    <row r="56" spans="3:27" x14ac:dyDescent="0.25">
      <c r="C56" s="1" t="str">
        <f>C49</f>
        <v>Talla:</v>
      </c>
      <c r="D56" s="1">
        <f>D49</f>
        <v>100</v>
      </c>
      <c r="E56" s="1">
        <f t="shared" ref="E56:K56" si="26">E49</f>
        <v>400</v>
      </c>
      <c r="F56" s="1">
        <f t="shared" si="26"/>
        <v>900</v>
      </c>
      <c r="G56" s="1">
        <f t="shared" si="26"/>
        <v>1400</v>
      </c>
      <c r="H56" s="1">
        <f t="shared" si="26"/>
        <v>2300</v>
      </c>
      <c r="I56" s="1">
        <f t="shared" si="26"/>
        <v>5100</v>
      </c>
      <c r="J56" s="1">
        <f t="shared" si="26"/>
        <v>12400</v>
      </c>
      <c r="K56" s="1">
        <f t="shared" si="26"/>
        <v>88800</v>
      </c>
    </row>
    <row r="57" spans="3:27" x14ac:dyDescent="0.25">
      <c r="C57" s="1" t="str">
        <f>"MOPS "&amp;C10</f>
        <v>MOPS 1 procesador</v>
      </c>
      <c r="D57" s="1">
        <f>D$48/(D10/1000000)/10^6</f>
        <v>1024.8112189859762</v>
      </c>
      <c r="E57" s="1">
        <f t="shared" ref="D57:K62" si="27">E$48/(E10/1000000)/10^6</f>
        <v>1320.935082992961</v>
      </c>
      <c r="F57" s="1">
        <f t="shared" si="27"/>
        <v>1556.2746485994539</v>
      </c>
      <c r="G57" s="1">
        <f t="shared" si="27"/>
        <v>1234.4451295106637</v>
      </c>
      <c r="H57" s="1">
        <f t="shared" si="27"/>
        <v>1464.95534152655</v>
      </c>
      <c r="I57" s="1">
        <f t="shared" si="27"/>
        <v>1131.8937088615191</v>
      </c>
      <c r="J57" s="1">
        <f t="shared" si="27"/>
        <v>1358.1205141355288</v>
      </c>
      <c r="K57" s="1">
        <f t="shared" si="27"/>
        <v>1363.9730290442267</v>
      </c>
      <c r="M57" s="1" t="s">
        <v>33</v>
      </c>
      <c r="N57" s="1">
        <f>N1</f>
        <v>1</v>
      </c>
      <c r="O57" s="1">
        <f t="shared" ref="O57:S57" si="28">O1</f>
        <v>2</v>
      </c>
      <c r="P57" s="1">
        <f t="shared" si="28"/>
        <v>8</v>
      </c>
      <c r="Q57" s="1">
        <f t="shared" si="28"/>
        <v>32</v>
      </c>
      <c r="R57" s="1">
        <f t="shared" si="28"/>
        <v>128</v>
      </c>
      <c r="S57" s="1">
        <f t="shared" si="28"/>
        <v>512</v>
      </c>
      <c r="U57" s="1"/>
      <c r="V57" s="1"/>
      <c r="W57" s="1"/>
      <c r="X57" s="1"/>
      <c r="Y57" s="1"/>
      <c r="Z57" s="1"/>
      <c r="AA57" s="1"/>
    </row>
    <row r="58" spans="3:27" x14ac:dyDescent="0.25">
      <c r="C58" s="1" t="str">
        <f t="shared" ref="C58:C62" si="29">"MOPS "&amp;C11</f>
        <v>MOPS 2 procesadores</v>
      </c>
      <c r="D58" s="1">
        <f t="shared" si="27"/>
        <v>531.02291783119063</v>
      </c>
      <c r="E58" s="1">
        <f t="shared" si="27"/>
        <v>1146.7370803470387</v>
      </c>
      <c r="F58" s="1">
        <f t="shared" si="27"/>
        <v>1816.9153758972423</v>
      </c>
      <c r="G58" s="1">
        <f t="shared" si="27"/>
        <v>2113.0516687661006</v>
      </c>
      <c r="H58" s="1">
        <f t="shared" si="27"/>
        <v>2169.2212730874985</v>
      </c>
      <c r="I58" s="1">
        <f t="shared" si="27"/>
        <v>2293.7678986674341</v>
      </c>
      <c r="J58" s="1">
        <f t="shared" si="27"/>
        <v>2494.6694185588772</v>
      </c>
      <c r="K58" s="1">
        <f t="shared" si="27"/>
        <v>2480.7961015728206</v>
      </c>
      <c r="M58" s="1" t="str">
        <f>M2</f>
        <v>1 procesador</v>
      </c>
      <c r="N58" s="1">
        <f t="shared" ref="N58:S59" si="30">$N$2/N2</f>
        <v>1</v>
      </c>
      <c r="O58" s="1">
        <f t="shared" si="30"/>
        <v>0.99284284618207286</v>
      </c>
      <c r="P58" s="1">
        <f t="shared" si="30"/>
        <v>0.96283686268854829</v>
      </c>
      <c r="Q58" s="1">
        <f t="shared" si="30"/>
        <v>0.95263222053821539</v>
      </c>
      <c r="R58" s="1">
        <f t="shared" si="30"/>
        <v>0.90694147443919582</v>
      </c>
      <c r="S58" s="1">
        <f t="shared" si="30"/>
        <v>0.87410982137813431</v>
      </c>
      <c r="U58" s="1"/>
      <c r="V58" s="1"/>
      <c r="W58" s="1"/>
      <c r="X58" s="1"/>
      <c r="Y58" s="1"/>
      <c r="Z58" s="1"/>
      <c r="AA58" s="1"/>
    </row>
    <row r="59" spans="3:27" x14ac:dyDescent="0.25">
      <c r="C59" s="1" t="str">
        <f t="shared" si="29"/>
        <v>MOPS 4 procesadores</v>
      </c>
      <c r="D59" s="1">
        <f t="shared" si="27"/>
        <v>140.6782170887013</v>
      </c>
      <c r="E59" s="1">
        <f t="shared" si="27"/>
        <v>1309.1034363965207</v>
      </c>
      <c r="F59" s="1">
        <f t="shared" si="27"/>
        <v>2849.1558056872036</v>
      </c>
      <c r="G59" s="1">
        <f t="shared" si="27"/>
        <v>3223.2377787010105</v>
      </c>
      <c r="H59" s="1">
        <f t="shared" si="27"/>
        <v>3841.7729260312503</v>
      </c>
      <c r="I59" s="1">
        <f t="shared" si="27"/>
        <v>4330.828728119759</v>
      </c>
      <c r="J59" s="1">
        <f t="shared" si="27"/>
        <v>4810.6525167071313</v>
      </c>
      <c r="K59" s="1">
        <f t="shared" si="27"/>
        <v>4120.7335645579051</v>
      </c>
      <c r="M59" s="1" t="str">
        <f t="shared" ref="M59:M63" si="31">M3</f>
        <v>2 procesadores</v>
      </c>
      <c r="N59" s="1">
        <f>$N$2/N3</f>
        <v>2.1364102947096919</v>
      </c>
      <c r="O59" s="1">
        <f t="shared" si="30"/>
        <v>1.9416942119450058</v>
      </c>
      <c r="P59" s="1">
        <f>$N$2/P3</f>
        <v>1.7920287470673528</v>
      </c>
      <c r="Q59" s="1">
        <f>$N$2/Q3</f>
        <v>1.7015948097066804</v>
      </c>
      <c r="R59" s="1">
        <f>$N$2/R3</f>
        <v>1.5308062641977398</v>
      </c>
      <c r="S59" s="1">
        <f>$N$2/S3</f>
        <v>1.1571442764158613</v>
      </c>
      <c r="U59" s="1"/>
      <c r="V59" s="1"/>
      <c r="W59" s="1"/>
      <c r="X59" s="1"/>
      <c r="Y59" s="1"/>
      <c r="Z59" s="1"/>
      <c r="AA59" s="1"/>
    </row>
    <row r="60" spans="3:27" x14ac:dyDescent="0.25">
      <c r="C60" s="1" t="str">
        <f t="shared" si="29"/>
        <v>MOPS 8 procesadores</v>
      </c>
      <c r="D60" s="1">
        <f t="shared" si="27"/>
        <v>73.970256170676635</v>
      </c>
      <c r="E60" s="1">
        <f t="shared" si="27"/>
        <v>885.41970058833806</v>
      </c>
      <c r="F60" s="1">
        <f t="shared" si="27"/>
        <v>2298.1125313582606</v>
      </c>
      <c r="G60" s="1">
        <f t="shared" si="27"/>
        <v>3938.6567953463777</v>
      </c>
      <c r="H60" s="1">
        <f t="shared" si="27"/>
        <v>5030.4801753736201</v>
      </c>
      <c r="I60" s="1">
        <f t="shared" si="27"/>
        <v>5994.4396868563617</v>
      </c>
      <c r="J60" s="1">
        <f t="shared" si="27"/>
        <v>6044.8630540893409</v>
      </c>
      <c r="K60" s="1">
        <f t="shared" si="27"/>
        <v>7952.9454380301504</v>
      </c>
      <c r="M60" s="1" t="str">
        <f t="shared" si="31"/>
        <v>4 procesadores</v>
      </c>
      <c r="N60" s="1">
        <f>$N$2/N4</f>
        <v>3.2306553263998854</v>
      </c>
      <c r="O60" s="1">
        <f>$N$2/O4</f>
        <v>3.3719192808649234</v>
      </c>
      <c r="P60" s="1">
        <f t="shared" ref="P60" si="32">$N$2/P4</f>
        <v>3.4349606013436476</v>
      </c>
      <c r="Q60" s="1">
        <f>$N$2/Q4</f>
        <v>2.9707913855161205</v>
      </c>
      <c r="R60" s="1">
        <f>$N$2/R4</f>
        <v>2.2630595867965404</v>
      </c>
      <c r="S60" s="1">
        <f>$N$2/S4</f>
        <v>1.3536995578619437</v>
      </c>
      <c r="U60" s="1"/>
      <c r="V60" s="1"/>
      <c r="W60" s="1"/>
      <c r="X60" s="1"/>
      <c r="Y60" s="1"/>
      <c r="Z60" s="1"/>
      <c r="AA60" s="1"/>
    </row>
    <row r="61" spans="3:27" x14ac:dyDescent="0.25">
      <c r="C61" s="1" t="str">
        <f t="shared" si="29"/>
        <v>MOPS 12 procesadores</v>
      </c>
      <c r="D61" s="1">
        <f t="shared" si="27"/>
        <v>52.071914053935537</v>
      </c>
      <c r="E61" s="1">
        <f t="shared" si="27"/>
        <v>542.14074259014876</v>
      </c>
      <c r="F61" s="1">
        <f t="shared" si="27"/>
        <v>2221.4203233256349</v>
      </c>
      <c r="G61" s="1">
        <f t="shared" si="27"/>
        <v>3669.9779249448125</v>
      </c>
      <c r="H61" s="1">
        <f t="shared" si="27"/>
        <v>5729.1547914909142</v>
      </c>
      <c r="I61" s="1">
        <f t="shared" si="27"/>
        <v>7884.9117835705874</v>
      </c>
      <c r="J61" s="1">
        <f t="shared" si="27"/>
        <v>8883.4830415189354</v>
      </c>
      <c r="K61" s="1">
        <f t="shared" si="27"/>
        <v>11424.89563902251</v>
      </c>
      <c r="M61" s="1" t="str">
        <f t="shared" si="31"/>
        <v>8 procesadores</v>
      </c>
      <c r="N61" s="1">
        <f>$N$2/N5</f>
        <v>4.2824744108071897</v>
      </c>
      <c r="O61" s="1">
        <f>$N$2/O5</f>
        <v>4.2992955885073876</v>
      </c>
      <c r="P61" s="1">
        <f>$N$2/P5</f>
        <v>4.1172962864468916</v>
      </c>
      <c r="Q61" s="1">
        <f t="shared" ref="Q61" si="33">$N$2/Q5</f>
        <v>3.4208687805268734</v>
      </c>
      <c r="R61" s="1">
        <f>$N$2/R5</f>
        <v>2.3617008039339527</v>
      </c>
      <c r="S61" s="1">
        <f>$N$2/S5</f>
        <v>1.0548917944858778</v>
      </c>
      <c r="U61" s="1"/>
      <c r="V61" s="1"/>
      <c r="W61" s="1"/>
      <c r="X61" s="1"/>
      <c r="Y61" s="1"/>
      <c r="Z61" s="1"/>
      <c r="AA61" s="1"/>
    </row>
    <row r="62" spans="3:27" x14ac:dyDescent="0.25">
      <c r="C62" s="1" t="str">
        <f t="shared" si="29"/>
        <v>MOPS 24 procesadores</v>
      </c>
      <c r="D62" s="1">
        <f>D$48/(D15/1000000)/10^6</f>
        <v>21.368963267876826</v>
      </c>
      <c r="E62" s="1">
        <f t="shared" si="27"/>
        <v>307.15137308788167</v>
      </c>
      <c r="F62" s="1">
        <f t="shared" si="27"/>
        <v>1398.4552476147205</v>
      </c>
      <c r="G62" s="1">
        <f t="shared" si="27"/>
        <v>2275.2822718607945</v>
      </c>
      <c r="H62" s="1">
        <f t="shared" si="27"/>
        <v>3728.5029602480968</v>
      </c>
      <c r="I62" s="1">
        <f t="shared" si="27"/>
        <v>7044.9419942350623</v>
      </c>
      <c r="J62" s="1">
        <f t="shared" si="27"/>
        <v>10867.748888278809</v>
      </c>
      <c r="K62" s="1">
        <f t="shared" si="27"/>
        <v>15527.585294299079</v>
      </c>
      <c r="M62" s="1" t="str">
        <f t="shared" si="31"/>
        <v>12 procesadores</v>
      </c>
      <c r="N62" s="1">
        <f>$N$2/N6</f>
        <v>6.1565183272630124</v>
      </c>
      <c r="O62" s="1">
        <f>$N$2/O6</f>
        <v>6.5337932438968505</v>
      </c>
      <c r="P62" s="1">
        <f>$N$2/P6</f>
        <v>6.1592494517005534</v>
      </c>
      <c r="Q62" s="1">
        <f>$N$2/Q6</f>
        <v>4.5460739911173738</v>
      </c>
      <c r="R62" s="1">
        <f t="shared" ref="R62" si="34">$N$2/R6</f>
        <v>2.5391991268046503</v>
      </c>
      <c r="S62" s="1">
        <f>$N$2/S6</f>
        <v>0.99390498889327705</v>
      </c>
      <c r="U62" s="1"/>
      <c r="V62" s="1"/>
      <c r="W62" s="1"/>
      <c r="X62" s="1"/>
      <c r="Y62" s="1"/>
      <c r="Z62" s="1"/>
      <c r="AA62" s="1"/>
    </row>
    <row r="63" spans="3:27" x14ac:dyDescent="0.25">
      <c r="M63" s="1" t="str">
        <f t="shared" si="31"/>
        <v>24 procesadores</v>
      </c>
      <c r="N63" s="1">
        <f>$N$2/N7</f>
        <v>9.1101016166311819</v>
      </c>
      <c r="O63" s="1">
        <f>$N$2/O7</f>
        <v>6.9438932827661688</v>
      </c>
      <c r="P63" s="1">
        <f>$N$2/P7</f>
        <v>5.4106617295812409</v>
      </c>
      <c r="Q63" s="1">
        <f>$N$2/Q7</f>
        <v>2.8289231109606487</v>
      </c>
      <c r="R63" s="1">
        <f>$N$2/R7</f>
        <v>1.3804190484949808</v>
      </c>
      <c r="S63" s="1">
        <f t="shared" ref="S63" si="35">$N$2/S7</f>
        <v>0.61382406049551885</v>
      </c>
      <c r="U63" s="1"/>
      <c r="V63" s="1"/>
      <c r="W63" s="1"/>
      <c r="X63" s="1"/>
      <c r="Y63" s="1"/>
      <c r="Z63" s="1"/>
      <c r="AA63" s="1"/>
    </row>
    <row r="65" spans="4:27" x14ac:dyDescent="0.25">
      <c r="M65" s="1" t="s">
        <v>33</v>
      </c>
      <c r="N65" s="1">
        <f>N57</f>
        <v>1</v>
      </c>
      <c r="O65" s="1">
        <f t="shared" ref="O65:S65" si="36">O57</f>
        <v>2</v>
      </c>
      <c r="P65" s="1">
        <f t="shared" si="36"/>
        <v>8</v>
      </c>
      <c r="Q65" s="1">
        <f t="shared" si="36"/>
        <v>32</v>
      </c>
      <c r="R65" s="1">
        <f t="shared" si="36"/>
        <v>128</v>
      </c>
      <c r="S65" s="1">
        <f t="shared" si="36"/>
        <v>512</v>
      </c>
      <c r="U65" s="1"/>
      <c r="V65" s="1"/>
      <c r="W65" s="1"/>
      <c r="X65" s="1"/>
      <c r="Y65" s="1"/>
      <c r="Z65" s="1"/>
      <c r="AA65" s="1"/>
    </row>
    <row r="66" spans="4:27" x14ac:dyDescent="0.25">
      <c r="M66" s="1" t="str">
        <f>M10</f>
        <v>1 procesador</v>
      </c>
      <c r="N66" s="1">
        <f t="shared" ref="N66:S71" si="37">$N$10/N10</f>
        <v>1</v>
      </c>
      <c r="O66" s="1">
        <f t="shared" si="37"/>
        <v>1.0233004910969938</v>
      </c>
      <c r="P66" s="1">
        <f t="shared" si="37"/>
        <v>1.0091938339206055</v>
      </c>
      <c r="Q66" s="1">
        <f t="shared" si="37"/>
        <v>1.0173816921368732</v>
      </c>
      <c r="R66" s="1">
        <f t="shared" si="37"/>
        <v>1.0029483858105226</v>
      </c>
      <c r="S66" s="1">
        <f t="shared" si="37"/>
        <v>0.99447831148285226</v>
      </c>
      <c r="U66" s="1"/>
      <c r="V66" s="1"/>
      <c r="W66" s="1"/>
      <c r="X66" s="1"/>
      <c r="Y66" s="1"/>
      <c r="Z66" s="1"/>
      <c r="AA66" s="1"/>
    </row>
    <row r="67" spans="4:27" x14ac:dyDescent="0.25">
      <c r="M67" s="1" t="str">
        <f t="shared" ref="M67:M71" si="38">M11</f>
        <v>2 procesadores</v>
      </c>
      <c r="N67" s="1">
        <f>$N$10/N11</f>
        <v>1.8368542353892541</v>
      </c>
      <c r="O67" s="1">
        <f t="shared" si="37"/>
        <v>2.1412360036639377</v>
      </c>
      <c r="P67" s="1">
        <f t="shared" si="37"/>
        <v>1.8077699409822794</v>
      </c>
      <c r="Q67" s="1">
        <f t="shared" si="37"/>
        <v>1.8192553190049807</v>
      </c>
      <c r="R67" s="1">
        <f t="shared" si="37"/>
        <v>1.3418266789594699</v>
      </c>
      <c r="S67" s="1">
        <f t="shared" si="37"/>
        <v>0.87956011902634701</v>
      </c>
      <c r="U67" s="1"/>
      <c r="V67" s="1"/>
      <c r="W67" s="1"/>
      <c r="X67" s="1"/>
      <c r="Y67" s="1"/>
      <c r="Z67" s="1"/>
      <c r="AA67" s="1"/>
    </row>
    <row r="68" spans="4:27" x14ac:dyDescent="0.25">
      <c r="M68" s="1" t="str">
        <f t="shared" si="38"/>
        <v>4 procesadores</v>
      </c>
      <c r="N68" s="1">
        <f>$N$10/N12</f>
        <v>3.5421396456626009</v>
      </c>
      <c r="O68" s="1">
        <f>$N$10/O12</f>
        <v>3.5060426575045063</v>
      </c>
      <c r="P68" s="1">
        <f t="shared" si="37"/>
        <v>3.5320382304493232</v>
      </c>
      <c r="Q68" s="1">
        <f t="shared" si="37"/>
        <v>2.8296523528142741</v>
      </c>
      <c r="R68" s="1">
        <f t="shared" si="37"/>
        <v>1.7147551709932056</v>
      </c>
      <c r="S68" s="1">
        <f t="shared" si="37"/>
        <v>0.76509389274439066</v>
      </c>
      <c r="U68" s="1"/>
      <c r="V68" s="1"/>
      <c r="W68" s="1"/>
      <c r="X68" s="1"/>
      <c r="Y68" s="1"/>
      <c r="Z68" s="1"/>
      <c r="AA68" s="1"/>
    </row>
    <row r="69" spans="4:27" x14ac:dyDescent="0.25">
      <c r="M69" s="1" t="str">
        <f t="shared" si="38"/>
        <v>8 procesadores</v>
      </c>
      <c r="N69" s="1">
        <f>$N$10/N13</f>
        <v>4.4509032822738996</v>
      </c>
      <c r="O69" s="1">
        <f>$N$10/O13</f>
        <v>4.4578377970627168</v>
      </c>
      <c r="P69" s="1">
        <f>$N$10/P13</f>
        <v>4.0838903277568699</v>
      </c>
      <c r="Q69" s="1">
        <f t="shared" si="37"/>
        <v>2.8697765857417452</v>
      </c>
      <c r="R69" s="1">
        <f t="shared" si="37"/>
        <v>1.5057430729279611</v>
      </c>
      <c r="S69" s="1">
        <f t="shared" si="37"/>
        <v>0.58912110221432301</v>
      </c>
      <c r="U69" s="1"/>
      <c r="V69" s="1"/>
      <c r="W69" s="1"/>
      <c r="X69" s="1"/>
      <c r="Y69" s="1"/>
      <c r="Z69" s="1"/>
      <c r="AA69" s="1"/>
    </row>
    <row r="70" spans="4:27" x14ac:dyDescent="0.25">
      <c r="M70" s="1" t="str">
        <f t="shared" si="38"/>
        <v>12 procesadores</v>
      </c>
      <c r="N70" s="1">
        <f>$N$10/N14</f>
        <v>6.5410123395223527</v>
      </c>
      <c r="O70" s="1">
        <f>$N$10/O14</f>
        <v>6.6464543845598634</v>
      </c>
      <c r="P70" s="1">
        <f>$N$10/P14</f>
        <v>4.114733301503354</v>
      </c>
      <c r="Q70" s="1">
        <f>$N$10/Q14</f>
        <v>2.9425304589032906</v>
      </c>
      <c r="R70" s="1">
        <f t="shared" si="37"/>
        <v>1.4025983035989771</v>
      </c>
      <c r="S70" s="1">
        <f t="shared" si="37"/>
        <v>0.49394997560205517</v>
      </c>
      <c r="U70" s="1"/>
      <c r="V70" s="1"/>
      <c r="W70" s="1"/>
      <c r="X70" s="1"/>
      <c r="Y70" s="1"/>
      <c r="Z70" s="1"/>
      <c r="AA70" s="1"/>
    </row>
    <row r="71" spans="4:27" x14ac:dyDescent="0.25">
      <c r="M71" s="1" t="str">
        <f t="shared" si="38"/>
        <v>24 procesadores</v>
      </c>
      <c r="N71" s="1">
        <f>$N$10/N15</f>
        <v>8.0020504625072615</v>
      </c>
      <c r="O71" s="1">
        <f>$N$10/O15</f>
        <v>6.6168828931696702</v>
      </c>
      <c r="P71" s="1">
        <f>$N$10/P15</f>
        <v>2.9943078525798965</v>
      </c>
      <c r="Q71" s="1">
        <f>$N$10/Q15</f>
        <v>1.499640338476421</v>
      </c>
      <c r="R71" s="1">
        <f>$N$10/R15</f>
        <v>0.76868543590637139</v>
      </c>
      <c r="S71" s="1">
        <f t="shared" si="37"/>
        <v>0.318333457790417</v>
      </c>
      <c r="U71" s="1"/>
      <c r="V71" s="1"/>
      <c r="W71" s="1"/>
      <c r="X71" s="1"/>
      <c r="Y71" s="1"/>
      <c r="Z71" s="1"/>
      <c r="AA71" s="1"/>
    </row>
    <row r="73" spans="4:27" x14ac:dyDescent="0.25">
      <c r="E73" s="1">
        <v>1</v>
      </c>
      <c r="F73" s="1"/>
      <c r="G73" s="1"/>
      <c r="H73" s="1"/>
      <c r="I73" s="1"/>
      <c r="J73" s="1"/>
    </row>
    <row r="74" spans="4:27" x14ac:dyDescent="0.25">
      <c r="E74" s="1">
        <f>E73</f>
        <v>1</v>
      </c>
      <c r="F74" s="1">
        <f t="shared" ref="F74:J74" si="39">F73</f>
        <v>0</v>
      </c>
      <c r="G74" s="1">
        <f t="shared" si="39"/>
        <v>0</v>
      </c>
      <c r="H74" s="1">
        <f t="shared" si="39"/>
        <v>0</v>
      </c>
      <c r="I74" s="1">
        <f t="shared" si="39"/>
        <v>0</v>
      </c>
      <c r="J74" s="1">
        <f t="shared" si="39"/>
        <v>0</v>
      </c>
    </row>
    <row r="75" spans="4:27" x14ac:dyDescent="0.25">
      <c r="E75" s="1">
        <f>E73</f>
        <v>1</v>
      </c>
      <c r="F75" s="1">
        <f t="shared" ref="F75:I75" si="40">F73</f>
        <v>0</v>
      </c>
      <c r="G75" s="1">
        <f t="shared" si="40"/>
        <v>0</v>
      </c>
      <c r="H75" s="1">
        <f t="shared" si="40"/>
        <v>0</v>
      </c>
      <c r="I75" s="1">
        <f t="shared" si="40"/>
        <v>0</v>
      </c>
      <c r="J75" s="1">
        <f t="shared" ref="J75" si="41">J73</f>
        <v>0</v>
      </c>
    </row>
    <row r="76" spans="4:27" x14ac:dyDescent="0.25">
      <c r="E76" s="1">
        <f>E73</f>
        <v>1</v>
      </c>
      <c r="F76" s="1">
        <f t="shared" ref="F76:I76" si="42">F73</f>
        <v>0</v>
      </c>
      <c r="G76" s="1">
        <f t="shared" si="42"/>
        <v>0</v>
      </c>
      <c r="H76" s="1">
        <f t="shared" si="42"/>
        <v>0</v>
      </c>
      <c r="I76" s="1">
        <f t="shared" si="42"/>
        <v>0</v>
      </c>
      <c r="J76" s="1">
        <f t="shared" ref="J76" si="43">J73</f>
        <v>0</v>
      </c>
    </row>
    <row r="77" spans="4:27" x14ac:dyDescent="0.25">
      <c r="E77" s="1">
        <f>E73</f>
        <v>1</v>
      </c>
      <c r="F77" s="1">
        <f t="shared" ref="F77:I77" si="44">F73</f>
        <v>0</v>
      </c>
      <c r="G77" s="1">
        <f t="shared" si="44"/>
        <v>0</v>
      </c>
      <c r="H77" s="1">
        <f t="shared" si="44"/>
        <v>0</v>
      </c>
      <c r="I77" s="1">
        <f t="shared" si="44"/>
        <v>0</v>
      </c>
      <c r="J77" s="1">
        <f t="shared" ref="J77" si="45">J73</f>
        <v>0</v>
      </c>
    </row>
    <row r="79" spans="4:27" x14ac:dyDescent="0.25">
      <c r="D79" t="s">
        <v>46</v>
      </c>
    </row>
    <row r="80" spans="4:27" x14ac:dyDescent="0.25">
      <c r="D80" s="1" t="s">
        <v>47</v>
      </c>
      <c r="E80" s="1">
        <v>1</v>
      </c>
      <c r="F80" s="1">
        <v>2</v>
      </c>
      <c r="G80" s="1">
        <v>4</v>
      </c>
      <c r="H80" s="1">
        <v>8</v>
      </c>
      <c r="I80" s="1">
        <v>12</v>
      </c>
    </row>
    <row r="81" spans="4:9" x14ac:dyDescent="0.25">
      <c r="D81" s="1" t="s">
        <v>48</v>
      </c>
      <c r="E81" s="1">
        <v>1000</v>
      </c>
      <c r="F81" s="1">
        <v>1400</v>
      </c>
      <c r="G81" s="1">
        <v>2000</v>
      </c>
      <c r="H81" s="1">
        <v>2800</v>
      </c>
      <c r="I81" s="1">
        <v>3500</v>
      </c>
    </row>
    <row r="82" spans="4:9" x14ac:dyDescent="0.25">
      <c r="D82" s="1" t="s">
        <v>0</v>
      </c>
      <c r="E82" s="1">
        <f>(19*E81*E81)/E80</f>
        <v>19000000</v>
      </c>
      <c r="F82" s="1">
        <f>(19*F81*F81)/F80</f>
        <v>18620000</v>
      </c>
      <c r="G82" s="1">
        <f>(19*G81*G81)/G80</f>
        <v>19000000</v>
      </c>
      <c r="H82" s="1">
        <f>(19*H81*H81)/H80</f>
        <v>18620000</v>
      </c>
      <c r="I82" s="1">
        <f>(19*I81*I81)/I80</f>
        <v>19395833.333333332</v>
      </c>
    </row>
    <row r="83" spans="4:9" hidden="1" x14ac:dyDescent="0.25">
      <c r="D83" s="1"/>
      <c r="E83" s="1"/>
      <c r="F83" s="1">
        <f>F82/E82</f>
        <v>0.98</v>
      </c>
      <c r="G83" s="1">
        <f>G82/F82</f>
        <v>1.0204081632653061</v>
      </c>
      <c r="H83" s="1">
        <f>H82/G82</f>
        <v>0.98</v>
      </c>
      <c r="I83" s="1">
        <f>I82/H82</f>
        <v>1.0416666666666665</v>
      </c>
    </row>
    <row r="84" spans="4:9" x14ac:dyDescent="0.25">
      <c r="D84" s="1" t="s">
        <v>29</v>
      </c>
      <c r="E84" s="1">
        <f>1</f>
        <v>1</v>
      </c>
      <c r="F84" s="1">
        <v>0.85</v>
      </c>
      <c r="G84" s="1">
        <v>0.65</v>
      </c>
      <c r="H84" s="1">
        <v>0.48</v>
      </c>
      <c r="I84" s="1">
        <v>0.42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20" sqref="E20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8" sqref="J8"/>
    </sheetView>
  </sheetViews>
  <sheetFormatPr baseColWidth="10" defaultRowHeight="15" x14ac:dyDescent="0.25"/>
  <cols>
    <col min="2" max="2" width="10.5703125" bestFit="1" customWidth="1"/>
    <col min="3" max="3" width="12.42578125" bestFit="1" customWidth="1"/>
    <col min="4" max="4" width="13.5703125" bestFit="1" customWidth="1"/>
    <col min="5" max="5" width="15" customWidth="1"/>
    <col min="6" max="6" width="9.85546875" bestFit="1" customWidth="1"/>
    <col min="7" max="7" width="15.7109375" bestFit="1" customWidth="1"/>
  </cols>
  <sheetData>
    <row r="1" spans="2:10" ht="15.75" thickBot="1" x14ac:dyDescent="0.3"/>
    <row r="2" spans="2:10" ht="16.5" thickBot="1" x14ac:dyDescent="0.3">
      <c r="B2" s="8" t="s">
        <v>36</v>
      </c>
      <c r="C2" s="9" t="s">
        <v>37</v>
      </c>
      <c r="D2" s="10" t="s">
        <v>38</v>
      </c>
      <c r="E2" s="9" t="s">
        <v>39</v>
      </c>
      <c r="F2" s="9" t="s">
        <v>40</v>
      </c>
      <c r="G2" s="9" t="s">
        <v>42</v>
      </c>
    </row>
    <row r="3" spans="2:10" ht="16.5" thickBot="1" x14ac:dyDescent="0.3">
      <c r="B3" s="11">
        <v>1</v>
      </c>
      <c r="C3" s="12">
        <f>(B3*100+1)^2</f>
        <v>10201</v>
      </c>
      <c r="D3" s="12">
        <f>8*C3</f>
        <v>81608</v>
      </c>
      <c r="E3" s="12">
        <f>D3/2^20</f>
        <v>7.782745361328125E-2</v>
      </c>
      <c r="F3" s="13">
        <f>E3/1000</f>
        <v>7.7827453613281254E-5</v>
      </c>
      <c r="G3" s="13" t="s">
        <v>41</v>
      </c>
    </row>
    <row r="4" spans="2:10" ht="16.5" thickBot="1" x14ac:dyDescent="0.3">
      <c r="B4" s="11">
        <v>4</v>
      </c>
      <c r="C4" s="12">
        <f t="shared" ref="C4:C10" si="0">(B4*100)^2</f>
        <v>160000</v>
      </c>
      <c r="D4" s="12">
        <f t="shared" ref="D4:D10" si="1">8*C4</f>
        <v>1280000</v>
      </c>
      <c r="E4" s="12">
        <f t="shared" ref="E4:E10" si="2">D4/2^20</f>
        <v>1.220703125</v>
      </c>
      <c r="F4" s="13">
        <f t="shared" ref="F4:F10" si="3">D4/2^30</f>
        <v>1.1920928955078125E-3</v>
      </c>
      <c r="G4" s="13"/>
    </row>
    <row r="5" spans="2:10" ht="16.5" thickBot="1" x14ac:dyDescent="0.3">
      <c r="B5" s="11">
        <v>9</v>
      </c>
      <c r="C5" s="12">
        <f t="shared" si="0"/>
        <v>810000</v>
      </c>
      <c r="D5" s="12">
        <f t="shared" si="1"/>
        <v>6480000</v>
      </c>
      <c r="E5" s="12">
        <f t="shared" si="2"/>
        <v>6.1798095703125</v>
      </c>
      <c r="F5" s="13">
        <f t="shared" si="3"/>
        <v>6.0349702835083008E-3</v>
      </c>
      <c r="G5" s="13"/>
    </row>
    <row r="6" spans="2:10" ht="16.5" thickBot="1" x14ac:dyDescent="0.3">
      <c r="B6" s="11">
        <v>14</v>
      </c>
      <c r="C6" s="12">
        <f t="shared" si="0"/>
        <v>1960000</v>
      </c>
      <c r="D6" s="12">
        <f t="shared" si="1"/>
        <v>15680000</v>
      </c>
      <c r="E6" s="12">
        <f t="shared" si="2"/>
        <v>14.95361328125</v>
      </c>
      <c r="F6" s="13">
        <f t="shared" si="3"/>
        <v>1.4603137969970703E-2</v>
      </c>
      <c r="G6" s="13"/>
    </row>
    <row r="7" spans="2:10" ht="16.5" thickBot="1" x14ac:dyDescent="0.3">
      <c r="B7" s="11">
        <v>23</v>
      </c>
      <c r="C7" s="12">
        <f t="shared" si="0"/>
        <v>5290000</v>
      </c>
      <c r="D7" s="12">
        <f t="shared" si="1"/>
        <v>42320000</v>
      </c>
      <c r="E7" s="12">
        <f t="shared" si="2"/>
        <v>40.3594970703125</v>
      </c>
      <c r="F7" s="13">
        <f t="shared" si="3"/>
        <v>3.9413571357727051E-2</v>
      </c>
      <c r="G7" s="13"/>
    </row>
    <row r="8" spans="2:10" ht="16.5" thickBot="1" x14ac:dyDescent="0.3">
      <c r="B8" s="11">
        <v>51</v>
      </c>
      <c r="C8" s="12">
        <f t="shared" si="0"/>
        <v>26010000</v>
      </c>
      <c r="D8" s="12">
        <f t="shared" si="1"/>
        <v>208080000</v>
      </c>
      <c r="E8" s="12">
        <f t="shared" si="2"/>
        <v>198.4405517578125</v>
      </c>
      <c r="F8" s="13">
        <f t="shared" si="3"/>
        <v>0.19378960132598877</v>
      </c>
      <c r="G8" s="13" t="s">
        <v>43</v>
      </c>
    </row>
    <row r="9" spans="2:10" ht="16.5" thickBot="1" x14ac:dyDescent="0.3">
      <c r="B9" s="11">
        <v>124</v>
      </c>
      <c r="C9" s="12">
        <f t="shared" si="0"/>
        <v>153760000</v>
      </c>
      <c r="D9" s="12">
        <f t="shared" si="1"/>
        <v>1230080000</v>
      </c>
      <c r="E9" s="12">
        <f t="shared" si="2"/>
        <v>1173.095703125</v>
      </c>
      <c r="F9" s="13">
        <f t="shared" si="3"/>
        <v>1.1456012725830078</v>
      </c>
      <c r="G9" s="13"/>
    </row>
    <row r="10" spans="2:10" ht="16.5" thickBot="1" x14ac:dyDescent="0.3">
      <c r="B10" s="11">
        <v>888</v>
      </c>
      <c r="C10" s="12">
        <f t="shared" si="0"/>
        <v>7885440000</v>
      </c>
      <c r="D10" s="12">
        <f t="shared" si="1"/>
        <v>63083520000</v>
      </c>
      <c r="E10" s="12">
        <f t="shared" si="2"/>
        <v>60161.1328125</v>
      </c>
      <c r="F10" s="13">
        <f t="shared" si="3"/>
        <v>58.751106262207031</v>
      </c>
      <c r="G10" s="13" t="s">
        <v>44</v>
      </c>
    </row>
    <row r="13" spans="2:10" x14ac:dyDescent="0.25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Sec. O0</vt:lpstr>
      <vt:lpstr>Sec. O2</vt:lpstr>
      <vt:lpstr>Datos finales Sec adecuados</vt:lpstr>
      <vt:lpstr>OMP O0</vt:lpstr>
      <vt:lpstr>OMP O2</vt:lpstr>
      <vt:lpstr>Datos finales OMP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2018-05-12T17:45:32Z</dcterms:modified>
</cp:coreProperties>
</file>