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8115" windowHeight="3675" activeTab="2"/>
  </bookViews>
  <sheets>
    <sheet name="Sec. O0" sheetId="2" r:id="rId1"/>
    <sheet name="Sec. O2" sheetId="1" r:id="rId2"/>
    <sheet name="OMP O0" sheetId="6" r:id="rId3"/>
    <sheet name="OMP O2" sheetId="8" r:id="rId4"/>
    <sheet name="Datos finales" sheetId="10" r:id="rId5"/>
    <sheet name="PROGRESO" sheetId="9" r:id="rId6"/>
  </sheets>
  <calcPr calcId="145621"/>
</workbook>
</file>

<file path=xl/calcChain.xml><?xml version="1.0" encoding="utf-8"?>
<calcChain xmlns="http://schemas.openxmlformats.org/spreadsheetml/2006/main">
  <c r="S10" i="8" l="1"/>
  <c r="I18" i="8"/>
  <c r="S10" i="6"/>
  <c r="I18" i="6"/>
  <c r="C21" i="9" s="1"/>
  <c r="U71" i="10"/>
  <c r="U70" i="10"/>
  <c r="U69" i="10"/>
  <c r="U68" i="10"/>
  <c r="U67" i="10"/>
  <c r="U66" i="10"/>
  <c r="U59" i="10"/>
  <c r="U60" i="10"/>
  <c r="U61" i="10"/>
  <c r="U62" i="10"/>
  <c r="U63" i="10"/>
  <c r="U58" i="10"/>
  <c r="AA71" i="10"/>
  <c r="Z71" i="10"/>
  <c r="Y71" i="10"/>
  <c r="X71" i="10"/>
  <c r="W71" i="10"/>
  <c r="V71" i="10"/>
  <c r="AA70" i="10"/>
  <c r="Z70" i="10"/>
  <c r="Y70" i="10"/>
  <c r="X70" i="10"/>
  <c r="W70" i="10"/>
  <c r="V70" i="10"/>
  <c r="AA69" i="10"/>
  <c r="Z69" i="10"/>
  <c r="Y69" i="10"/>
  <c r="X69" i="10"/>
  <c r="W69" i="10"/>
  <c r="V69" i="10"/>
  <c r="AA68" i="10"/>
  <c r="Z68" i="10"/>
  <c r="Y68" i="10"/>
  <c r="X68" i="10"/>
  <c r="W68" i="10"/>
  <c r="V68" i="10"/>
  <c r="AA67" i="10"/>
  <c r="Z67" i="10"/>
  <c r="Y67" i="10"/>
  <c r="X67" i="10"/>
  <c r="W67" i="10"/>
  <c r="V67" i="10"/>
  <c r="AA66" i="10"/>
  <c r="Z66" i="10"/>
  <c r="Y66" i="10"/>
  <c r="X66" i="10"/>
  <c r="W66" i="10"/>
  <c r="V66" i="10"/>
  <c r="W58" i="10"/>
  <c r="X58" i="10"/>
  <c r="Y58" i="10"/>
  <c r="Z58" i="10"/>
  <c r="AA58" i="10"/>
  <c r="W59" i="10"/>
  <c r="X59" i="10"/>
  <c r="Y59" i="10"/>
  <c r="Z59" i="10"/>
  <c r="AA59" i="10"/>
  <c r="W60" i="10"/>
  <c r="X60" i="10"/>
  <c r="Y60" i="10"/>
  <c r="Z60" i="10"/>
  <c r="AA60" i="10"/>
  <c r="W61" i="10"/>
  <c r="X61" i="10"/>
  <c r="Y61" i="10"/>
  <c r="Z61" i="10"/>
  <c r="AA61" i="10"/>
  <c r="W62" i="10"/>
  <c r="X62" i="10"/>
  <c r="Y62" i="10"/>
  <c r="Z62" i="10"/>
  <c r="AA62" i="10"/>
  <c r="W63" i="10"/>
  <c r="X63" i="10"/>
  <c r="Y63" i="10"/>
  <c r="Z63" i="10"/>
  <c r="AA63" i="10"/>
  <c r="V59" i="10"/>
  <c r="V60" i="10"/>
  <c r="V61" i="10"/>
  <c r="V62" i="10"/>
  <c r="V63" i="10"/>
  <c r="V58" i="10"/>
  <c r="AA65" i="10"/>
  <c r="Z65" i="10"/>
  <c r="Y65" i="10"/>
  <c r="X65" i="10"/>
  <c r="W65" i="10"/>
  <c r="V65" i="10"/>
  <c r="W57" i="10"/>
  <c r="X57" i="10"/>
  <c r="Y57" i="10"/>
  <c r="Z57" i="10"/>
  <c r="AA57" i="10"/>
  <c r="V57" i="10"/>
  <c r="N67" i="10"/>
  <c r="O67" i="10"/>
  <c r="P67" i="10"/>
  <c r="Q67" i="10"/>
  <c r="R67" i="10"/>
  <c r="S67" i="10"/>
  <c r="N68" i="10"/>
  <c r="O68" i="10"/>
  <c r="P68" i="10"/>
  <c r="Q68" i="10"/>
  <c r="R68" i="10"/>
  <c r="S68" i="10"/>
  <c r="N69" i="10"/>
  <c r="O69" i="10"/>
  <c r="P69" i="10"/>
  <c r="Q69" i="10"/>
  <c r="R69" i="10"/>
  <c r="S69" i="10"/>
  <c r="N70" i="10"/>
  <c r="O70" i="10"/>
  <c r="P70" i="10"/>
  <c r="Q70" i="10"/>
  <c r="R70" i="10"/>
  <c r="S70" i="10"/>
  <c r="N71" i="10"/>
  <c r="O71" i="10"/>
  <c r="P71" i="10"/>
  <c r="Q71" i="10"/>
  <c r="R71" i="10"/>
  <c r="S71" i="10"/>
  <c r="O66" i="10"/>
  <c r="P66" i="10"/>
  <c r="Q66" i="10"/>
  <c r="R66" i="10"/>
  <c r="S66" i="10"/>
  <c r="N66" i="10"/>
  <c r="O65" i="10"/>
  <c r="P65" i="10"/>
  <c r="Q65" i="10"/>
  <c r="R65" i="10"/>
  <c r="S65" i="10"/>
  <c r="N65" i="10"/>
  <c r="M71" i="10"/>
  <c r="M70" i="10"/>
  <c r="M69" i="10"/>
  <c r="M68" i="10"/>
  <c r="M67" i="10"/>
  <c r="M66" i="10"/>
  <c r="S57" i="10"/>
  <c r="R57" i="10"/>
  <c r="Q57" i="10"/>
  <c r="P57" i="10"/>
  <c r="O57" i="10"/>
  <c r="N57" i="10"/>
  <c r="M59" i="10"/>
  <c r="M60" i="10"/>
  <c r="M61" i="10"/>
  <c r="M62" i="10"/>
  <c r="M63" i="10"/>
  <c r="M58" i="10"/>
  <c r="N59" i="10"/>
  <c r="O59" i="10"/>
  <c r="P59" i="10"/>
  <c r="Q59" i="10"/>
  <c r="R59" i="10"/>
  <c r="S59" i="10"/>
  <c r="N60" i="10"/>
  <c r="O60" i="10"/>
  <c r="P60" i="10"/>
  <c r="Q60" i="10"/>
  <c r="R60" i="10"/>
  <c r="S60" i="10"/>
  <c r="N61" i="10"/>
  <c r="O61" i="10"/>
  <c r="P61" i="10"/>
  <c r="Q61" i="10"/>
  <c r="R61" i="10"/>
  <c r="S61" i="10"/>
  <c r="N62" i="10"/>
  <c r="O62" i="10"/>
  <c r="P62" i="10"/>
  <c r="Q62" i="10"/>
  <c r="R62" i="10"/>
  <c r="S62" i="10"/>
  <c r="N63" i="10"/>
  <c r="O63" i="10"/>
  <c r="P63" i="10"/>
  <c r="Q63" i="10"/>
  <c r="R63" i="10"/>
  <c r="S63" i="10"/>
  <c r="O58" i="10"/>
  <c r="P58" i="10"/>
  <c r="Q58" i="10"/>
  <c r="R58" i="10"/>
  <c r="S58" i="10"/>
  <c r="N58" i="10"/>
  <c r="M55" i="10"/>
  <c r="M51" i="10"/>
  <c r="M52" i="10"/>
  <c r="M53" i="10"/>
  <c r="M54" i="10"/>
  <c r="M50" i="10"/>
  <c r="O49" i="10"/>
  <c r="P49" i="10"/>
  <c r="Q49" i="10"/>
  <c r="R49" i="10"/>
  <c r="S49" i="10"/>
  <c r="T49" i="10"/>
  <c r="U49" i="10"/>
  <c r="N49" i="10"/>
  <c r="N51" i="10"/>
  <c r="O51" i="10"/>
  <c r="P51" i="10"/>
  <c r="Q51" i="10"/>
  <c r="R51" i="10"/>
  <c r="S51" i="10"/>
  <c r="T51" i="10"/>
  <c r="U51" i="10"/>
  <c r="N52" i="10"/>
  <c r="O52" i="10"/>
  <c r="P52" i="10"/>
  <c r="Q52" i="10"/>
  <c r="R52" i="10"/>
  <c r="S52" i="10"/>
  <c r="T52" i="10"/>
  <c r="U52" i="10"/>
  <c r="N53" i="10"/>
  <c r="O53" i="10"/>
  <c r="P53" i="10"/>
  <c r="Q53" i="10"/>
  <c r="R53" i="10"/>
  <c r="S53" i="10"/>
  <c r="T53" i="10"/>
  <c r="U53" i="10"/>
  <c r="N54" i="10"/>
  <c r="O54" i="10"/>
  <c r="P54" i="10"/>
  <c r="Q54" i="10"/>
  <c r="R54" i="10"/>
  <c r="S54" i="10"/>
  <c r="T54" i="10"/>
  <c r="U54" i="10"/>
  <c r="N55" i="10"/>
  <c r="O55" i="10"/>
  <c r="P55" i="10"/>
  <c r="Q55" i="10"/>
  <c r="R55" i="10"/>
  <c r="S55" i="10"/>
  <c r="T55" i="10"/>
  <c r="U55" i="10"/>
  <c r="O50" i="10"/>
  <c r="P50" i="10"/>
  <c r="Q50" i="10"/>
  <c r="R50" i="10"/>
  <c r="S50" i="10"/>
  <c r="T50" i="10"/>
  <c r="N50" i="10"/>
  <c r="E57" i="10"/>
  <c r="F57" i="10"/>
  <c r="G57" i="10"/>
  <c r="H57" i="10"/>
  <c r="I57" i="10"/>
  <c r="J57" i="10"/>
  <c r="E58" i="10"/>
  <c r="F58" i="10"/>
  <c r="G58" i="10"/>
  <c r="H58" i="10"/>
  <c r="I58" i="10"/>
  <c r="J58" i="10"/>
  <c r="K58" i="10"/>
  <c r="E59" i="10"/>
  <c r="F59" i="10"/>
  <c r="G59" i="10"/>
  <c r="H59" i="10"/>
  <c r="I59" i="10"/>
  <c r="J59" i="10"/>
  <c r="K59" i="10"/>
  <c r="E60" i="10"/>
  <c r="F60" i="10"/>
  <c r="G60" i="10"/>
  <c r="H60" i="10"/>
  <c r="I60" i="10"/>
  <c r="J60" i="10"/>
  <c r="K60" i="10"/>
  <c r="E61" i="10"/>
  <c r="F61" i="10"/>
  <c r="G61" i="10"/>
  <c r="H61" i="10"/>
  <c r="I61" i="10"/>
  <c r="J61" i="10"/>
  <c r="K61" i="10"/>
  <c r="E62" i="10"/>
  <c r="F62" i="10"/>
  <c r="G62" i="10"/>
  <c r="H62" i="10"/>
  <c r="I62" i="10"/>
  <c r="J62" i="10"/>
  <c r="K62" i="10"/>
  <c r="D58" i="10"/>
  <c r="D59" i="10"/>
  <c r="D60" i="10"/>
  <c r="D61" i="10"/>
  <c r="D62" i="10"/>
  <c r="D57" i="10"/>
  <c r="C62" i="10"/>
  <c r="J14" i="2"/>
  <c r="J13" i="2"/>
  <c r="U9" i="10"/>
  <c r="U1" i="10"/>
  <c r="M2" i="10"/>
  <c r="M4" i="10"/>
  <c r="M12" i="10" s="1"/>
  <c r="M5" i="10"/>
  <c r="M6" i="10"/>
  <c r="M14" i="10" s="1"/>
  <c r="M7" i="10"/>
  <c r="M15" i="10" s="1"/>
  <c r="M3" i="10"/>
  <c r="M11" i="10" s="1"/>
  <c r="C4" i="10"/>
  <c r="C12" i="10" s="1"/>
  <c r="U12" i="10" s="1"/>
  <c r="C5" i="10"/>
  <c r="C13" i="10" s="1"/>
  <c r="U13" i="10" s="1"/>
  <c r="C6" i="10"/>
  <c r="C14" i="10" s="1"/>
  <c r="U14" i="10" s="1"/>
  <c r="C7" i="10"/>
  <c r="C15" i="10" s="1"/>
  <c r="U15" i="10" s="1"/>
  <c r="C3" i="10"/>
  <c r="C11" i="10" s="1"/>
  <c r="U11" i="10" s="1"/>
  <c r="C2" i="10"/>
  <c r="C10" i="10" s="1"/>
  <c r="U10" i="10" s="1"/>
  <c r="N9" i="10"/>
  <c r="O9" i="10"/>
  <c r="P9" i="10"/>
  <c r="Q9" i="10"/>
  <c r="R9" i="10"/>
  <c r="S9" i="10"/>
  <c r="N10" i="10"/>
  <c r="O10" i="10"/>
  <c r="P10" i="10"/>
  <c r="Q10" i="10"/>
  <c r="R10" i="10"/>
  <c r="S10" i="10"/>
  <c r="N11" i="10"/>
  <c r="O11" i="10"/>
  <c r="P11" i="10"/>
  <c r="Q11" i="10"/>
  <c r="R11" i="10"/>
  <c r="S11" i="10"/>
  <c r="N12" i="10"/>
  <c r="O12" i="10"/>
  <c r="P12" i="10"/>
  <c r="Q12" i="10"/>
  <c r="R12" i="10"/>
  <c r="S12" i="10"/>
  <c r="N13" i="10"/>
  <c r="O13" i="10"/>
  <c r="P13" i="10"/>
  <c r="Q13" i="10"/>
  <c r="R13" i="10"/>
  <c r="S13" i="10"/>
  <c r="N14" i="10"/>
  <c r="O14" i="10"/>
  <c r="P14" i="10"/>
  <c r="Q14" i="10"/>
  <c r="R14" i="10"/>
  <c r="S14" i="10"/>
  <c r="O15" i="10"/>
  <c r="P15" i="10"/>
  <c r="Q15" i="10"/>
  <c r="R15" i="10"/>
  <c r="S15" i="10"/>
  <c r="N15" i="10"/>
  <c r="N1" i="10"/>
  <c r="O1" i="10"/>
  <c r="P1" i="10"/>
  <c r="Q1" i="10"/>
  <c r="R1" i="10"/>
  <c r="S1" i="10"/>
  <c r="O2" i="10"/>
  <c r="P2" i="10"/>
  <c r="Q2" i="10"/>
  <c r="R2" i="10"/>
  <c r="S2" i="10"/>
  <c r="O3" i="10"/>
  <c r="P3" i="10"/>
  <c r="Q3" i="10"/>
  <c r="R3" i="10"/>
  <c r="S3" i="10"/>
  <c r="O4" i="10"/>
  <c r="P4" i="10"/>
  <c r="Q4" i="10"/>
  <c r="R4" i="10"/>
  <c r="S4" i="10"/>
  <c r="O5" i="10"/>
  <c r="P5" i="10"/>
  <c r="Q5" i="10"/>
  <c r="R5" i="10"/>
  <c r="S5" i="10"/>
  <c r="O6" i="10"/>
  <c r="P6" i="10"/>
  <c r="Q6" i="10"/>
  <c r="R6" i="10"/>
  <c r="S6" i="10"/>
  <c r="O7" i="10"/>
  <c r="P7" i="10"/>
  <c r="Q7" i="10"/>
  <c r="R7" i="10"/>
  <c r="S7" i="10"/>
  <c r="N3" i="10"/>
  <c r="N4" i="10"/>
  <c r="N5" i="10"/>
  <c r="N6" i="10"/>
  <c r="N7" i="10"/>
  <c r="N2" i="10"/>
  <c r="D9" i="10"/>
  <c r="V9" i="10" s="1"/>
  <c r="E9" i="10"/>
  <c r="W9" i="10" s="1"/>
  <c r="F9" i="10"/>
  <c r="X9" i="10" s="1"/>
  <c r="G9" i="10"/>
  <c r="Y9" i="10" s="1"/>
  <c r="H9" i="10"/>
  <c r="Z9" i="10" s="1"/>
  <c r="I9" i="10"/>
  <c r="AA9" i="10" s="1"/>
  <c r="J9" i="10"/>
  <c r="AB9" i="10" s="1"/>
  <c r="K9" i="10"/>
  <c r="AC9" i="10" s="1"/>
  <c r="E1" i="10"/>
  <c r="W1" i="10" s="1"/>
  <c r="F1" i="10"/>
  <c r="X1" i="10" s="1"/>
  <c r="G1" i="10"/>
  <c r="Y1" i="10" s="1"/>
  <c r="H1" i="10"/>
  <c r="Z1" i="10" s="1"/>
  <c r="I1" i="10"/>
  <c r="AA1" i="10" s="1"/>
  <c r="J1" i="10"/>
  <c r="AB1" i="10" s="1"/>
  <c r="K1" i="10"/>
  <c r="AC1" i="10" s="1"/>
  <c r="D1" i="10"/>
  <c r="V1" i="10" s="1"/>
  <c r="D11" i="10"/>
  <c r="V11" i="10" s="1"/>
  <c r="E11" i="10"/>
  <c r="W11" i="10" s="1"/>
  <c r="F11" i="10"/>
  <c r="X11" i="10" s="1"/>
  <c r="G11" i="10"/>
  <c r="Y11" i="10" s="1"/>
  <c r="H11" i="10"/>
  <c r="Z11" i="10" s="1"/>
  <c r="I11" i="10"/>
  <c r="AA11" i="10" s="1"/>
  <c r="J11" i="10"/>
  <c r="AB11" i="10" s="1"/>
  <c r="K11" i="10"/>
  <c r="AC11" i="10" s="1"/>
  <c r="D12" i="10"/>
  <c r="V12" i="10" s="1"/>
  <c r="E12" i="10"/>
  <c r="W12" i="10" s="1"/>
  <c r="F12" i="10"/>
  <c r="X12" i="10" s="1"/>
  <c r="G12" i="10"/>
  <c r="Y12" i="10" s="1"/>
  <c r="H12" i="10"/>
  <c r="Z12" i="10" s="1"/>
  <c r="I12" i="10"/>
  <c r="AA12" i="10" s="1"/>
  <c r="J12" i="10"/>
  <c r="AB12" i="10" s="1"/>
  <c r="K12" i="10"/>
  <c r="AC12" i="10" s="1"/>
  <c r="D13" i="10"/>
  <c r="V13" i="10" s="1"/>
  <c r="E13" i="10"/>
  <c r="W13" i="10" s="1"/>
  <c r="F13" i="10"/>
  <c r="X13" i="10" s="1"/>
  <c r="G13" i="10"/>
  <c r="Y13" i="10" s="1"/>
  <c r="H13" i="10"/>
  <c r="Z13" i="10" s="1"/>
  <c r="I13" i="10"/>
  <c r="AA13" i="10" s="1"/>
  <c r="J13" i="10"/>
  <c r="AB13" i="10" s="1"/>
  <c r="K13" i="10"/>
  <c r="AC13" i="10" s="1"/>
  <c r="D14" i="10"/>
  <c r="V14" i="10" s="1"/>
  <c r="E14" i="10"/>
  <c r="W14" i="10" s="1"/>
  <c r="F14" i="10"/>
  <c r="X14" i="10" s="1"/>
  <c r="G14" i="10"/>
  <c r="Y14" i="10" s="1"/>
  <c r="H14" i="10"/>
  <c r="Z14" i="10" s="1"/>
  <c r="I14" i="10"/>
  <c r="AA14" i="10" s="1"/>
  <c r="J14" i="10"/>
  <c r="AB14" i="10" s="1"/>
  <c r="K14" i="10"/>
  <c r="AC14" i="10" s="1"/>
  <c r="D15" i="10"/>
  <c r="V15" i="10" s="1"/>
  <c r="E15" i="10"/>
  <c r="W15" i="10" s="1"/>
  <c r="F15" i="10"/>
  <c r="X15" i="10" s="1"/>
  <c r="G15" i="10"/>
  <c r="Y15" i="10" s="1"/>
  <c r="H15" i="10"/>
  <c r="Z15" i="10" s="1"/>
  <c r="I15" i="10"/>
  <c r="AA15" i="10" s="1"/>
  <c r="J15" i="10"/>
  <c r="AB15" i="10" s="1"/>
  <c r="K15" i="10"/>
  <c r="AC15" i="10" s="1"/>
  <c r="E10" i="10"/>
  <c r="W10" i="10" s="1"/>
  <c r="F10" i="10"/>
  <c r="X10" i="10" s="1"/>
  <c r="G10" i="10"/>
  <c r="Y10" i="10" s="1"/>
  <c r="H10" i="10"/>
  <c r="Z10" i="10" s="1"/>
  <c r="I10" i="10"/>
  <c r="AA10" i="10" s="1"/>
  <c r="J10" i="10"/>
  <c r="AB10" i="10" s="1"/>
  <c r="D10" i="10"/>
  <c r="V10" i="10" s="1"/>
  <c r="D3" i="10"/>
  <c r="V3" i="10" s="1"/>
  <c r="E3" i="10"/>
  <c r="W3" i="10" s="1"/>
  <c r="F3" i="10"/>
  <c r="X3" i="10" s="1"/>
  <c r="G3" i="10"/>
  <c r="Y3" i="10" s="1"/>
  <c r="H3" i="10"/>
  <c r="Z3" i="10" s="1"/>
  <c r="I3" i="10"/>
  <c r="AA3" i="10" s="1"/>
  <c r="J3" i="10"/>
  <c r="AB3" i="10" s="1"/>
  <c r="K3" i="10"/>
  <c r="AC3" i="10" s="1"/>
  <c r="D4" i="10"/>
  <c r="V4" i="10" s="1"/>
  <c r="E4" i="10"/>
  <c r="W4" i="10" s="1"/>
  <c r="F4" i="10"/>
  <c r="X4" i="10" s="1"/>
  <c r="G4" i="10"/>
  <c r="Y4" i="10" s="1"/>
  <c r="H4" i="10"/>
  <c r="Z4" i="10" s="1"/>
  <c r="I4" i="10"/>
  <c r="AA4" i="10" s="1"/>
  <c r="J4" i="10"/>
  <c r="AB4" i="10" s="1"/>
  <c r="K4" i="10"/>
  <c r="AC4" i="10" s="1"/>
  <c r="D5" i="10"/>
  <c r="V5" i="10" s="1"/>
  <c r="E5" i="10"/>
  <c r="W5" i="10" s="1"/>
  <c r="F5" i="10"/>
  <c r="X5" i="10" s="1"/>
  <c r="G5" i="10"/>
  <c r="Y5" i="10" s="1"/>
  <c r="H5" i="10"/>
  <c r="Z5" i="10" s="1"/>
  <c r="I5" i="10"/>
  <c r="AA5" i="10" s="1"/>
  <c r="J5" i="10"/>
  <c r="AB5" i="10" s="1"/>
  <c r="K5" i="10"/>
  <c r="AC5" i="10" s="1"/>
  <c r="D6" i="10"/>
  <c r="V6" i="10" s="1"/>
  <c r="E6" i="10"/>
  <c r="W6" i="10" s="1"/>
  <c r="F6" i="10"/>
  <c r="X6" i="10" s="1"/>
  <c r="G6" i="10"/>
  <c r="Y6" i="10" s="1"/>
  <c r="H6" i="10"/>
  <c r="Z6" i="10" s="1"/>
  <c r="I6" i="10"/>
  <c r="AA6" i="10" s="1"/>
  <c r="J6" i="10"/>
  <c r="AB6" i="10" s="1"/>
  <c r="K6" i="10"/>
  <c r="AC6" i="10" s="1"/>
  <c r="D7" i="10"/>
  <c r="V7" i="10" s="1"/>
  <c r="E7" i="10"/>
  <c r="W7" i="10" s="1"/>
  <c r="F7" i="10"/>
  <c r="X7" i="10" s="1"/>
  <c r="G7" i="10"/>
  <c r="Y7" i="10" s="1"/>
  <c r="H7" i="10"/>
  <c r="Z7" i="10" s="1"/>
  <c r="I7" i="10"/>
  <c r="AA7" i="10" s="1"/>
  <c r="J7" i="10"/>
  <c r="AB7" i="10" s="1"/>
  <c r="K7" i="10"/>
  <c r="AC7" i="10" s="1"/>
  <c r="E2" i="10"/>
  <c r="W2" i="10" s="1"/>
  <c r="F2" i="10"/>
  <c r="X2" i="10" s="1"/>
  <c r="G2" i="10"/>
  <c r="Y2" i="10" s="1"/>
  <c r="H2" i="10"/>
  <c r="Z2" i="10" s="1"/>
  <c r="I2" i="10"/>
  <c r="AA2" i="10" s="1"/>
  <c r="J2" i="10"/>
  <c r="AB2" i="10" s="1"/>
  <c r="D2" i="10"/>
  <c r="V2" i="10" s="1"/>
  <c r="M2" i="8"/>
  <c r="N2" i="8"/>
  <c r="O2" i="8"/>
  <c r="P2" i="8"/>
  <c r="Q2" i="8"/>
  <c r="R2" i="8"/>
  <c r="S2" i="8"/>
  <c r="L2" i="8"/>
  <c r="M10" i="8"/>
  <c r="N10" i="8"/>
  <c r="O10" i="8"/>
  <c r="P10" i="8"/>
  <c r="Q10" i="8"/>
  <c r="R10" i="8"/>
  <c r="L10" i="8"/>
  <c r="C18" i="8"/>
  <c r="D18" i="8"/>
  <c r="E18" i="8"/>
  <c r="F18" i="8"/>
  <c r="G18" i="8"/>
  <c r="H18" i="8"/>
  <c r="B18" i="8"/>
  <c r="C10" i="8"/>
  <c r="D10" i="8"/>
  <c r="E10" i="8"/>
  <c r="F10" i="8"/>
  <c r="G10" i="8"/>
  <c r="H10" i="8"/>
  <c r="I10" i="8"/>
  <c r="B10" i="8"/>
  <c r="C2" i="8"/>
  <c r="D2" i="8"/>
  <c r="E2" i="8"/>
  <c r="F2" i="8"/>
  <c r="G2" i="8"/>
  <c r="H2" i="8"/>
  <c r="I2" i="8"/>
  <c r="B2" i="8"/>
  <c r="M10" i="6"/>
  <c r="N10" i="6"/>
  <c r="C23" i="9" s="1"/>
  <c r="O10" i="6"/>
  <c r="P10" i="6"/>
  <c r="Q10" i="6"/>
  <c r="R10" i="6"/>
  <c r="L10" i="6"/>
  <c r="M2" i="6"/>
  <c r="N2" i="6"/>
  <c r="O2" i="6"/>
  <c r="P2" i="6"/>
  <c r="Q2" i="6"/>
  <c r="R2" i="6"/>
  <c r="S2" i="6"/>
  <c r="L2" i="6"/>
  <c r="C18" i="6"/>
  <c r="D18" i="6"/>
  <c r="E18" i="6"/>
  <c r="F18" i="6"/>
  <c r="G18" i="6"/>
  <c r="H18" i="6"/>
  <c r="B18" i="6"/>
  <c r="C10" i="6"/>
  <c r="D10" i="6"/>
  <c r="E10" i="6"/>
  <c r="F10" i="6"/>
  <c r="G10" i="6"/>
  <c r="H10" i="6"/>
  <c r="V10" i="6" s="1"/>
  <c r="I10" i="6"/>
  <c r="B10" i="6"/>
  <c r="C2" i="6"/>
  <c r="D2" i="6"/>
  <c r="E2" i="6"/>
  <c r="C19" i="9" s="1"/>
  <c r="F2" i="6"/>
  <c r="G2" i="6"/>
  <c r="H2" i="6"/>
  <c r="I2" i="6"/>
  <c r="B2" i="6"/>
  <c r="C29" i="9"/>
  <c r="C28" i="9"/>
  <c r="C27" i="9"/>
  <c r="C26" i="9"/>
  <c r="C25" i="9"/>
  <c r="C16" i="9"/>
  <c r="C12" i="9"/>
  <c r="C14" i="9"/>
  <c r="C15" i="9"/>
  <c r="C13" i="9"/>
  <c r="C8" i="9"/>
  <c r="C20" i="9"/>
  <c r="C22" i="9"/>
  <c r="C10" i="9"/>
  <c r="C9" i="9"/>
  <c r="C7" i="9"/>
  <c r="C6" i="9"/>
  <c r="AI23" i="8"/>
  <c r="AH23" i="8"/>
  <c r="AG23" i="8"/>
  <c r="AF23" i="8"/>
  <c r="AE23" i="8"/>
  <c r="V23" i="8"/>
  <c r="S23" i="8"/>
  <c r="R23" i="8"/>
  <c r="Q23" i="8"/>
  <c r="P23" i="8"/>
  <c r="O23" i="8"/>
  <c r="N23" i="8"/>
  <c r="M23" i="8"/>
  <c r="L23" i="8"/>
  <c r="AI22" i="8"/>
  <c r="AH22" i="8"/>
  <c r="AG22" i="8"/>
  <c r="AF22" i="8"/>
  <c r="AE22" i="8"/>
  <c r="V22" i="8"/>
  <c r="S22" i="8"/>
  <c r="R22" i="8"/>
  <c r="Q22" i="8"/>
  <c r="P22" i="8"/>
  <c r="O22" i="8"/>
  <c r="N22" i="8"/>
  <c r="M22" i="8"/>
  <c r="L22" i="8"/>
  <c r="AI21" i="8"/>
  <c r="AH21" i="8"/>
  <c r="AG21" i="8"/>
  <c r="AF21" i="8"/>
  <c r="AE21" i="8"/>
  <c r="V21" i="8"/>
  <c r="S21" i="8"/>
  <c r="R21" i="8"/>
  <c r="Q21" i="8"/>
  <c r="P21" i="8"/>
  <c r="O21" i="8"/>
  <c r="N21" i="8"/>
  <c r="M21" i="8"/>
  <c r="L21" i="8"/>
  <c r="AI20" i="8"/>
  <c r="AH20" i="8"/>
  <c r="AG20" i="8"/>
  <c r="AF20" i="8"/>
  <c r="AE20" i="8"/>
  <c r="V20" i="8"/>
  <c r="S20" i="8"/>
  <c r="R20" i="8"/>
  <c r="Q20" i="8"/>
  <c r="P20" i="8"/>
  <c r="O20" i="8"/>
  <c r="N20" i="8"/>
  <c r="M20" i="8"/>
  <c r="L20" i="8"/>
  <c r="AI19" i="8"/>
  <c r="AH19" i="8"/>
  <c r="AG19" i="8"/>
  <c r="AF19" i="8"/>
  <c r="AE19" i="8"/>
  <c r="V19" i="8"/>
  <c r="S19" i="8"/>
  <c r="R19" i="8"/>
  <c r="Q19" i="8"/>
  <c r="P19" i="8"/>
  <c r="O19" i="8"/>
  <c r="N19" i="8"/>
  <c r="M19" i="8"/>
  <c r="L19" i="8"/>
  <c r="AI18" i="8"/>
  <c r="AH18" i="8"/>
  <c r="AG18" i="8"/>
  <c r="AF18" i="8"/>
  <c r="AE18" i="8"/>
  <c r="V18" i="8"/>
  <c r="S18" i="8"/>
  <c r="K10" i="10" s="1"/>
  <c r="R18" i="8"/>
  <c r="Q18" i="8"/>
  <c r="P18" i="8"/>
  <c r="O18" i="8"/>
  <c r="N18" i="8"/>
  <c r="M18" i="8"/>
  <c r="L18" i="8"/>
  <c r="AD15" i="8"/>
  <c r="V15" i="8"/>
  <c r="AD14" i="8"/>
  <c r="V14" i="8"/>
  <c r="AD13" i="8"/>
  <c r="V13" i="8"/>
  <c r="AD12" i="8"/>
  <c r="V12" i="8"/>
  <c r="AD11" i="8"/>
  <c r="V11" i="8"/>
  <c r="AD10" i="8"/>
  <c r="V10" i="8"/>
  <c r="AD7" i="8"/>
  <c r="V7" i="8"/>
  <c r="AD23" i="8" s="1"/>
  <c r="AD6" i="8"/>
  <c r="V6" i="8"/>
  <c r="AD22" i="8" s="1"/>
  <c r="AD5" i="8"/>
  <c r="V5" i="8"/>
  <c r="AD21" i="8" s="1"/>
  <c r="AD4" i="8"/>
  <c r="V4" i="8"/>
  <c r="AD20" i="8" s="1"/>
  <c r="AD3" i="8"/>
  <c r="V3" i="8"/>
  <c r="AD19" i="8" s="1"/>
  <c r="AD2" i="8"/>
  <c r="V2" i="8"/>
  <c r="AD19" i="6"/>
  <c r="AD20" i="6"/>
  <c r="AD21" i="6"/>
  <c r="AD22" i="6"/>
  <c r="AD23" i="6"/>
  <c r="AF18" i="6"/>
  <c r="AG18" i="6"/>
  <c r="AH18" i="6"/>
  <c r="AI18" i="6"/>
  <c r="AE18" i="6"/>
  <c r="AD15" i="6"/>
  <c r="AD14" i="6"/>
  <c r="AD13" i="6"/>
  <c r="AD12" i="6"/>
  <c r="AD11" i="6"/>
  <c r="AD10" i="6"/>
  <c r="AD7" i="6"/>
  <c r="AD6" i="6"/>
  <c r="AD5" i="6"/>
  <c r="AD4" i="6"/>
  <c r="AD3" i="6"/>
  <c r="AD2" i="6"/>
  <c r="V23" i="6"/>
  <c r="V22" i="6"/>
  <c r="V21" i="6"/>
  <c r="V20" i="6"/>
  <c r="V19" i="6"/>
  <c r="V18" i="6"/>
  <c r="V15" i="6"/>
  <c r="V14" i="6"/>
  <c r="V13" i="6"/>
  <c r="V12" i="6"/>
  <c r="V11" i="6"/>
  <c r="V3" i="6"/>
  <c r="V4" i="6"/>
  <c r="V5" i="6"/>
  <c r="V6" i="6"/>
  <c r="V7" i="6"/>
  <c r="V2" i="6"/>
  <c r="R18" i="6"/>
  <c r="R19" i="6"/>
  <c r="S19" i="6"/>
  <c r="R20" i="6"/>
  <c r="S20" i="6"/>
  <c r="R21" i="6"/>
  <c r="S21" i="6"/>
  <c r="R22" i="6"/>
  <c r="S22" i="6"/>
  <c r="R23" i="6"/>
  <c r="S23" i="6"/>
  <c r="Q8" i="2"/>
  <c r="K8" i="2"/>
  <c r="L8" i="2"/>
  <c r="M8" i="2"/>
  <c r="N8" i="2"/>
  <c r="O8" i="2"/>
  <c r="P8" i="2"/>
  <c r="J8" i="2"/>
  <c r="Q14" i="1"/>
  <c r="J17" i="1"/>
  <c r="J16" i="1"/>
  <c r="J15" i="1"/>
  <c r="J14" i="1"/>
  <c r="J13" i="1"/>
  <c r="Q8" i="1"/>
  <c r="AI23" i="6"/>
  <c r="AE19" i="6"/>
  <c r="AF19" i="6"/>
  <c r="AG19" i="6"/>
  <c r="AH19" i="6"/>
  <c r="AI19" i="6"/>
  <c r="AE20" i="6"/>
  <c r="AF20" i="6"/>
  <c r="AG20" i="6"/>
  <c r="AH20" i="6"/>
  <c r="AI20" i="6"/>
  <c r="AE21" i="6"/>
  <c r="AF21" i="6"/>
  <c r="AG21" i="6"/>
  <c r="AH21" i="6"/>
  <c r="AI21" i="6"/>
  <c r="AE22" i="6"/>
  <c r="AF22" i="6"/>
  <c r="AG22" i="6"/>
  <c r="AH22" i="6"/>
  <c r="AI22" i="6"/>
  <c r="AE23" i="6"/>
  <c r="AF23" i="6"/>
  <c r="AG23" i="6"/>
  <c r="AH23" i="6"/>
  <c r="M18" i="6"/>
  <c r="N18" i="6"/>
  <c r="O18" i="6"/>
  <c r="P18" i="6"/>
  <c r="Q18" i="6"/>
  <c r="M19" i="6"/>
  <c r="N19" i="6"/>
  <c r="O19" i="6"/>
  <c r="P19" i="6"/>
  <c r="Q19" i="6"/>
  <c r="M20" i="6"/>
  <c r="N20" i="6"/>
  <c r="O20" i="6"/>
  <c r="P20" i="6"/>
  <c r="Q20" i="6"/>
  <c r="M21" i="6"/>
  <c r="N21" i="6"/>
  <c r="O21" i="6"/>
  <c r="P21" i="6"/>
  <c r="Q21" i="6"/>
  <c r="M22" i="6"/>
  <c r="N22" i="6"/>
  <c r="O22" i="6"/>
  <c r="P22" i="6"/>
  <c r="Q22" i="6"/>
  <c r="M23" i="6"/>
  <c r="N23" i="6"/>
  <c r="O23" i="6"/>
  <c r="P23" i="6"/>
  <c r="Q23" i="6"/>
  <c r="L19" i="6"/>
  <c r="L20" i="6"/>
  <c r="L21" i="6"/>
  <c r="L22" i="6"/>
  <c r="L23" i="6"/>
  <c r="L18" i="6"/>
  <c r="AC10" i="10" l="1"/>
  <c r="K57" i="10"/>
  <c r="S18" i="6"/>
  <c r="K2" i="10" s="1"/>
  <c r="AM5" i="10" s="1"/>
  <c r="AX5" i="10" s="1"/>
  <c r="I55" i="10"/>
  <c r="E55" i="10"/>
  <c r="I54" i="10"/>
  <c r="E54" i="10"/>
  <c r="H53" i="10"/>
  <c r="K52" i="10"/>
  <c r="G52" i="10"/>
  <c r="J51" i="10"/>
  <c r="F51" i="10"/>
  <c r="D53" i="10"/>
  <c r="C60" i="10"/>
  <c r="H55" i="10"/>
  <c r="D55" i="10"/>
  <c r="H54" i="10"/>
  <c r="K53" i="10"/>
  <c r="G53" i="10"/>
  <c r="J52" i="10"/>
  <c r="F52" i="10"/>
  <c r="I51" i="10"/>
  <c r="E51" i="10"/>
  <c r="D54" i="10"/>
  <c r="C61" i="10"/>
  <c r="K55" i="10"/>
  <c r="G55" i="10"/>
  <c r="K54" i="10"/>
  <c r="G54" i="10"/>
  <c r="J53" i="10"/>
  <c r="F53" i="10"/>
  <c r="I52" i="10"/>
  <c r="E52" i="10"/>
  <c r="H51" i="10"/>
  <c r="D51" i="10"/>
  <c r="C57" i="10"/>
  <c r="C58" i="10"/>
  <c r="J55" i="10"/>
  <c r="F55" i="10"/>
  <c r="J54" i="10"/>
  <c r="F54" i="10"/>
  <c r="I53" i="10"/>
  <c r="E53" i="10"/>
  <c r="H52" i="10"/>
  <c r="K51" i="10"/>
  <c r="G51" i="10"/>
  <c r="D52" i="10"/>
  <c r="C59" i="10"/>
  <c r="D50" i="10"/>
  <c r="H50" i="10"/>
  <c r="G50" i="10"/>
  <c r="J50" i="10"/>
  <c r="F50" i="10"/>
  <c r="I50" i="10"/>
  <c r="E50" i="10"/>
  <c r="D48" i="10"/>
  <c r="H48" i="10"/>
  <c r="C54" i="10"/>
  <c r="K48" i="10"/>
  <c r="G48" i="10"/>
  <c r="C53" i="10"/>
  <c r="J48" i="10"/>
  <c r="F48" i="10"/>
  <c r="C50" i="10"/>
  <c r="C52" i="10"/>
  <c r="I48" i="10"/>
  <c r="E48" i="10"/>
  <c r="C55" i="10"/>
  <c r="C51" i="10"/>
  <c r="AF2" i="10"/>
  <c r="AQ2" i="10" s="1"/>
  <c r="AF4" i="10"/>
  <c r="AQ4" i="10" s="1"/>
  <c r="AK7" i="10"/>
  <c r="AV7" i="10" s="1"/>
  <c r="AG7" i="10"/>
  <c r="AR7" i="10" s="1"/>
  <c r="AJ6" i="10"/>
  <c r="AU6" i="10" s="1"/>
  <c r="AI5" i="10"/>
  <c r="AT5" i="10" s="1"/>
  <c r="AL4" i="10"/>
  <c r="AW4" i="10" s="1"/>
  <c r="AH4" i="10"/>
  <c r="AS4" i="10" s="1"/>
  <c r="AK3" i="10"/>
  <c r="AV3" i="10" s="1"/>
  <c r="AG3" i="10"/>
  <c r="AR3" i="10" s="1"/>
  <c r="AJ2" i="10"/>
  <c r="AU2" i="10" s="1"/>
  <c r="AF10" i="10"/>
  <c r="AQ10" i="10" s="1"/>
  <c r="AJ10" i="10"/>
  <c r="AU10" i="10" s="1"/>
  <c r="AM15" i="10"/>
  <c r="AX15" i="10" s="1"/>
  <c r="AI15" i="10"/>
  <c r="AT15" i="10" s="1"/>
  <c r="AM14" i="10"/>
  <c r="AX14" i="10" s="1"/>
  <c r="AI14" i="10"/>
  <c r="AT14" i="10" s="1"/>
  <c r="AM13" i="10"/>
  <c r="AX13" i="10" s="1"/>
  <c r="AI13" i="10"/>
  <c r="AT13" i="10" s="1"/>
  <c r="AM12" i="10"/>
  <c r="AX12" i="10" s="1"/>
  <c r="AI12" i="10"/>
  <c r="AT12" i="10" s="1"/>
  <c r="AM11" i="10"/>
  <c r="AX11" i="10" s="1"/>
  <c r="AI11" i="10"/>
  <c r="AT11" i="10" s="1"/>
  <c r="AF7" i="10"/>
  <c r="AQ7" i="10" s="1"/>
  <c r="AF3" i="10"/>
  <c r="AQ3" i="10" s="1"/>
  <c r="AJ7" i="10"/>
  <c r="AU7" i="10" s="1"/>
  <c r="AI6" i="10"/>
  <c r="AT6" i="10" s="1"/>
  <c r="AL5" i="10"/>
  <c r="AW5" i="10" s="1"/>
  <c r="AH5" i="10"/>
  <c r="AS5" i="10" s="1"/>
  <c r="AK4" i="10"/>
  <c r="AV4" i="10" s="1"/>
  <c r="AG4" i="10"/>
  <c r="AR4" i="10" s="1"/>
  <c r="AJ3" i="10"/>
  <c r="AU3" i="10" s="1"/>
  <c r="AI2" i="10"/>
  <c r="AT2" i="10" s="1"/>
  <c r="AM10" i="10"/>
  <c r="AX10" i="10" s="1"/>
  <c r="AI10" i="10"/>
  <c r="AT10" i="10" s="1"/>
  <c r="AL15" i="10"/>
  <c r="AW15" i="10" s="1"/>
  <c r="AH15" i="10"/>
  <c r="AS15" i="10" s="1"/>
  <c r="AL14" i="10"/>
  <c r="AW14" i="10" s="1"/>
  <c r="AH14" i="10"/>
  <c r="AS14" i="10" s="1"/>
  <c r="AL13" i="10"/>
  <c r="AW13" i="10" s="1"/>
  <c r="AH13" i="10"/>
  <c r="AS13" i="10" s="1"/>
  <c r="AL12" i="10"/>
  <c r="AW12" i="10" s="1"/>
  <c r="AH12" i="10"/>
  <c r="AS12" i="10" s="1"/>
  <c r="AL11" i="10"/>
  <c r="AW11" i="10" s="1"/>
  <c r="AH11" i="10"/>
  <c r="AS11" i="10" s="1"/>
  <c r="AF6" i="10"/>
  <c r="AQ6" i="10" s="1"/>
  <c r="AI7" i="10"/>
  <c r="AT7" i="10" s="1"/>
  <c r="AL6" i="10"/>
  <c r="AW6" i="10" s="1"/>
  <c r="AH6" i="10"/>
  <c r="AS6" i="10" s="1"/>
  <c r="AK5" i="10"/>
  <c r="AV5" i="10" s="1"/>
  <c r="AG5" i="10"/>
  <c r="AR5" i="10" s="1"/>
  <c r="AJ4" i="10"/>
  <c r="AU4" i="10" s="1"/>
  <c r="AI3" i="10"/>
  <c r="AT3" i="10" s="1"/>
  <c r="AL2" i="10"/>
  <c r="AW2" i="10" s="1"/>
  <c r="AH2" i="10"/>
  <c r="AS2" i="10" s="1"/>
  <c r="AL10" i="10"/>
  <c r="AW10" i="10" s="1"/>
  <c r="AH10" i="10"/>
  <c r="AS10" i="10" s="1"/>
  <c r="AK15" i="10"/>
  <c r="AV15" i="10" s="1"/>
  <c r="AG15" i="10"/>
  <c r="AR15" i="10" s="1"/>
  <c r="AK14" i="10"/>
  <c r="AV14" i="10" s="1"/>
  <c r="AG14" i="10"/>
  <c r="AR14" i="10" s="1"/>
  <c r="AK13" i="10"/>
  <c r="AV13" i="10" s="1"/>
  <c r="AG13" i="10"/>
  <c r="AR13" i="10" s="1"/>
  <c r="AK12" i="10"/>
  <c r="AV12" i="10" s="1"/>
  <c r="AG12" i="10"/>
  <c r="AR12" i="10" s="1"/>
  <c r="AK11" i="10"/>
  <c r="AV11" i="10" s="1"/>
  <c r="AG11" i="10"/>
  <c r="AR11" i="10" s="1"/>
  <c r="AF5" i="10"/>
  <c r="AQ5" i="10" s="1"/>
  <c r="AL7" i="10"/>
  <c r="AW7" i="10" s="1"/>
  <c r="AH7" i="10"/>
  <c r="AS7" i="10" s="1"/>
  <c r="AK6" i="10"/>
  <c r="AV6" i="10" s="1"/>
  <c r="AG6" i="10"/>
  <c r="AR6" i="10" s="1"/>
  <c r="AJ5" i="10"/>
  <c r="AU5" i="10" s="1"/>
  <c r="AI4" i="10"/>
  <c r="AT4" i="10" s="1"/>
  <c r="AL3" i="10"/>
  <c r="AW3" i="10" s="1"/>
  <c r="AH3" i="10"/>
  <c r="AS3" i="10" s="1"/>
  <c r="AK2" i="10"/>
  <c r="AV2" i="10" s="1"/>
  <c r="AG2" i="10"/>
  <c r="AR2" i="10" s="1"/>
  <c r="AK10" i="10"/>
  <c r="AV10" i="10" s="1"/>
  <c r="AG10" i="10"/>
  <c r="AR10" i="10" s="1"/>
  <c r="AJ15" i="10"/>
  <c r="AU15" i="10" s="1"/>
  <c r="AF15" i="10"/>
  <c r="AQ15" i="10" s="1"/>
  <c r="AJ14" i="10"/>
  <c r="AU14" i="10" s="1"/>
  <c r="AF14" i="10"/>
  <c r="AQ14" i="10" s="1"/>
  <c r="AJ13" i="10"/>
  <c r="AU13" i="10" s="1"/>
  <c r="AF13" i="10"/>
  <c r="AQ13" i="10" s="1"/>
  <c r="AJ12" i="10"/>
  <c r="AU12" i="10" s="1"/>
  <c r="AF12" i="10"/>
  <c r="AQ12" i="10" s="1"/>
  <c r="AJ11" i="10"/>
  <c r="AU11" i="10" s="1"/>
  <c r="AF11" i="10"/>
  <c r="AQ11" i="10" s="1"/>
  <c r="M10" i="10"/>
  <c r="M13" i="10"/>
  <c r="U2" i="10"/>
  <c r="U4" i="10"/>
  <c r="U7" i="10"/>
  <c r="U3" i="10"/>
  <c r="U6" i="10"/>
  <c r="U5" i="10"/>
  <c r="AD18" i="8"/>
  <c r="AD18" i="6"/>
  <c r="C24" i="9"/>
  <c r="C11" i="9"/>
  <c r="C18" i="9"/>
  <c r="C17" i="9" s="1"/>
  <c r="C5" i="9"/>
  <c r="P13" i="1"/>
  <c r="AM3" i="10" l="1"/>
  <c r="AX3" i="10" s="1"/>
  <c r="K50" i="10"/>
  <c r="AM4" i="10"/>
  <c r="AX4" i="10" s="1"/>
  <c r="AM7" i="10"/>
  <c r="AX7" i="10" s="1"/>
  <c r="AM6" i="10"/>
  <c r="AX6" i="10" s="1"/>
  <c r="AM2" i="10"/>
  <c r="AX2" i="10" s="1"/>
  <c r="AC2" i="10"/>
  <c r="U50" i="10"/>
  <c r="C4" i="9"/>
  <c r="C3" i="9" s="1"/>
  <c r="E3" i="9" s="1"/>
  <c r="L13" i="1"/>
  <c r="M13" i="1"/>
  <c r="N13" i="1"/>
  <c r="O13" i="1"/>
  <c r="P10" i="2"/>
  <c r="N10" i="2"/>
  <c r="L10" i="2"/>
  <c r="N12" i="2"/>
  <c r="L12" i="2"/>
  <c r="M12" i="2"/>
  <c r="O12" i="2"/>
  <c r="P12" i="2"/>
  <c r="K12" i="2"/>
  <c r="O11" i="2"/>
  <c r="O13" i="2" s="1"/>
  <c r="P11" i="2"/>
  <c r="P13" i="2" s="1"/>
  <c r="N11" i="2"/>
  <c r="N13" i="2" s="1"/>
  <c r="N14" i="2" s="1"/>
  <c r="L11" i="2"/>
  <c r="L13" i="2" s="1"/>
  <c r="L15" i="1"/>
  <c r="M15" i="1"/>
  <c r="N15" i="1"/>
  <c r="O15" i="1"/>
  <c r="P15" i="1"/>
  <c r="K15" i="1"/>
  <c r="K13" i="1"/>
  <c r="P8" i="1"/>
  <c r="P14" i="1" s="1"/>
  <c r="P16" i="1" s="1"/>
  <c r="P17" i="1" s="1"/>
  <c r="N8" i="1"/>
  <c r="N14" i="1" s="1"/>
  <c r="N16" i="1" s="1"/>
  <c r="L8" i="1"/>
  <c r="L14" i="1" s="1"/>
  <c r="L16" i="1" s="1"/>
  <c r="K8" i="1"/>
  <c r="K14" i="1" s="1"/>
  <c r="K16" i="1" s="1"/>
  <c r="M8" i="1"/>
  <c r="M14" i="1" s="1"/>
  <c r="M16" i="1" s="1"/>
  <c r="J12" i="2"/>
  <c r="J10" i="2"/>
  <c r="Q11" i="2"/>
  <c r="Q13" i="2" s="1"/>
  <c r="Q12" i="2"/>
  <c r="M11" i="2"/>
  <c r="M13" i="2" s="1"/>
  <c r="M14" i="2" s="1"/>
  <c r="K11" i="2"/>
  <c r="K13" i="2" s="1"/>
  <c r="K14" i="2" s="1"/>
  <c r="J11" i="2"/>
  <c r="K10" i="2"/>
  <c r="Q15" i="1"/>
  <c r="O8" i="1"/>
  <c r="O14" i="1" s="1"/>
  <c r="O16" i="1" s="1"/>
  <c r="J8" i="1"/>
  <c r="C25" i="8" l="1"/>
  <c r="C25" i="6"/>
  <c r="L14" i="2"/>
  <c r="O14" i="2"/>
  <c r="P14" i="2"/>
  <c r="Q14" i="2"/>
  <c r="N17" i="1"/>
  <c r="M17" i="1"/>
  <c r="K17" i="1"/>
  <c r="L17" i="1"/>
  <c r="O17" i="1"/>
  <c r="M10" i="2"/>
  <c r="O10" i="2"/>
  <c r="Q10" i="2"/>
  <c r="Q16" i="1"/>
  <c r="Q17" i="1" s="1"/>
  <c r="Q13" i="1"/>
</calcChain>
</file>

<file path=xl/sharedStrings.xml><?xml version="1.0" encoding="utf-8"?>
<sst xmlns="http://schemas.openxmlformats.org/spreadsheetml/2006/main" count="82" uniqueCount="36">
  <si>
    <t>Operaciones</t>
  </si>
  <si>
    <t>MOPS</t>
  </si>
  <si>
    <t>Segundos</t>
  </si>
  <si>
    <t>Tiempo</t>
  </si>
  <si>
    <t>Sin optimizar</t>
  </si>
  <si>
    <t>Optimizado</t>
  </si>
  <si>
    <t>Speed-Up</t>
  </si>
  <si>
    <t>Total:</t>
  </si>
  <si>
    <t>Optimizados</t>
  </si>
  <si>
    <t>Talla vs Procesadores</t>
  </si>
  <si>
    <t>Procesadores vs Sobrecarga</t>
  </si>
  <si>
    <t>Prueba 1</t>
  </si>
  <si>
    <t>Prueba 2</t>
  </si>
  <si>
    <t>Prueba 3</t>
  </si>
  <si>
    <t>Prueba 4</t>
  </si>
  <si>
    <t>Prueba 5</t>
  </si>
  <si>
    <t>PORCENTAJE DE FINALIZACION</t>
  </si>
  <si>
    <t>Realizados</t>
  </si>
  <si>
    <t>PROGRESO TOTAL</t>
  </si>
  <si>
    <t>&lt;3</t>
  </si>
  <si>
    <t>Talla vs Proc (Sin optimizar)</t>
  </si>
  <si>
    <t>Talla vs Proc (Optimizado)</t>
  </si>
  <si>
    <t>Proc vs Sobrecarga (Sin optimizar)</t>
  </si>
  <si>
    <t>Proc vs Sobrecarga (Optimizado)</t>
  </si>
  <si>
    <t>1 procesador</t>
  </si>
  <si>
    <t>2 procesadores</t>
  </si>
  <si>
    <t>4 procesadores</t>
  </si>
  <si>
    <t>8 procesadores</t>
  </si>
  <si>
    <t>12 procesadores</t>
  </si>
  <si>
    <t>24 procesadores</t>
  </si>
  <si>
    <t>Eficiencia</t>
  </si>
  <si>
    <t>OPERACIONES</t>
  </si>
  <si>
    <t>Talla</t>
  </si>
  <si>
    <t>Speed-Up Optimización</t>
  </si>
  <si>
    <t>Speed-Up por sobreasignacion</t>
  </si>
  <si>
    <t>Eficiencia por sobreasignacion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</si>
</sst>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finales'!$C$2</c:f>
              <c:strCache>
                <c:ptCount val="1"/>
                <c:pt idx="0">
                  <c:v>1 procesador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finales'!$D$2:$I$2</c:f>
              <c:numCache>
                <c:formatCode>General</c:formatCode>
                <c:ptCount val="6"/>
                <c:pt idx="0">
                  <c:v>751.8</c:v>
                </c:pt>
                <c:pt idx="1">
                  <c:v>7942.6399999999994</c:v>
                </c:pt>
                <c:pt idx="2">
                  <c:v>30123.879999999997</c:v>
                </c:pt>
                <c:pt idx="3">
                  <c:v>86831.4</c:v>
                </c:pt>
                <c:pt idx="4">
                  <c:v>206921.84</c:v>
                </c:pt>
                <c:pt idx="5">
                  <c:v>417363.24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finales'!$C$3</c:f>
              <c:strCache>
                <c:ptCount val="1"/>
                <c:pt idx="0">
                  <c:v>2 procesadores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finales'!$D$3:$I$3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finales'!$C$4</c:f>
              <c:strCache>
                <c:ptCount val="1"/>
                <c:pt idx="0">
                  <c:v>4 procesadores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finales'!$D$4:$I$4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finales'!$C$5</c:f>
              <c:strCache>
                <c:ptCount val="1"/>
                <c:pt idx="0">
                  <c:v>8 procesadores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finales'!$D$5:$I$5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finales'!$C$6</c:f>
              <c:strCache>
                <c:ptCount val="1"/>
                <c:pt idx="0">
                  <c:v>12 procesadores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finales'!$D$6:$I$6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finales'!$C$7</c:f>
              <c:strCache>
                <c:ptCount val="1"/>
                <c:pt idx="0">
                  <c:v>24 procesadores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finales'!$D$7:$I$7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949184"/>
        <c:axId val="265951104"/>
      </c:lineChart>
      <c:catAx>
        <c:axId val="26594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5951104"/>
        <c:crosses val="autoZero"/>
        <c:auto val="1"/>
        <c:lblAlgn val="ctr"/>
        <c:lblOffset val="100"/>
        <c:noMultiLvlLbl val="0"/>
      </c:catAx>
      <c:valAx>
        <c:axId val="26595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94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</a:t>
            </a:r>
            <a:r>
              <a:rPr lang="es-ES" baseline="0"/>
              <a:t> -O2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finales'!$AP$10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finales'!$AQ$10:$AX$10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finales'!$AP$11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finales'!$AQ$11:$AX$11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finales'!$AP$12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finales'!$AQ$12:$AX$12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finales'!$AP$13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finales'!$AQ$13:$AX$13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finales'!$AP$14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finales'!$AQ$14:$AX$14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finales'!$AP$15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finales'!$AQ$15:$AX$15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12896"/>
        <c:axId val="136915584"/>
      </c:lineChart>
      <c:catAx>
        <c:axId val="13691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915584"/>
        <c:crosses val="autoZero"/>
        <c:auto val="1"/>
        <c:lblAlgn val="ctr"/>
        <c:lblOffset val="100"/>
        <c:noMultiLvlLbl val="0"/>
      </c:catAx>
      <c:valAx>
        <c:axId val="13691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1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finales'!$C$10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finales'!$D$50:$K$50</c:f>
              <c:numCache>
                <c:formatCode>General</c:formatCode>
                <c:ptCount val="8"/>
                <c:pt idx="0">
                  <c:v>252.72678903963822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finales'!$C$11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finales'!$D$51:$K$51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finales'!$C$12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finales'!$D$52:$K$52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finales'!$C$13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finales'!$D$53:$K$53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finales'!$C$14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finales'!$D$54:$K$54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finales'!$C$15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finales'!$D$55:$K$55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817792"/>
        <c:axId val="276819328"/>
      </c:lineChart>
      <c:catAx>
        <c:axId val="27681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6819328"/>
        <c:crosses val="autoZero"/>
        <c:auto val="1"/>
        <c:lblAlgn val="ctr"/>
        <c:lblOffset val="100"/>
        <c:noMultiLvlLbl val="0"/>
      </c:catAx>
      <c:valAx>
        <c:axId val="27681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81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finales'!$C$10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finales'!$D$57:$K$57</c:f>
              <c:numCache>
                <c:formatCode>General</c:formatCode>
                <c:ptCount val="8"/>
                <c:pt idx="0">
                  <c:v>1024.8112189859762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finales'!$C$11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finales'!$C$12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finales'!$D$59:$K$59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finales'!$C$13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finales'!$D$60:$K$60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finales'!$C$14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finales'!$D$61:$K$61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finales'!$C$15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finales'!$D$62:$K$62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72288"/>
        <c:axId val="136830336"/>
      </c:lineChart>
      <c:catAx>
        <c:axId val="13657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830336"/>
        <c:crosses val="autoZero"/>
        <c:auto val="1"/>
        <c:lblAlgn val="ctr"/>
        <c:lblOffset val="100"/>
        <c:noMultiLvlLbl val="0"/>
      </c:catAx>
      <c:valAx>
        <c:axId val="13683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57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Optimización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finales'!$M$50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finales'!$N$50:$U$50</c:f>
              <c:numCache>
                <c:formatCode>General</c:formatCode>
                <c:ptCount val="8"/>
                <c:pt idx="0">
                  <c:v>4.0550161812297727</c:v>
                </c:pt>
                <c:pt idx="1">
                  <c:v>3.4512209959155293</c:v>
                </c:pt>
                <c:pt idx="2">
                  <c:v>3.046200829204166</c:v>
                </c:pt>
                <c:pt idx="3">
                  <c:v>2.8783189800910916</c:v>
                </c:pt>
                <c:pt idx="4">
                  <c:v>3.0159312982439772</c:v>
                </c:pt>
                <c:pt idx="5">
                  <c:v>2.5427643635583803</c:v>
                </c:pt>
                <c:pt idx="6">
                  <c:v>2.6119607618536165</c:v>
                </c:pt>
                <c:pt idx="7">
                  <c:v>2.4440242698969765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finales'!$M$51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finales'!$N$51:$U$51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finales'!$M$52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finales'!$N$52:$U$52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finales'!$M$53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finales'!$N$53:$U$53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finales'!$M$54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finales'!$N$54:$U$54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finales'!$M$55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finales'!$N$55:$U$55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135296"/>
        <c:axId val="276161664"/>
      </c:lineChart>
      <c:catAx>
        <c:axId val="27613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6161664"/>
        <c:crosses val="autoZero"/>
        <c:auto val="1"/>
        <c:lblAlgn val="ctr"/>
        <c:lblOffset val="100"/>
        <c:noMultiLvlLbl val="0"/>
      </c:catAx>
      <c:valAx>
        <c:axId val="27616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13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por asignación de bloques  -O0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finales'!$M$58</c:f>
              <c:strCache>
                <c:ptCount val="1"/>
                <c:pt idx="0">
                  <c:v>1 bloque por hilo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finales'!$N$58:$S$58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finales'!$M$59</c:f>
              <c:strCache>
                <c:ptCount val="1"/>
                <c:pt idx="0">
                  <c:v>2 bloques por hilo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finales'!$N$59:$S$59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finales'!$M$60</c:f>
              <c:strCache>
                <c:ptCount val="1"/>
                <c:pt idx="0">
                  <c:v>8 bloques por hilo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finales'!$N$60:$S$60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finales'!$M$61</c:f>
              <c:strCache>
                <c:ptCount val="1"/>
                <c:pt idx="0">
                  <c:v>32 bloques por hilo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finales'!$N$61:$S$61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finales'!$M$62</c:f>
              <c:strCache>
                <c:ptCount val="1"/>
                <c:pt idx="0">
                  <c:v>128 bloques por hilo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finales'!$N$62:$S$62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finales'!$M$63</c:f>
              <c:strCache>
                <c:ptCount val="1"/>
                <c:pt idx="0">
                  <c:v>512 bloques por hilo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finales'!$N$63:$S$63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64352"/>
        <c:axId val="184377728"/>
      </c:lineChart>
      <c:catAx>
        <c:axId val="18416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377728"/>
        <c:crosses val="autoZero"/>
        <c:auto val="1"/>
        <c:lblAlgn val="ctr"/>
        <c:lblOffset val="100"/>
        <c:noMultiLvlLbl val="0"/>
      </c:catAx>
      <c:valAx>
        <c:axId val="184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16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 por asignación</a:t>
            </a:r>
            <a:r>
              <a:rPr lang="es-ES" baseline="0"/>
              <a:t> de bloques  -O0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finales'!$U$58</c:f>
              <c:strCache>
                <c:ptCount val="1"/>
                <c:pt idx="0">
                  <c:v>1 bloque por hilo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finales'!$V$58:$AA$58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finales'!$U$59</c:f>
              <c:strCache>
                <c:ptCount val="1"/>
                <c:pt idx="0">
                  <c:v>2 bloques por hilo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finales'!$V$59:$AA$59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finales'!$U$60</c:f>
              <c:strCache>
                <c:ptCount val="1"/>
                <c:pt idx="0">
                  <c:v>8 bloques por hilo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finales'!$V$60:$AA$60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finales'!$U$61</c:f>
              <c:strCache>
                <c:ptCount val="1"/>
                <c:pt idx="0">
                  <c:v>32 bloques por hilo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finales'!$V$61:$AA$61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finales'!$U$62</c:f>
              <c:strCache>
                <c:ptCount val="1"/>
                <c:pt idx="0">
                  <c:v>128 bloques por hilo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finales'!$V$62:$AA$62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finales'!$U$63</c:f>
              <c:strCache>
                <c:ptCount val="1"/>
                <c:pt idx="0">
                  <c:v>512 bloques por hilo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finales'!$V$63:$AA$63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760896"/>
        <c:axId val="279762432"/>
      </c:lineChart>
      <c:catAx>
        <c:axId val="27976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9762432"/>
        <c:crosses val="autoZero"/>
        <c:auto val="1"/>
        <c:lblAlgn val="ctr"/>
        <c:lblOffset val="100"/>
        <c:noMultiLvlLbl val="0"/>
      </c:catAx>
      <c:valAx>
        <c:axId val="27976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76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por asignación</a:t>
            </a:r>
            <a:r>
              <a:rPr lang="es-ES" baseline="0"/>
              <a:t> de bloques  -O2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finales'!$M$66</c:f>
              <c:strCache>
                <c:ptCount val="1"/>
                <c:pt idx="0">
                  <c:v>1 bloque por hilo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finales'!$N$66:$S$66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finales'!$M$67</c:f>
              <c:strCache>
                <c:ptCount val="1"/>
                <c:pt idx="0">
                  <c:v>2 bloques por hilo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finales'!$N$67:$S$67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finales'!$M$68</c:f>
              <c:strCache>
                <c:ptCount val="1"/>
                <c:pt idx="0">
                  <c:v>8 bloques por hilo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finales'!$N$68:$S$68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finales'!$M$69</c:f>
              <c:strCache>
                <c:ptCount val="1"/>
                <c:pt idx="0">
                  <c:v>32 bloques por hilo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finales'!$N$69:$S$69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finales'!$M$70</c:f>
              <c:strCache>
                <c:ptCount val="1"/>
                <c:pt idx="0">
                  <c:v>128 bloques por hilo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finales'!$N$70:$S$70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finales'!$M$71</c:f>
              <c:strCache>
                <c:ptCount val="1"/>
                <c:pt idx="0">
                  <c:v>512 bloques por hilo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finales'!$N$71:$S$71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66944"/>
        <c:axId val="183776000"/>
      </c:lineChart>
      <c:catAx>
        <c:axId val="18366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76000"/>
        <c:crosses val="autoZero"/>
        <c:auto val="1"/>
        <c:lblAlgn val="ctr"/>
        <c:lblOffset val="100"/>
        <c:noMultiLvlLbl val="0"/>
      </c:catAx>
      <c:valAx>
        <c:axId val="18377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66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 por asignación de bloques  -O2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finales'!$U$66</c:f>
              <c:strCache>
                <c:ptCount val="1"/>
                <c:pt idx="0">
                  <c:v>1 bloque por hilo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finales'!$V$66:$AA$66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finales'!$U$67</c:f>
              <c:strCache>
                <c:ptCount val="1"/>
                <c:pt idx="0">
                  <c:v>2 bloques por hilo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finales'!$V$67:$AA$67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finales'!$U$68</c:f>
              <c:strCache>
                <c:ptCount val="1"/>
                <c:pt idx="0">
                  <c:v>8 bloques por hilo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finales'!$V$68:$AA$68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finales'!$U$69</c:f>
              <c:strCache>
                <c:ptCount val="1"/>
                <c:pt idx="0">
                  <c:v>32 bloques por hilo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finales'!$V$69:$AA$69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finales'!$U$70</c:f>
              <c:strCache>
                <c:ptCount val="1"/>
                <c:pt idx="0">
                  <c:v>128 bloques por hilo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finales'!$V$70:$AA$70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finales'!$U$71</c:f>
              <c:strCache>
                <c:ptCount val="1"/>
                <c:pt idx="0">
                  <c:v>512 bloques por hilo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finales'!$V$71:$AA$71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134080"/>
        <c:axId val="265135616"/>
      </c:lineChart>
      <c:catAx>
        <c:axId val="26513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5135616"/>
        <c:crosses val="autoZero"/>
        <c:auto val="1"/>
        <c:lblAlgn val="ctr"/>
        <c:lblOffset val="100"/>
        <c:noMultiLvlLbl val="0"/>
      </c:catAx>
      <c:valAx>
        <c:axId val="26513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13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finales'!$C$2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finales'!$D$10:$I$10</c:f>
              <c:numCache>
                <c:formatCode>General</c:formatCode>
                <c:ptCount val="6"/>
                <c:pt idx="0">
                  <c:v>185.4</c:v>
                </c:pt>
                <c:pt idx="1">
                  <c:v>2301.4</c:v>
                </c:pt>
                <c:pt idx="2">
                  <c:v>9889</c:v>
                </c:pt>
                <c:pt idx="3">
                  <c:v>30167.4</c:v>
                </c:pt>
                <c:pt idx="4">
                  <c:v>68609.600000000006</c:v>
                </c:pt>
                <c:pt idx="5">
                  <c:v>164137.60000000001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finales'!$C$3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finales'!$D$11:$I$11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finales'!$C$4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finales'!$D$12:$I$12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finales'!$C$5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finales'!$D$13:$I$13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finales'!$C$6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finales'!$D$14:$I$14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finales'!$C$7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finales'!$D$15:$I$15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951872"/>
        <c:axId val="279009536"/>
      </c:lineChart>
      <c:catAx>
        <c:axId val="2659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9009536"/>
        <c:crosses val="autoZero"/>
        <c:auto val="1"/>
        <c:lblAlgn val="ctr"/>
        <c:lblOffset val="100"/>
        <c:noMultiLvlLbl val="0"/>
      </c:catAx>
      <c:valAx>
        <c:axId val="27900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95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-O2 Logarítmico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finales'!$U$10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finales'!$V$10:$AC$10</c:f>
              <c:numCache>
                <c:formatCode>General</c:formatCode>
                <c:ptCount val="8"/>
                <c:pt idx="0">
                  <c:v>2.2681097298084785</c:v>
                </c:pt>
                <c:pt idx="1">
                  <c:v>3.3619921087578137</c:v>
                </c:pt>
                <c:pt idx="2">
                  <c:v>3.9951523768914536</c:v>
                </c:pt>
                <c:pt idx="3">
                  <c:v>4.4795378817921394</c:v>
                </c:pt>
                <c:pt idx="4">
                  <c:v>4.83638488735878</c:v>
                </c:pt>
                <c:pt idx="5">
                  <c:v>5.2152080789326227</c:v>
                </c:pt>
                <c:pt idx="6">
                  <c:v>6.3326586620825775</c:v>
                </c:pt>
                <c:pt idx="7">
                  <c:v>8.0407737497651368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finales'!$U$11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finales'!$V$11:$AC$11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finales'!$U$12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finales'!$V$12:$AC$12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finales'!$U$13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finales'!$V$13:$AC$13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finales'!$U$14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finales'!$V$14:$AC$14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finales'!$U$15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finales'!$V$15:$AC$15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75008"/>
        <c:axId val="136476544"/>
      </c:lineChart>
      <c:catAx>
        <c:axId val="1364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476544"/>
        <c:crosses val="autoZero"/>
        <c:auto val="1"/>
        <c:lblAlgn val="ctr"/>
        <c:lblOffset val="100"/>
        <c:noMultiLvlLbl val="0"/>
      </c:catAx>
      <c:valAx>
        <c:axId val="13647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47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</a:t>
            </a:r>
            <a:r>
              <a:rPr lang="es-ES" baseline="0"/>
              <a:t> vs Procesadores -O0 Logarítmico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finales'!$U$2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32</c:v>
                </c:pt>
                <c:pt idx="6">
                  <c:v>124</c:v>
                </c:pt>
                <c:pt idx="7">
                  <c:v>900</c:v>
                </c:pt>
              </c:numCache>
            </c:numRef>
          </c:cat>
          <c:val>
            <c:numRef>
              <c:f>'Datos finales'!$V$2:$AC$2</c:f>
              <c:numCache>
                <c:formatCode>General</c:formatCode>
                <c:ptCount val="8"/>
                <c:pt idx="0">
                  <c:v>2.8761023213777936</c:v>
                </c:pt>
                <c:pt idx="1">
                  <c:v>3.8999648786067218</c:v>
                </c:pt>
                <c:pt idx="2">
                  <c:v>4.4789109088987109</c:v>
                </c:pt>
                <c:pt idx="3">
                  <c:v>4.9386768032957766</c:v>
                </c:pt>
                <c:pt idx="4">
                  <c:v>5.3158063316077859</c:v>
                </c:pt>
                <c:pt idx="5">
                  <c:v>5.6205141951650077</c:v>
                </c:pt>
                <c:pt idx="6">
                  <c:v>6.7496253105514441</c:v>
                </c:pt>
                <c:pt idx="7">
                  <c:v>8.4288792640320533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finales'!$U$3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32</c:v>
                </c:pt>
                <c:pt idx="6">
                  <c:v>124</c:v>
                </c:pt>
                <c:pt idx="7">
                  <c:v>900</c:v>
                </c:pt>
              </c:numCache>
            </c:numRef>
          </c:cat>
          <c:val>
            <c:numRef>
              <c:f>'Datos finales'!$V$3:$AC$3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finales'!$U$4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32</c:v>
                </c:pt>
                <c:pt idx="6">
                  <c:v>124</c:v>
                </c:pt>
                <c:pt idx="7">
                  <c:v>900</c:v>
                </c:pt>
              </c:numCache>
            </c:numRef>
          </c:cat>
          <c:val>
            <c:numRef>
              <c:f>'Datos finales'!$V$4:$AC$4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finales'!$U$5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32</c:v>
                </c:pt>
                <c:pt idx="6">
                  <c:v>124</c:v>
                </c:pt>
                <c:pt idx="7">
                  <c:v>900</c:v>
                </c:pt>
              </c:numCache>
            </c:numRef>
          </c:cat>
          <c:val>
            <c:numRef>
              <c:f>'Datos finales'!$V$5:$AC$5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finales'!$U$6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32</c:v>
                </c:pt>
                <c:pt idx="6">
                  <c:v>124</c:v>
                </c:pt>
                <c:pt idx="7">
                  <c:v>900</c:v>
                </c:pt>
              </c:numCache>
            </c:numRef>
          </c:cat>
          <c:val>
            <c:numRef>
              <c:f>'Datos finales'!$V$6:$AC$6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finales'!$U$7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32</c:v>
                </c:pt>
                <c:pt idx="6">
                  <c:v>124</c:v>
                </c:pt>
                <c:pt idx="7">
                  <c:v>900</c:v>
                </c:pt>
              </c:numCache>
            </c:numRef>
          </c:cat>
          <c:val>
            <c:numRef>
              <c:f>'Datos finales'!$V$7:$AC$7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52064"/>
        <c:axId val="137125888"/>
      </c:lineChart>
      <c:catAx>
        <c:axId val="1369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125888"/>
        <c:crosses val="autoZero"/>
        <c:auto val="1"/>
        <c:lblAlgn val="ctr"/>
        <c:lblOffset val="100"/>
        <c:noMultiLvlLbl val="0"/>
      </c:catAx>
      <c:valAx>
        <c:axId val="13712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5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Procesadores Vs Bloques por Procesador -O0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finales'!$M$2</c:f>
              <c:strCache>
                <c:ptCount val="1"/>
                <c:pt idx="0">
                  <c:v>1 bloque por hilo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finales'!$N$2:$S$2</c:f>
              <c:numCache>
                <c:formatCode>General</c:formatCode>
                <c:ptCount val="6"/>
                <c:pt idx="0">
                  <c:v>3447174.44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finales'!$M$3</c:f>
              <c:strCache>
                <c:ptCount val="1"/>
                <c:pt idx="0">
                  <c:v>2 bloques por hilo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finales'!$N$3:$S$3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finales'!$M$4</c:f>
              <c:strCache>
                <c:ptCount val="1"/>
                <c:pt idx="0">
                  <c:v>8 bloques por hilo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finales'!$N$4:$S$4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finales'!$M$5</c:f>
              <c:strCache>
                <c:ptCount val="1"/>
                <c:pt idx="0">
                  <c:v>32 bloques por hilo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finales'!$N$5:$S$5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finales'!$M$6</c:f>
              <c:strCache>
                <c:ptCount val="1"/>
                <c:pt idx="0">
                  <c:v>128 bloques por hilo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finales'!$N$6:$S$6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finales'!$M$7</c:f>
              <c:strCache>
                <c:ptCount val="1"/>
                <c:pt idx="0">
                  <c:v>512 bloques por hilo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finales'!$N$7:$S$7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64672"/>
        <c:axId val="137166208"/>
      </c:lineChart>
      <c:catAx>
        <c:axId val="13716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166208"/>
        <c:crosses val="autoZero"/>
        <c:auto val="1"/>
        <c:lblAlgn val="ctr"/>
        <c:lblOffset val="100"/>
        <c:noMultiLvlLbl val="0"/>
      </c:catAx>
      <c:valAx>
        <c:axId val="13716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16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Procesadores Vs Bloques</a:t>
            </a:r>
            <a:r>
              <a:rPr lang="es-ES" baseline="0"/>
              <a:t> por Procesador -O2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finales'!$M$10</c:f>
              <c:strCache>
                <c:ptCount val="1"/>
                <c:pt idx="0">
                  <c:v>1 bloque por hilo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finales'!$N$10:$S$10</c:f>
              <c:numCache>
                <c:formatCode>General</c:formatCode>
                <c:ptCount val="6"/>
                <c:pt idx="0">
                  <c:v>1317219.8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finales'!$M$11</c:f>
              <c:strCache>
                <c:ptCount val="1"/>
                <c:pt idx="0">
                  <c:v>2 bloques por hilo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finales'!$N$11:$S$11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finales'!$M$12</c:f>
              <c:strCache>
                <c:ptCount val="1"/>
                <c:pt idx="0">
                  <c:v>8 bloques por hilo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finales'!$N$12:$S$12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finales'!$M$13</c:f>
              <c:strCache>
                <c:ptCount val="1"/>
                <c:pt idx="0">
                  <c:v>32 bloques por hilo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finales'!$N$13:$S$13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finales'!$M$14</c:f>
              <c:strCache>
                <c:ptCount val="1"/>
                <c:pt idx="0">
                  <c:v>128 bloques por hilo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finales'!$N$14:$S$14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finales'!$M$15</c:f>
              <c:strCache>
                <c:ptCount val="1"/>
                <c:pt idx="0">
                  <c:v>512 bloques por hilo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finales'!$N$15:$S$15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93152"/>
        <c:axId val="136616960"/>
      </c:lineChart>
      <c:catAx>
        <c:axId val="13619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616960"/>
        <c:crosses val="autoZero"/>
        <c:auto val="1"/>
        <c:lblAlgn val="ctr"/>
        <c:lblOffset val="100"/>
        <c:noMultiLvlLbl val="0"/>
      </c:catAx>
      <c:valAx>
        <c:axId val="13661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19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</a:t>
            </a:r>
            <a:r>
              <a:rPr lang="es-ES" baseline="0"/>
              <a:t> -O0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finales'!$AE$2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finales'!$AF$2:$AM$2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finales'!$AE$3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finales'!$AF$3:$AM$3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finales'!$AE$4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finales'!$AF$4:$AM$4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finales'!$AE$5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finales'!$AF$5:$AM$5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finales'!$AE$6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finales'!$AF$6:$AM$6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finales'!$AE$7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finales'!$AF$7:$AM$7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69536"/>
        <c:axId val="159180672"/>
      </c:lineChart>
      <c:catAx>
        <c:axId val="15916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180672"/>
        <c:crosses val="autoZero"/>
        <c:auto val="1"/>
        <c:lblAlgn val="ctr"/>
        <c:lblOffset val="100"/>
        <c:noMultiLvlLbl val="0"/>
      </c:catAx>
      <c:valAx>
        <c:axId val="15918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6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</a:t>
            </a:r>
            <a:r>
              <a:rPr lang="es-ES" baseline="0"/>
              <a:t> -O2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finales'!$AE$10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finales'!$AF$10:$AM$10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finales'!$AE$11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finales'!$AF$11:$AM$11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finales'!$AE$12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finales'!$AF$12:$AM$12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finales'!$AE$13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finales'!$AF$13:$AM$13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finales'!$AE$14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finales'!$AF$14:$AM$14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finales'!$AE$15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finales'!$AF$15:$AM$15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25856"/>
        <c:axId val="160440320"/>
      </c:lineChart>
      <c:catAx>
        <c:axId val="16042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440320"/>
        <c:crosses val="autoZero"/>
        <c:auto val="1"/>
        <c:lblAlgn val="ctr"/>
        <c:lblOffset val="100"/>
        <c:noMultiLvlLbl val="0"/>
      </c:catAx>
      <c:valAx>
        <c:axId val="16044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2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 -O0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finales'!$AP$2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finales'!$AQ$2:$AX$2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finales'!$AP$3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finales'!$AQ$3:$AX$3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finales'!$AP$4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finales'!$AQ$4:$AX$4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finales'!$AP$5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finales'!$AQ$5:$AX$5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finales'!$AP$6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finales'!$AQ$6:$AX$6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finales'!$AP$7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finales'!$AQ$7:$AX$7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40768"/>
        <c:axId val="136709632"/>
      </c:lineChart>
      <c:catAx>
        <c:axId val="13664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709632"/>
        <c:crosses val="autoZero"/>
        <c:auto val="1"/>
        <c:lblAlgn val="ctr"/>
        <c:lblOffset val="100"/>
        <c:noMultiLvlLbl val="0"/>
      </c:catAx>
      <c:valAx>
        <c:axId val="1367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64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66675</xdr:rowOff>
    </xdr:from>
    <xdr:to>
      <xdr:col>6</xdr:col>
      <xdr:colOff>333375</xdr:colOff>
      <xdr:row>30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16</xdr:row>
      <xdr:rowOff>85725</xdr:rowOff>
    </xdr:from>
    <xdr:to>
      <xdr:col>12</xdr:col>
      <xdr:colOff>466725</xdr:colOff>
      <xdr:row>30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495300</xdr:colOff>
      <xdr:row>31</xdr:row>
      <xdr:rowOff>123825</xdr:rowOff>
    </xdr:from>
    <xdr:to>
      <xdr:col>12</xdr:col>
      <xdr:colOff>495300</xdr:colOff>
      <xdr:row>46</xdr:row>
      <xdr:rowOff>9525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114300</xdr:colOff>
      <xdr:row>31</xdr:row>
      <xdr:rowOff>161925</xdr:rowOff>
    </xdr:from>
    <xdr:to>
      <xdr:col>6</xdr:col>
      <xdr:colOff>333375</xdr:colOff>
      <xdr:row>46</xdr:row>
      <xdr:rowOff>47625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561975</xdr:colOff>
      <xdr:row>16</xdr:row>
      <xdr:rowOff>95250</xdr:rowOff>
    </xdr:from>
    <xdr:to>
      <xdr:col>17</xdr:col>
      <xdr:colOff>9525</xdr:colOff>
      <xdr:row>30</xdr:row>
      <xdr:rowOff>171450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104775</xdr:colOff>
      <xdr:row>16</xdr:row>
      <xdr:rowOff>133350</xdr:rowOff>
    </xdr:from>
    <xdr:to>
      <xdr:col>23</xdr:col>
      <xdr:colOff>104775</xdr:colOff>
      <xdr:row>31</xdr:row>
      <xdr:rowOff>19050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314325</xdr:colOff>
      <xdr:row>16</xdr:row>
      <xdr:rowOff>180975</xdr:rowOff>
    </xdr:from>
    <xdr:to>
      <xdr:col>29</xdr:col>
      <xdr:colOff>314325</xdr:colOff>
      <xdr:row>31</xdr:row>
      <xdr:rowOff>66675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485775</xdr:colOff>
      <xdr:row>17</xdr:row>
      <xdr:rowOff>28575</xdr:rowOff>
    </xdr:from>
    <xdr:to>
      <xdr:col>35</xdr:col>
      <xdr:colOff>228600</xdr:colOff>
      <xdr:row>31</xdr:row>
      <xdr:rowOff>104775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419100</xdr:colOff>
      <xdr:row>17</xdr:row>
      <xdr:rowOff>19050</xdr:rowOff>
    </xdr:from>
    <xdr:to>
      <xdr:col>42</xdr:col>
      <xdr:colOff>161925</xdr:colOff>
      <xdr:row>31</xdr:row>
      <xdr:rowOff>95250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295275</xdr:colOff>
      <xdr:row>17</xdr:row>
      <xdr:rowOff>38100</xdr:rowOff>
    </xdr:from>
    <xdr:to>
      <xdr:col>48</xdr:col>
      <xdr:colOff>295275</xdr:colOff>
      <xdr:row>31</xdr:row>
      <xdr:rowOff>114300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571500</xdr:colOff>
      <xdr:row>31</xdr:row>
      <xdr:rowOff>133350</xdr:rowOff>
    </xdr:from>
    <xdr:to>
      <xdr:col>17</xdr:col>
      <xdr:colOff>19050</xdr:colOff>
      <xdr:row>46</xdr:row>
      <xdr:rowOff>19050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180975</xdr:colOff>
      <xdr:row>31</xdr:row>
      <xdr:rowOff>142875</xdr:rowOff>
    </xdr:from>
    <xdr:to>
      <xdr:col>23</xdr:col>
      <xdr:colOff>180975</xdr:colOff>
      <xdr:row>46</xdr:row>
      <xdr:rowOff>28575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314325</xdr:colOff>
      <xdr:row>31</xdr:row>
      <xdr:rowOff>152400</xdr:rowOff>
    </xdr:from>
    <xdr:to>
      <xdr:col>29</xdr:col>
      <xdr:colOff>314325</xdr:colOff>
      <xdr:row>46</xdr:row>
      <xdr:rowOff>38100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476250</xdr:colOff>
      <xdr:row>32</xdr:row>
      <xdr:rowOff>9525</xdr:rowOff>
    </xdr:from>
    <xdr:to>
      <xdr:col>35</xdr:col>
      <xdr:colOff>219075</xdr:colOff>
      <xdr:row>46</xdr:row>
      <xdr:rowOff>85725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457200</xdr:colOff>
      <xdr:row>32</xdr:row>
      <xdr:rowOff>114300</xdr:rowOff>
    </xdr:from>
    <xdr:to>
      <xdr:col>42</xdr:col>
      <xdr:colOff>200025</xdr:colOff>
      <xdr:row>47</xdr:row>
      <xdr:rowOff>0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400050</xdr:colOff>
      <xdr:row>48</xdr:row>
      <xdr:rowOff>28575</xdr:rowOff>
    </xdr:from>
    <xdr:to>
      <xdr:col>35</xdr:col>
      <xdr:colOff>142875</xdr:colOff>
      <xdr:row>62</xdr:row>
      <xdr:rowOff>104775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35</xdr:col>
      <xdr:colOff>561975</xdr:colOff>
      <xdr:row>48</xdr:row>
      <xdr:rowOff>28575</xdr:rowOff>
    </xdr:from>
    <xdr:to>
      <xdr:col>42</xdr:col>
      <xdr:colOff>304800</xdr:colOff>
      <xdr:row>62</xdr:row>
      <xdr:rowOff>104775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"/>
  <sheetViews>
    <sheetView workbookViewId="0">
      <selection activeCell="R22" sqref="R22"/>
    </sheetView>
  </sheetViews>
  <sheetFormatPr baseColWidth="10" defaultRowHeight="15" x14ac:dyDescent="0.25"/>
  <cols>
    <col min="10" max="10" width="9" bestFit="1" customWidth="1"/>
    <col min="11" max="12" width="10" bestFit="1" customWidth="1"/>
    <col min="13" max="13" width="9" bestFit="1" customWidth="1"/>
    <col min="14" max="16" width="10" bestFit="1" customWidth="1"/>
    <col min="17" max="17" width="12" bestFit="1" customWidth="1"/>
  </cols>
  <sheetData>
    <row r="1" spans="1:17" x14ac:dyDescent="0.25">
      <c r="A1" s="1">
        <v>1</v>
      </c>
      <c r="B1" s="1">
        <v>4</v>
      </c>
      <c r="C1" s="1">
        <v>9</v>
      </c>
      <c r="D1" s="1">
        <v>14</v>
      </c>
      <c r="E1" s="1">
        <v>23</v>
      </c>
      <c r="F1" s="1">
        <v>32</v>
      </c>
      <c r="G1" s="1">
        <v>124</v>
      </c>
      <c r="H1" s="1">
        <v>900</v>
      </c>
      <c r="J1" s="1">
        <v>1</v>
      </c>
      <c r="K1" s="1">
        <v>4</v>
      </c>
      <c r="L1" s="1">
        <v>9</v>
      </c>
      <c r="M1" s="1">
        <v>14</v>
      </c>
      <c r="N1" s="1">
        <v>23</v>
      </c>
      <c r="O1" s="1">
        <v>32</v>
      </c>
      <c r="P1" s="1">
        <v>124</v>
      </c>
      <c r="Q1" s="1">
        <v>900</v>
      </c>
    </row>
    <row r="2" spans="1:17" x14ac:dyDescent="0.25">
      <c r="A2" s="1">
        <v>753</v>
      </c>
      <c r="B2" s="1">
        <v>6590</v>
      </c>
      <c r="C2" s="1">
        <v>30521</v>
      </c>
      <c r="D2" s="1">
        <v>86739</v>
      </c>
      <c r="E2" s="1">
        <v>201035</v>
      </c>
      <c r="F2" s="1">
        <v>409337</v>
      </c>
      <c r="G2" s="1">
        <v>5748461</v>
      </c>
      <c r="H2" s="1">
        <v>271999025</v>
      </c>
      <c r="J2" s="1">
        <v>747</v>
      </c>
      <c r="K2" s="1">
        <v>9854</v>
      </c>
      <c r="L2" s="1">
        <v>30070</v>
      </c>
      <c r="M2" s="1">
        <v>86570</v>
      </c>
      <c r="N2" s="1">
        <v>237703</v>
      </c>
      <c r="O2" s="1">
        <v>423628</v>
      </c>
      <c r="P2" s="1">
        <v>5704584</v>
      </c>
      <c r="Q2" s="1">
        <v>264163003</v>
      </c>
    </row>
    <row r="4" spans="1:17" x14ac:dyDescent="0.25">
      <c r="A4" s="1">
        <v>1</v>
      </c>
      <c r="B4" s="1">
        <v>4</v>
      </c>
      <c r="C4" s="1">
        <v>9</v>
      </c>
      <c r="D4" s="1">
        <v>14</v>
      </c>
      <c r="E4" s="1">
        <v>23</v>
      </c>
      <c r="F4" s="1">
        <v>32</v>
      </c>
      <c r="G4" s="1">
        <v>124</v>
      </c>
      <c r="H4" s="1">
        <v>900</v>
      </c>
      <c r="J4" s="1">
        <v>1</v>
      </c>
      <c r="K4" s="1">
        <v>4</v>
      </c>
      <c r="L4" s="1">
        <v>9</v>
      </c>
      <c r="M4" s="1">
        <v>14</v>
      </c>
      <c r="N4" s="1">
        <v>23</v>
      </c>
      <c r="O4" s="1">
        <v>32</v>
      </c>
      <c r="P4" s="1">
        <v>124</v>
      </c>
      <c r="Q4" s="1">
        <v>900</v>
      </c>
    </row>
    <row r="5" spans="1:17" x14ac:dyDescent="0.25">
      <c r="A5" s="1">
        <v>753</v>
      </c>
      <c r="B5" s="1">
        <v>6590</v>
      </c>
      <c r="C5" s="1">
        <v>29857</v>
      </c>
      <c r="D5" s="1">
        <v>87141</v>
      </c>
      <c r="E5" s="1">
        <v>191724</v>
      </c>
      <c r="F5" s="1">
        <v>397520</v>
      </c>
      <c r="G5" s="1">
        <v>5547250</v>
      </c>
      <c r="H5" s="1">
        <v>266631364</v>
      </c>
      <c r="J5" s="1">
        <v>747</v>
      </c>
      <c r="K5" s="1">
        <v>6590</v>
      </c>
      <c r="L5" s="1">
        <v>30103</v>
      </c>
      <c r="M5" s="1">
        <v>88005</v>
      </c>
      <c r="N5" s="1">
        <v>197042</v>
      </c>
      <c r="O5" s="1">
        <v>391263</v>
      </c>
      <c r="P5" s="1">
        <v>5479225</v>
      </c>
      <c r="Q5" s="1">
        <v>271953143</v>
      </c>
    </row>
    <row r="7" spans="1:17" x14ac:dyDescent="0.25">
      <c r="A7" s="1">
        <v>1</v>
      </c>
      <c r="B7" s="1">
        <v>4</v>
      </c>
      <c r="C7" s="1">
        <v>9</v>
      </c>
      <c r="D7" s="1">
        <v>14</v>
      </c>
      <c r="E7" s="1">
        <v>23</v>
      </c>
      <c r="F7" s="1">
        <v>32</v>
      </c>
      <c r="G7" s="1">
        <v>124</v>
      </c>
      <c r="H7" s="1">
        <v>900</v>
      </c>
      <c r="J7" s="1">
        <v>1</v>
      </c>
      <c r="K7" s="1">
        <v>4</v>
      </c>
      <c r="L7" s="1">
        <v>9</v>
      </c>
      <c r="M7" s="1">
        <v>14</v>
      </c>
      <c r="N7" s="1">
        <v>23</v>
      </c>
      <c r="O7" s="1">
        <v>32</v>
      </c>
      <c r="P7" s="1">
        <v>124</v>
      </c>
      <c r="Q7" s="1">
        <v>900</v>
      </c>
    </row>
    <row r="8" spans="1:17" x14ac:dyDescent="0.25">
      <c r="A8" s="1">
        <v>755</v>
      </c>
      <c r="B8" s="1">
        <v>8962</v>
      </c>
      <c r="C8" s="1">
        <v>30051</v>
      </c>
      <c r="D8" s="1">
        <v>86680</v>
      </c>
      <c r="E8" s="1">
        <v>198872</v>
      </c>
      <c r="F8" s="1">
        <v>443318</v>
      </c>
      <c r="G8" s="1">
        <v>5497183</v>
      </c>
      <c r="H8" s="1">
        <v>271907816</v>
      </c>
      <c r="J8" s="1">
        <f>SUM(A2,J2,A5,J5,A8)/5</f>
        <v>751</v>
      </c>
      <c r="K8" s="1">
        <f>SUM(B2,K2,B5,K5,B8)/5</f>
        <v>7717.2</v>
      </c>
      <c r="L8" s="1">
        <f>SUM(C2,L2,C5,L5,C8)/5</f>
        <v>30120.400000000001</v>
      </c>
      <c r="M8" s="1">
        <f>SUM(D2,M2,D5,M5,D8)/5</f>
        <v>87027</v>
      </c>
      <c r="N8" s="1">
        <f>SUM(E2,N2,E5,N5,E8)/5</f>
        <v>205275.2</v>
      </c>
      <c r="O8" s="1">
        <f>SUM(F2,O2,F5,O5,F8)/5</f>
        <v>413013.2</v>
      </c>
      <c r="P8" s="1">
        <f>SUM(G2,P2,G5,P5,G8)/5</f>
        <v>5595340.5999999996</v>
      </c>
      <c r="Q8" s="1">
        <f>SUM(H2,Q2,H5)/3</f>
        <v>267597797.33333334</v>
      </c>
    </row>
    <row r="10" spans="1:17" x14ac:dyDescent="0.25">
      <c r="I10" s="1" t="s">
        <v>4</v>
      </c>
      <c r="J10" s="1" t="str">
        <f>J1*100&amp;"^2"</f>
        <v>100^2</v>
      </c>
      <c r="K10" s="1" t="str">
        <f>K1*100&amp;"^2"</f>
        <v>400^2</v>
      </c>
      <c r="L10" s="1" t="str">
        <f>L1*100&amp;"^2"</f>
        <v>900^2</v>
      </c>
      <c r="M10" s="1" t="str">
        <f>M1*100&amp;"^2"</f>
        <v>1400^2</v>
      </c>
      <c r="N10" s="1" t="str">
        <f>N1*100&amp;"^2"</f>
        <v>2300^2</v>
      </c>
      <c r="O10" s="1" t="str">
        <f>O1*100&amp;"^2"</f>
        <v>3200^2</v>
      </c>
      <c r="P10" s="1" t="str">
        <f>P1*100&amp;"^2"</f>
        <v>12400^2</v>
      </c>
      <c r="Q10" s="1" t="str">
        <f>Q1*100&amp;"^2"</f>
        <v>90000^2</v>
      </c>
    </row>
    <row r="11" spans="1:17" x14ac:dyDescent="0.25">
      <c r="I11" s="1" t="s">
        <v>3</v>
      </c>
      <c r="J11" s="1">
        <f>J8</f>
        <v>751</v>
      </c>
      <c r="K11" s="1">
        <f>K8</f>
        <v>7717.2</v>
      </c>
      <c r="L11" s="1">
        <f>L8</f>
        <v>30120.400000000001</v>
      </c>
      <c r="M11" s="1">
        <f>M8</f>
        <v>87027</v>
      </c>
      <c r="N11" s="1">
        <f>N8</f>
        <v>205275.2</v>
      </c>
      <c r="O11" s="1">
        <f>O8</f>
        <v>413013.2</v>
      </c>
      <c r="P11" s="1">
        <f>P8</f>
        <v>5595340.5999999996</v>
      </c>
      <c r="Q11" s="1">
        <f>Q8</f>
        <v>267597797.33333334</v>
      </c>
    </row>
    <row r="12" spans="1:17" x14ac:dyDescent="0.25">
      <c r="I12" s="1" t="s">
        <v>0</v>
      </c>
      <c r="J12" s="1">
        <f>19*J1*100^2</f>
        <v>190000</v>
      </c>
      <c r="K12" s="1">
        <f>19*K1*100^2</f>
        <v>760000</v>
      </c>
      <c r="L12" s="1">
        <f>19*L1*100^2</f>
        <v>1710000</v>
      </c>
      <c r="M12" s="1">
        <f>19*M1*100^2</f>
        <v>2660000</v>
      </c>
      <c r="N12" s="1">
        <f>19*N1*100^2</f>
        <v>4370000</v>
      </c>
      <c r="O12" s="1">
        <f>19*O1*100^2</f>
        <v>6080000</v>
      </c>
      <c r="P12" s="1">
        <f>19*P1*100^2</f>
        <v>23560000</v>
      </c>
      <c r="Q12" s="1">
        <f>19*Q1*100^2</f>
        <v>171000000</v>
      </c>
    </row>
    <row r="13" spans="1:17" x14ac:dyDescent="0.25">
      <c r="I13" s="1" t="s">
        <v>2</v>
      </c>
      <c r="J13" s="1">
        <f>J11/1000000</f>
        <v>7.5100000000000004E-4</v>
      </c>
      <c r="K13" s="1">
        <f t="shared" ref="K13:Q13" si="0">K11/1000000</f>
        <v>7.7171999999999996E-3</v>
      </c>
      <c r="L13" s="1">
        <f t="shared" ref="L13:P13" si="1">L11/1000000</f>
        <v>3.0120400000000002E-2</v>
      </c>
      <c r="M13" s="1">
        <f t="shared" si="1"/>
        <v>8.7026999999999993E-2</v>
      </c>
      <c r="N13" s="1">
        <f t="shared" si="1"/>
        <v>0.20527520000000002</v>
      </c>
      <c r="O13" s="1">
        <f t="shared" si="1"/>
        <v>0.41301320000000002</v>
      </c>
      <c r="P13" s="1">
        <f t="shared" si="1"/>
        <v>5.5953405999999992</v>
      </c>
      <c r="Q13" s="1">
        <f t="shared" si="0"/>
        <v>267.59779733333335</v>
      </c>
    </row>
    <row r="14" spans="1:17" x14ac:dyDescent="0.25">
      <c r="I14" s="1" t="s">
        <v>1</v>
      </c>
      <c r="J14" s="2">
        <f>(J12/J13)/10^6</f>
        <v>252.99600532623168</v>
      </c>
      <c r="K14" s="2">
        <f t="shared" ref="K14:Q14" si="2">(K12/K13)/10^6</f>
        <v>98.481314466386777</v>
      </c>
      <c r="L14" s="2">
        <f>(L12/L13)/10^6</f>
        <v>56.772154420260023</v>
      </c>
      <c r="M14" s="2">
        <f t="shared" si="2"/>
        <v>30.565226883610837</v>
      </c>
      <c r="N14" s="2">
        <f t="shared" si="2"/>
        <v>21.28849466472326</v>
      </c>
      <c r="O14" s="2">
        <f t="shared" si="2"/>
        <v>14.721079132579781</v>
      </c>
      <c r="P14" s="2">
        <f t="shared" si="2"/>
        <v>4.2106462652157406</v>
      </c>
      <c r="Q14" s="2">
        <f t="shared" si="2"/>
        <v>0.63901871279976852</v>
      </c>
    </row>
  </sheetData>
  <sortState ref="D2:D9">
    <sortCondition ref="D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17"/>
  <sheetViews>
    <sheetView workbookViewId="0">
      <selection activeCell="Q8" sqref="Q8"/>
    </sheetView>
  </sheetViews>
  <sheetFormatPr baseColWidth="10" defaultRowHeight="15" x14ac:dyDescent="0.25"/>
  <cols>
    <col min="10" max="11" width="10" bestFit="1" customWidth="1"/>
    <col min="12" max="12" width="9" bestFit="1" customWidth="1"/>
    <col min="13" max="16" width="10" bestFit="1" customWidth="1"/>
    <col min="17" max="17" width="12" bestFit="1" customWidth="1"/>
    <col min="19" max="19" width="10.5703125" bestFit="1" customWidth="1"/>
    <col min="20" max="21" width="8.7109375" bestFit="1" customWidth="1"/>
    <col min="22" max="22" width="7.85546875" bestFit="1" customWidth="1"/>
    <col min="23" max="26" width="8.7109375" bestFit="1" customWidth="1"/>
    <col min="27" max="27" width="10.42578125" bestFit="1" customWidth="1"/>
  </cols>
  <sheetData>
    <row r="1" spans="1:17" x14ac:dyDescent="0.25">
      <c r="A1" s="1">
        <v>1</v>
      </c>
      <c r="B1" s="1">
        <v>4</v>
      </c>
      <c r="C1" s="1">
        <v>9</v>
      </c>
      <c r="D1" s="1">
        <v>14</v>
      </c>
      <c r="E1" s="1">
        <v>23</v>
      </c>
      <c r="F1" s="1">
        <v>32</v>
      </c>
      <c r="G1" s="1">
        <v>124</v>
      </c>
      <c r="H1" s="1">
        <v>900</v>
      </c>
      <c r="J1" s="1">
        <v>1</v>
      </c>
      <c r="K1" s="1">
        <v>4</v>
      </c>
      <c r="L1" s="1">
        <v>9</v>
      </c>
      <c r="M1" s="1">
        <v>14</v>
      </c>
      <c r="N1" s="1">
        <v>23</v>
      </c>
      <c r="O1" s="1">
        <v>32</v>
      </c>
      <c r="P1" s="1">
        <v>124</v>
      </c>
      <c r="Q1" s="1">
        <v>900</v>
      </c>
    </row>
    <row r="2" spans="1:17" x14ac:dyDescent="0.25">
      <c r="A2" s="1">
        <v>186</v>
      </c>
      <c r="B2" s="1">
        <v>2971</v>
      </c>
      <c r="C2" s="1">
        <v>10018</v>
      </c>
      <c r="D2" s="1">
        <v>31343</v>
      </c>
      <c r="E2" s="1">
        <v>72429</v>
      </c>
      <c r="F2" s="1">
        <v>165146</v>
      </c>
      <c r="G2" s="1">
        <v>2188541</v>
      </c>
      <c r="H2" s="1">
        <v>105231267</v>
      </c>
      <c r="J2" s="1">
        <v>185</v>
      </c>
      <c r="K2" s="1">
        <v>1701</v>
      </c>
      <c r="L2" s="1">
        <v>9796</v>
      </c>
      <c r="M2" s="1">
        <v>29740</v>
      </c>
      <c r="N2" s="1">
        <v>47367</v>
      </c>
      <c r="O2" s="1">
        <v>163825</v>
      </c>
      <c r="P2" s="1">
        <v>2169009</v>
      </c>
      <c r="Q2" s="1">
        <v>111230710</v>
      </c>
    </row>
    <row r="4" spans="1:17" x14ac:dyDescent="0.25">
      <c r="A4" s="1">
        <v>1</v>
      </c>
      <c r="B4" s="1">
        <v>4</v>
      </c>
      <c r="C4" s="1">
        <v>9</v>
      </c>
      <c r="D4" s="1">
        <v>14</v>
      </c>
      <c r="E4" s="1">
        <v>23</v>
      </c>
      <c r="F4" s="1">
        <v>32</v>
      </c>
      <c r="G4" s="1">
        <v>124</v>
      </c>
      <c r="H4" s="1">
        <v>900</v>
      </c>
      <c r="J4" s="1">
        <v>1</v>
      </c>
      <c r="K4" s="1">
        <v>4</v>
      </c>
      <c r="L4" s="1">
        <v>9</v>
      </c>
      <c r="M4" s="1">
        <v>14</v>
      </c>
      <c r="N4" s="1">
        <v>23</v>
      </c>
      <c r="O4" s="1">
        <v>32</v>
      </c>
      <c r="P4" s="1">
        <v>124</v>
      </c>
      <c r="Q4" s="1">
        <v>900</v>
      </c>
    </row>
    <row r="5" spans="1:17" x14ac:dyDescent="0.25">
      <c r="A5" s="1">
        <v>185</v>
      </c>
      <c r="B5" s="1">
        <v>1485</v>
      </c>
      <c r="C5" s="1">
        <v>10040</v>
      </c>
      <c r="D5" s="1">
        <v>29878</v>
      </c>
      <c r="E5" s="1">
        <v>74141</v>
      </c>
      <c r="F5" s="1">
        <v>163467</v>
      </c>
      <c r="G5" s="1">
        <v>2158605</v>
      </c>
      <c r="H5" s="1">
        <v>109665777</v>
      </c>
      <c r="J5" s="1">
        <v>185</v>
      </c>
      <c r="K5" s="1">
        <v>2947</v>
      </c>
      <c r="L5" s="1">
        <v>9867</v>
      </c>
      <c r="M5" s="1">
        <v>29925</v>
      </c>
      <c r="N5" s="1">
        <v>74046</v>
      </c>
      <c r="O5" s="1">
        <v>163994</v>
      </c>
      <c r="P5" s="1">
        <v>2121757</v>
      </c>
      <c r="Q5" s="1">
        <v>111610690</v>
      </c>
    </row>
    <row r="7" spans="1:17" x14ac:dyDescent="0.25">
      <c r="A7" s="1">
        <v>1</v>
      </c>
      <c r="B7" s="1">
        <v>4</v>
      </c>
      <c r="C7" s="1">
        <v>9</v>
      </c>
      <c r="D7" s="1">
        <v>14</v>
      </c>
      <c r="E7" s="1">
        <v>23</v>
      </c>
      <c r="F7" s="1">
        <v>32</v>
      </c>
      <c r="G7" s="1">
        <v>124</v>
      </c>
      <c r="H7" s="1">
        <v>900</v>
      </c>
      <c r="J7" s="1">
        <v>1</v>
      </c>
      <c r="K7" s="1">
        <v>4</v>
      </c>
      <c r="L7" s="1">
        <v>9</v>
      </c>
      <c r="M7" s="1">
        <v>14</v>
      </c>
      <c r="N7" s="1">
        <v>23</v>
      </c>
      <c r="O7" s="1">
        <v>32</v>
      </c>
      <c r="P7" s="1">
        <v>124</v>
      </c>
      <c r="Q7" s="1">
        <v>900</v>
      </c>
    </row>
    <row r="8" spans="1:17" x14ac:dyDescent="0.25">
      <c r="A8" s="1">
        <v>186</v>
      </c>
      <c r="B8" s="1">
        <v>2403</v>
      </c>
      <c r="C8" s="1">
        <v>9724</v>
      </c>
      <c r="D8" s="1">
        <v>29951</v>
      </c>
      <c r="E8" s="1">
        <v>75065</v>
      </c>
      <c r="F8" s="1">
        <v>164256</v>
      </c>
      <c r="G8" s="1">
        <v>2117540</v>
      </c>
      <c r="H8" s="1">
        <v>111478281</v>
      </c>
      <c r="J8" s="1">
        <f>SUM(A2,J2,A5,J5,A8)/5</f>
        <v>185.4</v>
      </c>
      <c r="K8" s="1">
        <f>SUM(B2,K2,B5,K5,B8)/5</f>
        <v>2301.4</v>
      </c>
      <c r="L8" s="1">
        <f>SUM(C2,L2,C5,L5,C8)/5</f>
        <v>9889</v>
      </c>
      <c r="M8" s="1">
        <f>SUM(D2,M2,D5,M5,D8)/5</f>
        <v>30167.4</v>
      </c>
      <c r="N8" s="1">
        <f>SUM(E2,N2,E5,N5,E8)/5</f>
        <v>68609.600000000006</v>
      </c>
      <c r="O8" s="1">
        <f>SUM(F2,O2,F5,O5,F8)/5</f>
        <v>164137.60000000001</v>
      </c>
      <c r="P8" s="1">
        <f>SUM(G2,P2,G5,P5,G8)/5</f>
        <v>2151090.4</v>
      </c>
      <c r="Q8" s="1">
        <f>SUM(H2,H5,Q2)/3</f>
        <v>108709251.33333333</v>
      </c>
    </row>
    <row r="13" spans="1:17" x14ac:dyDescent="0.25">
      <c r="I13" s="3" t="s">
        <v>5</v>
      </c>
      <c r="J13" s="3" t="str">
        <f>J1*100&amp;"^2"</f>
        <v>100^2</v>
      </c>
      <c r="K13" s="3" t="str">
        <f>K1*100&amp;"^2"</f>
        <v>400^2</v>
      </c>
      <c r="L13" s="3" t="str">
        <f>L1*100&amp;"^2"</f>
        <v>900^2</v>
      </c>
      <c r="M13" s="3" t="str">
        <f>M1*100&amp;"^2"</f>
        <v>1400^2</v>
      </c>
      <c r="N13" s="3" t="str">
        <f>N1*100&amp;"^2"</f>
        <v>2300^2</v>
      </c>
      <c r="O13" s="3" t="str">
        <f>O1*100&amp;"^2"</f>
        <v>3200^2</v>
      </c>
      <c r="P13" s="3" t="str">
        <f>P1*100&amp;"^2"</f>
        <v>12400^2</v>
      </c>
      <c r="Q13" s="3" t="str">
        <f>Q1*100&amp;"^2"</f>
        <v>90000^2</v>
      </c>
    </row>
    <row r="14" spans="1:17" x14ac:dyDescent="0.25">
      <c r="I14" s="3" t="s">
        <v>3</v>
      </c>
      <c r="J14" s="3">
        <f>J8</f>
        <v>185.4</v>
      </c>
      <c r="K14" s="3">
        <f>K8</f>
        <v>2301.4</v>
      </c>
      <c r="L14" s="3">
        <f>L8</f>
        <v>9889</v>
      </c>
      <c r="M14" s="3">
        <f>M8</f>
        <v>30167.4</v>
      </c>
      <c r="N14" s="3">
        <f>N8</f>
        <v>68609.600000000006</v>
      </c>
      <c r="O14" s="3">
        <f>O8</f>
        <v>164137.60000000001</v>
      </c>
      <c r="P14" s="3">
        <f>P8</f>
        <v>2151090.4</v>
      </c>
      <c r="Q14" s="3">
        <f>Q8</f>
        <v>108709251.33333333</v>
      </c>
    </row>
    <row r="15" spans="1:17" x14ac:dyDescent="0.25">
      <c r="I15" s="3" t="s">
        <v>0</v>
      </c>
      <c r="J15" s="3">
        <f>19*J1*100^2</f>
        <v>190000</v>
      </c>
      <c r="K15" s="3">
        <f>19*K1*100^2</f>
        <v>760000</v>
      </c>
      <c r="L15" s="3">
        <f>19*L1*100^2</f>
        <v>1710000</v>
      </c>
      <c r="M15" s="3">
        <f>19*M1*100^2</f>
        <v>2660000</v>
      </c>
      <c r="N15" s="3">
        <f>19*N1*100^2</f>
        <v>4370000</v>
      </c>
      <c r="O15" s="3">
        <f>19*O1*100^2</f>
        <v>6080000</v>
      </c>
      <c r="P15" s="3">
        <f>19*P1*100^2</f>
        <v>23560000</v>
      </c>
      <c r="Q15" s="3">
        <f>19*Q1*100^2</f>
        <v>171000000</v>
      </c>
    </row>
    <row r="16" spans="1:17" x14ac:dyDescent="0.25">
      <c r="I16" s="3" t="s">
        <v>2</v>
      </c>
      <c r="J16" s="3">
        <f>J14/1000000</f>
        <v>1.8540000000000001E-4</v>
      </c>
      <c r="K16" s="3">
        <f t="shared" ref="K16:Q16" si="0">K14/1000000</f>
        <v>2.3013999999999999E-3</v>
      </c>
      <c r="L16" s="3">
        <f t="shared" ref="L16:P16" si="1">L14/1000000</f>
        <v>9.8890000000000002E-3</v>
      </c>
      <c r="M16" s="3">
        <f t="shared" si="1"/>
        <v>3.01674E-2</v>
      </c>
      <c r="N16" s="3">
        <f t="shared" si="1"/>
        <v>6.8609600000000007E-2</v>
      </c>
      <c r="O16" s="3">
        <f t="shared" si="1"/>
        <v>0.16413759999999999</v>
      </c>
      <c r="P16" s="3">
        <f t="shared" si="1"/>
        <v>2.1510903999999997</v>
      </c>
      <c r="Q16" s="3">
        <f t="shared" si="0"/>
        <v>108.70925133333333</v>
      </c>
    </row>
    <row r="17" spans="9:17" x14ac:dyDescent="0.25">
      <c r="I17" s="3" t="s">
        <v>1</v>
      </c>
      <c r="J17" s="4">
        <f>(J15/J16)/10^6</f>
        <v>1024.8112189859762</v>
      </c>
      <c r="K17" s="4">
        <f t="shared" ref="K17:Q17" si="2">(K15/K16)/10^6</f>
        <v>330.23377074824026</v>
      </c>
      <c r="L17" s="4">
        <f t="shared" si="2"/>
        <v>172.91940539993934</v>
      </c>
      <c r="M17" s="4">
        <f t="shared" si="2"/>
        <v>88.174652107904549</v>
      </c>
      <c r="N17" s="4">
        <f t="shared" si="2"/>
        <v>63.693710501154349</v>
      </c>
      <c r="O17" s="4">
        <f t="shared" si="2"/>
        <v>37.042091513461884</v>
      </c>
      <c r="P17" s="4">
        <f t="shared" si="2"/>
        <v>10.952584791415555</v>
      </c>
      <c r="Q17" s="4">
        <f t="shared" si="2"/>
        <v>1.5730031980044239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I25"/>
  <sheetViews>
    <sheetView tabSelected="1" topLeftCell="M1" workbookViewId="0">
      <selection activeCell="AD34" sqref="AD34"/>
    </sheetView>
  </sheetViews>
  <sheetFormatPr baseColWidth="10" defaultRowHeight="15" x14ac:dyDescent="0.25"/>
  <sheetData>
    <row r="1" spans="1:35" x14ac:dyDescent="0.25">
      <c r="B1" s="1">
        <v>1</v>
      </c>
      <c r="C1" s="1">
        <v>4</v>
      </c>
      <c r="D1" s="1">
        <v>9</v>
      </c>
      <c r="E1" s="1">
        <v>14</v>
      </c>
      <c r="F1" s="1">
        <v>23</v>
      </c>
      <c r="G1" s="1">
        <v>32</v>
      </c>
      <c r="H1" s="1">
        <v>124</v>
      </c>
      <c r="I1" s="1">
        <v>900</v>
      </c>
      <c r="L1" s="1">
        <v>1</v>
      </c>
      <c r="M1" s="1">
        <v>4</v>
      </c>
      <c r="N1" s="1">
        <v>9</v>
      </c>
      <c r="O1" s="1">
        <v>14</v>
      </c>
      <c r="P1" s="1">
        <v>23</v>
      </c>
      <c r="Q1" s="1">
        <v>32</v>
      </c>
      <c r="R1" s="1">
        <v>124</v>
      </c>
      <c r="S1" s="1">
        <v>900</v>
      </c>
      <c r="U1">
        <v>124</v>
      </c>
      <c r="V1" s="1">
        <v>1</v>
      </c>
      <c r="W1" s="1">
        <v>2</v>
      </c>
      <c r="X1" s="1">
        <v>8</v>
      </c>
      <c r="Y1" s="1">
        <v>32</v>
      </c>
      <c r="Z1" s="1">
        <v>128</v>
      </c>
      <c r="AA1" s="1">
        <v>512</v>
      </c>
      <c r="AB1" s="5"/>
      <c r="AC1">
        <v>124</v>
      </c>
      <c r="AD1" s="1">
        <v>1</v>
      </c>
      <c r="AE1" s="1">
        <v>2</v>
      </c>
      <c r="AF1" s="1">
        <v>8</v>
      </c>
      <c r="AG1" s="1">
        <v>32</v>
      </c>
      <c r="AH1" s="1">
        <v>128</v>
      </c>
      <c r="AI1" s="1">
        <v>512</v>
      </c>
    </row>
    <row r="2" spans="1:35" x14ac:dyDescent="0.25">
      <c r="A2" s="1">
        <v>1</v>
      </c>
      <c r="B2" s="1">
        <f>'Sec. O0'!A2</f>
        <v>753</v>
      </c>
      <c r="C2" s="1">
        <f>'Sec. O0'!B2</f>
        <v>6590</v>
      </c>
      <c r="D2" s="1">
        <f>'Sec. O0'!C2</f>
        <v>30521</v>
      </c>
      <c r="E2" s="1">
        <f>'Sec. O0'!D2</f>
        <v>86739</v>
      </c>
      <c r="F2" s="1">
        <f>'Sec. O0'!E2</f>
        <v>201035</v>
      </c>
      <c r="G2" s="1">
        <f>'Sec. O0'!F2</f>
        <v>409337</v>
      </c>
      <c r="H2" s="1">
        <f>'Sec. O0'!G2</f>
        <v>5748461</v>
      </c>
      <c r="I2" s="1">
        <f>'Sec. O0'!H2</f>
        <v>271999025</v>
      </c>
      <c r="K2" s="1">
        <v>1</v>
      </c>
      <c r="L2" s="1">
        <f>'Sec. O0'!J2</f>
        <v>747</v>
      </c>
      <c r="M2" s="1">
        <f>'Sec. O0'!K2</f>
        <v>9854</v>
      </c>
      <c r="N2" s="1">
        <f>'Sec. O0'!L2</f>
        <v>30070</v>
      </c>
      <c r="O2" s="1">
        <f>'Sec. O0'!M2</f>
        <v>86570</v>
      </c>
      <c r="P2" s="1">
        <f>'Sec. O0'!N2</f>
        <v>237703</v>
      </c>
      <c r="Q2" s="1">
        <f>'Sec. O0'!O2</f>
        <v>423628</v>
      </c>
      <c r="R2" s="1">
        <f>'Sec. O0'!P2</f>
        <v>5704584</v>
      </c>
      <c r="S2" s="1">
        <f>'Sec. O0'!Q2</f>
        <v>264163003</v>
      </c>
      <c r="U2" s="1">
        <v>1</v>
      </c>
      <c r="V2" s="1">
        <f>H2</f>
        <v>5748461</v>
      </c>
      <c r="W2" s="1"/>
      <c r="X2" s="1"/>
      <c r="Y2" s="1"/>
      <c r="Z2" s="1"/>
      <c r="AA2" s="1"/>
      <c r="AB2" s="5"/>
      <c r="AC2" s="1">
        <v>1</v>
      </c>
      <c r="AD2" s="1">
        <f>P2</f>
        <v>237703</v>
      </c>
      <c r="AE2" s="1"/>
      <c r="AF2" s="1"/>
      <c r="AG2" s="1"/>
      <c r="AH2" s="1"/>
      <c r="AI2" s="1"/>
    </row>
    <row r="3" spans="1:35" x14ac:dyDescent="0.25">
      <c r="A3" s="1">
        <v>2</v>
      </c>
      <c r="B3" s="1"/>
      <c r="C3" s="1"/>
      <c r="D3" s="1"/>
      <c r="E3" s="1"/>
      <c r="F3" s="1"/>
      <c r="G3" s="1"/>
      <c r="H3" s="1"/>
      <c r="I3" s="1"/>
      <c r="K3" s="1">
        <v>2</v>
      </c>
      <c r="L3" s="1"/>
      <c r="M3" s="1"/>
      <c r="N3" s="1"/>
      <c r="O3" s="1"/>
      <c r="P3" s="1"/>
      <c r="Q3" s="1"/>
      <c r="R3" s="1"/>
      <c r="S3" s="1"/>
      <c r="U3" s="1">
        <v>2</v>
      </c>
      <c r="V3" s="1">
        <f t="shared" ref="V3:V7" si="0">H3</f>
        <v>0</v>
      </c>
      <c r="W3" s="1"/>
      <c r="X3" s="1"/>
      <c r="Y3" s="1"/>
      <c r="Z3" s="1"/>
      <c r="AA3" s="1"/>
      <c r="AB3" s="5"/>
      <c r="AC3" s="1">
        <v>2</v>
      </c>
      <c r="AD3" s="1">
        <f t="shared" ref="AD3:AD7" si="1">P3</f>
        <v>0</v>
      </c>
      <c r="AE3" s="1"/>
      <c r="AF3" s="1"/>
      <c r="AG3" s="1"/>
      <c r="AH3" s="1"/>
      <c r="AI3" s="1"/>
    </row>
    <row r="4" spans="1:35" x14ac:dyDescent="0.25">
      <c r="A4" s="1">
        <v>4</v>
      </c>
      <c r="B4" s="1"/>
      <c r="C4" s="1"/>
      <c r="D4" s="1"/>
      <c r="E4" s="1"/>
      <c r="F4" s="1"/>
      <c r="G4" s="1"/>
      <c r="H4" s="1"/>
      <c r="I4" s="1"/>
      <c r="K4" s="1">
        <v>4</v>
      </c>
      <c r="L4" s="1"/>
      <c r="M4" s="1"/>
      <c r="N4" s="1"/>
      <c r="O4" s="1"/>
      <c r="P4" s="1"/>
      <c r="Q4" s="1"/>
      <c r="R4" s="1"/>
      <c r="S4" s="1"/>
      <c r="U4" s="1">
        <v>4</v>
      </c>
      <c r="V4" s="1">
        <f t="shared" si="0"/>
        <v>0</v>
      </c>
      <c r="W4" s="1"/>
      <c r="X4" s="1"/>
      <c r="Y4" s="1"/>
      <c r="Z4" s="1"/>
      <c r="AA4" s="1"/>
      <c r="AB4" s="5"/>
      <c r="AC4" s="1">
        <v>4</v>
      </c>
      <c r="AD4" s="1">
        <f t="shared" si="1"/>
        <v>0</v>
      </c>
      <c r="AE4" s="1"/>
      <c r="AF4" s="1"/>
      <c r="AG4" s="1"/>
      <c r="AH4" s="1"/>
      <c r="AI4" s="1"/>
    </row>
    <row r="5" spans="1:35" x14ac:dyDescent="0.25">
      <c r="A5" s="1">
        <v>8</v>
      </c>
      <c r="B5" s="1"/>
      <c r="C5" s="1"/>
      <c r="D5" s="1"/>
      <c r="E5" s="1"/>
      <c r="F5" s="1"/>
      <c r="G5" s="1"/>
      <c r="H5" s="1"/>
      <c r="I5" s="1"/>
      <c r="K5" s="1">
        <v>8</v>
      </c>
      <c r="L5" s="1"/>
      <c r="M5" s="1"/>
      <c r="N5" s="1"/>
      <c r="O5" s="1"/>
      <c r="P5" s="1"/>
      <c r="Q5" s="1"/>
      <c r="R5" s="1"/>
      <c r="S5" s="1"/>
      <c r="U5" s="1">
        <v>8</v>
      </c>
      <c r="V5" s="1">
        <f t="shared" si="0"/>
        <v>0</v>
      </c>
      <c r="W5" s="1"/>
      <c r="X5" s="1"/>
      <c r="Y5" s="1"/>
      <c r="Z5" s="1"/>
      <c r="AA5" s="1"/>
      <c r="AB5" s="5"/>
      <c r="AC5" s="1">
        <v>8</v>
      </c>
      <c r="AD5" s="1">
        <f t="shared" si="1"/>
        <v>0</v>
      </c>
      <c r="AE5" s="1"/>
      <c r="AF5" s="1"/>
      <c r="AG5" s="1"/>
      <c r="AH5" s="1"/>
      <c r="AI5" s="1"/>
    </row>
    <row r="6" spans="1:35" x14ac:dyDescent="0.25">
      <c r="A6" s="1">
        <v>12</v>
      </c>
      <c r="B6" s="1"/>
      <c r="C6" s="1"/>
      <c r="D6" s="1"/>
      <c r="E6" s="1"/>
      <c r="F6" s="1"/>
      <c r="G6" s="1"/>
      <c r="H6" s="1"/>
      <c r="I6" s="1"/>
      <c r="K6" s="1">
        <v>12</v>
      </c>
      <c r="L6" s="1"/>
      <c r="M6" s="1"/>
      <c r="N6" s="1"/>
      <c r="O6" s="1"/>
      <c r="P6" s="1"/>
      <c r="Q6" s="1"/>
      <c r="R6" s="1"/>
      <c r="S6" s="1"/>
      <c r="U6" s="1">
        <v>12</v>
      </c>
      <c r="V6" s="1">
        <f t="shared" si="0"/>
        <v>0</v>
      </c>
      <c r="W6" s="1"/>
      <c r="X6" s="1"/>
      <c r="Y6" s="1"/>
      <c r="Z6" s="1"/>
      <c r="AA6" s="1"/>
      <c r="AB6" s="5"/>
      <c r="AC6" s="1">
        <v>12</v>
      </c>
      <c r="AD6" s="1">
        <f t="shared" si="1"/>
        <v>0</v>
      </c>
      <c r="AE6" s="1"/>
      <c r="AF6" s="1"/>
      <c r="AG6" s="1"/>
      <c r="AH6" s="1"/>
      <c r="AI6" s="1"/>
    </row>
    <row r="7" spans="1:35" x14ac:dyDescent="0.25">
      <c r="A7" s="1">
        <v>24</v>
      </c>
      <c r="B7" s="1"/>
      <c r="C7" s="1"/>
      <c r="D7" s="1"/>
      <c r="E7" s="1"/>
      <c r="F7" s="1"/>
      <c r="G7" s="1"/>
      <c r="H7" s="1"/>
      <c r="I7" s="1"/>
      <c r="K7" s="1">
        <v>24</v>
      </c>
      <c r="L7" s="1"/>
      <c r="M7" s="1"/>
      <c r="N7" s="1"/>
      <c r="O7" s="1"/>
      <c r="P7" s="1"/>
      <c r="Q7" s="1"/>
      <c r="R7" s="1"/>
      <c r="S7" s="1"/>
      <c r="U7" s="1">
        <v>24</v>
      </c>
      <c r="V7" s="1">
        <f t="shared" si="0"/>
        <v>0</v>
      </c>
      <c r="W7" s="1"/>
      <c r="X7" s="1"/>
      <c r="Y7" s="1"/>
      <c r="Z7" s="1"/>
      <c r="AA7" s="1"/>
      <c r="AB7" s="5"/>
      <c r="AC7" s="1">
        <v>24</v>
      </c>
      <c r="AD7" s="1">
        <f t="shared" si="1"/>
        <v>0</v>
      </c>
      <c r="AE7" s="1"/>
      <c r="AF7" s="1"/>
      <c r="AG7" s="1"/>
      <c r="AH7" s="1"/>
      <c r="AI7" s="1"/>
    </row>
    <row r="9" spans="1:35" x14ac:dyDescent="0.25">
      <c r="B9" s="1">
        <v>1</v>
      </c>
      <c r="C9" s="1">
        <v>4</v>
      </c>
      <c r="D9" s="1">
        <v>9</v>
      </c>
      <c r="E9" s="1">
        <v>14</v>
      </c>
      <c r="F9" s="1">
        <v>23</v>
      </c>
      <c r="G9" s="1">
        <v>32</v>
      </c>
      <c r="H9" s="1">
        <v>124</v>
      </c>
      <c r="I9" s="1">
        <v>900</v>
      </c>
      <c r="L9" s="1">
        <v>1</v>
      </c>
      <c r="M9" s="1">
        <v>4</v>
      </c>
      <c r="N9" s="1">
        <v>9</v>
      </c>
      <c r="O9" s="1">
        <v>14</v>
      </c>
      <c r="P9" s="1">
        <v>23</v>
      </c>
      <c r="Q9" s="1">
        <v>32</v>
      </c>
      <c r="R9" s="1">
        <v>124</v>
      </c>
      <c r="S9" s="1">
        <v>900</v>
      </c>
      <c r="U9">
        <v>124</v>
      </c>
      <c r="V9" s="1">
        <v>1</v>
      </c>
      <c r="W9" s="1">
        <v>2</v>
      </c>
      <c r="X9" s="1">
        <v>8</v>
      </c>
      <c r="Y9" s="1">
        <v>32</v>
      </c>
      <c r="Z9" s="1">
        <v>128</v>
      </c>
      <c r="AA9" s="1">
        <v>512</v>
      </c>
      <c r="AB9" s="5"/>
      <c r="AC9">
        <v>124</v>
      </c>
      <c r="AD9" s="1">
        <v>1</v>
      </c>
      <c r="AE9" s="1">
        <v>2</v>
      </c>
      <c r="AF9" s="1">
        <v>8</v>
      </c>
      <c r="AG9" s="1">
        <v>32</v>
      </c>
      <c r="AH9" s="1">
        <v>128</v>
      </c>
      <c r="AI9" s="1">
        <v>512</v>
      </c>
    </row>
    <row r="10" spans="1:35" x14ac:dyDescent="0.25">
      <c r="A10" s="1">
        <v>1</v>
      </c>
      <c r="B10" s="1">
        <f>'Sec. O0'!A5</f>
        <v>753</v>
      </c>
      <c r="C10" s="1">
        <f>'Sec. O0'!B5</f>
        <v>6590</v>
      </c>
      <c r="D10" s="1">
        <f>'Sec. O0'!C5</f>
        <v>29857</v>
      </c>
      <c r="E10" s="1">
        <f>'Sec. O0'!D5</f>
        <v>87141</v>
      </c>
      <c r="F10" s="1">
        <f>'Sec. O0'!E5</f>
        <v>191724</v>
      </c>
      <c r="G10" s="1">
        <f>'Sec. O0'!F5</f>
        <v>397520</v>
      </c>
      <c r="H10" s="1">
        <f>'Sec. O0'!G5</f>
        <v>5547250</v>
      </c>
      <c r="I10" s="1">
        <f>'Sec. O0'!H5</f>
        <v>266631364</v>
      </c>
      <c r="K10" s="1">
        <v>1</v>
      </c>
      <c r="L10" s="1">
        <f>'Sec. O0'!J8</f>
        <v>751</v>
      </c>
      <c r="M10" s="1">
        <f>'Sec. O0'!K8</f>
        <v>7717.2</v>
      </c>
      <c r="N10" s="1">
        <f>'Sec. O0'!L8</f>
        <v>30120.400000000001</v>
      </c>
      <c r="O10" s="1">
        <f>'Sec. O0'!M8</f>
        <v>87027</v>
      </c>
      <c r="P10" s="1">
        <f>'Sec. O0'!N8</f>
        <v>205275.2</v>
      </c>
      <c r="Q10" s="1">
        <f>'Sec. O0'!O8</f>
        <v>413013.2</v>
      </c>
      <c r="R10" s="1">
        <f>'Sec. O0'!P8</f>
        <v>5595340.5999999996</v>
      </c>
      <c r="S10" s="1">
        <f>'Sec. O0'!Q8</f>
        <v>267597797.33333334</v>
      </c>
      <c r="U10" s="1">
        <v>1</v>
      </c>
      <c r="V10" s="1">
        <f>H10</f>
        <v>5547250</v>
      </c>
      <c r="W10" s="1"/>
      <c r="X10" s="1"/>
      <c r="Y10" s="1"/>
      <c r="Z10" s="1"/>
      <c r="AA10" s="1"/>
      <c r="AB10" s="5"/>
      <c r="AC10" s="1">
        <v>1</v>
      </c>
      <c r="AD10" s="1">
        <f>P10</f>
        <v>205275.2</v>
      </c>
      <c r="AE10" s="1"/>
      <c r="AF10" s="1"/>
      <c r="AG10" s="1"/>
      <c r="AH10" s="1"/>
      <c r="AI10" s="1"/>
    </row>
    <row r="11" spans="1:35" x14ac:dyDescent="0.25">
      <c r="A11" s="1">
        <v>2</v>
      </c>
      <c r="B11" s="1"/>
      <c r="C11" s="1"/>
      <c r="D11" s="1"/>
      <c r="E11" s="1"/>
      <c r="F11" s="1"/>
      <c r="G11" s="1"/>
      <c r="H11" s="1"/>
      <c r="I11" s="1"/>
      <c r="K11" s="1">
        <v>2</v>
      </c>
      <c r="L11" s="1"/>
      <c r="M11" s="1"/>
      <c r="N11" s="1"/>
      <c r="O11" s="1"/>
      <c r="P11" s="1"/>
      <c r="Q11" s="1"/>
      <c r="R11" s="1"/>
      <c r="S11" s="1"/>
      <c r="U11" s="1">
        <v>2</v>
      </c>
      <c r="V11" s="1">
        <f t="shared" ref="V11:V15" si="2">H11</f>
        <v>0</v>
      </c>
      <c r="W11" s="1"/>
      <c r="X11" s="1"/>
      <c r="Y11" s="1"/>
      <c r="Z11" s="1"/>
      <c r="AA11" s="1"/>
      <c r="AB11" s="5"/>
      <c r="AC11" s="1">
        <v>2</v>
      </c>
      <c r="AD11" s="1">
        <f t="shared" ref="AD11:AD15" si="3">P11</f>
        <v>0</v>
      </c>
      <c r="AE11" s="1"/>
      <c r="AF11" s="1"/>
      <c r="AG11" s="1"/>
      <c r="AH11" s="1"/>
      <c r="AI11" s="1"/>
    </row>
    <row r="12" spans="1:35" x14ac:dyDescent="0.25">
      <c r="A12" s="1">
        <v>4</v>
      </c>
      <c r="B12" s="1"/>
      <c r="C12" s="1"/>
      <c r="D12" s="1"/>
      <c r="E12" s="1"/>
      <c r="F12" s="1"/>
      <c r="G12" s="1"/>
      <c r="H12" s="1"/>
      <c r="I12" s="1"/>
      <c r="K12" s="1">
        <v>4</v>
      </c>
      <c r="L12" s="1"/>
      <c r="M12" s="1"/>
      <c r="N12" s="1"/>
      <c r="O12" s="1"/>
      <c r="P12" s="1"/>
      <c r="Q12" s="1"/>
      <c r="R12" s="1"/>
      <c r="S12" s="1"/>
      <c r="U12" s="1">
        <v>4</v>
      </c>
      <c r="V12" s="1">
        <f t="shared" si="2"/>
        <v>0</v>
      </c>
      <c r="W12" s="1"/>
      <c r="X12" s="1"/>
      <c r="Y12" s="1"/>
      <c r="Z12" s="1"/>
      <c r="AA12" s="1"/>
      <c r="AB12" s="5"/>
      <c r="AC12" s="1">
        <v>4</v>
      </c>
      <c r="AD12" s="1">
        <f t="shared" si="3"/>
        <v>0</v>
      </c>
      <c r="AE12" s="1"/>
      <c r="AF12" s="1"/>
      <c r="AG12" s="1"/>
      <c r="AH12" s="1"/>
      <c r="AI12" s="1"/>
    </row>
    <row r="13" spans="1:35" x14ac:dyDescent="0.25">
      <c r="A13" s="1">
        <v>8</v>
      </c>
      <c r="B13" s="1"/>
      <c r="C13" s="1"/>
      <c r="D13" s="1"/>
      <c r="E13" s="1"/>
      <c r="F13" s="1"/>
      <c r="G13" s="1"/>
      <c r="H13" s="1"/>
      <c r="I13" s="1"/>
      <c r="K13" s="1">
        <v>8</v>
      </c>
      <c r="L13" s="1"/>
      <c r="M13" s="1"/>
      <c r="N13" s="1"/>
      <c r="O13" s="1"/>
      <c r="P13" s="1"/>
      <c r="Q13" s="1"/>
      <c r="R13" s="1"/>
      <c r="S13" s="1"/>
      <c r="U13" s="1">
        <v>8</v>
      </c>
      <c r="V13" s="1">
        <f t="shared" si="2"/>
        <v>0</v>
      </c>
      <c r="W13" s="1"/>
      <c r="X13" s="1"/>
      <c r="Y13" s="1"/>
      <c r="Z13" s="1"/>
      <c r="AA13" s="1"/>
      <c r="AB13" s="5"/>
      <c r="AC13" s="1">
        <v>8</v>
      </c>
      <c r="AD13" s="1">
        <f t="shared" si="3"/>
        <v>0</v>
      </c>
      <c r="AE13" s="1"/>
      <c r="AF13" s="1"/>
      <c r="AG13" s="1"/>
      <c r="AH13" s="1"/>
      <c r="AI13" s="1"/>
    </row>
    <row r="14" spans="1:35" x14ac:dyDescent="0.25">
      <c r="A14" s="1">
        <v>12</v>
      </c>
      <c r="B14" s="1"/>
      <c r="C14" s="1"/>
      <c r="D14" s="1"/>
      <c r="E14" s="1"/>
      <c r="F14" s="1"/>
      <c r="G14" s="1"/>
      <c r="H14" s="1"/>
      <c r="I14" s="1"/>
      <c r="K14" s="1">
        <v>12</v>
      </c>
      <c r="L14" s="1"/>
      <c r="M14" s="1"/>
      <c r="N14" s="1"/>
      <c r="O14" s="1"/>
      <c r="P14" s="1"/>
      <c r="Q14" s="1"/>
      <c r="R14" s="1"/>
      <c r="S14" s="1"/>
      <c r="U14" s="1">
        <v>12</v>
      </c>
      <c r="V14" s="1">
        <f t="shared" si="2"/>
        <v>0</v>
      </c>
      <c r="W14" s="1"/>
      <c r="X14" s="1"/>
      <c r="Y14" s="1"/>
      <c r="Z14" s="1"/>
      <c r="AA14" s="1"/>
      <c r="AB14" s="5"/>
      <c r="AC14" s="1">
        <v>12</v>
      </c>
      <c r="AD14" s="1">
        <f t="shared" si="3"/>
        <v>0</v>
      </c>
      <c r="AE14" s="1"/>
      <c r="AF14" s="1"/>
      <c r="AG14" s="1"/>
      <c r="AH14" s="1"/>
      <c r="AI14" s="1"/>
    </row>
    <row r="15" spans="1:35" x14ac:dyDescent="0.25">
      <c r="A15" s="1">
        <v>24</v>
      </c>
      <c r="B15" s="1"/>
      <c r="C15" s="1"/>
      <c r="D15" s="1"/>
      <c r="E15" s="1"/>
      <c r="F15" s="1"/>
      <c r="G15" s="1"/>
      <c r="H15" s="1"/>
      <c r="I15" s="1"/>
      <c r="K15" s="1">
        <v>24</v>
      </c>
      <c r="L15" s="1"/>
      <c r="M15" s="1"/>
      <c r="N15" s="1"/>
      <c r="O15" s="1"/>
      <c r="P15" s="1"/>
      <c r="Q15" s="1"/>
      <c r="R15" s="1"/>
      <c r="S15" s="1"/>
      <c r="U15" s="1">
        <v>24</v>
      </c>
      <c r="V15" s="1">
        <f t="shared" si="2"/>
        <v>0</v>
      </c>
      <c r="W15" s="1"/>
      <c r="X15" s="1"/>
      <c r="Y15" s="1"/>
      <c r="Z15" s="1"/>
      <c r="AA15" s="1"/>
      <c r="AB15" s="5"/>
      <c r="AC15" s="1">
        <v>24</v>
      </c>
      <c r="AD15" s="1">
        <f t="shared" si="3"/>
        <v>0</v>
      </c>
      <c r="AE15" s="1"/>
      <c r="AF15" s="1"/>
      <c r="AG15" s="1"/>
      <c r="AH15" s="1"/>
      <c r="AI15" s="1"/>
    </row>
    <row r="17" spans="1:35" x14ac:dyDescent="0.25">
      <c r="B17" s="1">
        <v>1</v>
      </c>
      <c r="C17" s="1">
        <v>4</v>
      </c>
      <c r="D17" s="1">
        <v>9</v>
      </c>
      <c r="E17" s="1">
        <v>14</v>
      </c>
      <c r="F17" s="1">
        <v>23</v>
      </c>
      <c r="G17" s="1">
        <v>32</v>
      </c>
      <c r="H17" s="1">
        <v>124</v>
      </c>
      <c r="I17" s="1">
        <v>900</v>
      </c>
      <c r="L17" s="1">
        <v>1</v>
      </c>
      <c r="M17" s="1">
        <v>4</v>
      </c>
      <c r="N17" s="1">
        <v>9</v>
      </c>
      <c r="O17" s="1">
        <v>14</v>
      </c>
      <c r="P17" s="1">
        <v>23</v>
      </c>
      <c r="Q17" s="1">
        <v>32</v>
      </c>
      <c r="R17" s="1">
        <v>124</v>
      </c>
      <c r="S17" s="1">
        <v>900</v>
      </c>
      <c r="U17">
        <v>124</v>
      </c>
      <c r="V17" s="1">
        <v>1</v>
      </c>
      <c r="W17" s="1">
        <v>2</v>
      </c>
      <c r="X17" s="1">
        <v>8</v>
      </c>
      <c r="Y17" s="1">
        <v>32</v>
      </c>
      <c r="Z17" s="1">
        <v>128</v>
      </c>
      <c r="AA17" s="1">
        <v>512</v>
      </c>
      <c r="AB17" s="5"/>
      <c r="AC17">
        <v>124</v>
      </c>
      <c r="AD17" s="1">
        <v>1</v>
      </c>
      <c r="AE17" s="1">
        <v>2</v>
      </c>
      <c r="AF17" s="1">
        <v>4</v>
      </c>
      <c r="AG17" s="1">
        <v>8</v>
      </c>
      <c r="AH17" s="1">
        <v>12</v>
      </c>
      <c r="AI17" s="1">
        <v>24</v>
      </c>
    </row>
    <row r="18" spans="1:35" x14ac:dyDescent="0.25">
      <c r="A18" s="1">
        <v>1</v>
      </c>
      <c r="B18" s="1">
        <f>'Sec. O0'!A8</f>
        <v>755</v>
      </c>
      <c r="C18" s="1">
        <f>'Sec. O0'!B8</f>
        <v>8962</v>
      </c>
      <c r="D18" s="1">
        <f>'Sec. O0'!C8</f>
        <v>30051</v>
      </c>
      <c r="E18" s="1">
        <f>'Sec. O0'!D8</f>
        <v>86680</v>
      </c>
      <c r="F18" s="1">
        <f>'Sec. O0'!E8</f>
        <v>198872</v>
      </c>
      <c r="G18" s="1">
        <f>'Sec. O0'!F8</f>
        <v>443318</v>
      </c>
      <c r="H18" s="1">
        <f>'Sec. O0'!G8</f>
        <v>5497183</v>
      </c>
      <c r="I18" s="1">
        <f>'Sec. O0'!H8</f>
        <v>271907816</v>
      </c>
      <c r="K18" s="1">
        <v>1</v>
      </c>
      <c r="L18" s="1">
        <f>SUM(B2,L2,B10,L10,B18)/5</f>
        <v>751.8</v>
      </c>
      <c r="M18" s="1">
        <f>SUM(C2,M2,C10,M10,C18)/5</f>
        <v>7942.6399999999994</v>
      </c>
      <c r="N18" s="1">
        <f>SUM(D2,N2,D10,N10,D18)/5</f>
        <v>30123.879999999997</v>
      </c>
      <c r="O18" s="1">
        <f>SUM(E2,O2,E10,O10,E18)/5</f>
        <v>86831.4</v>
      </c>
      <c r="P18" s="1">
        <f>SUM(F2,P2,F10,P10,F18)/5</f>
        <v>206921.84</v>
      </c>
      <c r="Q18" s="1">
        <f>SUM(G2,Q2,G10,Q10,G18)/5</f>
        <v>417363.24</v>
      </c>
      <c r="R18" s="1">
        <f t="shared" ref="R18:S18" si="4">SUM(H2,R2,H10,R10,H18)/5</f>
        <v>5618563.7200000007</v>
      </c>
      <c r="S18" s="1">
        <f t="shared" si="4"/>
        <v>268459801.06666672</v>
      </c>
      <c r="U18" s="1">
        <v>1</v>
      </c>
      <c r="V18" s="1">
        <f>H18</f>
        <v>5497183</v>
      </c>
      <c r="W18" s="1"/>
      <c r="X18" s="1"/>
      <c r="Y18" s="1"/>
      <c r="Z18" s="1"/>
      <c r="AA18" s="1"/>
      <c r="AB18" s="5"/>
      <c r="AC18" s="1">
        <v>1</v>
      </c>
      <c r="AD18" s="1">
        <f>SUM(V2,AD2,V10,AD10,V18)/5</f>
        <v>3447174.44</v>
      </c>
      <c r="AE18" s="1">
        <f>SUM(W2,AE2,W10,AE10,W18)/5</f>
        <v>0</v>
      </c>
      <c r="AF18" s="1">
        <f t="shared" ref="AF18:AI18" si="5">SUM(X2,AF2,X10,AF10,X18)/5</f>
        <v>0</v>
      </c>
      <c r="AG18" s="1">
        <f t="shared" si="5"/>
        <v>0</v>
      </c>
      <c r="AH18" s="1">
        <f t="shared" si="5"/>
        <v>0</v>
      </c>
      <c r="AI18" s="1">
        <f t="shared" si="5"/>
        <v>0</v>
      </c>
    </row>
    <row r="19" spans="1:35" x14ac:dyDescent="0.25">
      <c r="A19" s="1">
        <v>2</v>
      </c>
      <c r="B19" s="1"/>
      <c r="C19" s="1"/>
      <c r="D19" s="1"/>
      <c r="E19" s="1"/>
      <c r="F19" s="1"/>
      <c r="G19" s="1"/>
      <c r="H19" s="1"/>
      <c r="I19" s="1"/>
      <c r="K19" s="1">
        <v>2</v>
      </c>
      <c r="L19" s="1">
        <f>SUM(B3,L3,B11,L11,B19)/5</f>
        <v>0</v>
      </c>
      <c r="M19" s="1">
        <f>SUM(C3,M3,C11,M11,C19)/5</f>
        <v>0</v>
      </c>
      <c r="N19" s="1">
        <f>SUM(D3,N3,D11,N11,D19)/5</f>
        <v>0</v>
      </c>
      <c r="O19" s="1">
        <f>SUM(E3,O3,E11,O11,E19)/5</f>
        <v>0</v>
      </c>
      <c r="P19" s="1">
        <f>SUM(F3,P3,F11,P11,F19)/5</f>
        <v>0</v>
      </c>
      <c r="Q19" s="1">
        <f>SUM(G3,Q3,G11,Q11,G19)/5</f>
        <v>0</v>
      </c>
      <c r="R19" s="1">
        <f t="shared" ref="R19:S19" si="6">SUM(H3,R3,H11,R11,H19)/5</f>
        <v>0</v>
      </c>
      <c r="S19" s="1">
        <f t="shared" si="6"/>
        <v>0</v>
      </c>
      <c r="U19" s="1">
        <v>2</v>
      </c>
      <c r="V19" s="1">
        <f t="shared" ref="V19:V23" si="7">H19</f>
        <v>0</v>
      </c>
      <c r="W19" s="1"/>
      <c r="X19" s="1"/>
      <c r="Y19" s="1"/>
      <c r="Z19" s="1"/>
      <c r="AA19" s="1"/>
      <c r="AB19" s="5"/>
      <c r="AC19" s="1">
        <v>2</v>
      </c>
      <c r="AD19" s="1">
        <f>SUM(V3,AD3,V11,AD11,V19)/5</f>
        <v>0</v>
      </c>
      <c r="AE19" s="1">
        <f>SUM(W3,AE3,W11,AE11,W19)/5</f>
        <v>0</v>
      </c>
      <c r="AF19" s="1">
        <f>SUM(X3,AF3,X11,AF11,X19)/5</f>
        <v>0</v>
      </c>
      <c r="AG19" s="1">
        <f>SUM(Y3,AG3,Y11,AG11,Y19)/5</f>
        <v>0</v>
      </c>
      <c r="AH19" s="1">
        <f>SUM(Z3,AH3,Z11,AH11,Z19)/5</f>
        <v>0</v>
      </c>
      <c r="AI19" s="1">
        <f>SUM(AA3,AI3,AA11,AI11,AA19)/5</f>
        <v>0</v>
      </c>
    </row>
    <row r="20" spans="1:35" x14ac:dyDescent="0.25">
      <c r="A20" s="1">
        <v>4</v>
      </c>
      <c r="B20" s="1"/>
      <c r="C20" s="1"/>
      <c r="D20" s="1"/>
      <c r="E20" s="1"/>
      <c r="F20" s="1"/>
      <c r="G20" s="1"/>
      <c r="H20" s="1"/>
      <c r="I20" s="1"/>
      <c r="K20" s="1">
        <v>4</v>
      </c>
      <c r="L20" s="1">
        <f>SUM(B4,L4,B12,L12,B20)/5</f>
        <v>0</v>
      </c>
      <c r="M20" s="1">
        <f>SUM(C4,M4,C12,M12,C20)/5</f>
        <v>0</v>
      </c>
      <c r="N20" s="1">
        <f>SUM(D4,N4,D12,N12,D20)/5</f>
        <v>0</v>
      </c>
      <c r="O20" s="1">
        <f>SUM(E4,O4,E12,O12,E20)/5</f>
        <v>0</v>
      </c>
      <c r="P20" s="1">
        <f>SUM(F4,P4,F12,P12,F20)/5</f>
        <v>0</v>
      </c>
      <c r="Q20" s="1">
        <f>SUM(G4,Q4,G12,Q12,G20)/5</f>
        <v>0</v>
      </c>
      <c r="R20" s="1">
        <f t="shared" ref="R20:S20" si="8">SUM(H4,R4,H12,R12,H20)/5</f>
        <v>0</v>
      </c>
      <c r="S20" s="1">
        <f t="shared" si="8"/>
        <v>0</v>
      </c>
      <c r="U20" s="1">
        <v>4</v>
      </c>
      <c r="V20" s="1">
        <f t="shared" si="7"/>
        <v>0</v>
      </c>
      <c r="W20" s="1"/>
      <c r="X20" s="1"/>
      <c r="Y20" s="1"/>
      <c r="Z20" s="1"/>
      <c r="AA20" s="1"/>
      <c r="AB20" s="5"/>
      <c r="AC20" s="1">
        <v>8</v>
      </c>
      <c r="AD20" s="1">
        <f>SUM(V4,AD4,V12,AD12,V20)/5</f>
        <v>0</v>
      </c>
      <c r="AE20" s="1">
        <f>SUM(W4,AE4,W12,AE12,W20)/5</f>
        <v>0</v>
      </c>
      <c r="AF20" s="1">
        <f>SUM(X4,AF4,X12,AF12,X20)/5</f>
        <v>0</v>
      </c>
      <c r="AG20" s="1">
        <f>SUM(Y4,AG4,Y12,AG12,Y20)/5</f>
        <v>0</v>
      </c>
      <c r="AH20" s="1">
        <f>SUM(Z4,AH4,Z12,AH12,Z20)/5</f>
        <v>0</v>
      </c>
      <c r="AI20" s="1">
        <f>SUM(AA4,AI4,AA12,AI12,AA20)/5</f>
        <v>0</v>
      </c>
    </row>
    <row r="21" spans="1:35" x14ac:dyDescent="0.25">
      <c r="A21" s="1">
        <v>8</v>
      </c>
      <c r="B21" s="1"/>
      <c r="C21" s="1"/>
      <c r="D21" s="1"/>
      <c r="E21" s="1"/>
      <c r="F21" s="1"/>
      <c r="G21" s="1"/>
      <c r="H21" s="1"/>
      <c r="I21" s="1"/>
      <c r="K21" s="1">
        <v>8</v>
      </c>
      <c r="L21" s="1">
        <f>SUM(B5,L5,B13,L13,B21)/5</f>
        <v>0</v>
      </c>
      <c r="M21" s="1">
        <f>SUM(C5,M5,C13,M13,C21)/5</f>
        <v>0</v>
      </c>
      <c r="N21" s="1">
        <f>SUM(D5,N5,D13,N13,D21)/5</f>
        <v>0</v>
      </c>
      <c r="O21" s="1">
        <f>SUM(E5,O5,E13,O13,E21)/5</f>
        <v>0</v>
      </c>
      <c r="P21" s="1">
        <f>SUM(F5,P5,F13,P13,F21)/5</f>
        <v>0</v>
      </c>
      <c r="Q21" s="1">
        <f>SUM(G5,Q5,G13,Q13,G21)/5</f>
        <v>0</v>
      </c>
      <c r="R21" s="1">
        <f t="shared" ref="R21:S21" si="9">SUM(H5,R5,H13,R13,H21)/5</f>
        <v>0</v>
      </c>
      <c r="S21" s="1">
        <f t="shared" si="9"/>
        <v>0</v>
      </c>
      <c r="U21" s="1">
        <v>8</v>
      </c>
      <c r="V21" s="1">
        <f t="shared" si="7"/>
        <v>0</v>
      </c>
      <c r="W21" s="1"/>
      <c r="X21" s="1"/>
      <c r="Y21" s="1"/>
      <c r="Z21" s="1"/>
      <c r="AA21" s="1"/>
      <c r="AB21" s="5"/>
      <c r="AC21" s="1">
        <v>32</v>
      </c>
      <c r="AD21" s="1">
        <f>SUM(V5,AD5,V13,AD13,V21)/5</f>
        <v>0</v>
      </c>
      <c r="AE21" s="1">
        <f>SUM(W5,AE5,W13,AE13,W21)/5</f>
        <v>0</v>
      </c>
      <c r="AF21" s="1">
        <f>SUM(X5,AF5,X13,AF13,X21)/5</f>
        <v>0</v>
      </c>
      <c r="AG21" s="1">
        <f>SUM(Y5,AG5,Y13,AG13,Y21)/5</f>
        <v>0</v>
      </c>
      <c r="AH21" s="1">
        <f>SUM(Z5,AH5,Z13,AH13,Z21)/5</f>
        <v>0</v>
      </c>
      <c r="AI21" s="1">
        <f>SUM(AA5,AI5,AA13,AI13,AA21)/5</f>
        <v>0</v>
      </c>
    </row>
    <row r="22" spans="1:35" x14ac:dyDescent="0.25">
      <c r="A22" s="1">
        <v>12</v>
      </c>
      <c r="B22" s="1"/>
      <c r="C22" s="1"/>
      <c r="D22" s="1"/>
      <c r="E22" s="1"/>
      <c r="F22" s="1"/>
      <c r="G22" s="1"/>
      <c r="H22" s="1"/>
      <c r="I22" s="1"/>
      <c r="K22" s="1">
        <v>12</v>
      </c>
      <c r="L22" s="1">
        <f>SUM(B6,L6,B14,L14,B22)/5</f>
        <v>0</v>
      </c>
      <c r="M22" s="1">
        <f>SUM(C6,M6,C14,M14,C22)/5</f>
        <v>0</v>
      </c>
      <c r="N22" s="1">
        <f>SUM(D6,N6,D14,N14,D22)/5</f>
        <v>0</v>
      </c>
      <c r="O22" s="1">
        <f>SUM(E6,O6,E14,O14,E22)/5</f>
        <v>0</v>
      </c>
      <c r="P22" s="1">
        <f>SUM(F6,P6,F14,P14,F22)/5</f>
        <v>0</v>
      </c>
      <c r="Q22" s="1">
        <f>SUM(G6,Q6,G14,Q14,G22)/5</f>
        <v>0</v>
      </c>
      <c r="R22" s="1">
        <f t="shared" ref="R22:S22" si="10">SUM(H6,R6,H14,R14,H22)/5</f>
        <v>0</v>
      </c>
      <c r="S22" s="1">
        <f t="shared" si="10"/>
        <v>0</v>
      </c>
      <c r="U22" s="1">
        <v>12</v>
      </c>
      <c r="V22" s="1">
        <f t="shared" si="7"/>
        <v>0</v>
      </c>
      <c r="W22" s="1"/>
      <c r="X22" s="1"/>
      <c r="Y22" s="1"/>
      <c r="Z22" s="1"/>
      <c r="AA22" s="1"/>
      <c r="AB22" s="5"/>
      <c r="AC22" s="1">
        <v>128</v>
      </c>
      <c r="AD22" s="1">
        <f>SUM(V6,AD6,V14,AD14,V22)/5</f>
        <v>0</v>
      </c>
      <c r="AE22" s="1">
        <f>SUM(W6,AE6,W14,AE14,W22)/5</f>
        <v>0</v>
      </c>
      <c r="AF22" s="1">
        <f>SUM(X6,AF6,X14,AF14,X22)/5</f>
        <v>0</v>
      </c>
      <c r="AG22" s="1">
        <f>SUM(Y6,AG6,Y14,AG14,Y22)/5</f>
        <v>0</v>
      </c>
      <c r="AH22" s="1">
        <f>SUM(Z6,AH6,Z14,AH14,Z22)/5</f>
        <v>0</v>
      </c>
      <c r="AI22" s="1">
        <f>SUM(AA6,AI6,AA14,AI14,AA22)/5</f>
        <v>0</v>
      </c>
    </row>
    <row r="23" spans="1:35" x14ac:dyDescent="0.25">
      <c r="A23" s="1">
        <v>24</v>
      </c>
      <c r="B23" s="1"/>
      <c r="C23" s="1"/>
      <c r="D23" s="1"/>
      <c r="E23" s="1"/>
      <c r="F23" s="1"/>
      <c r="G23" s="1"/>
      <c r="H23" s="1"/>
      <c r="I23" s="1"/>
      <c r="K23" s="1">
        <v>24</v>
      </c>
      <c r="L23" s="1">
        <f>SUM(B7,L7,B15,L15,B23)/5</f>
        <v>0</v>
      </c>
      <c r="M23" s="1">
        <f>SUM(C7,M7,C15,M15,C23)/5</f>
        <v>0</v>
      </c>
      <c r="N23" s="1">
        <f>SUM(D7,N7,D15,N15,D23)/5</f>
        <v>0</v>
      </c>
      <c r="O23" s="1">
        <f>SUM(E7,O7,E15,O15,E23)/5</f>
        <v>0</v>
      </c>
      <c r="P23" s="1">
        <f>SUM(F7,P7,F15,P15,F23)/5</f>
        <v>0</v>
      </c>
      <c r="Q23" s="1">
        <f>SUM(G7,Q7,G15,Q15,G23)/5</f>
        <v>0</v>
      </c>
      <c r="R23" s="1">
        <f t="shared" ref="R23:S23" si="11">SUM(H7,R7,H15,R15,H23)/5</f>
        <v>0</v>
      </c>
      <c r="S23" s="1">
        <f t="shared" si="11"/>
        <v>0</v>
      </c>
      <c r="U23" s="1">
        <v>24</v>
      </c>
      <c r="V23" s="1">
        <f t="shared" si="7"/>
        <v>0</v>
      </c>
      <c r="W23" s="1"/>
      <c r="X23" s="1"/>
      <c r="Y23" s="1"/>
      <c r="Z23" s="1"/>
      <c r="AA23" s="1"/>
      <c r="AB23" s="5"/>
      <c r="AC23" s="1">
        <v>512</v>
      </c>
      <c r="AD23" s="1">
        <f>SUM(V7,AD7,V15,AD15,V23)/5</f>
        <v>0</v>
      </c>
      <c r="AE23" s="1">
        <f>SUM(W7,AE7,W15,AE15,W23)/5</f>
        <v>0</v>
      </c>
      <c r="AF23" s="1">
        <f>SUM(X7,AF7,X15,AF15,X23)/5</f>
        <v>0</v>
      </c>
      <c r="AG23" s="1">
        <f>SUM(Y7,AG7,Y15,AG15,Y23)/5</f>
        <v>0</v>
      </c>
      <c r="AH23" s="1">
        <f>SUM(Z7,AH7,Z15,AH15,Z23)/5</f>
        <v>0</v>
      </c>
      <c r="AI23" s="1">
        <f>SUM(AA7,AI7,AA15,AI15,AA23)/5</f>
        <v>0</v>
      </c>
    </row>
    <row r="25" spans="1:35" x14ac:dyDescent="0.25">
      <c r="A25" t="s">
        <v>18</v>
      </c>
      <c r="C25">
        <f>PROGRESO!E3</f>
        <v>10.256410256410255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I25"/>
  <sheetViews>
    <sheetView workbookViewId="0">
      <selection activeCell="B41" sqref="B41"/>
    </sheetView>
  </sheetViews>
  <sheetFormatPr baseColWidth="10" defaultRowHeight="15" x14ac:dyDescent="0.25"/>
  <sheetData>
    <row r="1" spans="1:35" x14ac:dyDescent="0.25">
      <c r="B1" s="1">
        <v>1</v>
      </c>
      <c r="C1" s="1">
        <v>4</v>
      </c>
      <c r="D1" s="1">
        <v>9</v>
      </c>
      <c r="E1" s="1">
        <v>14</v>
      </c>
      <c r="F1" s="1">
        <v>23</v>
      </c>
      <c r="G1" s="1">
        <v>32</v>
      </c>
      <c r="H1" s="1">
        <v>124</v>
      </c>
      <c r="I1" s="1">
        <v>900</v>
      </c>
      <c r="L1" s="1">
        <v>1</v>
      </c>
      <c r="M1" s="1">
        <v>4</v>
      </c>
      <c r="N1" s="1">
        <v>9</v>
      </c>
      <c r="O1" s="1">
        <v>14</v>
      </c>
      <c r="P1" s="1">
        <v>23</v>
      </c>
      <c r="Q1" s="1">
        <v>32</v>
      </c>
      <c r="R1" s="1">
        <v>124</v>
      </c>
      <c r="S1" s="1">
        <v>900</v>
      </c>
      <c r="U1">
        <v>124</v>
      </c>
      <c r="V1" s="1">
        <v>1</v>
      </c>
      <c r="W1" s="1">
        <v>2</v>
      </c>
      <c r="X1" s="1">
        <v>8</v>
      </c>
      <c r="Y1" s="1">
        <v>32</v>
      </c>
      <c r="Z1" s="1">
        <v>128</v>
      </c>
      <c r="AA1" s="1">
        <v>512</v>
      </c>
      <c r="AB1" s="5"/>
      <c r="AC1">
        <v>124</v>
      </c>
      <c r="AD1" s="1">
        <v>1</v>
      </c>
      <c r="AE1" s="1">
        <v>2</v>
      </c>
      <c r="AF1" s="1">
        <v>8</v>
      </c>
      <c r="AG1" s="1">
        <v>32</v>
      </c>
      <c r="AH1" s="1">
        <v>128</v>
      </c>
      <c r="AI1" s="1">
        <v>512</v>
      </c>
    </row>
    <row r="2" spans="1:35" x14ac:dyDescent="0.25">
      <c r="A2" s="1">
        <v>1</v>
      </c>
      <c r="B2" s="1">
        <f>'Sec. O2'!A2</f>
        <v>186</v>
      </c>
      <c r="C2" s="1">
        <f>'Sec. O2'!B2</f>
        <v>2971</v>
      </c>
      <c r="D2" s="1">
        <f>'Sec. O2'!C2</f>
        <v>10018</v>
      </c>
      <c r="E2" s="1">
        <f>'Sec. O2'!D2</f>
        <v>31343</v>
      </c>
      <c r="F2" s="1">
        <f>'Sec. O2'!E2</f>
        <v>72429</v>
      </c>
      <c r="G2" s="1">
        <f>'Sec. O2'!F2</f>
        <v>165146</v>
      </c>
      <c r="H2" s="1">
        <f>'Sec. O2'!G2</f>
        <v>2188541</v>
      </c>
      <c r="I2" s="1">
        <f>'Sec. O2'!H2</f>
        <v>105231267</v>
      </c>
      <c r="K2" s="1">
        <v>1</v>
      </c>
      <c r="L2" s="1">
        <f>'Sec. O2'!J2</f>
        <v>185</v>
      </c>
      <c r="M2" s="1">
        <f>'Sec. O2'!K2</f>
        <v>1701</v>
      </c>
      <c r="N2" s="1">
        <f>'Sec. O2'!L2</f>
        <v>9796</v>
      </c>
      <c r="O2" s="1">
        <f>'Sec. O2'!M2</f>
        <v>29740</v>
      </c>
      <c r="P2" s="1">
        <f>'Sec. O2'!N2</f>
        <v>47367</v>
      </c>
      <c r="Q2" s="1">
        <f>'Sec. O2'!O2</f>
        <v>163825</v>
      </c>
      <c r="R2" s="1">
        <f>'Sec. O2'!P2</f>
        <v>2169009</v>
      </c>
      <c r="S2" s="1">
        <f>'Sec. O2'!Q2</f>
        <v>111230710</v>
      </c>
      <c r="U2" s="1">
        <v>1</v>
      </c>
      <c r="V2" s="1">
        <f>H2</f>
        <v>2188541</v>
      </c>
      <c r="W2" s="1"/>
      <c r="X2" s="1"/>
      <c r="Y2" s="1"/>
      <c r="Z2" s="1"/>
      <c r="AA2" s="1"/>
      <c r="AB2" s="5"/>
      <c r="AC2" s="1">
        <v>1</v>
      </c>
      <c r="AD2" s="1">
        <f>P2</f>
        <v>47367</v>
      </c>
      <c r="AE2" s="1"/>
      <c r="AF2" s="1"/>
      <c r="AG2" s="1"/>
      <c r="AH2" s="1"/>
      <c r="AI2" s="1"/>
    </row>
    <row r="3" spans="1:35" x14ac:dyDescent="0.25">
      <c r="A3" s="1">
        <v>2</v>
      </c>
      <c r="B3" s="1"/>
      <c r="C3" s="1"/>
      <c r="D3" s="1"/>
      <c r="E3" s="1"/>
      <c r="F3" s="1"/>
      <c r="G3" s="1"/>
      <c r="H3" s="1"/>
      <c r="I3" s="1"/>
      <c r="K3" s="1">
        <v>2</v>
      </c>
      <c r="L3" s="1"/>
      <c r="M3" s="1"/>
      <c r="N3" s="1"/>
      <c r="O3" s="1"/>
      <c r="P3" s="1"/>
      <c r="Q3" s="1"/>
      <c r="R3" s="1"/>
      <c r="S3" s="1"/>
      <c r="U3" s="1">
        <v>2</v>
      </c>
      <c r="V3" s="1">
        <f t="shared" ref="V3:V7" si="0">H3</f>
        <v>0</v>
      </c>
      <c r="W3" s="1"/>
      <c r="X3" s="1"/>
      <c r="Y3" s="1"/>
      <c r="Z3" s="1"/>
      <c r="AA3" s="1"/>
      <c r="AB3" s="5"/>
      <c r="AC3" s="1">
        <v>2</v>
      </c>
      <c r="AD3" s="1">
        <f t="shared" ref="AD3:AD7" si="1">P3</f>
        <v>0</v>
      </c>
      <c r="AE3" s="1"/>
      <c r="AF3" s="1"/>
      <c r="AG3" s="1"/>
      <c r="AH3" s="1"/>
      <c r="AI3" s="1"/>
    </row>
    <row r="4" spans="1:35" x14ac:dyDescent="0.25">
      <c r="A4" s="1">
        <v>4</v>
      </c>
      <c r="B4" s="1"/>
      <c r="C4" s="1"/>
      <c r="D4" s="1"/>
      <c r="E4" s="1"/>
      <c r="F4" s="1"/>
      <c r="G4" s="1"/>
      <c r="H4" s="1"/>
      <c r="I4" s="1"/>
      <c r="K4" s="1">
        <v>4</v>
      </c>
      <c r="L4" s="1"/>
      <c r="M4" s="1"/>
      <c r="N4" s="1"/>
      <c r="O4" s="1"/>
      <c r="P4" s="1"/>
      <c r="Q4" s="1"/>
      <c r="R4" s="1"/>
      <c r="S4" s="1"/>
      <c r="U4" s="1">
        <v>4</v>
      </c>
      <c r="V4" s="1">
        <f t="shared" si="0"/>
        <v>0</v>
      </c>
      <c r="W4" s="1"/>
      <c r="X4" s="1"/>
      <c r="Y4" s="1"/>
      <c r="Z4" s="1"/>
      <c r="AA4" s="1"/>
      <c r="AB4" s="5"/>
      <c r="AC4" s="1">
        <v>4</v>
      </c>
      <c r="AD4" s="1">
        <f t="shared" si="1"/>
        <v>0</v>
      </c>
      <c r="AE4" s="1"/>
      <c r="AF4" s="1"/>
      <c r="AG4" s="1"/>
      <c r="AH4" s="1"/>
      <c r="AI4" s="1"/>
    </row>
    <row r="5" spans="1:35" x14ac:dyDescent="0.25">
      <c r="A5" s="1">
        <v>8</v>
      </c>
      <c r="B5" s="1"/>
      <c r="C5" s="1"/>
      <c r="D5" s="1"/>
      <c r="E5" s="1"/>
      <c r="F5" s="1"/>
      <c r="G5" s="1"/>
      <c r="H5" s="1"/>
      <c r="I5" s="1"/>
      <c r="K5" s="1">
        <v>8</v>
      </c>
      <c r="L5" s="1"/>
      <c r="M5" s="1"/>
      <c r="N5" s="1"/>
      <c r="O5" s="1"/>
      <c r="P5" s="1"/>
      <c r="Q5" s="1"/>
      <c r="R5" s="1"/>
      <c r="S5" s="1"/>
      <c r="U5" s="1">
        <v>8</v>
      </c>
      <c r="V5" s="1">
        <f t="shared" si="0"/>
        <v>0</v>
      </c>
      <c r="W5" s="1"/>
      <c r="X5" s="1"/>
      <c r="Y5" s="1"/>
      <c r="Z5" s="1"/>
      <c r="AA5" s="1"/>
      <c r="AB5" s="5"/>
      <c r="AC5" s="1">
        <v>8</v>
      </c>
      <c r="AD5" s="1">
        <f t="shared" si="1"/>
        <v>0</v>
      </c>
      <c r="AE5" s="1"/>
      <c r="AF5" s="1"/>
      <c r="AG5" s="1"/>
      <c r="AH5" s="1"/>
      <c r="AI5" s="1"/>
    </row>
    <row r="6" spans="1:35" x14ac:dyDescent="0.25">
      <c r="A6" s="1">
        <v>12</v>
      </c>
      <c r="B6" s="1"/>
      <c r="C6" s="1"/>
      <c r="D6" s="1"/>
      <c r="E6" s="1"/>
      <c r="F6" s="1"/>
      <c r="G6" s="1"/>
      <c r="H6" s="1"/>
      <c r="I6" s="1"/>
      <c r="K6" s="1">
        <v>12</v>
      </c>
      <c r="L6" s="1"/>
      <c r="M6" s="1"/>
      <c r="N6" s="1"/>
      <c r="O6" s="1"/>
      <c r="P6" s="1"/>
      <c r="Q6" s="1"/>
      <c r="R6" s="1"/>
      <c r="S6" s="1"/>
      <c r="U6" s="1">
        <v>12</v>
      </c>
      <c r="V6" s="1">
        <f t="shared" si="0"/>
        <v>0</v>
      </c>
      <c r="W6" s="1"/>
      <c r="X6" s="1"/>
      <c r="Y6" s="1"/>
      <c r="Z6" s="1"/>
      <c r="AA6" s="1"/>
      <c r="AB6" s="5"/>
      <c r="AC6" s="1">
        <v>12</v>
      </c>
      <c r="AD6" s="1">
        <f t="shared" si="1"/>
        <v>0</v>
      </c>
      <c r="AE6" s="1"/>
      <c r="AF6" s="1"/>
      <c r="AG6" s="1"/>
      <c r="AH6" s="1"/>
      <c r="AI6" s="1"/>
    </row>
    <row r="7" spans="1:35" x14ac:dyDescent="0.25">
      <c r="A7" s="1">
        <v>24</v>
      </c>
      <c r="B7" s="1"/>
      <c r="C7" s="1"/>
      <c r="D7" s="1"/>
      <c r="E7" s="1"/>
      <c r="F7" s="1"/>
      <c r="G7" s="1"/>
      <c r="H7" s="1"/>
      <c r="I7" s="1"/>
      <c r="K7" s="1">
        <v>24</v>
      </c>
      <c r="L7" s="1"/>
      <c r="M7" s="1"/>
      <c r="N7" s="1"/>
      <c r="O7" s="1"/>
      <c r="P7" s="1"/>
      <c r="Q7" s="1"/>
      <c r="R7" s="1"/>
      <c r="S7" s="1"/>
      <c r="U7" s="1">
        <v>24</v>
      </c>
      <c r="V7" s="1">
        <f t="shared" si="0"/>
        <v>0</v>
      </c>
      <c r="W7" s="1"/>
      <c r="X7" s="1"/>
      <c r="Y7" s="1"/>
      <c r="Z7" s="1"/>
      <c r="AA7" s="1"/>
      <c r="AB7" s="5"/>
      <c r="AC7" s="1">
        <v>24</v>
      </c>
      <c r="AD7" s="1">
        <f t="shared" si="1"/>
        <v>0</v>
      </c>
      <c r="AE7" s="1"/>
      <c r="AF7" s="1"/>
      <c r="AG7" s="1"/>
      <c r="AH7" s="1"/>
      <c r="AI7" s="1"/>
    </row>
    <row r="9" spans="1:35" x14ac:dyDescent="0.25">
      <c r="B9" s="1">
        <v>1</v>
      </c>
      <c r="C9" s="1">
        <v>4</v>
      </c>
      <c r="D9" s="1">
        <v>9</v>
      </c>
      <c r="E9" s="1">
        <v>14</v>
      </c>
      <c r="F9" s="1">
        <v>23</v>
      </c>
      <c r="G9" s="1">
        <v>32</v>
      </c>
      <c r="H9" s="1">
        <v>124</v>
      </c>
      <c r="I9" s="1">
        <v>900</v>
      </c>
      <c r="L9" s="1">
        <v>1</v>
      </c>
      <c r="M9" s="1">
        <v>4</v>
      </c>
      <c r="N9" s="1">
        <v>9</v>
      </c>
      <c r="O9" s="1">
        <v>14</v>
      </c>
      <c r="P9" s="1">
        <v>23</v>
      </c>
      <c r="Q9" s="1">
        <v>32</v>
      </c>
      <c r="R9" s="1">
        <v>124</v>
      </c>
      <c r="S9" s="1">
        <v>900</v>
      </c>
      <c r="U9">
        <v>124</v>
      </c>
      <c r="V9" s="1">
        <v>1</v>
      </c>
      <c r="W9" s="1">
        <v>2</v>
      </c>
      <c r="X9" s="1">
        <v>8</v>
      </c>
      <c r="Y9" s="1">
        <v>32</v>
      </c>
      <c r="Z9" s="1">
        <v>128</v>
      </c>
      <c r="AA9" s="1">
        <v>512</v>
      </c>
      <c r="AB9" s="5"/>
      <c r="AC9">
        <v>124</v>
      </c>
      <c r="AD9" s="1">
        <v>1</v>
      </c>
      <c r="AE9" s="1">
        <v>2</v>
      </c>
      <c r="AF9" s="1">
        <v>8</v>
      </c>
      <c r="AG9" s="1">
        <v>32</v>
      </c>
      <c r="AH9" s="1">
        <v>128</v>
      </c>
      <c r="AI9" s="1">
        <v>512</v>
      </c>
    </row>
    <row r="10" spans="1:35" x14ac:dyDescent="0.25">
      <c r="A10" s="1">
        <v>1</v>
      </c>
      <c r="B10" s="1">
        <f>'Sec. O2'!A5</f>
        <v>185</v>
      </c>
      <c r="C10" s="1">
        <f>'Sec. O2'!B5</f>
        <v>1485</v>
      </c>
      <c r="D10" s="1">
        <f>'Sec. O2'!C5</f>
        <v>10040</v>
      </c>
      <c r="E10" s="1">
        <f>'Sec. O2'!D5</f>
        <v>29878</v>
      </c>
      <c r="F10" s="1">
        <f>'Sec. O2'!E5</f>
        <v>74141</v>
      </c>
      <c r="G10" s="1">
        <f>'Sec. O2'!F5</f>
        <v>163467</v>
      </c>
      <c r="H10" s="1">
        <f>'Sec. O2'!G5</f>
        <v>2158605</v>
      </c>
      <c r="I10" s="1">
        <f>'Sec. O2'!H5</f>
        <v>109665777</v>
      </c>
      <c r="K10" s="1">
        <v>1</v>
      </c>
      <c r="L10" s="1">
        <f>'Sec. O2'!J5</f>
        <v>185</v>
      </c>
      <c r="M10" s="1">
        <f>'Sec. O2'!K5</f>
        <v>2947</v>
      </c>
      <c r="N10" s="1">
        <f>'Sec. O2'!L5</f>
        <v>9867</v>
      </c>
      <c r="O10" s="1">
        <f>'Sec. O2'!M5</f>
        <v>29925</v>
      </c>
      <c r="P10" s="1">
        <f>'Sec. O2'!N5</f>
        <v>74046</v>
      </c>
      <c r="Q10" s="1">
        <f>'Sec. O2'!O5</f>
        <v>163994</v>
      </c>
      <c r="R10" s="1">
        <f>'Sec. O2'!P5</f>
        <v>2121757</v>
      </c>
      <c r="S10" s="1">
        <f>'Sec. O2'!Q5</f>
        <v>111610690</v>
      </c>
      <c r="U10" s="1">
        <v>1</v>
      </c>
      <c r="V10" s="1">
        <f>H10</f>
        <v>2158605</v>
      </c>
      <c r="W10" s="1"/>
      <c r="X10" s="1"/>
      <c r="Y10" s="1"/>
      <c r="Z10" s="1"/>
      <c r="AA10" s="1"/>
      <c r="AB10" s="5"/>
      <c r="AC10" s="1">
        <v>1</v>
      </c>
      <c r="AD10" s="1">
        <f>P10</f>
        <v>74046</v>
      </c>
      <c r="AE10" s="1"/>
      <c r="AF10" s="1"/>
      <c r="AG10" s="1"/>
      <c r="AH10" s="1"/>
      <c r="AI10" s="1"/>
    </row>
    <row r="11" spans="1:35" x14ac:dyDescent="0.25">
      <c r="A11" s="1">
        <v>2</v>
      </c>
      <c r="B11" s="1"/>
      <c r="C11" s="1"/>
      <c r="D11" s="1"/>
      <c r="E11" s="1"/>
      <c r="F11" s="1"/>
      <c r="G11" s="1"/>
      <c r="H11" s="1"/>
      <c r="I11" s="1"/>
      <c r="K11" s="1">
        <v>2</v>
      </c>
      <c r="L11" s="1"/>
      <c r="M11" s="1"/>
      <c r="N11" s="1"/>
      <c r="O11" s="1"/>
      <c r="P11" s="1"/>
      <c r="Q11" s="1"/>
      <c r="R11" s="1"/>
      <c r="S11" s="1"/>
      <c r="U11" s="1">
        <v>2</v>
      </c>
      <c r="V11" s="1">
        <f t="shared" ref="V11:V15" si="2">H11</f>
        <v>0</v>
      </c>
      <c r="W11" s="1"/>
      <c r="X11" s="1"/>
      <c r="Y11" s="1"/>
      <c r="Z11" s="1"/>
      <c r="AA11" s="1"/>
      <c r="AB11" s="5"/>
      <c r="AC11" s="1">
        <v>2</v>
      </c>
      <c r="AD11" s="1">
        <f t="shared" ref="AD11:AD15" si="3">P11</f>
        <v>0</v>
      </c>
      <c r="AE11" s="1"/>
      <c r="AF11" s="1"/>
      <c r="AG11" s="1"/>
      <c r="AH11" s="1"/>
      <c r="AI11" s="1"/>
    </row>
    <row r="12" spans="1:35" x14ac:dyDescent="0.25">
      <c r="A12" s="1">
        <v>4</v>
      </c>
      <c r="B12" s="1"/>
      <c r="C12" s="1"/>
      <c r="D12" s="1"/>
      <c r="E12" s="1"/>
      <c r="F12" s="1"/>
      <c r="G12" s="1"/>
      <c r="H12" s="1"/>
      <c r="I12" s="1"/>
      <c r="K12" s="1">
        <v>4</v>
      </c>
      <c r="L12" s="1"/>
      <c r="M12" s="1"/>
      <c r="N12" s="1"/>
      <c r="O12" s="1"/>
      <c r="P12" s="1"/>
      <c r="Q12" s="1"/>
      <c r="R12" s="1"/>
      <c r="S12" s="1"/>
      <c r="U12" s="1">
        <v>4</v>
      </c>
      <c r="V12" s="1">
        <f t="shared" si="2"/>
        <v>0</v>
      </c>
      <c r="W12" s="1"/>
      <c r="X12" s="1"/>
      <c r="Y12" s="1"/>
      <c r="Z12" s="1"/>
      <c r="AA12" s="1"/>
      <c r="AB12" s="5"/>
      <c r="AC12" s="1">
        <v>4</v>
      </c>
      <c r="AD12" s="1">
        <f t="shared" si="3"/>
        <v>0</v>
      </c>
      <c r="AE12" s="1"/>
      <c r="AF12" s="1"/>
      <c r="AG12" s="1"/>
      <c r="AH12" s="1"/>
      <c r="AI12" s="1"/>
    </row>
    <row r="13" spans="1:35" x14ac:dyDescent="0.25">
      <c r="A13" s="1">
        <v>8</v>
      </c>
      <c r="B13" s="1"/>
      <c r="C13" s="1"/>
      <c r="D13" s="1"/>
      <c r="E13" s="1"/>
      <c r="F13" s="1"/>
      <c r="G13" s="1"/>
      <c r="H13" s="1"/>
      <c r="I13" s="1"/>
      <c r="K13" s="1">
        <v>8</v>
      </c>
      <c r="L13" s="1"/>
      <c r="M13" s="1"/>
      <c r="N13" s="1"/>
      <c r="O13" s="1"/>
      <c r="P13" s="1"/>
      <c r="Q13" s="1"/>
      <c r="R13" s="1"/>
      <c r="S13" s="1"/>
      <c r="U13" s="1">
        <v>8</v>
      </c>
      <c r="V13" s="1">
        <f t="shared" si="2"/>
        <v>0</v>
      </c>
      <c r="W13" s="1"/>
      <c r="X13" s="1"/>
      <c r="Y13" s="1"/>
      <c r="Z13" s="1"/>
      <c r="AA13" s="1"/>
      <c r="AB13" s="5"/>
      <c r="AC13" s="1">
        <v>8</v>
      </c>
      <c r="AD13" s="1">
        <f t="shared" si="3"/>
        <v>0</v>
      </c>
      <c r="AE13" s="1"/>
      <c r="AF13" s="1"/>
      <c r="AG13" s="1"/>
      <c r="AH13" s="1"/>
      <c r="AI13" s="1"/>
    </row>
    <row r="14" spans="1:35" x14ac:dyDescent="0.25">
      <c r="A14" s="1">
        <v>12</v>
      </c>
      <c r="B14" s="1"/>
      <c r="C14" s="1"/>
      <c r="D14" s="1"/>
      <c r="E14" s="1"/>
      <c r="F14" s="1"/>
      <c r="G14" s="1"/>
      <c r="H14" s="1"/>
      <c r="I14" s="1"/>
      <c r="K14" s="1">
        <v>12</v>
      </c>
      <c r="L14" s="1"/>
      <c r="M14" s="1"/>
      <c r="N14" s="1"/>
      <c r="O14" s="1"/>
      <c r="P14" s="1"/>
      <c r="Q14" s="1"/>
      <c r="R14" s="1"/>
      <c r="S14" s="1"/>
      <c r="U14" s="1">
        <v>12</v>
      </c>
      <c r="V14" s="1">
        <f t="shared" si="2"/>
        <v>0</v>
      </c>
      <c r="W14" s="1"/>
      <c r="X14" s="1"/>
      <c r="Y14" s="1"/>
      <c r="Z14" s="1"/>
      <c r="AA14" s="1"/>
      <c r="AB14" s="5"/>
      <c r="AC14" s="1">
        <v>12</v>
      </c>
      <c r="AD14" s="1">
        <f t="shared" si="3"/>
        <v>0</v>
      </c>
      <c r="AE14" s="1"/>
      <c r="AF14" s="1"/>
      <c r="AG14" s="1"/>
      <c r="AH14" s="1"/>
      <c r="AI14" s="1"/>
    </row>
    <row r="15" spans="1:35" x14ac:dyDescent="0.25">
      <c r="A15" s="1">
        <v>24</v>
      </c>
      <c r="B15" s="1"/>
      <c r="C15" s="1"/>
      <c r="D15" s="1"/>
      <c r="E15" s="1"/>
      <c r="F15" s="1"/>
      <c r="G15" s="1"/>
      <c r="H15" s="1"/>
      <c r="I15" s="1"/>
      <c r="K15" s="1">
        <v>24</v>
      </c>
      <c r="L15" s="1"/>
      <c r="M15" s="1"/>
      <c r="N15" s="1"/>
      <c r="O15" s="1"/>
      <c r="P15" s="1"/>
      <c r="Q15" s="1"/>
      <c r="R15" s="1"/>
      <c r="S15" s="1"/>
      <c r="U15" s="1">
        <v>24</v>
      </c>
      <c r="V15" s="1">
        <f t="shared" si="2"/>
        <v>0</v>
      </c>
      <c r="W15" s="1"/>
      <c r="X15" s="1"/>
      <c r="Y15" s="1"/>
      <c r="Z15" s="1"/>
      <c r="AA15" s="1"/>
      <c r="AB15" s="5"/>
      <c r="AC15" s="1">
        <v>24</v>
      </c>
      <c r="AD15" s="1">
        <f t="shared" si="3"/>
        <v>0</v>
      </c>
      <c r="AE15" s="1"/>
      <c r="AF15" s="1"/>
      <c r="AG15" s="1"/>
      <c r="AH15" s="1"/>
      <c r="AI15" s="1"/>
    </row>
    <row r="17" spans="1:35" x14ac:dyDescent="0.25">
      <c r="B17" s="1">
        <v>1</v>
      </c>
      <c r="C17" s="1">
        <v>4</v>
      </c>
      <c r="D17" s="1">
        <v>9</v>
      </c>
      <c r="E17" s="1">
        <v>14</v>
      </c>
      <c r="F17" s="1">
        <v>23</v>
      </c>
      <c r="G17" s="1">
        <v>32</v>
      </c>
      <c r="H17" s="1">
        <v>124</v>
      </c>
      <c r="I17" s="1">
        <v>900</v>
      </c>
      <c r="L17" s="1">
        <v>1</v>
      </c>
      <c r="M17" s="1">
        <v>4</v>
      </c>
      <c r="N17" s="1">
        <v>9</v>
      </c>
      <c r="O17" s="1">
        <v>14</v>
      </c>
      <c r="P17" s="1">
        <v>23</v>
      </c>
      <c r="Q17" s="1">
        <v>32</v>
      </c>
      <c r="R17" s="1">
        <v>124</v>
      </c>
      <c r="S17" s="1">
        <v>900</v>
      </c>
      <c r="U17">
        <v>124</v>
      </c>
      <c r="V17" s="1">
        <v>1</v>
      </c>
      <c r="W17" s="1">
        <v>2</v>
      </c>
      <c r="X17" s="1">
        <v>8</v>
      </c>
      <c r="Y17" s="1">
        <v>32</v>
      </c>
      <c r="Z17" s="1">
        <v>128</v>
      </c>
      <c r="AA17" s="1">
        <v>512</v>
      </c>
      <c r="AB17" s="5"/>
      <c r="AC17">
        <v>124</v>
      </c>
      <c r="AD17" s="1">
        <v>1</v>
      </c>
      <c r="AE17" s="1">
        <v>2</v>
      </c>
      <c r="AF17" s="1">
        <v>4</v>
      </c>
      <c r="AG17" s="1">
        <v>8</v>
      </c>
      <c r="AH17" s="1">
        <v>12</v>
      </c>
      <c r="AI17" s="1">
        <v>24</v>
      </c>
    </row>
    <row r="18" spans="1:35" x14ac:dyDescent="0.25">
      <c r="A18" s="1">
        <v>1</v>
      </c>
      <c r="B18" s="1">
        <f>'Sec. O2'!A8</f>
        <v>186</v>
      </c>
      <c r="C18" s="1">
        <f>'Sec. O2'!B8</f>
        <v>2403</v>
      </c>
      <c r="D18" s="1">
        <f>'Sec. O2'!C8</f>
        <v>9724</v>
      </c>
      <c r="E18" s="1">
        <f>'Sec. O2'!D8</f>
        <v>29951</v>
      </c>
      <c r="F18" s="1">
        <f>'Sec. O2'!E8</f>
        <v>75065</v>
      </c>
      <c r="G18" s="1">
        <f>'Sec. O2'!F8</f>
        <v>164256</v>
      </c>
      <c r="H18" s="1">
        <f>'Sec. O2'!G8</f>
        <v>2117540</v>
      </c>
      <c r="I18" s="1">
        <f>'Sec. O2'!H8</f>
        <v>111478281</v>
      </c>
      <c r="K18" s="1">
        <v>1</v>
      </c>
      <c r="L18" s="1">
        <f>SUM(B2,L2,B10,L10,B18)/5</f>
        <v>185.4</v>
      </c>
      <c r="M18" s="1">
        <f>SUM(C2,M2,C10,M10,C18)/5</f>
        <v>2301.4</v>
      </c>
      <c r="N18" s="1">
        <f>SUM(D2,N2,D10,N10,D18)/5</f>
        <v>9889</v>
      </c>
      <c r="O18" s="1">
        <f>SUM(E2,O2,E10,O10,E18)/5</f>
        <v>30167.4</v>
      </c>
      <c r="P18" s="1">
        <f>SUM(F2,P2,F10,P10,F18)/5</f>
        <v>68609.600000000006</v>
      </c>
      <c r="Q18" s="1">
        <f>SUM(G2,Q2,G10,Q10,G18)/5</f>
        <v>164137.60000000001</v>
      </c>
      <c r="R18" s="1">
        <f t="shared" ref="R18:S23" si="4">SUM(H2,R2,H10,R10,H18)/5</f>
        <v>2151090.4</v>
      </c>
      <c r="S18" s="1">
        <f t="shared" si="4"/>
        <v>109843345</v>
      </c>
      <c r="U18" s="1">
        <v>1</v>
      </c>
      <c r="V18" s="1">
        <f>H18</f>
        <v>2117540</v>
      </c>
      <c r="W18" s="1"/>
      <c r="X18" s="1"/>
      <c r="Y18" s="1"/>
      <c r="Z18" s="1"/>
      <c r="AA18" s="1"/>
      <c r="AB18" s="5"/>
      <c r="AC18" s="1">
        <v>1</v>
      </c>
      <c r="AD18" s="1">
        <f>SUM(V2,AD2,V10,AD10,V18)/5</f>
        <v>1317219.8</v>
      </c>
      <c r="AE18" s="1">
        <f>SUM(W2,AE2,W10,AE10,W18)/5</f>
        <v>0</v>
      </c>
      <c r="AF18" s="1">
        <f t="shared" ref="AF18:AI18" si="5">SUM(X2,AF2,X10,AF10,X18)/5</f>
        <v>0</v>
      </c>
      <c r="AG18" s="1">
        <f t="shared" si="5"/>
        <v>0</v>
      </c>
      <c r="AH18" s="1">
        <f t="shared" si="5"/>
        <v>0</v>
      </c>
      <c r="AI18" s="1">
        <f t="shared" si="5"/>
        <v>0</v>
      </c>
    </row>
    <row r="19" spans="1:35" x14ac:dyDescent="0.25">
      <c r="A19" s="1">
        <v>2</v>
      </c>
      <c r="B19" s="1"/>
      <c r="C19" s="1"/>
      <c r="D19" s="1"/>
      <c r="E19" s="1"/>
      <c r="F19" s="1"/>
      <c r="G19" s="1"/>
      <c r="H19" s="1"/>
      <c r="I19" s="1"/>
      <c r="K19" s="1">
        <v>2</v>
      </c>
      <c r="L19" s="1">
        <f>SUM(B3,L3,B11,L11,B19)/5</f>
        <v>0</v>
      </c>
      <c r="M19" s="1">
        <f>SUM(C3,M3,C11,M11,C19)/5</f>
        <v>0</v>
      </c>
      <c r="N19" s="1">
        <f>SUM(D3,N3,D11,N11,D19)/5</f>
        <v>0</v>
      </c>
      <c r="O19" s="1">
        <f>SUM(E3,O3,E11,O11,E19)/5</f>
        <v>0</v>
      </c>
      <c r="P19" s="1">
        <f>SUM(F3,P3,F11,P11,F19)/5</f>
        <v>0</v>
      </c>
      <c r="Q19" s="1">
        <f>SUM(G3,Q3,G11,Q11,G19)/5</f>
        <v>0</v>
      </c>
      <c r="R19" s="1">
        <f t="shared" si="4"/>
        <v>0</v>
      </c>
      <c r="S19" s="1">
        <f t="shared" si="4"/>
        <v>0</v>
      </c>
      <c r="U19" s="1">
        <v>2</v>
      </c>
      <c r="V19" s="1">
        <f t="shared" ref="V19:V23" si="6">H19</f>
        <v>0</v>
      </c>
      <c r="W19" s="1"/>
      <c r="X19" s="1"/>
      <c r="Y19" s="1"/>
      <c r="Z19" s="1"/>
      <c r="AA19" s="1"/>
      <c r="AB19" s="5"/>
      <c r="AC19" s="1">
        <v>2</v>
      </c>
      <c r="AD19" s="1">
        <f>SUM(V3,AD3,V11,AD11,V19)/5</f>
        <v>0</v>
      </c>
      <c r="AE19" s="1">
        <f>SUM(W3,AE3,W11,AE11,W19)/5</f>
        <v>0</v>
      </c>
      <c r="AF19" s="1">
        <f>SUM(X3,AF3,X11,AF11,X19)/5</f>
        <v>0</v>
      </c>
      <c r="AG19" s="1">
        <f>SUM(Y3,AG3,Y11,AG11,Y19)/5</f>
        <v>0</v>
      </c>
      <c r="AH19" s="1">
        <f>SUM(Z3,AH3,Z11,AH11,Z19)/5</f>
        <v>0</v>
      </c>
      <c r="AI19" s="1">
        <f>SUM(AA3,AI3,AA11,AI11,AA19)/5</f>
        <v>0</v>
      </c>
    </row>
    <row r="20" spans="1:35" x14ac:dyDescent="0.25">
      <c r="A20" s="1">
        <v>4</v>
      </c>
      <c r="B20" s="1"/>
      <c r="C20" s="1"/>
      <c r="D20" s="1"/>
      <c r="E20" s="1"/>
      <c r="F20" s="1"/>
      <c r="G20" s="1"/>
      <c r="H20" s="1"/>
      <c r="I20" s="1"/>
      <c r="K20" s="1">
        <v>4</v>
      </c>
      <c r="L20" s="1">
        <f>SUM(B4,L4,B12,L12,B20)/5</f>
        <v>0</v>
      </c>
      <c r="M20" s="1">
        <f>SUM(C4,M4,C12,M12,C20)/5</f>
        <v>0</v>
      </c>
      <c r="N20" s="1">
        <f>SUM(D4,N4,D12,N12,D20)/5</f>
        <v>0</v>
      </c>
      <c r="O20" s="1">
        <f>SUM(E4,O4,E12,O12,E20)/5</f>
        <v>0</v>
      </c>
      <c r="P20" s="1">
        <f>SUM(F4,P4,F12,P12,F20)/5</f>
        <v>0</v>
      </c>
      <c r="Q20" s="1">
        <f>SUM(G4,Q4,G12,Q12,G20)/5</f>
        <v>0</v>
      </c>
      <c r="R20" s="1">
        <f t="shared" si="4"/>
        <v>0</v>
      </c>
      <c r="S20" s="1">
        <f t="shared" si="4"/>
        <v>0</v>
      </c>
      <c r="U20" s="1">
        <v>4</v>
      </c>
      <c r="V20" s="1">
        <f t="shared" si="6"/>
        <v>0</v>
      </c>
      <c r="W20" s="1"/>
      <c r="X20" s="1"/>
      <c r="Y20" s="1"/>
      <c r="Z20" s="1"/>
      <c r="AA20" s="1"/>
      <c r="AB20" s="5"/>
      <c r="AC20" s="1">
        <v>8</v>
      </c>
      <c r="AD20" s="1">
        <f>SUM(V4,AD4,V12,AD12,V20)/5</f>
        <v>0</v>
      </c>
      <c r="AE20" s="1">
        <f>SUM(W4,AE4,W12,AE12,W20)/5</f>
        <v>0</v>
      </c>
      <c r="AF20" s="1">
        <f>SUM(X4,AF4,X12,AF12,X20)/5</f>
        <v>0</v>
      </c>
      <c r="AG20" s="1">
        <f>SUM(Y4,AG4,Y12,AG12,Y20)/5</f>
        <v>0</v>
      </c>
      <c r="AH20" s="1">
        <f>SUM(Z4,AH4,Z12,AH12,Z20)/5</f>
        <v>0</v>
      </c>
      <c r="AI20" s="1">
        <f>SUM(AA4,AI4,AA12,AI12,AA20)/5</f>
        <v>0</v>
      </c>
    </row>
    <row r="21" spans="1:35" x14ac:dyDescent="0.25">
      <c r="A21" s="1">
        <v>8</v>
      </c>
      <c r="B21" s="1"/>
      <c r="C21" s="1"/>
      <c r="D21" s="1"/>
      <c r="E21" s="1"/>
      <c r="F21" s="1"/>
      <c r="G21" s="1"/>
      <c r="H21" s="1"/>
      <c r="I21" s="1"/>
      <c r="K21" s="1">
        <v>8</v>
      </c>
      <c r="L21" s="1">
        <f>SUM(B5,L5,B13,L13,B21)/5</f>
        <v>0</v>
      </c>
      <c r="M21" s="1">
        <f>SUM(C5,M5,C13,M13,C21)/5</f>
        <v>0</v>
      </c>
      <c r="N21" s="1">
        <f>SUM(D5,N5,D13,N13,D21)/5</f>
        <v>0</v>
      </c>
      <c r="O21" s="1">
        <f>SUM(E5,O5,E13,O13,E21)/5</f>
        <v>0</v>
      </c>
      <c r="P21" s="1">
        <f>SUM(F5,P5,F13,P13,F21)/5</f>
        <v>0</v>
      </c>
      <c r="Q21" s="1">
        <f>SUM(G5,Q5,G13,Q13,G21)/5</f>
        <v>0</v>
      </c>
      <c r="R21" s="1">
        <f t="shared" si="4"/>
        <v>0</v>
      </c>
      <c r="S21" s="1">
        <f t="shared" si="4"/>
        <v>0</v>
      </c>
      <c r="U21" s="1">
        <v>8</v>
      </c>
      <c r="V21" s="1">
        <f t="shared" si="6"/>
        <v>0</v>
      </c>
      <c r="W21" s="1"/>
      <c r="X21" s="1"/>
      <c r="Y21" s="1"/>
      <c r="Z21" s="1"/>
      <c r="AA21" s="1"/>
      <c r="AB21" s="5"/>
      <c r="AC21" s="1">
        <v>32</v>
      </c>
      <c r="AD21" s="1">
        <f>SUM(V5,AD5,V13,AD13,V21)/5</f>
        <v>0</v>
      </c>
      <c r="AE21" s="1">
        <f>SUM(W5,AE5,W13,AE13,W21)/5</f>
        <v>0</v>
      </c>
      <c r="AF21" s="1">
        <f>SUM(X5,AF5,X13,AF13,X21)/5</f>
        <v>0</v>
      </c>
      <c r="AG21" s="1">
        <f>SUM(Y5,AG5,Y13,AG13,Y21)/5</f>
        <v>0</v>
      </c>
      <c r="AH21" s="1">
        <f>SUM(Z5,AH5,Z13,AH13,Z21)/5</f>
        <v>0</v>
      </c>
      <c r="AI21" s="1">
        <f>SUM(AA5,AI5,AA13,AI13,AA21)/5</f>
        <v>0</v>
      </c>
    </row>
    <row r="22" spans="1:35" x14ac:dyDescent="0.25">
      <c r="A22" s="1">
        <v>12</v>
      </c>
      <c r="B22" s="1"/>
      <c r="C22" s="1"/>
      <c r="D22" s="1"/>
      <c r="E22" s="1"/>
      <c r="F22" s="1"/>
      <c r="G22" s="1"/>
      <c r="H22" s="1"/>
      <c r="I22" s="1"/>
      <c r="K22" s="1">
        <v>12</v>
      </c>
      <c r="L22" s="1">
        <f>SUM(B6,L6,B14,L14,B22)/5</f>
        <v>0</v>
      </c>
      <c r="M22" s="1">
        <f>SUM(C6,M6,C14,M14,C22)/5</f>
        <v>0</v>
      </c>
      <c r="N22" s="1">
        <f>SUM(D6,N6,D14,N14,D22)/5</f>
        <v>0</v>
      </c>
      <c r="O22" s="1">
        <f>SUM(E6,O6,E14,O14,E22)/5</f>
        <v>0</v>
      </c>
      <c r="P22" s="1">
        <f>SUM(F6,P6,F14,P14,F22)/5</f>
        <v>0</v>
      </c>
      <c r="Q22" s="1">
        <f>SUM(G6,Q6,G14,Q14,G22)/5</f>
        <v>0</v>
      </c>
      <c r="R22" s="1">
        <f t="shared" si="4"/>
        <v>0</v>
      </c>
      <c r="S22" s="1">
        <f t="shared" si="4"/>
        <v>0</v>
      </c>
      <c r="U22" s="1">
        <v>12</v>
      </c>
      <c r="V22" s="1">
        <f t="shared" si="6"/>
        <v>0</v>
      </c>
      <c r="W22" s="1"/>
      <c r="X22" s="1"/>
      <c r="Y22" s="1"/>
      <c r="Z22" s="1"/>
      <c r="AA22" s="1"/>
      <c r="AB22" s="5"/>
      <c r="AC22" s="1">
        <v>128</v>
      </c>
      <c r="AD22" s="1">
        <f>SUM(V6,AD6,V14,AD14,V22)/5</f>
        <v>0</v>
      </c>
      <c r="AE22" s="1">
        <f>SUM(W6,AE6,W14,AE14,W22)/5</f>
        <v>0</v>
      </c>
      <c r="AF22" s="1">
        <f>SUM(X6,AF6,X14,AF14,X22)/5</f>
        <v>0</v>
      </c>
      <c r="AG22" s="1">
        <f>SUM(Y6,AG6,Y14,AG14,Y22)/5</f>
        <v>0</v>
      </c>
      <c r="AH22" s="1">
        <f>SUM(Z6,AH6,Z14,AH14,Z22)/5</f>
        <v>0</v>
      </c>
      <c r="AI22" s="1">
        <f>SUM(AA6,AI6,AA14,AI14,AA22)/5</f>
        <v>0</v>
      </c>
    </row>
    <row r="23" spans="1:35" x14ac:dyDescent="0.25">
      <c r="A23" s="1">
        <v>24</v>
      </c>
      <c r="B23" s="1"/>
      <c r="C23" s="1"/>
      <c r="D23" s="1"/>
      <c r="E23" s="1"/>
      <c r="F23" s="1"/>
      <c r="G23" s="1"/>
      <c r="H23" s="1"/>
      <c r="I23" s="1"/>
      <c r="K23" s="1">
        <v>24</v>
      </c>
      <c r="L23" s="1">
        <f>SUM(B7,L7,B15,L15,B23)/5</f>
        <v>0</v>
      </c>
      <c r="M23" s="1">
        <f>SUM(C7,M7,C15,M15,C23)/5</f>
        <v>0</v>
      </c>
      <c r="N23" s="1">
        <f>SUM(D7,N7,D15,N15,D23)/5</f>
        <v>0</v>
      </c>
      <c r="O23" s="1">
        <f>SUM(E7,O7,E15,O15,E23)/5</f>
        <v>0</v>
      </c>
      <c r="P23" s="1">
        <f>SUM(F7,P7,F15,P15,F23)/5</f>
        <v>0</v>
      </c>
      <c r="Q23" s="1">
        <f>SUM(G7,Q7,G15,Q15,G23)/5</f>
        <v>0</v>
      </c>
      <c r="R23" s="1">
        <f t="shared" si="4"/>
        <v>0</v>
      </c>
      <c r="S23" s="1">
        <f t="shared" si="4"/>
        <v>0</v>
      </c>
      <c r="U23" s="1">
        <v>24</v>
      </c>
      <c r="V23" s="1">
        <f t="shared" si="6"/>
        <v>0</v>
      </c>
      <c r="W23" s="1"/>
      <c r="X23" s="1"/>
      <c r="Y23" s="1"/>
      <c r="Z23" s="1"/>
      <c r="AA23" s="1"/>
      <c r="AB23" s="5"/>
      <c r="AC23" s="1">
        <v>512</v>
      </c>
      <c r="AD23" s="1">
        <f>SUM(V7,AD7,V15,AD15,V23)/5</f>
        <v>0</v>
      </c>
      <c r="AE23" s="1">
        <f>SUM(W7,AE7,W15,AE15,W23)/5</f>
        <v>0</v>
      </c>
      <c r="AF23" s="1">
        <f>SUM(X7,AF7,X15,AF15,X23)/5</f>
        <v>0</v>
      </c>
      <c r="AG23" s="1">
        <f>SUM(Y7,AG7,Y15,AG15,Y23)/5</f>
        <v>0</v>
      </c>
      <c r="AH23" s="1">
        <f>SUM(Z7,AH7,Z15,AH15,Z23)/5</f>
        <v>0</v>
      </c>
      <c r="AI23" s="1">
        <f>SUM(AA7,AI7,AA15,AI15,AA23)/5</f>
        <v>0</v>
      </c>
    </row>
    <row r="24" spans="1:35" x14ac:dyDescent="0.25">
      <c r="M24" t="s">
        <v>19</v>
      </c>
    </row>
    <row r="25" spans="1:35" x14ac:dyDescent="0.25">
      <c r="A25" t="s">
        <v>18</v>
      </c>
      <c r="C25">
        <f>PROGRESO!E3</f>
        <v>10.256410256410255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1"/>
  <sheetViews>
    <sheetView zoomScale="40" zoomScaleNormal="40" workbookViewId="0">
      <selection activeCell="AQ46" sqref="AQ46"/>
    </sheetView>
  </sheetViews>
  <sheetFormatPr baseColWidth="10" defaultRowHeight="15" x14ac:dyDescent="0.25"/>
  <cols>
    <col min="3" max="3" width="31" bestFit="1" customWidth="1"/>
    <col min="13" max="13" width="31.140625" bestFit="1" customWidth="1"/>
    <col min="31" max="31" width="15.28515625" bestFit="1" customWidth="1"/>
    <col min="41" max="41" width="0" hidden="1" customWidth="1"/>
    <col min="42" max="42" width="15.28515625" bestFit="1" customWidth="1"/>
  </cols>
  <sheetData>
    <row r="1" spans="1:50" x14ac:dyDescent="0.25">
      <c r="A1" t="s">
        <v>31</v>
      </c>
      <c r="C1" s="1" t="s">
        <v>20</v>
      </c>
      <c r="D1" s="1">
        <f>'OMP O0'!L17</f>
        <v>1</v>
      </c>
      <c r="E1" s="1">
        <f>'OMP O0'!M17</f>
        <v>4</v>
      </c>
      <c r="F1" s="1">
        <f>'OMP O0'!N17</f>
        <v>9</v>
      </c>
      <c r="G1" s="1">
        <f>'OMP O0'!O17</f>
        <v>14</v>
      </c>
      <c r="H1" s="1">
        <f>'OMP O0'!P17</f>
        <v>23</v>
      </c>
      <c r="I1" s="1">
        <f>'OMP O0'!Q17</f>
        <v>32</v>
      </c>
      <c r="J1" s="1">
        <f>'OMP O0'!R17</f>
        <v>124</v>
      </c>
      <c r="K1" s="1">
        <f>'OMP O0'!S17</f>
        <v>900</v>
      </c>
      <c r="M1" s="1" t="s">
        <v>22</v>
      </c>
      <c r="N1" s="1">
        <f>'OMP O0'!AD17</f>
        <v>1</v>
      </c>
      <c r="O1" s="1">
        <f>'OMP O0'!AE17</f>
        <v>2</v>
      </c>
      <c r="P1" s="1">
        <f>'OMP O0'!AF17</f>
        <v>4</v>
      </c>
      <c r="Q1" s="1">
        <f>'OMP O0'!AG17</f>
        <v>8</v>
      </c>
      <c r="R1" s="1">
        <f>'OMP O0'!AH17</f>
        <v>12</v>
      </c>
      <c r="S1" s="1">
        <f>'OMP O0'!AI17</f>
        <v>24</v>
      </c>
      <c r="U1" t="str">
        <f>"Log("&amp;C1&amp;")"</f>
        <v>Log(Talla vs Proc (Sin optimizar))</v>
      </c>
      <c r="V1">
        <f>D1</f>
        <v>1</v>
      </c>
      <c r="W1">
        <f t="shared" ref="W1:AC1" si="0">E1</f>
        <v>4</v>
      </c>
      <c r="X1">
        <f t="shared" si="0"/>
        <v>9</v>
      </c>
      <c r="Y1">
        <f t="shared" si="0"/>
        <v>14</v>
      </c>
      <c r="Z1">
        <f t="shared" si="0"/>
        <v>23</v>
      </c>
      <c r="AA1">
        <f t="shared" si="0"/>
        <v>32</v>
      </c>
      <c r="AB1">
        <f t="shared" si="0"/>
        <v>124</v>
      </c>
      <c r="AC1">
        <f t="shared" si="0"/>
        <v>900</v>
      </c>
      <c r="AE1" s="1" t="s">
        <v>6</v>
      </c>
      <c r="AF1" s="1">
        <v>1</v>
      </c>
      <c r="AG1" s="1">
        <v>4</v>
      </c>
      <c r="AH1" s="1">
        <v>9</v>
      </c>
      <c r="AI1" s="1">
        <v>14</v>
      </c>
      <c r="AJ1" s="1">
        <v>23</v>
      </c>
      <c r="AK1" s="1">
        <v>32</v>
      </c>
      <c r="AL1" s="1">
        <v>124</v>
      </c>
      <c r="AM1" s="1">
        <v>900</v>
      </c>
      <c r="AP1" s="1" t="s">
        <v>30</v>
      </c>
      <c r="AQ1" s="1">
        <v>1</v>
      </c>
      <c r="AR1" s="1">
        <v>4</v>
      </c>
      <c r="AS1" s="1">
        <v>9</v>
      </c>
      <c r="AT1" s="1">
        <v>14</v>
      </c>
      <c r="AU1" s="1">
        <v>23</v>
      </c>
      <c r="AV1" s="1">
        <v>32</v>
      </c>
      <c r="AW1" s="1">
        <v>124</v>
      </c>
      <c r="AX1" s="1">
        <v>900</v>
      </c>
    </row>
    <row r="2" spans="1:50" x14ac:dyDescent="0.25">
      <c r="C2" s="1" t="str">
        <f>'OMP O0'!K18&amp;" procesador"</f>
        <v>1 procesador</v>
      </c>
      <c r="D2" s="1">
        <f>'OMP O0'!L18</f>
        <v>751.8</v>
      </c>
      <c r="E2" s="1">
        <f>'OMP O0'!M18</f>
        <v>7942.6399999999994</v>
      </c>
      <c r="F2" s="1">
        <f>'OMP O0'!N18</f>
        <v>30123.879999999997</v>
      </c>
      <c r="G2" s="1">
        <f>'OMP O0'!O18</f>
        <v>86831.4</v>
      </c>
      <c r="H2" s="1">
        <f>'OMP O0'!P18</f>
        <v>206921.84</v>
      </c>
      <c r="I2" s="1">
        <f>'OMP O0'!Q18</f>
        <v>417363.24</v>
      </c>
      <c r="J2" s="1">
        <f>'OMP O0'!R18</f>
        <v>5618563.7200000007</v>
      </c>
      <c r="K2" s="1">
        <f>'OMP O0'!S18</f>
        <v>268459801.06666672</v>
      </c>
      <c r="M2" s="1" t="str">
        <f>'OMP O0'!AC18&amp;" bloque por hilo"</f>
        <v>1 bloque por hilo</v>
      </c>
      <c r="N2" s="1">
        <f>'OMP O0'!AD18</f>
        <v>3447174.44</v>
      </c>
      <c r="O2" s="1">
        <f>'OMP O0'!AE18</f>
        <v>0</v>
      </c>
      <c r="P2" s="1">
        <f>'OMP O0'!AF18</f>
        <v>0</v>
      </c>
      <c r="Q2" s="1">
        <f>'OMP O0'!AG18</f>
        <v>0</v>
      </c>
      <c r="R2" s="1">
        <f>'OMP O0'!AH18</f>
        <v>0</v>
      </c>
      <c r="S2" s="1">
        <f>'OMP O0'!AI18</f>
        <v>0</v>
      </c>
      <c r="U2" t="str">
        <f>C2</f>
        <v>1 procesador</v>
      </c>
      <c r="V2">
        <f>LOG10(D2)</f>
        <v>2.8761023213777936</v>
      </c>
      <c r="W2">
        <f t="shared" ref="W2:AC7" si="1">LOG10(E2)</f>
        <v>3.8999648786067218</v>
      </c>
      <c r="X2">
        <f t="shared" si="1"/>
        <v>4.4789109088987109</v>
      </c>
      <c r="Y2">
        <f t="shared" si="1"/>
        <v>4.9386768032957766</v>
      </c>
      <c r="Z2">
        <f t="shared" si="1"/>
        <v>5.3158063316077859</v>
      </c>
      <c r="AA2">
        <f t="shared" si="1"/>
        <v>5.6205141951650077</v>
      </c>
      <c r="AB2">
        <f t="shared" si="1"/>
        <v>6.7496253105514441</v>
      </c>
      <c r="AC2">
        <f t="shared" si="1"/>
        <v>8.4288792640320533</v>
      </c>
      <c r="AE2" s="1" t="s">
        <v>24</v>
      </c>
      <c r="AF2" s="1">
        <f>D$2/D2</f>
        <v>1</v>
      </c>
      <c r="AG2" s="1">
        <f t="shared" ref="AG2:AM7" si="2">E$2/E2</f>
        <v>1</v>
      </c>
      <c r="AH2" s="1">
        <f t="shared" si="2"/>
        <v>1</v>
      </c>
      <c r="AI2" s="1">
        <f t="shared" si="2"/>
        <v>1</v>
      </c>
      <c r="AJ2" s="1">
        <f t="shared" si="2"/>
        <v>1</v>
      </c>
      <c r="AK2" s="1">
        <f t="shared" si="2"/>
        <v>1</v>
      </c>
      <c r="AL2" s="1">
        <f t="shared" si="2"/>
        <v>1</v>
      </c>
      <c r="AM2" s="1">
        <f t="shared" si="2"/>
        <v>1</v>
      </c>
      <c r="AO2">
        <v>1</v>
      </c>
      <c r="AP2" s="1" t="s">
        <v>24</v>
      </c>
      <c r="AQ2" s="1">
        <f>AF2/$AO2</f>
        <v>1</v>
      </c>
      <c r="AR2" s="1">
        <f t="shared" ref="AR2:AX2" si="3">AG2/$AO2</f>
        <v>1</v>
      </c>
      <c r="AS2" s="1">
        <f t="shared" si="3"/>
        <v>1</v>
      </c>
      <c r="AT2" s="1">
        <f t="shared" si="3"/>
        <v>1</v>
      </c>
      <c r="AU2" s="1">
        <f t="shared" si="3"/>
        <v>1</v>
      </c>
      <c r="AV2" s="1">
        <f t="shared" si="3"/>
        <v>1</v>
      </c>
      <c r="AW2" s="1">
        <f t="shared" si="3"/>
        <v>1</v>
      </c>
      <c r="AX2" s="1">
        <f t="shared" si="3"/>
        <v>1</v>
      </c>
    </row>
    <row r="3" spans="1:50" x14ac:dyDescent="0.25">
      <c r="C3" s="1" t="str">
        <f>'OMP O0'!K19&amp;" procesadores"</f>
        <v>2 procesadores</v>
      </c>
      <c r="D3" s="1">
        <f>'OMP O0'!L19</f>
        <v>0</v>
      </c>
      <c r="E3" s="1">
        <f>'OMP O0'!M19</f>
        <v>0</v>
      </c>
      <c r="F3" s="1">
        <f>'OMP O0'!N19</f>
        <v>0</v>
      </c>
      <c r="G3" s="1">
        <f>'OMP O0'!O19</f>
        <v>0</v>
      </c>
      <c r="H3" s="1">
        <f>'OMP O0'!P19</f>
        <v>0</v>
      </c>
      <c r="I3" s="1">
        <f>'OMP O0'!Q19</f>
        <v>0</v>
      </c>
      <c r="J3" s="1">
        <f>'OMP O0'!R19</f>
        <v>0</v>
      </c>
      <c r="K3" s="1">
        <f>'OMP O0'!S19</f>
        <v>0</v>
      </c>
      <c r="M3" s="1" t="str">
        <f>'OMP O0'!AC19&amp;" bloques por hilo"</f>
        <v>2 bloques por hilo</v>
      </c>
      <c r="N3" s="1">
        <f>'OMP O0'!AD19</f>
        <v>0</v>
      </c>
      <c r="O3" s="1">
        <f>'OMP O0'!AE19</f>
        <v>0</v>
      </c>
      <c r="P3" s="1">
        <f>'OMP O0'!AF19</f>
        <v>0</v>
      </c>
      <c r="Q3" s="1">
        <f>'OMP O0'!AG19</f>
        <v>0</v>
      </c>
      <c r="R3" s="1">
        <f>'OMP O0'!AH19</f>
        <v>0</v>
      </c>
      <c r="S3" s="1">
        <f>'OMP O0'!AI19</f>
        <v>0</v>
      </c>
      <c r="U3" t="str">
        <f t="shared" ref="U3:U7" si="4">C3</f>
        <v>2 procesadores</v>
      </c>
      <c r="V3" t="e">
        <f t="shared" ref="V3:V7" si="5">LOG10(D3)</f>
        <v>#NUM!</v>
      </c>
      <c r="W3" t="e">
        <f t="shared" si="1"/>
        <v>#NUM!</v>
      </c>
      <c r="X3" t="e">
        <f t="shared" si="1"/>
        <v>#NUM!</v>
      </c>
      <c r="Y3" t="e">
        <f t="shared" si="1"/>
        <v>#NUM!</v>
      </c>
      <c r="Z3" t="e">
        <f t="shared" si="1"/>
        <v>#NUM!</v>
      </c>
      <c r="AA3" t="e">
        <f t="shared" si="1"/>
        <v>#NUM!</v>
      </c>
      <c r="AB3" t="e">
        <f t="shared" si="1"/>
        <v>#NUM!</v>
      </c>
      <c r="AC3" t="e">
        <f t="shared" si="1"/>
        <v>#NUM!</v>
      </c>
      <c r="AE3" s="1" t="s">
        <v>25</v>
      </c>
      <c r="AF3" s="1" t="e">
        <f t="shared" ref="AF3:AF7" si="6">D$2/D3</f>
        <v>#DIV/0!</v>
      </c>
      <c r="AG3" s="1" t="e">
        <f t="shared" si="2"/>
        <v>#DIV/0!</v>
      </c>
      <c r="AH3" s="1" t="e">
        <f t="shared" si="2"/>
        <v>#DIV/0!</v>
      </c>
      <c r="AI3" s="1" t="e">
        <f t="shared" si="2"/>
        <v>#DIV/0!</v>
      </c>
      <c r="AJ3" s="1" t="e">
        <f t="shared" si="2"/>
        <v>#DIV/0!</v>
      </c>
      <c r="AK3" s="1" t="e">
        <f t="shared" si="2"/>
        <v>#DIV/0!</v>
      </c>
      <c r="AL3" s="1" t="e">
        <f t="shared" si="2"/>
        <v>#DIV/0!</v>
      </c>
      <c r="AM3" s="1" t="e">
        <f t="shared" si="2"/>
        <v>#DIV/0!</v>
      </c>
      <c r="AO3">
        <v>2</v>
      </c>
      <c r="AP3" s="1" t="s">
        <v>25</v>
      </c>
      <c r="AQ3" s="1" t="e">
        <f t="shared" ref="AQ3:AQ7" si="7">AF3/$AO3</f>
        <v>#DIV/0!</v>
      </c>
      <c r="AR3" s="1" t="e">
        <f t="shared" ref="AR3:AR7" si="8">AG3/$AO3</f>
        <v>#DIV/0!</v>
      </c>
      <c r="AS3" s="1" t="e">
        <f t="shared" ref="AS3:AS7" si="9">AH3/$AO3</f>
        <v>#DIV/0!</v>
      </c>
      <c r="AT3" s="1" t="e">
        <f t="shared" ref="AT3:AT7" si="10">AI3/$AO3</f>
        <v>#DIV/0!</v>
      </c>
      <c r="AU3" s="1" t="e">
        <f t="shared" ref="AU3:AU7" si="11">AJ3/$AO3</f>
        <v>#DIV/0!</v>
      </c>
      <c r="AV3" s="1" t="e">
        <f t="shared" ref="AV3:AV7" si="12">AK3/$AO3</f>
        <v>#DIV/0!</v>
      </c>
      <c r="AW3" s="1" t="e">
        <f t="shared" ref="AW3:AW7" si="13">AL3/$AO3</f>
        <v>#DIV/0!</v>
      </c>
      <c r="AX3" s="1" t="e">
        <f t="shared" ref="AX3:AX7" si="14">AM3/$AO3</f>
        <v>#DIV/0!</v>
      </c>
    </row>
    <row r="4" spans="1:50" x14ac:dyDescent="0.25">
      <c r="C4" s="1" t="str">
        <f>'OMP O0'!K20&amp;" procesadores"</f>
        <v>4 procesadores</v>
      </c>
      <c r="D4" s="1">
        <f>'OMP O0'!L20</f>
        <v>0</v>
      </c>
      <c r="E4" s="1">
        <f>'OMP O0'!M20</f>
        <v>0</v>
      </c>
      <c r="F4" s="1">
        <f>'OMP O0'!N20</f>
        <v>0</v>
      </c>
      <c r="G4" s="1">
        <f>'OMP O0'!O20</f>
        <v>0</v>
      </c>
      <c r="H4" s="1">
        <f>'OMP O0'!P20</f>
        <v>0</v>
      </c>
      <c r="I4" s="1">
        <f>'OMP O0'!Q20</f>
        <v>0</v>
      </c>
      <c r="J4" s="1">
        <f>'OMP O0'!R20</f>
        <v>0</v>
      </c>
      <c r="K4" s="1">
        <f>'OMP O0'!S20</f>
        <v>0</v>
      </c>
      <c r="M4" s="1" t="str">
        <f>'OMP O0'!AC20&amp;" bloques por hilo"</f>
        <v>8 bloques por hilo</v>
      </c>
      <c r="N4" s="1">
        <f>'OMP O0'!AD20</f>
        <v>0</v>
      </c>
      <c r="O4" s="1">
        <f>'OMP O0'!AE20</f>
        <v>0</v>
      </c>
      <c r="P4" s="1">
        <f>'OMP O0'!AF20</f>
        <v>0</v>
      </c>
      <c r="Q4" s="1">
        <f>'OMP O0'!AG20</f>
        <v>0</v>
      </c>
      <c r="R4" s="1">
        <f>'OMP O0'!AH20</f>
        <v>0</v>
      </c>
      <c r="S4" s="1">
        <f>'OMP O0'!AI20</f>
        <v>0</v>
      </c>
      <c r="U4" t="str">
        <f t="shared" si="4"/>
        <v>4 procesadores</v>
      </c>
      <c r="V4" t="e">
        <f t="shared" si="5"/>
        <v>#NUM!</v>
      </c>
      <c r="W4" t="e">
        <f t="shared" si="1"/>
        <v>#NUM!</v>
      </c>
      <c r="X4" t="e">
        <f t="shared" si="1"/>
        <v>#NUM!</v>
      </c>
      <c r="Y4" t="e">
        <f t="shared" si="1"/>
        <v>#NUM!</v>
      </c>
      <c r="Z4" t="e">
        <f t="shared" si="1"/>
        <v>#NUM!</v>
      </c>
      <c r="AA4" t="e">
        <f t="shared" si="1"/>
        <v>#NUM!</v>
      </c>
      <c r="AB4" t="e">
        <f t="shared" si="1"/>
        <v>#NUM!</v>
      </c>
      <c r="AC4" t="e">
        <f t="shared" si="1"/>
        <v>#NUM!</v>
      </c>
      <c r="AE4" s="1" t="s">
        <v>26</v>
      </c>
      <c r="AF4" s="1" t="e">
        <f t="shared" si="6"/>
        <v>#DIV/0!</v>
      </c>
      <c r="AG4" s="1" t="e">
        <f t="shared" si="2"/>
        <v>#DIV/0!</v>
      </c>
      <c r="AH4" s="1" t="e">
        <f t="shared" si="2"/>
        <v>#DIV/0!</v>
      </c>
      <c r="AI4" s="1" t="e">
        <f t="shared" si="2"/>
        <v>#DIV/0!</v>
      </c>
      <c r="AJ4" s="1" t="e">
        <f t="shared" si="2"/>
        <v>#DIV/0!</v>
      </c>
      <c r="AK4" s="1" t="e">
        <f t="shared" si="2"/>
        <v>#DIV/0!</v>
      </c>
      <c r="AL4" s="1" t="e">
        <f t="shared" si="2"/>
        <v>#DIV/0!</v>
      </c>
      <c r="AM4" s="1" t="e">
        <f t="shared" si="2"/>
        <v>#DIV/0!</v>
      </c>
      <c r="AO4">
        <v>4</v>
      </c>
      <c r="AP4" s="1" t="s">
        <v>26</v>
      </c>
      <c r="AQ4" s="1" t="e">
        <f t="shared" si="7"/>
        <v>#DIV/0!</v>
      </c>
      <c r="AR4" s="1" t="e">
        <f t="shared" si="8"/>
        <v>#DIV/0!</v>
      </c>
      <c r="AS4" s="1" t="e">
        <f t="shared" si="9"/>
        <v>#DIV/0!</v>
      </c>
      <c r="AT4" s="1" t="e">
        <f t="shared" si="10"/>
        <v>#DIV/0!</v>
      </c>
      <c r="AU4" s="1" t="e">
        <f t="shared" si="11"/>
        <v>#DIV/0!</v>
      </c>
      <c r="AV4" s="1" t="e">
        <f t="shared" si="12"/>
        <v>#DIV/0!</v>
      </c>
      <c r="AW4" s="1" t="e">
        <f t="shared" si="13"/>
        <v>#DIV/0!</v>
      </c>
      <c r="AX4" s="1" t="e">
        <f t="shared" si="14"/>
        <v>#DIV/0!</v>
      </c>
    </row>
    <row r="5" spans="1:50" x14ac:dyDescent="0.25">
      <c r="C5" s="1" t="str">
        <f>'OMP O0'!K21&amp;" procesadores"</f>
        <v>8 procesadores</v>
      </c>
      <c r="D5" s="1">
        <f>'OMP O0'!L21</f>
        <v>0</v>
      </c>
      <c r="E5" s="1">
        <f>'OMP O0'!M21</f>
        <v>0</v>
      </c>
      <c r="F5" s="1">
        <f>'OMP O0'!N21</f>
        <v>0</v>
      </c>
      <c r="G5" s="1">
        <f>'OMP O0'!O21</f>
        <v>0</v>
      </c>
      <c r="H5" s="1">
        <f>'OMP O0'!P21</f>
        <v>0</v>
      </c>
      <c r="I5" s="1">
        <f>'OMP O0'!Q21</f>
        <v>0</v>
      </c>
      <c r="J5" s="1">
        <f>'OMP O0'!R21</f>
        <v>0</v>
      </c>
      <c r="K5" s="1">
        <f>'OMP O0'!S21</f>
        <v>0</v>
      </c>
      <c r="M5" s="1" t="str">
        <f>'OMP O0'!AC21&amp;" bloques por hilo"</f>
        <v>32 bloques por hilo</v>
      </c>
      <c r="N5" s="1">
        <f>'OMP O0'!AD21</f>
        <v>0</v>
      </c>
      <c r="O5" s="1">
        <f>'OMP O0'!AE21</f>
        <v>0</v>
      </c>
      <c r="P5" s="1">
        <f>'OMP O0'!AF21</f>
        <v>0</v>
      </c>
      <c r="Q5" s="1">
        <f>'OMP O0'!AG21</f>
        <v>0</v>
      </c>
      <c r="R5" s="1">
        <f>'OMP O0'!AH21</f>
        <v>0</v>
      </c>
      <c r="S5" s="1">
        <f>'OMP O0'!AI21</f>
        <v>0</v>
      </c>
      <c r="U5" t="str">
        <f t="shared" si="4"/>
        <v>8 procesadores</v>
      </c>
      <c r="V5" t="e">
        <f t="shared" si="5"/>
        <v>#NUM!</v>
      </c>
      <c r="W5" t="e">
        <f t="shared" si="1"/>
        <v>#NUM!</v>
      </c>
      <c r="X5" t="e">
        <f t="shared" si="1"/>
        <v>#NUM!</v>
      </c>
      <c r="Y5" t="e">
        <f t="shared" si="1"/>
        <v>#NUM!</v>
      </c>
      <c r="Z5" t="e">
        <f t="shared" si="1"/>
        <v>#NUM!</v>
      </c>
      <c r="AA5" t="e">
        <f t="shared" si="1"/>
        <v>#NUM!</v>
      </c>
      <c r="AB5" t="e">
        <f t="shared" si="1"/>
        <v>#NUM!</v>
      </c>
      <c r="AC5" t="e">
        <f t="shared" si="1"/>
        <v>#NUM!</v>
      </c>
      <c r="AE5" s="1" t="s">
        <v>27</v>
      </c>
      <c r="AF5" s="1" t="e">
        <f t="shared" si="6"/>
        <v>#DIV/0!</v>
      </c>
      <c r="AG5" s="1" t="e">
        <f t="shared" si="2"/>
        <v>#DIV/0!</v>
      </c>
      <c r="AH5" s="1" t="e">
        <f t="shared" si="2"/>
        <v>#DIV/0!</v>
      </c>
      <c r="AI5" s="1" t="e">
        <f t="shared" si="2"/>
        <v>#DIV/0!</v>
      </c>
      <c r="AJ5" s="1" t="e">
        <f t="shared" si="2"/>
        <v>#DIV/0!</v>
      </c>
      <c r="AK5" s="1" t="e">
        <f t="shared" si="2"/>
        <v>#DIV/0!</v>
      </c>
      <c r="AL5" s="1" t="e">
        <f t="shared" si="2"/>
        <v>#DIV/0!</v>
      </c>
      <c r="AM5" s="1" t="e">
        <f t="shared" si="2"/>
        <v>#DIV/0!</v>
      </c>
      <c r="AO5">
        <v>8</v>
      </c>
      <c r="AP5" s="1" t="s">
        <v>27</v>
      </c>
      <c r="AQ5" s="1" t="e">
        <f t="shared" si="7"/>
        <v>#DIV/0!</v>
      </c>
      <c r="AR5" s="1" t="e">
        <f t="shared" si="8"/>
        <v>#DIV/0!</v>
      </c>
      <c r="AS5" s="1" t="e">
        <f t="shared" si="9"/>
        <v>#DIV/0!</v>
      </c>
      <c r="AT5" s="1" t="e">
        <f t="shared" si="10"/>
        <v>#DIV/0!</v>
      </c>
      <c r="AU5" s="1" t="e">
        <f t="shared" si="11"/>
        <v>#DIV/0!</v>
      </c>
      <c r="AV5" s="1" t="e">
        <f t="shared" si="12"/>
        <v>#DIV/0!</v>
      </c>
      <c r="AW5" s="1" t="e">
        <f t="shared" si="13"/>
        <v>#DIV/0!</v>
      </c>
      <c r="AX5" s="1" t="e">
        <f t="shared" si="14"/>
        <v>#DIV/0!</v>
      </c>
    </row>
    <row r="6" spans="1:50" x14ac:dyDescent="0.25">
      <c r="C6" s="1" t="str">
        <f>'OMP O0'!K22&amp;" procesadores"</f>
        <v>12 procesadores</v>
      </c>
      <c r="D6" s="1">
        <f>'OMP O0'!L22</f>
        <v>0</v>
      </c>
      <c r="E6" s="1">
        <f>'OMP O0'!M22</f>
        <v>0</v>
      </c>
      <c r="F6" s="1">
        <f>'OMP O0'!N22</f>
        <v>0</v>
      </c>
      <c r="G6" s="1">
        <f>'OMP O0'!O22</f>
        <v>0</v>
      </c>
      <c r="H6" s="1">
        <f>'OMP O0'!P22</f>
        <v>0</v>
      </c>
      <c r="I6" s="1">
        <f>'OMP O0'!Q22</f>
        <v>0</v>
      </c>
      <c r="J6" s="1">
        <f>'OMP O0'!R22</f>
        <v>0</v>
      </c>
      <c r="K6" s="1">
        <f>'OMP O0'!S22</f>
        <v>0</v>
      </c>
      <c r="M6" s="1" t="str">
        <f>'OMP O0'!AC22&amp;" bloques por hilo"</f>
        <v>128 bloques por hilo</v>
      </c>
      <c r="N6" s="1">
        <f>'OMP O0'!AD22</f>
        <v>0</v>
      </c>
      <c r="O6" s="1">
        <f>'OMP O0'!AE22</f>
        <v>0</v>
      </c>
      <c r="P6" s="1">
        <f>'OMP O0'!AF22</f>
        <v>0</v>
      </c>
      <c r="Q6" s="1">
        <f>'OMP O0'!AG22</f>
        <v>0</v>
      </c>
      <c r="R6" s="1">
        <f>'OMP O0'!AH22</f>
        <v>0</v>
      </c>
      <c r="S6" s="1">
        <f>'OMP O0'!AI22</f>
        <v>0</v>
      </c>
      <c r="U6" t="str">
        <f t="shared" si="4"/>
        <v>12 procesadores</v>
      </c>
      <c r="V6" t="e">
        <f t="shared" si="5"/>
        <v>#NUM!</v>
      </c>
      <c r="W6" t="e">
        <f t="shared" si="1"/>
        <v>#NUM!</v>
      </c>
      <c r="X6" t="e">
        <f t="shared" si="1"/>
        <v>#NUM!</v>
      </c>
      <c r="Y6" t="e">
        <f t="shared" si="1"/>
        <v>#NUM!</v>
      </c>
      <c r="Z6" t="e">
        <f t="shared" si="1"/>
        <v>#NUM!</v>
      </c>
      <c r="AA6" t="e">
        <f t="shared" si="1"/>
        <v>#NUM!</v>
      </c>
      <c r="AB6" t="e">
        <f t="shared" si="1"/>
        <v>#NUM!</v>
      </c>
      <c r="AC6" t="e">
        <f t="shared" si="1"/>
        <v>#NUM!</v>
      </c>
      <c r="AE6" s="1" t="s">
        <v>28</v>
      </c>
      <c r="AF6" s="1" t="e">
        <f t="shared" si="6"/>
        <v>#DIV/0!</v>
      </c>
      <c r="AG6" s="1" t="e">
        <f t="shared" si="2"/>
        <v>#DIV/0!</v>
      </c>
      <c r="AH6" s="1" t="e">
        <f t="shared" si="2"/>
        <v>#DIV/0!</v>
      </c>
      <c r="AI6" s="1" t="e">
        <f t="shared" si="2"/>
        <v>#DIV/0!</v>
      </c>
      <c r="AJ6" s="1" t="e">
        <f t="shared" si="2"/>
        <v>#DIV/0!</v>
      </c>
      <c r="AK6" s="1" t="e">
        <f t="shared" si="2"/>
        <v>#DIV/0!</v>
      </c>
      <c r="AL6" s="1" t="e">
        <f t="shared" si="2"/>
        <v>#DIV/0!</v>
      </c>
      <c r="AM6" s="1" t="e">
        <f t="shared" si="2"/>
        <v>#DIV/0!</v>
      </c>
      <c r="AO6">
        <v>12</v>
      </c>
      <c r="AP6" s="1" t="s">
        <v>28</v>
      </c>
      <c r="AQ6" s="1" t="e">
        <f t="shared" si="7"/>
        <v>#DIV/0!</v>
      </c>
      <c r="AR6" s="1" t="e">
        <f t="shared" si="8"/>
        <v>#DIV/0!</v>
      </c>
      <c r="AS6" s="1" t="e">
        <f t="shared" si="9"/>
        <v>#DIV/0!</v>
      </c>
      <c r="AT6" s="1" t="e">
        <f t="shared" si="10"/>
        <v>#DIV/0!</v>
      </c>
      <c r="AU6" s="1" t="e">
        <f t="shared" si="11"/>
        <v>#DIV/0!</v>
      </c>
      <c r="AV6" s="1" t="e">
        <f t="shared" si="12"/>
        <v>#DIV/0!</v>
      </c>
      <c r="AW6" s="1" t="e">
        <f t="shared" si="13"/>
        <v>#DIV/0!</v>
      </c>
      <c r="AX6" s="1" t="e">
        <f t="shared" si="14"/>
        <v>#DIV/0!</v>
      </c>
    </row>
    <row r="7" spans="1:50" x14ac:dyDescent="0.25">
      <c r="C7" s="1" t="str">
        <f>'OMP O0'!K23&amp;" procesadores"</f>
        <v>24 procesadores</v>
      </c>
      <c r="D7" s="1">
        <f>'OMP O0'!L23</f>
        <v>0</v>
      </c>
      <c r="E7" s="1">
        <f>'OMP O0'!M23</f>
        <v>0</v>
      </c>
      <c r="F7" s="1">
        <f>'OMP O0'!N23</f>
        <v>0</v>
      </c>
      <c r="G7" s="1">
        <f>'OMP O0'!O23</f>
        <v>0</v>
      </c>
      <c r="H7" s="1">
        <f>'OMP O0'!P23</f>
        <v>0</v>
      </c>
      <c r="I7" s="1">
        <f>'OMP O0'!Q23</f>
        <v>0</v>
      </c>
      <c r="J7" s="1">
        <f>'OMP O0'!R23</f>
        <v>0</v>
      </c>
      <c r="K7" s="1">
        <f>'OMP O0'!S23</f>
        <v>0</v>
      </c>
      <c r="M7" s="1" t="str">
        <f>'OMP O0'!AC23&amp;" bloques por hilo"</f>
        <v>512 bloques por hilo</v>
      </c>
      <c r="N7" s="1">
        <f>'OMP O0'!AD23</f>
        <v>0</v>
      </c>
      <c r="O7" s="1">
        <f>'OMP O0'!AE23</f>
        <v>0</v>
      </c>
      <c r="P7" s="1">
        <f>'OMP O0'!AF23</f>
        <v>0</v>
      </c>
      <c r="Q7" s="1">
        <f>'OMP O0'!AG23</f>
        <v>0</v>
      </c>
      <c r="R7" s="1">
        <f>'OMP O0'!AH23</f>
        <v>0</v>
      </c>
      <c r="S7" s="1">
        <f>'OMP O0'!AI23</f>
        <v>0</v>
      </c>
      <c r="U7" t="str">
        <f t="shared" si="4"/>
        <v>24 procesadores</v>
      </c>
      <c r="V7" t="e">
        <f t="shared" si="5"/>
        <v>#NUM!</v>
      </c>
      <c r="W7" t="e">
        <f t="shared" si="1"/>
        <v>#NUM!</v>
      </c>
      <c r="X7" t="e">
        <f t="shared" si="1"/>
        <v>#NUM!</v>
      </c>
      <c r="Y7" t="e">
        <f t="shared" si="1"/>
        <v>#NUM!</v>
      </c>
      <c r="Z7" t="e">
        <f t="shared" si="1"/>
        <v>#NUM!</v>
      </c>
      <c r="AA7" t="e">
        <f t="shared" si="1"/>
        <v>#NUM!</v>
      </c>
      <c r="AB7" t="e">
        <f t="shared" si="1"/>
        <v>#NUM!</v>
      </c>
      <c r="AC7" t="e">
        <f t="shared" si="1"/>
        <v>#NUM!</v>
      </c>
      <c r="AE7" s="1" t="s">
        <v>29</v>
      </c>
      <c r="AF7" s="1" t="e">
        <f t="shared" si="6"/>
        <v>#DIV/0!</v>
      </c>
      <c r="AG7" s="1" t="e">
        <f t="shared" si="2"/>
        <v>#DIV/0!</v>
      </c>
      <c r="AH7" s="1" t="e">
        <f t="shared" si="2"/>
        <v>#DIV/0!</v>
      </c>
      <c r="AI7" s="1" t="e">
        <f t="shared" si="2"/>
        <v>#DIV/0!</v>
      </c>
      <c r="AJ7" s="1" t="e">
        <f t="shared" si="2"/>
        <v>#DIV/0!</v>
      </c>
      <c r="AK7" s="1" t="e">
        <f t="shared" si="2"/>
        <v>#DIV/0!</v>
      </c>
      <c r="AL7" s="1" t="e">
        <f t="shared" si="2"/>
        <v>#DIV/0!</v>
      </c>
      <c r="AM7" s="1" t="e">
        <f t="shared" si="2"/>
        <v>#DIV/0!</v>
      </c>
      <c r="AO7">
        <v>24</v>
      </c>
      <c r="AP7" s="1" t="s">
        <v>29</v>
      </c>
      <c r="AQ7" s="1" t="e">
        <f t="shared" si="7"/>
        <v>#DIV/0!</v>
      </c>
      <c r="AR7" s="1" t="e">
        <f t="shared" si="8"/>
        <v>#DIV/0!</v>
      </c>
      <c r="AS7" s="1" t="e">
        <f t="shared" si="9"/>
        <v>#DIV/0!</v>
      </c>
      <c r="AT7" s="1" t="e">
        <f t="shared" si="10"/>
        <v>#DIV/0!</v>
      </c>
      <c r="AU7" s="1" t="e">
        <f t="shared" si="11"/>
        <v>#DIV/0!</v>
      </c>
      <c r="AV7" s="1" t="e">
        <f t="shared" si="12"/>
        <v>#DIV/0!</v>
      </c>
      <c r="AW7" s="1" t="e">
        <f t="shared" si="13"/>
        <v>#DIV/0!</v>
      </c>
      <c r="AX7" s="1" t="e">
        <f t="shared" si="14"/>
        <v>#DIV/0!</v>
      </c>
    </row>
    <row r="9" spans="1:50" x14ac:dyDescent="0.25">
      <c r="C9" s="1" t="s">
        <v>21</v>
      </c>
      <c r="D9" s="1">
        <f>'OMP O2'!L17</f>
        <v>1</v>
      </c>
      <c r="E9" s="1">
        <f>'OMP O2'!M17</f>
        <v>4</v>
      </c>
      <c r="F9" s="1">
        <f>'OMP O2'!N17</f>
        <v>9</v>
      </c>
      <c r="G9" s="1">
        <f>'OMP O2'!O17</f>
        <v>14</v>
      </c>
      <c r="H9" s="1">
        <f>'OMP O2'!P17</f>
        <v>23</v>
      </c>
      <c r="I9" s="1">
        <f>'OMP O2'!Q17</f>
        <v>32</v>
      </c>
      <c r="J9" s="1">
        <f>'OMP O2'!R17</f>
        <v>124</v>
      </c>
      <c r="K9" s="1">
        <f>'OMP O2'!S17</f>
        <v>900</v>
      </c>
      <c r="M9" s="1" t="s">
        <v>23</v>
      </c>
      <c r="N9" s="1">
        <f>'OMP O2'!AD17</f>
        <v>1</v>
      </c>
      <c r="O9" s="1">
        <f>'OMP O2'!AE17</f>
        <v>2</v>
      </c>
      <c r="P9" s="1">
        <f>'OMP O2'!AF17</f>
        <v>4</v>
      </c>
      <c r="Q9" s="1">
        <f>'OMP O2'!AG17</f>
        <v>8</v>
      </c>
      <c r="R9" s="1">
        <f>'OMP O2'!AH17</f>
        <v>12</v>
      </c>
      <c r="S9" s="1">
        <f>'OMP O2'!AI17</f>
        <v>24</v>
      </c>
      <c r="U9" t="str">
        <f>"Log("&amp;C9&amp;")"</f>
        <v>Log(Talla vs Proc (Optimizado))</v>
      </c>
      <c r="V9">
        <f>D9</f>
        <v>1</v>
      </c>
      <c r="W9">
        <f t="shared" ref="W9" si="15">E9</f>
        <v>4</v>
      </c>
      <c r="X9">
        <f t="shared" ref="X9" si="16">F9</f>
        <v>9</v>
      </c>
      <c r="Y9">
        <f t="shared" ref="Y9" si="17">G9</f>
        <v>14</v>
      </c>
      <c r="Z9">
        <f t="shared" ref="Z9" si="18">H9</f>
        <v>23</v>
      </c>
      <c r="AA9">
        <f t="shared" ref="AA9" si="19">I9</f>
        <v>32</v>
      </c>
      <c r="AB9">
        <f t="shared" ref="AB9" si="20">J9</f>
        <v>124</v>
      </c>
      <c r="AC9">
        <f t="shared" ref="AC9" si="21">K9</f>
        <v>900</v>
      </c>
      <c r="AE9" s="1" t="s">
        <v>6</v>
      </c>
      <c r="AF9" s="1">
        <v>1</v>
      </c>
      <c r="AG9" s="1">
        <v>4</v>
      </c>
      <c r="AH9" s="1">
        <v>9</v>
      </c>
      <c r="AI9" s="1">
        <v>14</v>
      </c>
      <c r="AJ9" s="1">
        <v>23</v>
      </c>
      <c r="AK9" s="1">
        <v>32</v>
      </c>
      <c r="AL9" s="1">
        <v>124</v>
      </c>
      <c r="AM9" s="1">
        <v>900</v>
      </c>
      <c r="AP9" s="1" t="s">
        <v>30</v>
      </c>
      <c r="AQ9" s="1">
        <v>1</v>
      </c>
      <c r="AR9" s="1">
        <v>4</v>
      </c>
      <c r="AS9" s="1">
        <v>9</v>
      </c>
      <c r="AT9" s="1">
        <v>14</v>
      </c>
      <c r="AU9" s="1">
        <v>23</v>
      </c>
      <c r="AV9" s="1">
        <v>32</v>
      </c>
      <c r="AW9" s="1">
        <v>124</v>
      </c>
      <c r="AX9" s="1">
        <v>900</v>
      </c>
    </row>
    <row r="10" spans="1:50" x14ac:dyDescent="0.25">
      <c r="C10" s="1" t="str">
        <f>C2</f>
        <v>1 procesador</v>
      </c>
      <c r="D10" s="1">
        <f>'OMP O2'!L18</f>
        <v>185.4</v>
      </c>
      <c r="E10" s="1">
        <f>'OMP O2'!M18</f>
        <v>2301.4</v>
      </c>
      <c r="F10" s="1">
        <f>'OMP O2'!N18</f>
        <v>9889</v>
      </c>
      <c r="G10" s="1">
        <f>'OMP O2'!O18</f>
        <v>30167.4</v>
      </c>
      <c r="H10" s="1">
        <f>'OMP O2'!P18</f>
        <v>68609.600000000006</v>
      </c>
      <c r="I10" s="1">
        <f>'OMP O2'!Q18</f>
        <v>164137.60000000001</v>
      </c>
      <c r="J10" s="1">
        <f>'OMP O2'!R18</f>
        <v>2151090.4</v>
      </c>
      <c r="K10" s="1">
        <f>'OMP O2'!S18</f>
        <v>109843345</v>
      </c>
      <c r="M10" s="1" t="str">
        <f>M2</f>
        <v>1 bloque por hilo</v>
      </c>
      <c r="N10" s="1">
        <f>'OMP O2'!AD18</f>
        <v>1317219.8</v>
      </c>
      <c r="O10" s="1">
        <f>'OMP O2'!AE18</f>
        <v>0</v>
      </c>
      <c r="P10" s="1">
        <f>'OMP O2'!AF18</f>
        <v>0</v>
      </c>
      <c r="Q10" s="1">
        <f>'OMP O2'!AG18</f>
        <v>0</v>
      </c>
      <c r="R10" s="1">
        <f>'OMP O2'!AH18</f>
        <v>0</v>
      </c>
      <c r="S10" s="1">
        <f>'OMP O2'!AI18</f>
        <v>0</v>
      </c>
      <c r="U10" t="str">
        <f>C10</f>
        <v>1 procesador</v>
      </c>
      <c r="V10">
        <f>LOG10(D10)</f>
        <v>2.2681097298084785</v>
      </c>
      <c r="W10">
        <f t="shared" ref="W10:W15" si="22">LOG10(E10)</f>
        <v>3.3619921087578137</v>
      </c>
      <c r="X10">
        <f t="shared" ref="X10:X15" si="23">LOG10(F10)</f>
        <v>3.9951523768914536</v>
      </c>
      <c r="Y10">
        <f t="shared" ref="Y10:Y15" si="24">LOG10(G10)</f>
        <v>4.4795378817921394</v>
      </c>
      <c r="Z10">
        <f t="shared" ref="Z10:Z15" si="25">LOG10(H10)</f>
        <v>4.83638488735878</v>
      </c>
      <c r="AA10">
        <f t="shared" ref="AA10:AA15" si="26">LOG10(I10)</f>
        <v>5.2152080789326227</v>
      </c>
      <c r="AB10">
        <f t="shared" ref="AB10:AB15" si="27">LOG10(J10)</f>
        <v>6.3326586620825775</v>
      </c>
      <c r="AC10">
        <f t="shared" ref="AC10:AC15" si="28">LOG10(K10)</f>
        <v>8.0407737497651368</v>
      </c>
      <c r="AE10" s="1" t="s">
        <v>24</v>
      </c>
      <c r="AF10" s="1">
        <f>D$10/D10</f>
        <v>1</v>
      </c>
      <c r="AG10" s="1">
        <f t="shared" ref="AG10:AM10" si="29">E$10/E10</f>
        <v>1</v>
      </c>
      <c r="AH10" s="1">
        <f t="shared" si="29"/>
        <v>1</v>
      </c>
      <c r="AI10" s="1">
        <f t="shared" si="29"/>
        <v>1</v>
      </c>
      <c r="AJ10" s="1">
        <f t="shared" si="29"/>
        <v>1</v>
      </c>
      <c r="AK10" s="1">
        <f t="shared" si="29"/>
        <v>1</v>
      </c>
      <c r="AL10" s="1">
        <f t="shared" si="29"/>
        <v>1</v>
      </c>
      <c r="AM10" s="1">
        <f t="shared" si="29"/>
        <v>1</v>
      </c>
      <c r="AO10">
        <v>1</v>
      </c>
      <c r="AP10" s="1" t="s">
        <v>24</v>
      </c>
      <c r="AQ10" s="1">
        <f>AF10/$AO10</f>
        <v>1</v>
      </c>
      <c r="AR10" s="1">
        <f t="shared" ref="AR10:AR15" si="30">AG10/$AO10</f>
        <v>1</v>
      </c>
      <c r="AS10" s="1">
        <f t="shared" ref="AS10:AS15" si="31">AH10/$AO10</f>
        <v>1</v>
      </c>
      <c r="AT10" s="1">
        <f t="shared" ref="AT10:AT15" si="32">AI10/$AO10</f>
        <v>1</v>
      </c>
      <c r="AU10" s="1">
        <f t="shared" ref="AU10:AU15" si="33">AJ10/$AO10</f>
        <v>1</v>
      </c>
      <c r="AV10" s="1">
        <f t="shared" ref="AV10:AV15" si="34">AK10/$AO10</f>
        <v>1</v>
      </c>
      <c r="AW10" s="1">
        <f t="shared" ref="AW10:AW15" si="35">AL10/$AO10</f>
        <v>1</v>
      </c>
      <c r="AX10" s="1">
        <f t="shared" ref="AX10:AX15" si="36">AM10/$AO10</f>
        <v>1</v>
      </c>
    </row>
    <row r="11" spans="1:50" x14ac:dyDescent="0.25">
      <c r="C11" s="1" t="str">
        <f t="shared" ref="C11:C15" si="37">C3</f>
        <v>2 procesadores</v>
      </c>
      <c r="D11" s="1">
        <f>'OMP O2'!L19</f>
        <v>0</v>
      </c>
      <c r="E11" s="1">
        <f>'OMP O2'!M19</f>
        <v>0</v>
      </c>
      <c r="F11" s="1">
        <f>'OMP O2'!N19</f>
        <v>0</v>
      </c>
      <c r="G11" s="1">
        <f>'OMP O2'!O19</f>
        <v>0</v>
      </c>
      <c r="H11" s="1">
        <f>'OMP O2'!P19</f>
        <v>0</v>
      </c>
      <c r="I11" s="1">
        <f>'OMP O2'!Q19</f>
        <v>0</v>
      </c>
      <c r="J11" s="1">
        <f>'OMP O2'!R19</f>
        <v>0</v>
      </c>
      <c r="K11" s="1">
        <f>'OMP O2'!S19</f>
        <v>0</v>
      </c>
      <c r="M11" s="1" t="str">
        <f t="shared" ref="M11:M15" si="38">M3</f>
        <v>2 bloques por hilo</v>
      </c>
      <c r="N11" s="1">
        <f>'OMP O2'!AD19</f>
        <v>0</v>
      </c>
      <c r="O11" s="1">
        <f>'OMP O2'!AE19</f>
        <v>0</v>
      </c>
      <c r="P11" s="1">
        <f>'OMP O2'!AF19</f>
        <v>0</v>
      </c>
      <c r="Q11" s="1">
        <f>'OMP O2'!AG19</f>
        <v>0</v>
      </c>
      <c r="R11" s="1">
        <f>'OMP O2'!AH19</f>
        <v>0</v>
      </c>
      <c r="S11" s="1">
        <f>'OMP O2'!AI19</f>
        <v>0</v>
      </c>
      <c r="U11" t="str">
        <f t="shared" ref="U11:U15" si="39">C11</f>
        <v>2 procesadores</v>
      </c>
      <c r="V11" t="e">
        <f t="shared" ref="V11:V15" si="40">LOG10(D11)</f>
        <v>#NUM!</v>
      </c>
      <c r="W11" t="e">
        <f t="shared" si="22"/>
        <v>#NUM!</v>
      </c>
      <c r="X11" t="e">
        <f t="shared" si="23"/>
        <v>#NUM!</v>
      </c>
      <c r="Y11" t="e">
        <f t="shared" si="24"/>
        <v>#NUM!</v>
      </c>
      <c r="Z11" t="e">
        <f t="shared" si="25"/>
        <v>#NUM!</v>
      </c>
      <c r="AA11" t="e">
        <f t="shared" si="26"/>
        <v>#NUM!</v>
      </c>
      <c r="AB11" t="e">
        <f t="shared" si="27"/>
        <v>#NUM!</v>
      </c>
      <c r="AC11" t="e">
        <f t="shared" si="28"/>
        <v>#NUM!</v>
      </c>
      <c r="AE11" s="1" t="s">
        <v>25</v>
      </c>
      <c r="AF11" s="1" t="e">
        <f t="shared" ref="AF11:AF15" si="41">D$10/D11</f>
        <v>#DIV/0!</v>
      </c>
      <c r="AG11" s="1" t="e">
        <f t="shared" ref="AG11:AG15" si="42">E$10/E11</f>
        <v>#DIV/0!</v>
      </c>
      <c r="AH11" s="1" t="e">
        <f t="shared" ref="AH11:AH15" si="43">F$10/F11</f>
        <v>#DIV/0!</v>
      </c>
      <c r="AI11" s="1" t="e">
        <f t="shared" ref="AI11:AI15" si="44">G$10/G11</f>
        <v>#DIV/0!</v>
      </c>
      <c r="AJ11" s="1" t="e">
        <f t="shared" ref="AJ11:AJ15" si="45">H$10/H11</f>
        <v>#DIV/0!</v>
      </c>
      <c r="AK11" s="1" t="e">
        <f t="shared" ref="AK11:AK15" si="46">I$10/I11</f>
        <v>#DIV/0!</v>
      </c>
      <c r="AL11" s="1" t="e">
        <f t="shared" ref="AL11:AL15" si="47">J$10/J11</f>
        <v>#DIV/0!</v>
      </c>
      <c r="AM11" s="1" t="e">
        <f t="shared" ref="AM11:AM15" si="48">K$10/K11</f>
        <v>#DIV/0!</v>
      </c>
      <c r="AO11">
        <v>2</v>
      </c>
      <c r="AP11" s="1" t="s">
        <v>25</v>
      </c>
      <c r="AQ11" s="1" t="e">
        <f t="shared" ref="AQ11:AQ15" si="49">AF11/$AO11</f>
        <v>#DIV/0!</v>
      </c>
      <c r="AR11" s="1" t="e">
        <f t="shared" si="30"/>
        <v>#DIV/0!</v>
      </c>
      <c r="AS11" s="1" t="e">
        <f t="shared" si="31"/>
        <v>#DIV/0!</v>
      </c>
      <c r="AT11" s="1" t="e">
        <f t="shared" si="32"/>
        <v>#DIV/0!</v>
      </c>
      <c r="AU11" s="1" t="e">
        <f t="shared" si="33"/>
        <v>#DIV/0!</v>
      </c>
      <c r="AV11" s="1" t="e">
        <f t="shared" si="34"/>
        <v>#DIV/0!</v>
      </c>
      <c r="AW11" s="1" t="e">
        <f t="shared" si="35"/>
        <v>#DIV/0!</v>
      </c>
      <c r="AX11" s="1" t="e">
        <f t="shared" si="36"/>
        <v>#DIV/0!</v>
      </c>
    </row>
    <row r="12" spans="1:50" x14ac:dyDescent="0.25">
      <c r="C12" s="1" t="str">
        <f t="shared" si="37"/>
        <v>4 procesadores</v>
      </c>
      <c r="D12" s="1">
        <f>'OMP O2'!L20</f>
        <v>0</v>
      </c>
      <c r="E12" s="1">
        <f>'OMP O2'!M20</f>
        <v>0</v>
      </c>
      <c r="F12" s="1">
        <f>'OMP O2'!N20</f>
        <v>0</v>
      </c>
      <c r="G12" s="1">
        <f>'OMP O2'!O20</f>
        <v>0</v>
      </c>
      <c r="H12" s="1">
        <f>'OMP O2'!P20</f>
        <v>0</v>
      </c>
      <c r="I12" s="1">
        <f>'OMP O2'!Q20</f>
        <v>0</v>
      </c>
      <c r="J12" s="1">
        <f>'OMP O2'!R20</f>
        <v>0</v>
      </c>
      <c r="K12" s="1">
        <f>'OMP O2'!S20</f>
        <v>0</v>
      </c>
      <c r="M12" s="1" t="str">
        <f t="shared" si="38"/>
        <v>8 bloques por hilo</v>
      </c>
      <c r="N12" s="1">
        <f>'OMP O2'!AD20</f>
        <v>0</v>
      </c>
      <c r="O12" s="1">
        <f>'OMP O2'!AE20</f>
        <v>0</v>
      </c>
      <c r="P12" s="1">
        <f>'OMP O2'!AF20</f>
        <v>0</v>
      </c>
      <c r="Q12" s="1">
        <f>'OMP O2'!AG20</f>
        <v>0</v>
      </c>
      <c r="R12" s="1">
        <f>'OMP O2'!AH20</f>
        <v>0</v>
      </c>
      <c r="S12" s="1">
        <f>'OMP O2'!AI20</f>
        <v>0</v>
      </c>
      <c r="U12" t="str">
        <f t="shared" si="39"/>
        <v>4 procesadores</v>
      </c>
      <c r="V12" t="e">
        <f t="shared" si="40"/>
        <v>#NUM!</v>
      </c>
      <c r="W12" t="e">
        <f t="shared" si="22"/>
        <v>#NUM!</v>
      </c>
      <c r="X12" t="e">
        <f t="shared" si="23"/>
        <v>#NUM!</v>
      </c>
      <c r="Y12" t="e">
        <f t="shared" si="24"/>
        <v>#NUM!</v>
      </c>
      <c r="Z12" t="e">
        <f t="shared" si="25"/>
        <v>#NUM!</v>
      </c>
      <c r="AA12" t="e">
        <f t="shared" si="26"/>
        <v>#NUM!</v>
      </c>
      <c r="AB12" t="e">
        <f t="shared" si="27"/>
        <v>#NUM!</v>
      </c>
      <c r="AC12" t="e">
        <f t="shared" si="28"/>
        <v>#NUM!</v>
      </c>
      <c r="AE12" s="1" t="s">
        <v>26</v>
      </c>
      <c r="AF12" s="1" t="e">
        <f t="shared" si="41"/>
        <v>#DIV/0!</v>
      </c>
      <c r="AG12" s="1" t="e">
        <f t="shared" si="42"/>
        <v>#DIV/0!</v>
      </c>
      <c r="AH12" s="1" t="e">
        <f t="shared" si="43"/>
        <v>#DIV/0!</v>
      </c>
      <c r="AI12" s="1" t="e">
        <f t="shared" si="44"/>
        <v>#DIV/0!</v>
      </c>
      <c r="AJ12" s="1" t="e">
        <f t="shared" si="45"/>
        <v>#DIV/0!</v>
      </c>
      <c r="AK12" s="1" t="e">
        <f t="shared" si="46"/>
        <v>#DIV/0!</v>
      </c>
      <c r="AL12" s="1" t="e">
        <f t="shared" si="47"/>
        <v>#DIV/0!</v>
      </c>
      <c r="AM12" s="1" t="e">
        <f t="shared" si="48"/>
        <v>#DIV/0!</v>
      </c>
      <c r="AO12">
        <v>4</v>
      </c>
      <c r="AP12" s="1" t="s">
        <v>26</v>
      </c>
      <c r="AQ12" s="1" t="e">
        <f t="shared" si="49"/>
        <v>#DIV/0!</v>
      </c>
      <c r="AR12" s="1" t="e">
        <f t="shared" si="30"/>
        <v>#DIV/0!</v>
      </c>
      <c r="AS12" s="1" t="e">
        <f t="shared" si="31"/>
        <v>#DIV/0!</v>
      </c>
      <c r="AT12" s="1" t="e">
        <f t="shared" si="32"/>
        <v>#DIV/0!</v>
      </c>
      <c r="AU12" s="1" t="e">
        <f t="shared" si="33"/>
        <v>#DIV/0!</v>
      </c>
      <c r="AV12" s="1" t="e">
        <f t="shared" si="34"/>
        <v>#DIV/0!</v>
      </c>
      <c r="AW12" s="1" t="e">
        <f t="shared" si="35"/>
        <v>#DIV/0!</v>
      </c>
      <c r="AX12" s="1" t="e">
        <f t="shared" si="36"/>
        <v>#DIV/0!</v>
      </c>
    </row>
    <row r="13" spans="1:50" x14ac:dyDescent="0.25">
      <c r="C13" s="1" t="str">
        <f t="shared" si="37"/>
        <v>8 procesadores</v>
      </c>
      <c r="D13" s="1">
        <f>'OMP O2'!L21</f>
        <v>0</v>
      </c>
      <c r="E13" s="1">
        <f>'OMP O2'!M21</f>
        <v>0</v>
      </c>
      <c r="F13" s="1">
        <f>'OMP O2'!N21</f>
        <v>0</v>
      </c>
      <c r="G13" s="1">
        <f>'OMP O2'!O21</f>
        <v>0</v>
      </c>
      <c r="H13" s="1">
        <f>'OMP O2'!P21</f>
        <v>0</v>
      </c>
      <c r="I13" s="1">
        <f>'OMP O2'!Q21</f>
        <v>0</v>
      </c>
      <c r="J13" s="1">
        <f>'OMP O2'!R21</f>
        <v>0</v>
      </c>
      <c r="K13" s="1">
        <f>'OMP O2'!S21</f>
        <v>0</v>
      </c>
      <c r="M13" s="1" t="str">
        <f t="shared" si="38"/>
        <v>32 bloques por hilo</v>
      </c>
      <c r="N13" s="1">
        <f>'OMP O2'!AD21</f>
        <v>0</v>
      </c>
      <c r="O13" s="1">
        <f>'OMP O2'!AE21</f>
        <v>0</v>
      </c>
      <c r="P13" s="1">
        <f>'OMP O2'!AF21</f>
        <v>0</v>
      </c>
      <c r="Q13" s="1">
        <f>'OMP O2'!AG21</f>
        <v>0</v>
      </c>
      <c r="R13" s="1">
        <f>'OMP O2'!AH21</f>
        <v>0</v>
      </c>
      <c r="S13" s="1">
        <f>'OMP O2'!AI21</f>
        <v>0</v>
      </c>
      <c r="U13" t="str">
        <f t="shared" si="39"/>
        <v>8 procesadores</v>
      </c>
      <c r="V13" t="e">
        <f t="shared" si="40"/>
        <v>#NUM!</v>
      </c>
      <c r="W13" t="e">
        <f t="shared" si="22"/>
        <v>#NUM!</v>
      </c>
      <c r="X13" t="e">
        <f t="shared" si="23"/>
        <v>#NUM!</v>
      </c>
      <c r="Y13" t="e">
        <f t="shared" si="24"/>
        <v>#NUM!</v>
      </c>
      <c r="Z13" t="e">
        <f t="shared" si="25"/>
        <v>#NUM!</v>
      </c>
      <c r="AA13" t="e">
        <f t="shared" si="26"/>
        <v>#NUM!</v>
      </c>
      <c r="AB13" t="e">
        <f t="shared" si="27"/>
        <v>#NUM!</v>
      </c>
      <c r="AC13" t="e">
        <f t="shared" si="28"/>
        <v>#NUM!</v>
      </c>
      <c r="AE13" s="1" t="s">
        <v>27</v>
      </c>
      <c r="AF13" s="1" t="e">
        <f t="shared" si="41"/>
        <v>#DIV/0!</v>
      </c>
      <c r="AG13" s="1" t="e">
        <f t="shared" si="42"/>
        <v>#DIV/0!</v>
      </c>
      <c r="AH13" s="1" t="e">
        <f t="shared" si="43"/>
        <v>#DIV/0!</v>
      </c>
      <c r="AI13" s="1" t="e">
        <f t="shared" si="44"/>
        <v>#DIV/0!</v>
      </c>
      <c r="AJ13" s="1" t="e">
        <f t="shared" si="45"/>
        <v>#DIV/0!</v>
      </c>
      <c r="AK13" s="1" t="e">
        <f t="shared" si="46"/>
        <v>#DIV/0!</v>
      </c>
      <c r="AL13" s="1" t="e">
        <f t="shared" si="47"/>
        <v>#DIV/0!</v>
      </c>
      <c r="AM13" s="1" t="e">
        <f t="shared" si="48"/>
        <v>#DIV/0!</v>
      </c>
      <c r="AO13">
        <v>8</v>
      </c>
      <c r="AP13" s="1" t="s">
        <v>27</v>
      </c>
      <c r="AQ13" s="1" t="e">
        <f t="shared" si="49"/>
        <v>#DIV/0!</v>
      </c>
      <c r="AR13" s="1" t="e">
        <f t="shared" si="30"/>
        <v>#DIV/0!</v>
      </c>
      <c r="AS13" s="1" t="e">
        <f t="shared" si="31"/>
        <v>#DIV/0!</v>
      </c>
      <c r="AT13" s="1" t="e">
        <f t="shared" si="32"/>
        <v>#DIV/0!</v>
      </c>
      <c r="AU13" s="1" t="e">
        <f t="shared" si="33"/>
        <v>#DIV/0!</v>
      </c>
      <c r="AV13" s="1" t="e">
        <f t="shared" si="34"/>
        <v>#DIV/0!</v>
      </c>
      <c r="AW13" s="1" t="e">
        <f t="shared" si="35"/>
        <v>#DIV/0!</v>
      </c>
      <c r="AX13" s="1" t="e">
        <f t="shared" si="36"/>
        <v>#DIV/0!</v>
      </c>
    </row>
    <row r="14" spans="1:50" x14ac:dyDescent="0.25">
      <c r="C14" s="1" t="str">
        <f t="shared" si="37"/>
        <v>12 procesadores</v>
      </c>
      <c r="D14" s="1">
        <f>'OMP O2'!L22</f>
        <v>0</v>
      </c>
      <c r="E14" s="1">
        <f>'OMP O2'!M22</f>
        <v>0</v>
      </c>
      <c r="F14" s="1">
        <f>'OMP O2'!N22</f>
        <v>0</v>
      </c>
      <c r="G14" s="1">
        <f>'OMP O2'!O22</f>
        <v>0</v>
      </c>
      <c r="H14" s="1">
        <f>'OMP O2'!P22</f>
        <v>0</v>
      </c>
      <c r="I14" s="1">
        <f>'OMP O2'!Q22</f>
        <v>0</v>
      </c>
      <c r="J14" s="1">
        <f>'OMP O2'!R22</f>
        <v>0</v>
      </c>
      <c r="K14" s="1">
        <f>'OMP O2'!S22</f>
        <v>0</v>
      </c>
      <c r="M14" s="1" t="str">
        <f t="shared" si="38"/>
        <v>128 bloques por hilo</v>
      </c>
      <c r="N14" s="1">
        <f>'OMP O2'!AD22</f>
        <v>0</v>
      </c>
      <c r="O14" s="1">
        <f>'OMP O2'!AE22</f>
        <v>0</v>
      </c>
      <c r="P14" s="1">
        <f>'OMP O2'!AF22</f>
        <v>0</v>
      </c>
      <c r="Q14" s="1">
        <f>'OMP O2'!AG22</f>
        <v>0</v>
      </c>
      <c r="R14" s="1">
        <f>'OMP O2'!AH22</f>
        <v>0</v>
      </c>
      <c r="S14" s="1">
        <f>'OMP O2'!AI22</f>
        <v>0</v>
      </c>
      <c r="U14" t="str">
        <f t="shared" si="39"/>
        <v>12 procesadores</v>
      </c>
      <c r="V14" t="e">
        <f t="shared" si="40"/>
        <v>#NUM!</v>
      </c>
      <c r="W14" t="e">
        <f t="shared" si="22"/>
        <v>#NUM!</v>
      </c>
      <c r="X14" t="e">
        <f t="shared" si="23"/>
        <v>#NUM!</v>
      </c>
      <c r="Y14" t="e">
        <f t="shared" si="24"/>
        <v>#NUM!</v>
      </c>
      <c r="Z14" t="e">
        <f t="shared" si="25"/>
        <v>#NUM!</v>
      </c>
      <c r="AA14" t="e">
        <f t="shared" si="26"/>
        <v>#NUM!</v>
      </c>
      <c r="AB14" t="e">
        <f t="shared" si="27"/>
        <v>#NUM!</v>
      </c>
      <c r="AC14" t="e">
        <f t="shared" si="28"/>
        <v>#NUM!</v>
      </c>
      <c r="AE14" s="1" t="s">
        <v>28</v>
      </c>
      <c r="AF14" s="1" t="e">
        <f t="shared" si="41"/>
        <v>#DIV/0!</v>
      </c>
      <c r="AG14" s="1" t="e">
        <f t="shared" si="42"/>
        <v>#DIV/0!</v>
      </c>
      <c r="AH14" s="1" t="e">
        <f t="shared" si="43"/>
        <v>#DIV/0!</v>
      </c>
      <c r="AI14" s="1" t="e">
        <f t="shared" si="44"/>
        <v>#DIV/0!</v>
      </c>
      <c r="AJ14" s="1" t="e">
        <f t="shared" si="45"/>
        <v>#DIV/0!</v>
      </c>
      <c r="AK14" s="1" t="e">
        <f t="shared" si="46"/>
        <v>#DIV/0!</v>
      </c>
      <c r="AL14" s="1" t="e">
        <f t="shared" si="47"/>
        <v>#DIV/0!</v>
      </c>
      <c r="AM14" s="1" t="e">
        <f t="shared" si="48"/>
        <v>#DIV/0!</v>
      </c>
      <c r="AO14">
        <v>12</v>
      </c>
      <c r="AP14" s="1" t="s">
        <v>28</v>
      </c>
      <c r="AQ14" s="1" t="e">
        <f t="shared" si="49"/>
        <v>#DIV/0!</v>
      </c>
      <c r="AR14" s="1" t="e">
        <f t="shared" si="30"/>
        <v>#DIV/0!</v>
      </c>
      <c r="AS14" s="1" t="e">
        <f t="shared" si="31"/>
        <v>#DIV/0!</v>
      </c>
      <c r="AT14" s="1" t="e">
        <f t="shared" si="32"/>
        <v>#DIV/0!</v>
      </c>
      <c r="AU14" s="1" t="e">
        <f t="shared" si="33"/>
        <v>#DIV/0!</v>
      </c>
      <c r="AV14" s="1" t="e">
        <f t="shared" si="34"/>
        <v>#DIV/0!</v>
      </c>
      <c r="AW14" s="1" t="e">
        <f t="shared" si="35"/>
        <v>#DIV/0!</v>
      </c>
      <c r="AX14" s="1" t="e">
        <f t="shared" si="36"/>
        <v>#DIV/0!</v>
      </c>
    </row>
    <row r="15" spans="1:50" x14ac:dyDescent="0.25">
      <c r="C15" s="1" t="str">
        <f t="shared" si="37"/>
        <v>24 procesadores</v>
      </c>
      <c r="D15" s="1">
        <f>'OMP O2'!L23</f>
        <v>0</v>
      </c>
      <c r="E15" s="1">
        <f>'OMP O2'!M23</f>
        <v>0</v>
      </c>
      <c r="F15" s="1">
        <f>'OMP O2'!N23</f>
        <v>0</v>
      </c>
      <c r="G15" s="1">
        <f>'OMP O2'!O23</f>
        <v>0</v>
      </c>
      <c r="H15" s="1">
        <f>'OMP O2'!P23</f>
        <v>0</v>
      </c>
      <c r="I15" s="1">
        <f>'OMP O2'!Q23</f>
        <v>0</v>
      </c>
      <c r="J15" s="1">
        <f>'OMP O2'!R23</f>
        <v>0</v>
      </c>
      <c r="K15" s="1">
        <f>'OMP O2'!S23</f>
        <v>0</v>
      </c>
      <c r="M15" s="1" t="str">
        <f t="shared" si="38"/>
        <v>512 bloques por hilo</v>
      </c>
      <c r="N15" s="1">
        <f>'OMP O2'!AD23</f>
        <v>0</v>
      </c>
      <c r="O15" s="1">
        <f>'OMP O2'!AE23</f>
        <v>0</v>
      </c>
      <c r="P15" s="1">
        <f>'OMP O2'!AF23</f>
        <v>0</v>
      </c>
      <c r="Q15" s="1">
        <f>'OMP O2'!AG23</f>
        <v>0</v>
      </c>
      <c r="R15" s="1">
        <f>'OMP O2'!AH23</f>
        <v>0</v>
      </c>
      <c r="S15" s="1">
        <f>'OMP O2'!AI23</f>
        <v>0</v>
      </c>
      <c r="U15" t="str">
        <f t="shared" si="39"/>
        <v>24 procesadores</v>
      </c>
      <c r="V15" t="e">
        <f t="shared" si="40"/>
        <v>#NUM!</v>
      </c>
      <c r="W15" t="e">
        <f t="shared" si="22"/>
        <v>#NUM!</v>
      </c>
      <c r="X15" t="e">
        <f t="shared" si="23"/>
        <v>#NUM!</v>
      </c>
      <c r="Y15" t="e">
        <f t="shared" si="24"/>
        <v>#NUM!</v>
      </c>
      <c r="Z15" t="e">
        <f t="shared" si="25"/>
        <v>#NUM!</v>
      </c>
      <c r="AA15" t="e">
        <f t="shared" si="26"/>
        <v>#NUM!</v>
      </c>
      <c r="AB15" t="e">
        <f t="shared" si="27"/>
        <v>#NUM!</v>
      </c>
      <c r="AC15" t="e">
        <f t="shared" si="28"/>
        <v>#NUM!</v>
      </c>
      <c r="AE15" s="1" t="s">
        <v>29</v>
      </c>
      <c r="AF15" s="1" t="e">
        <f t="shared" si="41"/>
        <v>#DIV/0!</v>
      </c>
      <c r="AG15" s="1" t="e">
        <f t="shared" si="42"/>
        <v>#DIV/0!</v>
      </c>
      <c r="AH15" s="1" t="e">
        <f t="shared" si="43"/>
        <v>#DIV/0!</v>
      </c>
      <c r="AI15" s="1" t="e">
        <f t="shared" si="44"/>
        <v>#DIV/0!</v>
      </c>
      <c r="AJ15" s="1" t="e">
        <f t="shared" si="45"/>
        <v>#DIV/0!</v>
      </c>
      <c r="AK15" s="1" t="e">
        <f t="shared" si="46"/>
        <v>#DIV/0!</v>
      </c>
      <c r="AL15" s="1" t="e">
        <f t="shared" si="47"/>
        <v>#DIV/0!</v>
      </c>
      <c r="AM15" s="1" t="e">
        <f t="shared" si="48"/>
        <v>#DIV/0!</v>
      </c>
      <c r="AO15">
        <v>24</v>
      </c>
      <c r="AP15" s="1" t="s">
        <v>29</v>
      </c>
      <c r="AQ15" s="1" t="e">
        <f t="shared" si="49"/>
        <v>#DIV/0!</v>
      </c>
      <c r="AR15" s="1" t="e">
        <f t="shared" si="30"/>
        <v>#DIV/0!</v>
      </c>
      <c r="AS15" s="1" t="e">
        <f t="shared" si="31"/>
        <v>#DIV/0!</v>
      </c>
      <c r="AT15" s="1" t="e">
        <f t="shared" si="32"/>
        <v>#DIV/0!</v>
      </c>
      <c r="AU15" s="1" t="e">
        <f t="shared" si="33"/>
        <v>#DIV/0!</v>
      </c>
      <c r="AV15" s="1" t="e">
        <f t="shared" si="34"/>
        <v>#DIV/0!</v>
      </c>
      <c r="AW15" s="1" t="e">
        <f t="shared" si="35"/>
        <v>#DIV/0!</v>
      </c>
      <c r="AX15" s="1" t="e">
        <f t="shared" si="36"/>
        <v>#DIV/0!</v>
      </c>
    </row>
    <row r="48" spans="3:11" x14ac:dyDescent="0.25">
      <c r="C48" t="s">
        <v>32</v>
      </c>
      <c r="D48">
        <f>D1*100</f>
        <v>100</v>
      </c>
      <c r="E48">
        <f t="shared" ref="E48:K48" si="50">E1*100</f>
        <v>400</v>
      </c>
      <c r="F48">
        <f t="shared" si="50"/>
        <v>900</v>
      </c>
      <c r="G48">
        <f t="shared" si="50"/>
        <v>1400</v>
      </c>
      <c r="H48">
        <f t="shared" si="50"/>
        <v>2300</v>
      </c>
      <c r="I48">
        <f t="shared" si="50"/>
        <v>3200</v>
      </c>
      <c r="J48">
        <f t="shared" si="50"/>
        <v>12400</v>
      </c>
      <c r="K48">
        <f t="shared" si="50"/>
        <v>90000</v>
      </c>
    </row>
    <row r="49" spans="3:27" x14ac:dyDescent="0.25">
      <c r="C49" t="s">
        <v>0</v>
      </c>
      <c r="D49">
        <v>190000</v>
      </c>
      <c r="M49" s="1" t="s">
        <v>33</v>
      </c>
      <c r="N49" s="1">
        <f>D1</f>
        <v>1</v>
      </c>
      <c r="O49" s="1">
        <f t="shared" ref="O49:U49" si="51">E1</f>
        <v>4</v>
      </c>
      <c r="P49" s="1">
        <f t="shared" si="51"/>
        <v>9</v>
      </c>
      <c r="Q49" s="1">
        <f t="shared" si="51"/>
        <v>14</v>
      </c>
      <c r="R49" s="1">
        <f t="shared" si="51"/>
        <v>23</v>
      </c>
      <c r="S49" s="1">
        <f t="shared" si="51"/>
        <v>32</v>
      </c>
      <c r="T49" s="1">
        <f t="shared" si="51"/>
        <v>124</v>
      </c>
      <c r="U49" s="1">
        <f t="shared" si="51"/>
        <v>900</v>
      </c>
    </row>
    <row r="50" spans="3:27" x14ac:dyDescent="0.25">
      <c r="C50" s="1" t="str">
        <f>"MOPS "&amp;C2</f>
        <v>MOPS 1 procesador</v>
      </c>
      <c r="D50" s="1">
        <f>D$49/(D2/1000000)/10^6</f>
        <v>252.72678903963822</v>
      </c>
      <c r="E50" s="1">
        <f t="shared" ref="E50:K50" si="52">E$49/(E2/1000000)/10^6</f>
        <v>0</v>
      </c>
      <c r="F50" s="1">
        <f t="shared" si="52"/>
        <v>0</v>
      </c>
      <c r="G50" s="1">
        <f t="shared" si="52"/>
        <v>0</v>
      </c>
      <c r="H50" s="1">
        <f t="shared" si="52"/>
        <v>0</v>
      </c>
      <c r="I50" s="1">
        <f t="shared" si="52"/>
        <v>0</v>
      </c>
      <c r="J50" s="1">
        <f t="shared" si="52"/>
        <v>0</v>
      </c>
      <c r="K50" s="1">
        <f t="shared" si="52"/>
        <v>0</v>
      </c>
      <c r="M50" s="1" t="str">
        <f>C10</f>
        <v>1 procesador</v>
      </c>
      <c r="N50" s="1">
        <f>D2/D10</f>
        <v>4.0550161812297727</v>
      </c>
      <c r="O50" s="1">
        <f t="shared" ref="O50:W50" si="53">E2/E10</f>
        <v>3.4512209959155293</v>
      </c>
      <c r="P50" s="1">
        <f t="shared" si="53"/>
        <v>3.046200829204166</v>
      </c>
      <c r="Q50" s="1">
        <f t="shared" si="53"/>
        <v>2.8783189800910916</v>
      </c>
      <c r="R50" s="1">
        <f t="shared" si="53"/>
        <v>3.0159312982439772</v>
      </c>
      <c r="S50" s="1">
        <f t="shared" si="53"/>
        <v>2.5427643635583803</v>
      </c>
      <c r="T50" s="1">
        <f t="shared" si="53"/>
        <v>2.6119607618536165</v>
      </c>
      <c r="U50" s="1">
        <f t="shared" si="53"/>
        <v>2.4440242698969765</v>
      </c>
    </row>
    <row r="51" spans="3:27" x14ac:dyDescent="0.25">
      <c r="C51" s="1" t="str">
        <f t="shared" ref="C51:C55" si="54">"MOPS "&amp;C3</f>
        <v>MOPS 2 procesadores</v>
      </c>
      <c r="D51" s="1" t="e">
        <f>D$49/(D3/1000000)/10^6</f>
        <v>#DIV/0!</v>
      </c>
      <c r="E51" s="1" t="e">
        <f t="shared" ref="E51:K51" si="55">E$49/(E3/1000000)/10^6</f>
        <v>#DIV/0!</v>
      </c>
      <c r="F51" s="1" t="e">
        <f t="shared" si="55"/>
        <v>#DIV/0!</v>
      </c>
      <c r="G51" s="1" t="e">
        <f t="shared" si="55"/>
        <v>#DIV/0!</v>
      </c>
      <c r="H51" s="1" t="e">
        <f t="shared" si="55"/>
        <v>#DIV/0!</v>
      </c>
      <c r="I51" s="1" t="e">
        <f t="shared" si="55"/>
        <v>#DIV/0!</v>
      </c>
      <c r="J51" s="1" t="e">
        <f t="shared" si="55"/>
        <v>#DIV/0!</v>
      </c>
      <c r="K51" s="1" t="e">
        <f t="shared" si="55"/>
        <v>#DIV/0!</v>
      </c>
      <c r="M51" s="1" t="str">
        <f t="shared" ref="M51:M55" si="56">C11</f>
        <v>2 procesadores</v>
      </c>
      <c r="N51" s="1" t="e">
        <f t="shared" ref="N51:N55" si="57">D3/D11</f>
        <v>#DIV/0!</v>
      </c>
      <c r="O51" s="1" t="e">
        <f t="shared" ref="O51:O55" si="58">E3/E11</f>
        <v>#DIV/0!</v>
      </c>
      <c r="P51" s="1" t="e">
        <f t="shared" ref="P51:P55" si="59">F3/F11</f>
        <v>#DIV/0!</v>
      </c>
      <c r="Q51" s="1" t="e">
        <f t="shared" ref="Q51:Q55" si="60">G3/G11</f>
        <v>#DIV/0!</v>
      </c>
      <c r="R51" s="1" t="e">
        <f t="shared" ref="R51:R55" si="61">H3/H11</f>
        <v>#DIV/0!</v>
      </c>
      <c r="S51" s="1" t="e">
        <f t="shared" ref="S51:S55" si="62">I3/I11</f>
        <v>#DIV/0!</v>
      </c>
      <c r="T51" s="1" t="e">
        <f t="shared" ref="T51:T55" si="63">J3/J11</f>
        <v>#DIV/0!</v>
      </c>
      <c r="U51" s="1" t="e">
        <f t="shared" ref="U51:U55" si="64">K3/K11</f>
        <v>#DIV/0!</v>
      </c>
    </row>
    <row r="52" spans="3:27" x14ac:dyDescent="0.25">
      <c r="C52" s="1" t="str">
        <f t="shared" si="54"/>
        <v>MOPS 4 procesadores</v>
      </c>
      <c r="D52" s="1" t="e">
        <f>D$49/(D4/1000000)/10^6</f>
        <v>#DIV/0!</v>
      </c>
      <c r="E52" s="1" t="e">
        <f t="shared" ref="E52:K52" si="65">E$49/(E4/1000000)/10^6</f>
        <v>#DIV/0!</v>
      </c>
      <c r="F52" s="1" t="e">
        <f t="shared" si="65"/>
        <v>#DIV/0!</v>
      </c>
      <c r="G52" s="1" t="e">
        <f t="shared" si="65"/>
        <v>#DIV/0!</v>
      </c>
      <c r="H52" s="1" t="e">
        <f t="shared" si="65"/>
        <v>#DIV/0!</v>
      </c>
      <c r="I52" s="1" t="e">
        <f t="shared" si="65"/>
        <v>#DIV/0!</v>
      </c>
      <c r="J52" s="1" t="e">
        <f t="shared" si="65"/>
        <v>#DIV/0!</v>
      </c>
      <c r="K52" s="1" t="e">
        <f t="shared" si="65"/>
        <v>#DIV/0!</v>
      </c>
      <c r="M52" s="1" t="str">
        <f t="shared" si="56"/>
        <v>4 procesadores</v>
      </c>
      <c r="N52" s="1" t="e">
        <f t="shared" si="57"/>
        <v>#DIV/0!</v>
      </c>
      <c r="O52" s="1" t="e">
        <f t="shared" si="58"/>
        <v>#DIV/0!</v>
      </c>
      <c r="P52" s="1" t="e">
        <f t="shared" si="59"/>
        <v>#DIV/0!</v>
      </c>
      <c r="Q52" s="1" t="e">
        <f t="shared" si="60"/>
        <v>#DIV/0!</v>
      </c>
      <c r="R52" s="1" t="e">
        <f t="shared" si="61"/>
        <v>#DIV/0!</v>
      </c>
      <c r="S52" s="1" t="e">
        <f t="shared" si="62"/>
        <v>#DIV/0!</v>
      </c>
      <c r="T52" s="1" t="e">
        <f t="shared" si="63"/>
        <v>#DIV/0!</v>
      </c>
      <c r="U52" s="1" t="e">
        <f t="shared" si="64"/>
        <v>#DIV/0!</v>
      </c>
    </row>
    <row r="53" spans="3:27" x14ac:dyDescent="0.25">
      <c r="C53" s="1" t="str">
        <f t="shared" si="54"/>
        <v>MOPS 8 procesadores</v>
      </c>
      <c r="D53" s="1" t="e">
        <f>D$49/(D5/1000000)/10^6</f>
        <v>#DIV/0!</v>
      </c>
      <c r="E53" s="1" t="e">
        <f t="shared" ref="E53:K53" si="66">E$49/(E5/1000000)/10^6</f>
        <v>#DIV/0!</v>
      </c>
      <c r="F53" s="1" t="e">
        <f t="shared" si="66"/>
        <v>#DIV/0!</v>
      </c>
      <c r="G53" s="1" t="e">
        <f t="shared" si="66"/>
        <v>#DIV/0!</v>
      </c>
      <c r="H53" s="1" t="e">
        <f t="shared" si="66"/>
        <v>#DIV/0!</v>
      </c>
      <c r="I53" s="1" t="e">
        <f t="shared" si="66"/>
        <v>#DIV/0!</v>
      </c>
      <c r="J53" s="1" t="e">
        <f t="shared" si="66"/>
        <v>#DIV/0!</v>
      </c>
      <c r="K53" s="1" t="e">
        <f t="shared" si="66"/>
        <v>#DIV/0!</v>
      </c>
      <c r="M53" s="1" t="str">
        <f t="shared" si="56"/>
        <v>8 procesadores</v>
      </c>
      <c r="N53" s="1" t="e">
        <f t="shared" si="57"/>
        <v>#DIV/0!</v>
      </c>
      <c r="O53" s="1" t="e">
        <f t="shared" si="58"/>
        <v>#DIV/0!</v>
      </c>
      <c r="P53" s="1" t="e">
        <f t="shared" si="59"/>
        <v>#DIV/0!</v>
      </c>
      <c r="Q53" s="1" t="e">
        <f t="shared" si="60"/>
        <v>#DIV/0!</v>
      </c>
      <c r="R53" s="1" t="e">
        <f t="shared" si="61"/>
        <v>#DIV/0!</v>
      </c>
      <c r="S53" s="1" t="e">
        <f t="shared" si="62"/>
        <v>#DIV/0!</v>
      </c>
      <c r="T53" s="1" t="e">
        <f t="shared" si="63"/>
        <v>#DIV/0!</v>
      </c>
      <c r="U53" s="1" t="e">
        <f t="shared" si="64"/>
        <v>#DIV/0!</v>
      </c>
    </row>
    <row r="54" spans="3:27" x14ac:dyDescent="0.25">
      <c r="C54" s="1" t="str">
        <f t="shared" si="54"/>
        <v>MOPS 12 procesadores</v>
      </c>
      <c r="D54" s="1" t="e">
        <f>D$49/(D6/1000000)/10^6</f>
        <v>#DIV/0!</v>
      </c>
      <c r="E54" s="1" t="e">
        <f t="shared" ref="E54:K54" si="67">E$49/(E6/1000000)/10^6</f>
        <v>#DIV/0!</v>
      </c>
      <c r="F54" s="1" t="e">
        <f t="shared" si="67"/>
        <v>#DIV/0!</v>
      </c>
      <c r="G54" s="1" t="e">
        <f t="shared" si="67"/>
        <v>#DIV/0!</v>
      </c>
      <c r="H54" s="1" t="e">
        <f t="shared" si="67"/>
        <v>#DIV/0!</v>
      </c>
      <c r="I54" s="1" t="e">
        <f t="shared" si="67"/>
        <v>#DIV/0!</v>
      </c>
      <c r="J54" s="1" t="e">
        <f t="shared" si="67"/>
        <v>#DIV/0!</v>
      </c>
      <c r="K54" s="1" t="e">
        <f t="shared" si="67"/>
        <v>#DIV/0!</v>
      </c>
      <c r="M54" s="1" t="str">
        <f t="shared" si="56"/>
        <v>12 procesadores</v>
      </c>
      <c r="N54" s="1" t="e">
        <f t="shared" si="57"/>
        <v>#DIV/0!</v>
      </c>
      <c r="O54" s="1" t="e">
        <f t="shared" si="58"/>
        <v>#DIV/0!</v>
      </c>
      <c r="P54" s="1" t="e">
        <f t="shared" si="59"/>
        <v>#DIV/0!</v>
      </c>
      <c r="Q54" s="1" t="e">
        <f t="shared" si="60"/>
        <v>#DIV/0!</v>
      </c>
      <c r="R54" s="1" t="e">
        <f t="shared" si="61"/>
        <v>#DIV/0!</v>
      </c>
      <c r="S54" s="1" t="e">
        <f t="shared" si="62"/>
        <v>#DIV/0!</v>
      </c>
      <c r="T54" s="1" t="e">
        <f t="shared" si="63"/>
        <v>#DIV/0!</v>
      </c>
      <c r="U54" s="1" t="e">
        <f t="shared" si="64"/>
        <v>#DIV/0!</v>
      </c>
    </row>
    <row r="55" spans="3:27" x14ac:dyDescent="0.25">
      <c r="C55" s="1" t="str">
        <f t="shared" si="54"/>
        <v>MOPS 24 procesadores</v>
      </c>
      <c r="D55" s="1" t="e">
        <f t="shared" ref="D55:K55" si="68">D$49/(D7/1000000)/10^6</f>
        <v>#DIV/0!</v>
      </c>
      <c r="E55" s="1" t="e">
        <f t="shared" si="68"/>
        <v>#DIV/0!</v>
      </c>
      <c r="F55" s="1" t="e">
        <f t="shared" si="68"/>
        <v>#DIV/0!</v>
      </c>
      <c r="G55" s="1" t="e">
        <f t="shared" si="68"/>
        <v>#DIV/0!</v>
      </c>
      <c r="H55" s="1" t="e">
        <f t="shared" si="68"/>
        <v>#DIV/0!</v>
      </c>
      <c r="I55" s="1" t="e">
        <f t="shared" si="68"/>
        <v>#DIV/0!</v>
      </c>
      <c r="J55" s="1" t="e">
        <f t="shared" si="68"/>
        <v>#DIV/0!</v>
      </c>
      <c r="K55" s="1" t="e">
        <f t="shared" si="68"/>
        <v>#DIV/0!</v>
      </c>
      <c r="M55" s="1" t="str">
        <f t="shared" si="56"/>
        <v>24 procesadores</v>
      </c>
      <c r="N55" s="1" t="e">
        <f t="shared" si="57"/>
        <v>#DIV/0!</v>
      </c>
      <c r="O55" s="1" t="e">
        <f t="shared" si="58"/>
        <v>#DIV/0!</v>
      </c>
      <c r="P55" s="1" t="e">
        <f t="shared" si="59"/>
        <v>#DIV/0!</v>
      </c>
      <c r="Q55" s="1" t="e">
        <f t="shared" si="60"/>
        <v>#DIV/0!</v>
      </c>
      <c r="R55" s="1" t="e">
        <f t="shared" si="61"/>
        <v>#DIV/0!</v>
      </c>
      <c r="S55" s="1" t="e">
        <f t="shared" si="62"/>
        <v>#DIV/0!</v>
      </c>
      <c r="T55" s="1" t="e">
        <f t="shared" si="63"/>
        <v>#DIV/0!</v>
      </c>
      <c r="U55" s="1" t="e">
        <f t="shared" si="64"/>
        <v>#DIV/0!</v>
      </c>
    </row>
    <row r="56" spans="3:27" x14ac:dyDescent="0.25">
      <c r="V56">
        <v>1</v>
      </c>
      <c r="W56">
        <v>2</v>
      </c>
      <c r="X56">
        <v>4</v>
      </c>
      <c r="Y56">
        <v>8</v>
      </c>
      <c r="Z56">
        <v>12</v>
      </c>
      <c r="AA56">
        <v>24</v>
      </c>
    </row>
    <row r="57" spans="3:27" x14ac:dyDescent="0.25">
      <c r="C57" s="1" t="str">
        <f>"MOPS "&amp;C11</f>
        <v>MOPS 2 procesadores</v>
      </c>
      <c r="D57" s="1">
        <f>D$49/(D10/1000000)/10^6</f>
        <v>1024.8112189859762</v>
      </c>
      <c r="E57" s="1">
        <f t="shared" ref="E57:K57" si="69">E$49/(E10/1000000)/10^6</f>
        <v>0</v>
      </c>
      <c r="F57" s="1">
        <f t="shared" si="69"/>
        <v>0</v>
      </c>
      <c r="G57" s="1">
        <f t="shared" si="69"/>
        <v>0</v>
      </c>
      <c r="H57" s="1">
        <f t="shared" si="69"/>
        <v>0</v>
      </c>
      <c r="I57" s="1">
        <f t="shared" si="69"/>
        <v>0</v>
      </c>
      <c r="J57" s="1">
        <f t="shared" si="69"/>
        <v>0</v>
      </c>
      <c r="K57" s="1">
        <f t="shared" si="69"/>
        <v>0</v>
      </c>
      <c r="M57" s="1" t="s">
        <v>34</v>
      </c>
      <c r="N57" s="1" t="str">
        <f>M50</f>
        <v>1 procesador</v>
      </c>
      <c r="O57" s="1" t="str">
        <f>M51</f>
        <v>2 procesadores</v>
      </c>
      <c r="P57" s="1" t="str">
        <f>M52</f>
        <v>4 procesadores</v>
      </c>
      <c r="Q57" s="1" t="str">
        <f>M53</f>
        <v>8 procesadores</v>
      </c>
      <c r="R57" s="1" t="str">
        <f>M54</f>
        <v>12 procesadores</v>
      </c>
      <c r="S57" s="1" t="str">
        <f>M55</f>
        <v>24 procesadores</v>
      </c>
      <c r="U57" s="1" t="s">
        <v>35</v>
      </c>
      <c r="V57" s="1" t="str">
        <f>N57</f>
        <v>1 procesador</v>
      </c>
      <c r="W57" s="1" t="str">
        <f t="shared" ref="W57:AA57" si="70">O57</f>
        <v>2 procesadores</v>
      </c>
      <c r="X57" s="1" t="str">
        <f t="shared" si="70"/>
        <v>4 procesadores</v>
      </c>
      <c r="Y57" s="1" t="str">
        <f t="shared" si="70"/>
        <v>8 procesadores</v>
      </c>
      <c r="Z57" s="1" t="str">
        <f t="shared" si="70"/>
        <v>12 procesadores</v>
      </c>
      <c r="AA57" s="1" t="str">
        <f t="shared" si="70"/>
        <v>24 procesadores</v>
      </c>
    </row>
    <row r="58" spans="3:27" x14ac:dyDescent="0.25">
      <c r="C58" s="1" t="str">
        <f t="shared" ref="C58:C62" si="71">"MOPS "&amp;C12</f>
        <v>MOPS 4 procesadores</v>
      </c>
      <c r="D58" s="1" t="e">
        <f t="shared" ref="D58:K62" si="72">D$49/(D11/1000000)/10^6</f>
        <v>#DIV/0!</v>
      </c>
      <c r="E58" s="1" t="e">
        <f t="shared" si="72"/>
        <v>#DIV/0!</v>
      </c>
      <c r="F58" s="1" t="e">
        <f t="shared" si="72"/>
        <v>#DIV/0!</v>
      </c>
      <c r="G58" s="1" t="e">
        <f t="shared" si="72"/>
        <v>#DIV/0!</v>
      </c>
      <c r="H58" s="1" t="e">
        <f t="shared" si="72"/>
        <v>#DIV/0!</v>
      </c>
      <c r="I58" s="1" t="e">
        <f t="shared" si="72"/>
        <v>#DIV/0!</v>
      </c>
      <c r="J58" s="1" t="e">
        <f t="shared" si="72"/>
        <v>#DIV/0!</v>
      </c>
      <c r="K58" s="1" t="e">
        <f t="shared" si="72"/>
        <v>#DIV/0!</v>
      </c>
      <c r="M58" s="1" t="str">
        <f>M2</f>
        <v>1 bloque por hilo</v>
      </c>
      <c r="N58" s="1">
        <f>$N$2/N2</f>
        <v>1</v>
      </c>
      <c r="O58" s="1" t="e">
        <f t="shared" ref="O58:U58" si="73">$N$2/O2</f>
        <v>#DIV/0!</v>
      </c>
      <c r="P58" s="1" t="e">
        <f t="shared" si="73"/>
        <v>#DIV/0!</v>
      </c>
      <c r="Q58" s="1" t="e">
        <f t="shared" si="73"/>
        <v>#DIV/0!</v>
      </c>
      <c r="R58" s="1" t="e">
        <f t="shared" si="73"/>
        <v>#DIV/0!</v>
      </c>
      <c r="S58" s="1" t="e">
        <f t="shared" si="73"/>
        <v>#DIV/0!</v>
      </c>
      <c r="U58" s="1" t="str">
        <f>M58</f>
        <v>1 bloque por hilo</v>
      </c>
      <c r="V58" s="1">
        <f>N58/V$56</f>
        <v>1</v>
      </c>
      <c r="W58" s="1" t="e">
        <f t="shared" ref="W58:AA63" si="74">O58/W$56</f>
        <v>#DIV/0!</v>
      </c>
      <c r="X58" s="1" t="e">
        <f t="shared" si="74"/>
        <v>#DIV/0!</v>
      </c>
      <c r="Y58" s="1" t="e">
        <f t="shared" si="74"/>
        <v>#DIV/0!</v>
      </c>
      <c r="Z58" s="1" t="e">
        <f t="shared" si="74"/>
        <v>#DIV/0!</v>
      </c>
      <c r="AA58" s="1" t="e">
        <f t="shared" si="74"/>
        <v>#DIV/0!</v>
      </c>
    </row>
    <row r="59" spans="3:27" x14ac:dyDescent="0.25">
      <c r="C59" s="1" t="str">
        <f t="shared" si="71"/>
        <v>MOPS 8 procesadores</v>
      </c>
      <c r="D59" s="1" t="e">
        <f t="shared" si="72"/>
        <v>#DIV/0!</v>
      </c>
      <c r="E59" s="1" t="e">
        <f t="shared" si="72"/>
        <v>#DIV/0!</v>
      </c>
      <c r="F59" s="1" t="e">
        <f t="shared" si="72"/>
        <v>#DIV/0!</v>
      </c>
      <c r="G59" s="1" t="e">
        <f t="shared" si="72"/>
        <v>#DIV/0!</v>
      </c>
      <c r="H59" s="1" t="e">
        <f t="shared" si="72"/>
        <v>#DIV/0!</v>
      </c>
      <c r="I59" s="1" t="e">
        <f t="shared" si="72"/>
        <v>#DIV/0!</v>
      </c>
      <c r="J59" s="1" t="e">
        <f t="shared" si="72"/>
        <v>#DIV/0!</v>
      </c>
      <c r="K59" s="1" t="e">
        <f t="shared" si="72"/>
        <v>#DIV/0!</v>
      </c>
      <c r="M59" s="1" t="str">
        <f t="shared" ref="M59:M63" si="75">M3</f>
        <v>2 bloques por hilo</v>
      </c>
      <c r="N59" s="1" t="e">
        <f t="shared" ref="N59:S59" si="76">$N$2/N3</f>
        <v>#DIV/0!</v>
      </c>
      <c r="O59" s="1" t="e">
        <f t="shared" si="76"/>
        <v>#DIV/0!</v>
      </c>
      <c r="P59" s="1" t="e">
        <f t="shared" si="76"/>
        <v>#DIV/0!</v>
      </c>
      <c r="Q59" s="1" t="e">
        <f t="shared" si="76"/>
        <v>#DIV/0!</v>
      </c>
      <c r="R59" s="1" t="e">
        <f t="shared" si="76"/>
        <v>#DIV/0!</v>
      </c>
      <c r="S59" s="1" t="e">
        <f t="shared" si="76"/>
        <v>#DIV/0!</v>
      </c>
      <c r="U59" s="1" t="str">
        <f t="shared" ref="U59:U63" si="77">M59</f>
        <v>2 bloques por hilo</v>
      </c>
      <c r="V59" s="1" t="e">
        <f t="shared" ref="V59:V63" si="78">N59/V$56</f>
        <v>#DIV/0!</v>
      </c>
      <c r="W59" s="1" t="e">
        <f t="shared" si="74"/>
        <v>#DIV/0!</v>
      </c>
      <c r="X59" s="1" t="e">
        <f t="shared" si="74"/>
        <v>#DIV/0!</v>
      </c>
      <c r="Y59" s="1" t="e">
        <f t="shared" si="74"/>
        <v>#DIV/0!</v>
      </c>
      <c r="Z59" s="1" t="e">
        <f t="shared" si="74"/>
        <v>#DIV/0!</v>
      </c>
      <c r="AA59" s="1" t="e">
        <f t="shared" si="74"/>
        <v>#DIV/0!</v>
      </c>
    </row>
    <row r="60" spans="3:27" x14ac:dyDescent="0.25">
      <c r="C60" s="1" t="str">
        <f t="shared" si="71"/>
        <v>MOPS 12 procesadores</v>
      </c>
      <c r="D60" s="1" t="e">
        <f t="shared" si="72"/>
        <v>#DIV/0!</v>
      </c>
      <c r="E60" s="1" t="e">
        <f t="shared" si="72"/>
        <v>#DIV/0!</v>
      </c>
      <c r="F60" s="1" t="e">
        <f t="shared" si="72"/>
        <v>#DIV/0!</v>
      </c>
      <c r="G60" s="1" t="e">
        <f t="shared" si="72"/>
        <v>#DIV/0!</v>
      </c>
      <c r="H60" s="1" t="e">
        <f t="shared" si="72"/>
        <v>#DIV/0!</v>
      </c>
      <c r="I60" s="1" t="e">
        <f t="shared" si="72"/>
        <v>#DIV/0!</v>
      </c>
      <c r="J60" s="1" t="e">
        <f t="shared" si="72"/>
        <v>#DIV/0!</v>
      </c>
      <c r="K60" s="1" t="e">
        <f t="shared" si="72"/>
        <v>#DIV/0!</v>
      </c>
      <c r="M60" s="1" t="str">
        <f t="shared" si="75"/>
        <v>8 bloques por hilo</v>
      </c>
      <c r="N60" s="1" t="e">
        <f t="shared" ref="N60:S60" si="79">$N$2/N4</f>
        <v>#DIV/0!</v>
      </c>
      <c r="O60" s="1" t="e">
        <f t="shared" si="79"/>
        <v>#DIV/0!</v>
      </c>
      <c r="P60" s="1" t="e">
        <f t="shared" si="79"/>
        <v>#DIV/0!</v>
      </c>
      <c r="Q60" s="1" t="e">
        <f t="shared" si="79"/>
        <v>#DIV/0!</v>
      </c>
      <c r="R60" s="1" t="e">
        <f t="shared" si="79"/>
        <v>#DIV/0!</v>
      </c>
      <c r="S60" s="1" t="e">
        <f t="shared" si="79"/>
        <v>#DIV/0!</v>
      </c>
      <c r="U60" s="1" t="str">
        <f t="shared" si="77"/>
        <v>8 bloques por hilo</v>
      </c>
      <c r="V60" s="1" t="e">
        <f t="shared" si="78"/>
        <v>#DIV/0!</v>
      </c>
      <c r="W60" s="1" t="e">
        <f t="shared" si="74"/>
        <v>#DIV/0!</v>
      </c>
      <c r="X60" s="1" t="e">
        <f t="shared" si="74"/>
        <v>#DIV/0!</v>
      </c>
      <c r="Y60" s="1" t="e">
        <f t="shared" si="74"/>
        <v>#DIV/0!</v>
      </c>
      <c r="Z60" s="1" t="e">
        <f t="shared" si="74"/>
        <v>#DIV/0!</v>
      </c>
      <c r="AA60" s="1" t="e">
        <f t="shared" si="74"/>
        <v>#DIV/0!</v>
      </c>
    </row>
    <row r="61" spans="3:27" x14ac:dyDescent="0.25">
      <c r="C61" s="1" t="str">
        <f t="shared" si="71"/>
        <v>MOPS 24 procesadores</v>
      </c>
      <c r="D61" s="1" t="e">
        <f t="shared" si="72"/>
        <v>#DIV/0!</v>
      </c>
      <c r="E61" s="1" t="e">
        <f t="shared" si="72"/>
        <v>#DIV/0!</v>
      </c>
      <c r="F61" s="1" t="e">
        <f t="shared" si="72"/>
        <v>#DIV/0!</v>
      </c>
      <c r="G61" s="1" t="e">
        <f t="shared" si="72"/>
        <v>#DIV/0!</v>
      </c>
      <c r="H61" s="1" t="e">
        <f t="shared" si="72"/>
        <v>#DIV/0!</v>
      </c>
      <c r="I61" s="1" t="e">
        <f t="shared" si="72"/>
        <v>#DIV/0!</v>
      </c>
      <c r="J61" s="1" t="e">
        <f t="shared" si="72"/>
        <v>#DIV/0!</v>
      </c>
      <c r="K61" s="1" t="e">
        <f t="shared" si="72"/>
        <v>#DIV/0!</v>
      </c>
      <c r="M61" s="1" t="str">
        <f t="shared" si="75"/>
        <v>32 bloques por hilo</v>
      </c>
      <c r="N61" s="1" t="e">
        <f t="shared" ref="N61:S61" si="80">$N$2/N5</f>
        <v>#DIV/0!</v>
      </c>
      <c r="O61" s="1" t="e">
        <f t="shared" si="80"/>
        <v>#DIV/0!</v>
      </c>
      <c r="P61" s="1" t="e">
        <f t="shared" si="80"/>
        <v>#DIV/0!</v>
      </c>
      <c r="Q61" s="1" t="e">
        <f t="shared" si="80"/>
        <v>#DIV/0!</v>
      </c>
      <c r="R61" s="1" t="e">
        <f t="shared" si="80"/>
        <v>#DIV/0!</v>
      </c>
      <c r="S61" s="1" t="e">
        <f t="shared" si="80"/>
        <v>#DIV/0!</v>
      </c>
      <c r="U61" s="1" t="str">
        <f t="shared" si="77"/>
        <v>32 bloques por hilo</v>
      </c>
      <c r="V61" s="1" t="e">
        <f t="shared" si="78"/>
        <v>#DIV/0!</v>
      </c>
      <c r="W61" s="1" t="e">
        <f t="shared" si="74"/>
        <v>#DIV/0!</v>
      </c>
      <c r="X61" s="1" t="e">
        <f t="shared" si="74"/>
        <v>#DIV/0!</v>
      </c>
      <c r="Y61" s="1" t="e">
        <f t="shared" si="74"/>
        <v>#DIV/0!</v>
      </c>
      <c r="Z61" s="1" t="e">
        <f t="shared" si="74"/>
        <v>#DIV/0!</v>
      </c>
      <c r="AA61" s="1" t="e">
        <f t="shared" si="74"/>
        <v>#DIV/0!</v>
      </c>
    </row>
    <row r="62" spans="3:27" x14ac:dyDescent="0.25">
      <c r="C62" s="1" t="str">
        <f t="shared" si="71"/>
        <v xml:space="preserve">MOPS </v>
      </c>
      <c r="D62" s="1" t="e">
        <f t="shared" si="72"/>
        <v>#DIV/0!</v>
      </c>
      <c r="E62" s="1" t="e">
        <f t="shared" si="72"/>
        <v>#DIV/0!</v>
      </c>
      <c r="F62" s="1" t="e">
        <f t="shared" si="72"/>
        <v>#DIV/0!</v>
      </c>
      <c r="G62" s="1" t="e">
        <f t="shared" si="72"/>
        <v>#DIV/0!</v>
      </c>
      <c r="H62" s="1" t="e">
        <f t="shared" si="72"/>
        <v>#DIV/0!</v>
      </c>
      <c r="I62" s="1" t="e">
        <f t="shared" si="72"/>
        <v>#DIV/0!</v>
      </c>
      <c r="J62" s="1" t="e">
        <f t="shared" si="72"/>
        <v>#DIV/0!</v>
      </c>
      <c r="K62" s="1" t="e">
        <f t="shared" si="72"/>
        <v>#DIV/0!</v>
      </c>
      <c r="M62" s="1" t="str">
        <f t="shared" si="75"/>
        <v>128 bloques por hilo</v>
      </c>
      <c r="N62" s="1" t="e">
        <f t="shared" ref="N62:S62" si="81">$N$2/N6</f>
        <v>#DIV/0!</v>
      </c>
      <c r="O62" s="1" t="e">
        <f t="shared" si="81"/>
        <v>#DIV/0!</v>
      </c>
      <c r="P62" s="1" t="e">
        <f t="shared" si="81"/>
        <v>#DIV/0!</v>
      </c>
      <c r="Q62" s="1" t="e">
        <f t="shared" si="81"/>
        <v>#DIV/0!</v>
      </c>
      <c r="R62" s="1" t="e">
        <f t="shared" si="81"/>
        <v>#DIV/0!</v>
      </c>
      <c r="S62" s="1" t="e">
        <f t="shared" si="81"/>
        <v>#DIV/0!</v>
      </c>
      <c r="U62" s="1" t="str">
        <f t="shared" si="77"/>
        <v>128 bloques por hilo</v>
      </c>
      <c r="V62" s="1" t="e">
        <f t="shared" si="78"/>
        <v>#DIV/0!</v>
      </c>
      <c r="W62" s="1" t="e">
        <f t="shared" si="74"/>
        <v>#DIV/0!</v>
      </c>
      <c r="X62" s="1" t="e">
        <f t="shared" si="74"/>
        <v>#DIV/0!</v>
      </c>
      <c r="Y62" s="1" t="e">
        <f t="shared" si="74"/>
        <v>#DIV/0!</v>
      </c>
      <c r="Z62" s="1" t="e">
        <f t="shared" si="74"/>
        <v>#DIV/0!</v>
      </c>
      <c r="AA62" s="1" t="e">
        <f t="shared" si="74"/>
        <v>#DIV/0!</v>
      </c>
    </row>
    <row r="63" spans="3:27" x14ac:dyDescent="0.25">
      <c r="M63" s="1" t="str">
        <f t="shared" si="75"/>
        <v>512 bloques por hilo</v>
      </c>
      <c r="N63" s="1" t="e">
        <f t="shared" ref="N63:S63" si="82">$N$2/N7</f>
        <v>#DIV/0!</v>
      </c>
      <c r="O63" s="1" t="e">
        <f t="shared" si="82"/>
        <v>#DIV/0!</v>
      </c>
      <c r="P63" s="1" t="e">
        <f t="shared" si="82"/>
        <v>#DIV/0!</v>
      </c>
      <c r="Q63" s="1" t="e">
        <f t="shared" si="82"/>
        <v>#DIV/0!</v>
      </c>
      <c r="R63" s="1" t="e">
        <f t="shared" si="82"/>
        <v>#DIV/0!</v>
      </c>
      <c r="S63" s="1" t="e">
        <f t="shared" si="82"/>
        <v>#DIV/0!</v>
      </c>
      <c r="U63" s="1" t="str">
        <f t="shared" si="77"/>
        <v>512 bloques por hilo</v>
      </c>
      <c r="V63" s="1" t="e">
        <f t="shared" si="78"/>
        <v>#DIV/0!</v>
      </c>
      <c r="W63" s="1" t="e">
        <f t="shared" si="74"/>
        <v>#DIV/0!</v>
      </c>
      <c r="X63" s="1" t="e">
        <f t="shared" si="74"/>
        <v>#DIV/0!</v>
      </c>
      <c r="Y63" s="1" t="e">
        <f t="shared" si="74"/>
        <v>#DIV/0!</v>
      </c>
      <c r="Z63" s="1" t="e">
        <f t="shared" si="74"/>
        <v>#DIV/0!</v>
      </c>
      <c r="AA63" s="1" t="e">
        <f t="shared" si="74"/>
        <v>#DIV/0!</v>
      </c>
    </row>
    <row r="65" spans="13:27" x14ac:dyDescent="0.25">
      <c r="M65" s="1" t="s">
        <v>34</v>
      </c>
      <c r="N65" s="1" t="str">
        <f>N57</f>
        <v>1 procesador</v>
      </c>
      <c r="O65" s="1" t="str">
        <f t="shared" ref="O65:S65" si="83">O57</f>
        <v>2 procesadores</v>
      </c>
      <c r="P65" s="1" t="str">
        <f t="shared" si="83"/>
        <v>4 procesadores</v>
      </c>
      <c r="Q65" s="1" t="str">
        <f t="shared" si="83"/>
        <v>8 procesadores</v>
      </c>
      <c r="R65" s="1" t="str">
        <f t="shared" si="83"/>
        <v>12 procesadores</v>
      </c>
      <c r="S65" s="1" t="str">
        <f t="shared" si="83"/>
        <v>24 procesadores</v>
      </c>
      <c r="U65" s="1" t="s">
        <v>35</v>
      </c>
      <c r="V65" s="1" t="str">
        <f>N65</f>
        <v>1 procesador</v>
      </c>
      <c r="W65" s="1" t="str">
        <f t="shared" ref="W65" si="84">O65</f>
        <v>2 procesadores</v>
      </c>
      <c r="X65" s="1" t="str">
        <f t="shared" ref="X65" si="85">P65</f>
        <v>4 procesadores</v>
      </c>
      <c r="Y65" s="1" t="str">
        <f t="shared" ref="Y65" si="86">Q65</f>
        <v>8 procesadores</v>
      </c>
      <c r="Z65" s="1" t="str">
        <f t="shared" ref="Z65" si="87">R65</f>
        <v>12 procesadores</v>
      </c>
      <c r="AA65" s="1" t="str">
        <f t="shared" ref="AA65" si="88">S65</f>
        <v>24 procesadores</v>
      </c>
    </row>
    <row r="66" spans="13:27" x14ac:dyDescent="0.25">
      <c r="M66" s="1" t="str">
        <f>M10</f>
        <v>1 bloque por hilo</v>
      </c>
      <c r="N66" s="1">
        <f>$N$10/N10</f>
        <v>1</v>
      </c>
      <c r="O66" s="1" t="e">
        <f t="shared" ref="O66:S66" si="89">$N$10/O10</f>
        <v>#DIV/0!</v>
      </c>
      <c r="P66" s="1" t="e">
        <f t="shared" si="89"/>
        <v>#DIV/0!</v>
      </c>
      <c r="Q66" s="1" t="e">
        <f t="shared" si="89"/>
        <v>#DIV/0!</v>
      </c>
      <c r="R66" s="1" t="e">
        <f t="shared" si="89"/>
        <v>#DIV/0!</v>
      </c>
      <c r="S66" s="1" t="e">
        <f t="shared" si="89"/>
        <v>#DIV/0!</v>
      </c>
      <c r="U66" s="1" t="str">
        <f>M66</f>
        <v>1 bloque por hilo</v>
      </c>
      <c r="V66" s="1">
        <f>N66/V$56</f>
        <v>1</v>
      </c>
      <c r="W66" s="1" t="e">
        <f t="shared" ref="W66:W71" si="90">O66/W$56</f>
        <v>#DIV/0!</v>
      </c>
      <c r="X66" s="1" t="e">
        <f t="shared" ref="X66:X71" si="91">P66/X$56</f>
        <v>#DIV/0!</v>
      </c>
      <c r="Y66" s="1" t="e">
        <f t="shared" ref="Y66:Y71" si="92">Q66/Y$56</f>
        <v>#DIV/0!</v>
      </c>
      <c r="Z66" s="1" t="e">
        <f t="shared" ref="Z66:Z71" si="93">R66/Z$56</f>
        <v>#DIV/0!</v>
      </c>
      <c r="AA66" s="1" t="e">
        <f t="shared" ref="AA66:AA71" si="94">S66/AA$56</f>
        <v>#DIV/0!</v>
      </c>
    </row>
    <row r="67" spans="13:27" x14ac:dyDescent="0.25">
      <c r="M67" s="1" t="str">
        <f t="shared" ref="M67:M71" si="95">M11</f>
        <v>2 bloques por hilo</v>
      </c>
      <c r="N67" s="1" t="e">
        <f t="shared" ref="N67:S67" si="96">$N$10/N11</f>
        <v>#DIV/0!</v>
      </c>
      <c r="O67" s="1" t="e">
        <f t="shared" si="96"/>
        <v>#DIV/0!</v>
      </c>
      <c r="P67" s="1" t="e">
        <f t="shared" si="96"/>
        <v>#DIV/0!</v>
      </c>
      <c r="Q67" s="1" t="e">
        <f t="shared" si="96"/>
        <v>#DIV/0!</v>
      </c>
      <c r="R67" s="1" t="e">
        <f t="shared" si="96"/>
        <v>#DIV/0!</v>
      </c>
      <c r="S67" s="1" t="e">
        <f t="shared" si="96"/>
        <v>#DIV/0!</v>
      </c>
      <c r="U67" s="1" t="str">
        <f t="shared" ref="U67:U71" si="97">M67</f>
        <v>2 bloques por hilo</v>
      </c>
      <c r="V67" s="1" t="e">
        <f t="shared" ref="V67:V71" si="98">N67/V$56</f>
        <v>#DIV/0!</v>
      </c>
      <c r="W67" s="1" t="e">
        <f t="shared" si="90"/>
        <v>#DIV/0!</v>
      </c>
      <c r="X67" s="1" t="e">
        <f t="shared" si="91"/>
        <v>#DIV/0!</v>
      </c>
      <c r="Y67" s="1" t="e">
        <f t="shared" si="92"/>
        <v>#DIV/0!</v>
      </c>
      <c r="Z67" s="1" t="e">
        <f t="shared" si="93"/>
        <v>#DIV/0!</v>
      </c>
      <c r="AA67" s="1" t="e">
        <f t="shared" si="94"/>
        <v>#DIV/0!</v>
      </c>
    </row>
    <row r="68" spans="13:27" x14ac:dyDescent="0.25">
      <c r="M68" s="1" t="str">
        <f t="shared" si="95"/>
        <v>8 bloques por hilo</v>
      </c>
      <c r="N68" s="1" t="e">
        <f t="shared" ref="N68:S68" si="99">$N$10/N12</f>
        <v>#DIV/0!</v>
      </c>
      <c r="O68" s="1" t="e">
        <f t="shared" si="99"/>
        <v>#DIV/0!</v>
      </c>
      <c r="P68" s="1" t="e">
        <f t="shared" si="99"/>
        <v>#DIV/0!</v>
      </c>
      <c r="Q68" s="1" t="e">
        <f t="shared" si="99"/>
        <v>#DIV/0!</v>
      </c>
      <c r="R68" s="1" t="e">
        <f t="shared" si="99"/>
        <v>#DIV/0!</v>
      </c>
      <c r="S68" s="1" t="e">
        <f t="shared" si="99"/>
        <v>#DIV/0!</v>
      </c>
      <c r="U68" s="1" t="str">
        <f t="shared" si="97"/>
        <v>8 bloques por hilo</v>
      </c>
      <c r="V68" s="1" t="e">
        <f t="shared" si="98"/>
        <v>#DIV/0!</v>
      </c>
      <c r="W68" s="1" t="e">
        <f t="shared" si="90"/>
        <v>#DIV/0!</v>
      </c>
      <c r="X68" s="1" t="e">
        <f t="shared" si="91"/>
        <v>#DIV/0!</v>
      </c>
      <c r="Y68" s="1" t="e">
        <f t="shared" si="92"/>
        <v>#DIV/0!</v>
      </c>
      <c r="Z68" s="1" t="e">
        <f t="shared" si="93"/>
        <v>#DIV/0!</v>
      </c>
      <c r="AA68" s="1" t="e">
        <f t="shared" si="94"/>
        <v>#DIV/0!</v>
      </c>
    </row>
    <row r="69" spans="13:27" x14ac:dyDescent="0.25">
      <c r="M69" s="1" t="str">
        <f t="shared" si="95"/>
        <v>32 bloques por hilo</v>
      </c>
      <c r="N69" s="1" t="e">
        <f t="shared" ref="N69:S69" si="100">$N$10/N13</f>
        <v>#DIV/0!</v>
      </c>
      <c r="O69" s="1" t="e">
        <f t="shared" si="100"/>
        <v>#DIV/0!</v>
      </c>
      <c r="P69" s="1" t="e">
        <f t="shared" si="100"/>
        <v>#DIV/0!</v>
      </c>
      <c r="Q69" s="1" t="e">
        <f t="shared" si="100"/>
        <v>#DIV/0!</v>
      </c>
      <c r="R69" s="1" t="e">
        <f t="shared" si="100"/>
        <v>#DIV/0!</v>
      </c>
      <c r="S69" s="1" t="e">
        <f t="shared" si="100"/>
        <v>#DIV/0!</v>
      </c>
      <c r="U69" s="1" t="str">
        <f t="shared" si="97"/>
        <v>32 bloques por hilo</v>
      </c>
      <c r="V69" s="1" t="e">
        <f t="shared" si="98"/>
        <v>#DIV/0!</v>
      </c>
      <c r="W69" s="1" t="e">
        <f t="shared" si="90"/>
        <v>#DIV/0!</v>
      </c>
      <c r="X69" s="1" t="e">
        <f t="shared" si="91"/>
        <v>#DIV/0!</v>
      </c>
      <c r="Y69" s="1" t="e">
        <f t="shared" si="92"/>
        <v>#DIV/0!</v>
      </c>
      <c r="Z69" s="1" t="e">
        <f t="shared" si="93"/>
        <v>#DIV/0!</v>
      </c>
      <c r="AA69" s="1" t="e">
        <f t="shared" si="94"/>
        <v>#DIV/0!</v>
      </c>
    </row>
    <row r="70" spans="13:27" x14ac:dyDescent="0.25">
      <c r="M70" s="1" t="str">
        <f t="shared" si="95"/>
        <v>128 bloques por hilo</v>
      </c>
      <c r="N70" s="1" t="e">
        <f t="shared" ref="N70:S70" si="101">$N$10/N14</f>
        <v>#DIV/0!</v>
      </c>
      <c r="O70" s="1" t="e">
        <f t="shared" si="101"/>
        <v>#DIV/0!</v>
      </c>
      <c r="P70" s="1" t="e">
        <f t="shared" si="101"/>
        <v>#DIV/0!</v>
      </c>
      <c r="Q70" s="1" t="e">
        <f t="shared" si="101"/>
        <v>#DIV/0!</v>
      </c>
      <c r="R70" s="1" t="e">
        <f t="shared" si="101"/>
        <v>#DIV/0!</v>
      </c>
      <c r="S70" s="1" t="e">
        <f t="shared" si="101"/>
        <v>#DIV/0!</v>
      </c>
      <c r="U70" s="1" t="str">
        <f t="shared" si="97"/>
        <v>128 bloques por hilo</v>
      </c>
      <c r="V70" s="1" t="e">
        <f t="shared" si="98"/>
        <v>#DIV/0!</v>
      </c>
      <c r="W70" s="1" t="e">
        <f t="shared" si="90"/>
        <v>#DIV/0!</v>
      </c>
      <c r="X70" s="1" t="e">
        <f t="shared" si="91"/>
        <v>#DIV/0!</v>
      </c>
      <c r="Y70" s="1" t="e">
        <f t="shared" si="92"/>
        <v>#DIV/0!</v>
      </c>
      <c r="Z70" s="1" t="e">
        <f t="shared" si="93"/>
        <v>#DIV/0!</v>
      </c>
      <c r="AA70" s="1" t="e">
        <f t="shared" si="94"/>
        <v>#DIV/0!</v>
      </c>
    </row>
    <row r="71" spans="13:27" x14ac:dyDescent="0.25">
      <c r="M71" s="1" t="str">
        <f t="shared" si="95"/>
        <v>512 bloques por hilo</v>
      </c>
      <c r="N71" s="1" t="e">
        <f t="shared" ref="N71:S71" si="102">$N$10/N15</f>
        <v>#DIV/0!</v>
      </c>
      <c r="O71" s="1" t="e">
        <f t="shared" si="102"/>
        <v>#DIV/0!</v>
      </c>
      <c r="P71" s="1" t="e">
        <f t="shared" si="102"/>
        <v>#DIV/0!</v>
      </c>
      <c r="Q71" s="1" t="e">
        <f t="shared" si="102"/>
        <v>#DIV/0!</v>
      </c>
      <c r="R71" s="1" t="e">
        <f t="shared" si="102"/>
        <v>#DIV/0!</v>
      </c>
      <c r="S71" s="1" t="e">
        <f t="shared" si="102"/>
        <v>#DIV/0!</v>
      </c>
      <c r="U71" s="1" t="str">
        <f t="shared" si="97"/>
        <v>512 bloques por hilo</v>
      </c>
      <c r="V71" s="1" t="e">
        <f t="shared" si="98"/>
        <v>#DIV/0!</v>
      </c>
      <c r="W71" s="1" t="e">
        <f t="shared" si="90"/>
        <v>#DIV/0!</v>
      </c>
      <c r="X71" s="1" t="e">
        <f t="shared" si="91"/>
        <v>#DIV/0!</v>
      </c>
      <c r="Y71" s="1" t="e">
        <f t="shared" si="92"/>
        <v>#DIV/0!</v>
      </c>
      <c r="Z71" s="1" t="e">
        <f t="shared" si="93"/>
        <v>#DIV/0!</v>
      </c>
      <c r="AA71" s="1" t="e">
        <f t="shared" si="94"/>
        <v>#DIV/0!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E29"/>
  <sheetViews>
    <sheetView workbookViewId="0">
      <selection activeCell="E4" sqref="E4"/>
    </sheetView>
  </sheetViews>
  <sheetFormatPr baseColWidth="10" defaultRowHeight="15" x14ac:dyDescent="0.25"/>
  <cols>
    <col min="2" max="2" width="25.5703125" bestFit="1" customWidth="1"/>
  </cols>
  <sheetData>
    <row r="2" spans="2:5" x14ac:dyDescent="0.25">
      <c r="B2" t="s">
        <v>7</v>
      </c>
      <c r="C2">
        <v>780</v>
      </c>
      <c r="E2" t="s">
        <v>16</v>
      </c>
    </row>
    <row r="3" spans="2:5" x14ac:dyDescent="0.25">
      <c r="B3" t="s">
        <v>17</v>
      </c>
      <c r="C3">
        <f>C4+C17</f>
        <v>80</v>
      </c>
      <c r="E3">
        <f>C3/C2*100</f>
        <v>10.256410256410255</v>
      </c>
    </row>
    <row r="4" spans="2:5" x14ac:dyDescent="0.25">
      <c r="B4" t="s">
        <v>8</v>
      </c>
      <c r="C4">
        <f>SUM(C5,C11)</f>
        <v>40</v>
      </c>
    </row>
    <row r="5" spans="2:5" x14ac:dyDescent="0.25">
      <c r="B5" t="s">
        <v>9</v>
      </c>
      <c r="C5">
        <f>SUM(C6:C10)</f>
        <v>40</v>
      </c>
    </row>
    <row r="6" spans="2:5" x14ac:dyDescent="0.25">
      <c r="B6" t="s">
        <v>11</v>
      </c>
      <c r="C6">
        <f>8*6-COUNTBLANK('OMP O2'!B2:I7)</f>
        <v>8</v>
      </c>
    </row>
    <row r="7" spans="2:5" x14ac:dyDescent="0.25">
      <c r="B7" t="s">
        <v>12</v>
      </c>
      <c r="C7">
        <f>8*6-COUNTBLANK('OMP O2'!B10:I15)</f>
        <v>8</v>
      </c>
    </row>
    <row r="8" spans="2:5" x14ac:dyDescent="0.25">
      <c r="B8" t="s">
        <v>13</v>
      </c>
      <c r="C8">
        <f>8*6-COUNTBLANK('OMP O2'!B18:I23)</f>
        <v>8</v>
      </c>
    </row>
    <row r="9" spans="2:5" x14ac:dyDescent="0.25">
      <c r="B9" t="s">
        <v>14</v>
      </c>
      <c r="C9">
        <f>8*6-COUNTBLANK('OMP O2'!L2:S7)</f>
        <v>8</v>
      </c>
    </row>
    <row r="10" spans="2:5" x14ac:dyDescent="0.25">
      <c r="B10" t="s">
        <v>15</v>
      </c>
      <c r="C10">
        <f>8*6-COUNTBLANK('OMP O2'!L10:S15)</f>
        <v>8</v>
      </c>
    </row>
    <row r="11" spans="2:5" x14ac:dyDescent="0.25">
      <c r="B11" t="s">
        <v>10</v>
      </c>
      <c r="C11">
        <f>SUM(C12:C16)</f>
        <v>0</v>
      </c>
    </row>
    <row r="12" spans="2:5" x14ac:dyDescent="0.25">
      <c r="B12" t="s">
        <v>11</v>
      </c>
      <c r="C12">
        <f>30-COUNTBLANK('OMP O2'!W2:AA7)</f>
        <v>0</v>
      </c>
    </row>
    <row r="13" spans="2:5" x14ac:dyDescent="0.25">
      <c r="B13" t="s">
        <v>12</v>
      </c>
      <c r="C13">
        <f>30-COUNTBLANK('OMP O2'!W10:AA15)</f>
        <v>0</v>
      </c>
    </row>
    <row r="14" spans="2:5" x14ac:dyDescent="0.25">
      <c r="B14" t="s">
        <v>13</v>
      </c>
      <c r="C14">
        <f>30-COUNTBLANK('OMP O2'!W18:AA23)</f>
        <v>0</v>
      </c>
    </row>
    <row r="15" spans="2:5" x14ac:dyDescent="0.25">
      <c r="B15" t="s">
        <v>14</v>
      </c>
      <c r="C15">
        <f>30-COUNTBLANK('OMP O2'!AE2:AI7)</f>
        <v>0</v>
      </c>
    </row>
    <row r="16" spans="2:5" x14ac:dyDescent="0.25">
      <c r="B16" t="s">
        <v>15</v>
      </c>
      <c r="C16">
        <f>30-COUNTBLANK('OMP O2'!AE10:AI15)</f>
        <v>0</v>
      </c>
    </row>
    <row r="17" spans="2:3" x14ac:dyDescent="0.25">
      <c r="B17" t="s">
        <v>4</v>
      </c>
      <c r="C17">
        <f>SUM(C18,C24)</f>
        <v>40</v>
      </c>
    </row>
    <row r="18" spans="2:3" x14ac:dyDescent="0.25">
      <c r="B18" t="s">
        <v>9</v>
      </c>
      <c r="C18">
        <f>SUM(C19:C23)</f>
        <v>40</v>
      </c>
    </row>
    <row r="19" spans="2:3" x14ac:dyDescent="0.25">
      <c r="B19" t="s">
        <v>11</v>
      </c>
      <c r="C19">
        <f>8*6-COUNTBLANK('OMP O0'!B2:I7)</f>
        <v>8</v>
      </c>
    </row>
    <row r="20" spans="2:3" x14ac:dyDescent="0.25">
      <c r="B20" t="s">
        <v>12</v>
      </c>
      <c r="C20">
        <f>8*6-COUNTBLANK('OMP O0'!B10:I15)</f>
        <v>8</v>
      </c>
    </row>
    <row r="21" spans="2:3" x14ac:dyDescent="0.25">
      <c r="B21" t="s">
        <v>13</v>
      </c>
      <c r="C21">
        <f>8*6-COUNTBLANK('OMP O0'!B18:I23)</f>
        <v>8</v>
      </c>
    </row>
    <row r="22" spans="2:3" x14ac:dyDescent="0.25">
      <c r="B22" t="s">
        <v>14</v>
      </c>
      <c r="C22">
        <f>8*6-COUNTBLANK('OMP O0'!L2:S7)</f>
        <v>8</v>
      </c>
    </row>
    <row r="23" spans="2:3" x14ac:dyDescent="0.25">
      <c r="B23" t="s">
        <v>15</v>
      </c>
      <c r="C23">
        <f>8*6-COUNTBLANK('OMP O0'!L10:S15)</f>
        <v>8</v>
      </c>
    </row>
    <row r="24" spans="2:3" x14ac:dyDescent="0.25">
      <c r="B24" t="s">
        <v>10</v>
      </c>
      <c r="C24">
        <f>SUM(C25:C29)</f>
        <v>0</v>
      </c>
    </row>
    <row r="25" spans="2:3" x14ac:dyDescent="0.25">
      <c r="B25" t="s">
        <v>11</v>
      </c>
      <c r="C25">
        <f>30-COUNTBLANK('OMP O0'!W2:AA7)</f>
        <v>0</v>
      </c>
    </row>
    <row r="26" spans="2:3" x14ac:dyDescent="0.25">
      <c r="B26" t="s">
        <v>12</v>
      </c>
      <c r="C26">
        <f>30-COUNTBLANK('OMP O0'!W10:AA15)</f>
        <v>0</v>
      </c>
    </row>
    <row r="27" spans="2:3" x14ac:dyDescent="0.25">
      <c r="B27" t="s">
        <v>13</v>
      </c>
      <c r="C27">
        <f>30-COUNTBLANK('OMP O0'!W18:AA23)</f>
        <v>0</v>
      </c>
    </row>
    <row r="28" spans="2:3" x14ac:dyDescent="0.25">
      <c r="B28" t="s">
        <v>14</v>
      </c>
      <c r="C28">
        <f>30-COUNTBLANK('OMP O0'!AE2:AI7)</f>
        <v>0</v>
      </c>
    </row>
    <row r="29" spans="2:3" x14ac:dyDescent="0.25">
      <c r="B29" t="s">
        <v>15</v>
      </c>
      <c r="C29">
        <f>30-COUNTBLANK('OMP O0'!AE10:AI15)</f>
        <v>0</v>
      </c>
    </row>
  </sheetData>
  <sortState ref="B5:B9">
    <sortCondition ref="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Sec. O0</vt:lpstr>
      <vt:lpstr>Sec. O2</vt:lpstr>
      <vt:lpstr>OMP O0</vt:lpstr>
      <vt:lpstr>OMP O2</vt:lpstr>
      <vt:lpstr>Datos finales</vt:lpstr>
      <vt:lpstr>PROGRESO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Gomis Lli</dc:creator>
  <cp:lastModifiedBy>Ignacio Gomis Lli</cp:lastModifiedBy>
  <dcterms:created xsi:type="dcterms:W3CDTF">2018-02-23T10:42:46Z</dcterms:created>
  <dcterms:modified xsi:type="dcterms:W3CDTF">2018-03-04T16:25:38Z</dcterms:modified>
</cp:coreProperties>
</file>