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ra\Downloads\"/>
    </mc:Choice>
  </mc:AlternateContent>
  <xr:revisionPtr revIDLastSave="0" documentId="13_ncr:1_{C9E27230-FBAF-4386-AFF3-F4A757365258}" xr6:coauthVersionLast="32" xr6:coauthVersionMax="32" xr10:uidLastSave="{00000000-0000-0000-0000-000000000000}"/>
  <bookViews>
    <workbookView xWindow="0" yWindow="0" windowWidth="28800" windowHeight="12192" activeTab="2" xr2:uid="{00000000-000D-0000-FFFF-FFFF00000000}"/>
  </bookViews>
  <sheets>
    <sheet name="Sec. O2" sheetId="1" r:id="rId1"/>
    <sheet name="Datos finales Sec adecuados" sheetId="13" r:id="rId2"/>
    <sheet name="MPI O2" sheetId="8" r:id="rId3"/>
    <sheet name="Datos finales MPI Adecuados" sheetId="12" r:id="rId4"/>
    <sheet name="PROGRESO" sheetId="9" r:id="rId5"/>
    <sheet name="Hoja1" sheetId="14" r:id="rId6"/>
  </sheets>
  <calcPr calcId="179017"/>
</workbook>
</file>

<file path=xl/calcChain.xml><?xml version="1.0" encoding="utf-8"?>
<calcChain xmlns="http://schemas.openxmlformats.org/spreadsheetml/2006/main">
  <c r="C56" i="12" l="1"/>
  <c r="AR1" i="12"/>
  <c r="AR9" i="12" s="1"/>
  <c r="AS1" i="12"/>
  <c r="AS9" i="12" s="1"/>
  <c r="AT1" i="12"/>
  <c r="AT9" i="12" s="1"/>
  <c r="AU1" i="12"/>
  <c r="AU9" i="12" s="1"/>
  <c r="AV1" i="12"/>
  <c r="AV9" i="12" s="1"/>
  <c r="AW1" i="12"/>
  <c r="AW9" i="12" s="1"/>
  <c r="AX1" i="12"/>
  <c r="AX9" i="12" s="1"/>
  <c r="AQ1" i="12"/>
  <c r="AQ9" i="12" s="1"/>
  <c r="AG9" i="12"/>
  <c r="AH9" i="12"/>
  <c r="AI9" i="12"/>
  <c r="AJ9" i="12"/>
  <c r="AK9" i="12"/>
  <c r="AL9" i="12"/>
  <c r="AM9" i="12"/>
  <c r="AF9" i="12"/>
  <c r="E2" i="13"/>
  <c r="F2" i="13"/>
  <c r="G2" i="13"/>
  <c r="H2" i="13"/>
  <c r="I2" i="13"/>
  <c r="J2" i="13"/>
  <c r="K2" i="13"/>
  <c r="D2" i="13"/>
  <c r="C4" i="14"/>
  <c r="C5" i="14"/>
  <c r="C6" i="14"/>
  <c r="D6" i="14" s="1"/>
  <c r="C7" i="14"/>
  <c r="D7" i="14" s="1"/>
  <c r="C8" i="14"/>
  <c r="C9" i="14"/>
  <c r="C10" i="14"/>
  <c r="C3" i="14"/>
  <c r="D3" i="14" s="1"/>
  <c r="E3" i="14" s="1"/>
  <c r="F3" i="14" s="1"/>
  <c r="D4" i="14"/>
  <c r="E4" i="14" s="1"/>
  <c r="D5" i="14"/>
  <c r="F5" i="14" s="1"/>
  <c r="D8" i="14"/>
  <c r="F8" i="14" s="1"/>
  <c r="D9" i="14"/>
  <c r="E9" i="14" s="1"/>
  <c r="D10" i="14"/>
  <c r="F10" i="14" s="1"/>
  <c r="V36" i="13"/>
  <c r="T36" i="13"/>
  <c r="V31" i="13"/>
  <c r="V32" i="13"/>
  <c r="K3" i="13" s="1"/>
  <c r="K9" i="13" s="1"/>
  <c r="T31" i="13"/>
  <c r="T32" i="13" s="1"/>
  <c r="I3" i="13" s="1"/>
  <c r="I9" i="13" s="1"/>
  <c r="J7" i="13"/>
  <c r="H7" i="13"/>
  <c r="G7" i="13"/>
  <c r="F7" i="13"/>
  <c r="E7" i="13"/>
  <c r="D7" i="13"/>
  <c r="C8" i="13"/>
  <c r="N37" i="13" s="1"/>
  <c r="J1" i="13"/>
  <c r="U36" i="13" s="1"/>
  <c r="H1" i="13"/>
  <c r="S36" i="13"/>
  <c r="G1" i="13"/>
  <c r="R36" i="13" s="1"/>
  <c r="F1" i="13"/>
  <c r="Q36" i="13" s="1"/>
  <c r="E1" i="13"/>
  <c r="P36" i="13" s="1"/>
  <c r="D1" i="13"/>
  <c r="O36" i="13"/>
  <c r="I56" i="12"/>
  <c r="K56" i="12"/>
  <c r="S57" i="12"/>
  <c r="S65" i="12" s="1"/>
  <c r="R57" i="12"/>
  <c r="Q57" i="12"/>
  <c r="Q65" i="12"/>
  <c r="P57" i="12"/>
  <c r="P65" i="12"/>
  <c r="O57" i="12"/>
  <c r="O65" i="12" s="1"/>
  <c r="N57" i="12"/>
  <c r="K49" i="12"/>
  <c r="U49" i="12" s="1"/>
  <c r="I49" i="12"/>
  <c r="S49" i="12" s="1"/>
  <c r="S15" i="12"/>
  <c r="S71" i="12" s="1"/>
  <c r="R15" i="12"/>
  <c r="Q15" i="12"/>
  <c r="P15" i="12"/>
  <c r="O15" i="12"/>
  <c r="S14" i="12"/>
  <c r="R14" i="12"/>
  <c r="Q14" i="12"/>
  <c r="P14" i="12"/>
  <c r="P70" i="12" s="1"/>
  <c r="O14" i="12"/>
  <c r="S13" i="12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O67" i="12" s="1"/>
  <c r="S10" i="12"/>
  <c r="R10" i="12"/>
  <c r="Q10" i="12"/>
  <c r="P10" i="12"/>
  <c r="O10" i="12"/>
  <c r="N10" i="12"/>
  <c r="AC9" i="12"/>
  <c r="AA9" i="12"/>
  <c r="U9" i="12"/>
  <c r="S9" i="12"/>
  <c r="R9" i="12"/>
  <c r="Q9" i="12"/>
  <c r="P9" i="12"/>
  <c r="O9" i="12"/>
  <c r="N9" i="12"/>
  <c r="J9" i="12"/>
  <c r="AB9" i="12" s="1"/>
  <c r="H9" i="12"/>
  <c r="Z9" i="12" s="1"/>
  <c r="G9" i="12"/>
  <c r="Y9" i="12" s="1"/>
  <c r="F9" i="12"/>
  <c r="X9" i="12" s="1"/>
  <c r="E9" i="12"/>
  <c r="W9" i="12" s="1"/>
  <c r="D9" i="12"/>
  <c r="V9" i="12" s="1"/>
  <c r="S7" i="12"/>
  <c r="R7" i="12"/>
  <c r="Q7" i="12"/>
  <c r="P7" i="12"/>
  <c r="O7" i="12"/>
  <c r="N7" i="12"/>
  <c r="K7" i="12"/>
  <c r="J7" i="12"/>
  <c r="I7" i="12"/>
  <c r="AA7" i="12" s="1"/>
  <c r="H7" i="12"/>
  <c r="Z7" i="12" s="1"/>
  <c r="G7" i="12"/>
  <c r="F7" i="12"/>
  <c r="E7" i="12"/>
  <c r="W7" i="12" s="1"/>
  <c r="D7" i="12"/>
  <c r="C7" i="12"/>
  <c r="M7" i="12" s="1"/>
  <c r="S6" i="12"/>
  <c r="R6" i="12"/>
  <c r="Q6" i="12"/>
  <c r="P6" i="12"/>
  <c r="O6" i="12"/>
  <c r="N6" i="12"/>
  <c r="K6" i="12"/>
  <c r="J6" i="12"/>
  <c r="AB6" i="12" s="1"/>
  <c r="I6" i="12"/>
  <c r="H6" i="12"/>
  <c r="G6" i="12"/>
  <c r="AI6" i="12" s="1"/>
  <c r="AT6" i="12" s="1"/>
  <c r="F6" i="12"/>
  <c r="X6" i="12" s="1"/>
  <c r="E6" i="12"/>
  <c r="D6" i="12"/>
  <c r="C6" i="12"/>
  <c r="C54" i="12" s="1"/>
  <c r="S5" i="12"/>
  <c r="R5" i="12"/>
  <c r="Q5" i="12"/>
  <c r="P5" i="12"/>
  <c r="O5" i="12"/>
  <c r="N5" i="12"/>
  <c r="K5" i="12"/>
  <c r="J5" i="12"/>
  <c r="I5" i="12"/>
  <c r="AA5" i="12" s="1"/>
  <c r="H5" i="12"/>
  <c r="G5" i="12"/>
  <c r="Y5" i="12" s="1"/>
  <c r="F5" i="12"/>
  <c r="AH5" i="12" s="1"/>
  <c r="AS5" i="12" s="1"/>
  <c r="E5" i="12"/>
  <c r="D5" i="12"/>
  <c r="C5" i="12"/>
  <c r="C53" i="12" s="1"/>
  <c r="S4" i="12"/>
  <c r="R4" i="12"/>
  <c r="Q4" i="12"/>
  <c r="P4" i="12"/>
  <c r="O4" i="12"/>
  <c r="N4" i="12"/>
  <c r="K4" i="12"/>
  <c r="J4" i="12"/>
  <c r="I4" i="12"/>
  <c r="AK4" i="12" s="1"/>
  <c r="AV4" i="12" s="1"/>
  <c r="H4" i="12"/>
  <c r="G4" i="12"/>
  <c r="F4" i="12"/>
  <c r="X4" i="12" s="1"/>
  <c r="E4" i="12"/>
  <c r="W4" i="12" s="1"/>
  <c r="D4" i="12"/>
  <c r="C4" i="12"/>
  <c r="C52" i="12" s="1"/>
  <c r="S3" i="12"/>
  <c r="R3" i="12"/>
  <c r="Q3" i="12"/>
  <c r="P3" i="12"/>
  <c r="O3" i="12"/>
  <c r="N3" i="12"/>
  <c r="K3" i="12"/>
  <c r="J3" i="12"/>
  <c r="I3" i="12"/>
  <c r="H3" i="12"/>
  <c r="Z3" i="12" s="1"/>
  <c r="G3" i="12"/>
  <c r="F3" i="12"/>
  <c r="E3" i="12"/>
  <c r="W3" i="12" s="1"/>
  <c r="D3" i="12"/>
  <c r="V3" i="12" s="1"/>
  <c r="C3" i="12"/>
  <c r="M3" i="12" s="1"/>
  <c r="S2" i="12"/>
  <c r="R2" i="12"/>
  <c r="Q2" i="12"/>
  <c r="P2" i="12"/>
  <c r="O2" i="12"/>
  <c r="N2" i="12"/>
  <c r="P62" i="12" s="1"/>
  <c r="K2" i="12"/>
  <c r="AM5" i="12" s="1"/>
  <c r="AX5" i="12" s="1"/>
  <c r="J2" i="12"/>
  <c r="AL2" i="12" s="1"/>
  <c r="AW2" i="12" s="1"/>
  <c r="I2" i="12"/>
  <c r="H2" i="12"/>
  <c r="AJ3" i="12" s="1"/>
  <c r="AU3" i="12" s="1"/>
  <c r="G2" i="12"/>
  <c r="AI5" i="12" s="1"/>
  <c r="AT5" i="12" s="1"/>
  <c r="F2" i="12"/>
  <c r="E2" i="12"/>
  <c r="AG7" i="12" s="1"/>
  <c r="AR7" i="12" s="1"/>
  <c r="D2" i="12"/>
  <c r="AF7" i="12" s="1"/>
  <c r="AQ7" i="12" s="1"/>
  <c r="C2" i="12"/>
  <c r="M2" i="12" s="1"/>
  <c r="AC1" i="12"/>
  <c r="AA1" i="12"/>
  <c r="U1" i="12"/>
  <c r="J1" i="12"/>
  <c r="J49" i="12" s="1"/>
  <c r="H1" i="12"/>
  <c r="G1" i="12"/>
  <c r="Y1" i="12" s="1"/>
  <c r="F1" i="12"/>
  <c r="X1" i="12" s="1"/>
  <c r="E1" i="12"/>
  <c r="D1" i="12"/>
  <c r="V1" i="12" s="1"/>
  <c r="Q31" i="13"/>
  <c r="Q32" i="13"/>
  <c r="F3" i="13" s="1"/>
  <c r="F9" i="13" s="1"/>
  <c r="R31" i="13"/>
  <c r="R32" i="13" s="1"/>
  <c r="G3" i="13" s="1"/>
  <c r="G9" i="13" s="1"/>
  <c r="O31" i="13"/>
  <c r="O32" i="13"/>
  <c r="D3" i="13" s="1"/>
  <c r="D9" i="13" s="1"/>
  <c r="S31" i="13"/>
  <c r="S32" i="13" s="1"/>
  <c r="H3" i="13" s="1"/>
  <c r="H9" i="13" s="1"/>
  <c r="AB1" i="12"/>
  <c r="N63" i="12"/>
  <c r="P63" i="12"/>
  <c r="Q62" i="12"/>
  <c r="AA2" i="12"/>
  <c r="AK2" i="12"/>
  <c r="AV2" i="12" s="1"/>
  <c r="U4" i="12"/>
  <c r="Y4" i="12"/>
  <c r="AC4" i="12"/>
  <c r="AB5" i="12"/>
  <c r="W6" i="12"/>
  <c r="AA6" i="12"/>
  <c r="AG6" i="12"/>
  <c r="AR6" i="12" s="1"/>
  <c r="V7" i="12"/>
  <c r="H49" i="12"/>
  <c r="R49" i="12" s="1"/>
  <c r="AL7" i="12"/>
  <c r="AW7" i="12" s="1"/>
  <c r="AB2" i="12"/>
  <c r="M4" i="12"/>
  <c r="M60" i="12" s="1"/>
  <c r="V4" i="12"/>
  <c r="Z4" i="12"/>
  <c r="U5" i="12"/>
  <c r="AC5" i="12"/>
  <c r="Y7" i="12"/>
  <c r="E49" i="12"/>
  <c r="E56" i="12" s="1"/>
  <c r="G49" i="12"/>
  <c r="Q49" i="12" s="1"/>
  <c r="Z1" i="12"/>
  <c r="U2" i="12"/>
  <c r="Y2" i="12"/>
  <c r="AI2" i="12"/>
  <c r="AT2" i="12" s="1"/>
  <c r="X3" i="12"/>
  <c r="AB3" i="12"/>
  <c r="AL3" i="12"/>
  <c r="AW3" i="12" s="1"/>
  <c r="V5" i="12"/>
  <c r="Z5" i="12"/>
  <c r="C14" i="12"/>
  <c r="C61" i="12" s="1"/>
  <c r="AC6" i="12"/>
  <c r="AK6" i="12"/>
  <c r="AV6" i="12" s="1"/>
  <c r="P71" i="12"/>
  <c r="P69" i="12"/>
  <c r="P68" i="12"/>
  <c r="P67" i="12"/>
  <c r="P66" i="12"/>
  <c r="O71" i="12"/>
  <c r="S70" i="12"/>
  <c r="O70" i="12"/>
  <c r="S69" i="12"/>
  <c r="O69" i="12"/>
  <c r="S68" i="12"/>
  <c r="O68" i="12"/>
  <c r="S67" i="12"/>
  <c r="S66" i="12"/>
  <c r="O66" i="12"/>
  <c r="R71" i="12"/>
  <c r="R70" i="12"/>
  <c r="R69" i="12"/>
  <c r="R68" i="12"/>
  <c r="R67" i="12"/>
  <c r="R66" i="12"/>
  <c r="N66" i="12"/>
  <c r="Q71" i="12"/>
  <c r="Q70" i="12"/>
  <c r="Q69" i="12"/>
  <c r="Q68" i="12"/>
  <c r="Q67" i="12"/>
  <c r="Q66" i="12"/>
  <c r="W1" i="12"/>
  <c r="Z2" i="12"/>
  <c r="C51" i="12"/>
  <c r="C11" i="12"/>
  <c r="C58" i="12" s="1"/>
  <c r="U3" i="12"/>
  <c r="Y3" i="12"/>
  <c r="AC3" i="12"/>
  <c r="AI3" i="12"/>
  <c r="AT3" i="12" s="1"/>
  <c r="AM3" i="12"/>
  <c r="AX3" i="12" s="1"/>
  <c r="AB4" i="12"/>
  <c r="AL4" i="12"/>
  <c r="AW4" i="12" s="1"/>
  <c r="W5" i="12"/>
  <c r="AK5" i="12"/>
  <c r="AV5" i="12" s="1"/>
  <c r="V6" i="12"/>
  <c r="Z6" i="12"/>
  <c r="U7" i="12"/>
  <c r="AC7" i="12"/>
  <c r="C12" i="12"/>
  <c r="C59" i="12" s="1"/>
  <c r="X7" i="12"/>
  <c r="AB7" i="12"/>
  <c r="N65" i="12"/>
  <c r="R65" i="12"/>
  <c r="I75" i="12"/>
  <c r="K13" i="1"/>
  <c r="L13" i="1"/>
  <c r="M13" i="1"/>
  <c r="N13" i="1"/>
  <c r="O13" i="1"/>
  <c r="P13" i="1"/>
  <c r="Q13" i="1"/>
  <c r="J13" i="1"/>
  <c r="M51" i="12"/>
  <c r="U11" i="12"/>
  <c r="D75" i="12"/>
  <c r="D65" i="12"/>
  <c r="M52" i="12"/>
  <c r="U12" i="12"/>
  <c r="Q17" i="8"/>
  <c r="Q18" i="8"/>
  <c r="I8" i="13" s="1"/>
  <c r="N14" i="12"/>
  <c r="N70" i="12" s="1"/>
  <c r="S10" i="8"/>
  <c r="C10" i="9" s="1"/>
  <c r="I18" i="8"/>
  <c r="C21" i="9"/>
  <c r="M2" i="8"/>
  <c r="N2" i="8"/>
  <c r="O2" i="8"/>
  <c r="P2" i="8"/>
  <c r="R2" i="8"/>
  <c r="S2" i="8"/>
  <c r="C9" i="9" s="1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O18" i="8" s="1"/>
  <c r="G10" i="12" s="1"/>
  <c r="F10" i="8"/>
  <c r="H10" i="8"/>
  <c r="I10" i="8"/>
  <c r="B10" i="8"/>
  <c r="C2" i="8"/>
  <c r="D2" i="8"/>
  <c r="E2" i="8"/>
  <c r="F2" i="8"/>
  <c r="P18" i="8" s="1"/>
  <c r="H8" i="13" s="1"/>
  <c r="H2" i="8"/>
  <c r="I2" i="8"/>
  <c r="B2" i="8"/>
  <c r="C23" i="9"/>
  <c r="C19" i="9"/>
  <c r="C18" i="9" s="1"/>
  <c r="C17" i="9" s="1"/>
  <c r="C29" i="9"/>
  <c r="C28" i="9"/>
  <c r="C27" i="9"/>
  <c r="C26" i="9"/>
  <c r="C25" i="9"/>
  <c r="C16" i="9"/>
  <c r="C12" i="9"/>
  <c r="C11" i="9" s="1"/>
  <c r="C14" i="9"/>
  <c r="C15" i="9"/>
  <c r="C13" i="9"/>
  <c r="C8" i="9"/>
  <c r="C20" i="9"/>
  <c r="C22" i="9"/>
  <c r="C6" i="9"/>
  <c r="S23" i="8"/>
  <c r="K15" i="12" s="1"/>
  <c r="R23" i="8"/>
  <c r="J15" i="12" s="1"/>
  <c r="Q23" i="8"/>
  <c r="I15" i="12" s="1"/>
  <c r="P23" i="8"/>
  <c r="H15" i="12" s="1"/>
  <c r="O23" i="8"/>
  <c r="G15" i="12" s="1"/>
  <c r="N23" i="8"/>
  <c r="F15" i="12" s="1"/>
  <c r="M23" i="8"/>
  <c r="E15" i="12" s="1"/>
  <c r="L23" i="8"/>
  <c r="D15" i="12" s="1"/>
  <c r="S22" i="8"/>
  <c r="K14" i="12" s="1"/>
  <c r="R22" i="8"/>
  <c r="J14" i="12" s="1"/>
  <c r="Q22" i="8"/>
  <c r="I14" i="12" s="1"/>
  <c r="P22" i="8"/>
  <c r="H14" i="12" s="1"/>
  <c r="O22" i="8"/>
  <c r="G14" i="12" s="1"/>
  <c r="N22" i="8"/>
  <c r="F14" i="12" s="1"/>
  <c r="M22" i="8"/>
  <c r="E14" i="12" s="1"/>
  <c r="L22" i="8"/>
  <c r="D14" i="12" s="1"/>
  <c r="S21" i="8"/>
  <c r="K13" i="12" s="1"/>
  <c r="R21" i="8"/>
  <c r="J13" i="12" s="1"/>
  <c r="Q21" i="8"/>
  <c r="I13" i="12" s="1"/>
  <c r="P21" i="8"/>
  <c r="H13" i="12" s="1"/>
  <c r="O21" i="8"/>
  <c r="G13" i="12" s="1"/>
  <c r="N21" i="8"/>
  <c r="F13" i="12" s="1"/>
  <c r="M21" i="8"/>
  <c r="E13" i="12" s="1"/>
  <c r="L21" i="8"/>
  <c r="D13" i="12" s="1"/>
  <c r="N12" i="12"/>
  <c r="N68" i="12" s="1"/>
  <c r="S20" i="8"/>
  <c r="K12" i="12" s="1"/>
  <c r="R20" i="8"/>
  <c r="J12" i="12" s="1"/>
  <c r="Q20" i="8"/>
  <c r="I12" i="12" s="1"/>
  <c r="P20" i="8"/>
  <c r="H12" i="12" s="1"/>
  <c r="O20" i="8"/>
  <c r="G12" i="12" s="1"/>
  <c r="N20" i="8"/>
  <c r="F12" i="12" s="1"/>
  <c r="M20" i="8"/>
  <c r="E12" i="12" s="1"/>
  <c r="L20" i="8"/>
  <c r="D12" i="12" s="1"/>
  <c r="S19" i="8"/>
  <c r="K11" i="12" s="1"/>
  <c r="R19" i="8"/>
  <c r="J11" i="12" s="1"/>
  <c r="Q19" i="8"/>
  <c r="I11" i="12" s="1"/>
  <c r="P19" i="8"/>
  <c r="H11" i="12" s="1"/>
  <c r="O19" i="8"/>
  <c r="G11" i="12" s="1"/>
  <c r="N19" i="8"/>
  <c r="F11" i="12" s="1"/>
  <c r="M19" i="8"/>
  <c r="E11" i="12" s="1"/>
  <c r="L19" i="8"/>
  <c r="D11" i="12" s="1"/>
  <c r="S18" i="8"/>
  <c r="K10" i="12" s="1"/>
  <c r="R18" i="8"/>
  <c r="J8" i="13" s="1"/>
  <c r="N18" i="8"/>
  <c r="F8" i="13" s="1"/>
  <c r="M18" i="8"/>
  <c r="E8" i="13" s="1"/>
  <c r="L18" i="8"/>
  <c r="D8" i="13" s="1"/>
  <c r="N11" i="12"/>
  <c r="N67" i="12" s="1"/>
  <c r="Q14" i="1"/>
  <c r="Q16" i="1" s="1"/>
  <c r="J15" i="1"/>
  <c r="J17" i="1" s="1"/>
  <c r="Q8" i="1"/>
  <c r="L15" i="1"/>
  <c r="L17" i="1" s="1"/>
  <c r="M15" i="1"/>
  <c r="N15" i="1"/>
  <c r="O15" i="1"/>
  <c r="P15" i="1"/>
  <c r="P17" i="1" s="1"/>
  <c r="K15" i="1"/>
  <c r="P8" i="1"/>
  <c r="P14" i="1"/>
  <c r="P16" i="1"/>
  <c r="N8" i="1"/>
  <c r="N14" i="1" s="1"/>
  <c r="N16" i="1" s="1"/>
  <c r="L8" i="1"/>
  <c r="L14" i="1"/>
  <c r="L16" i="1"/>
  <c r="K8" i="1"/>
  <c r="K14" i="1" s="1"/>
  <c r="K16" i="1" s="1"/>
  <c r="K17" i="1" s="1"/>
  <c r="M8" i="1"/>
  <c r="M14" i="1" s="1"/>
  <c r="M16" i="1" s="1"/>
  <c r="M17" i="1" s="1"/>
  <c r="Q15" i="1"/>
  <c r="Q17" i="1" s="1"/>
  <c r="O8" i="1"/>
  <c r="O14" i="1"/>
  <c r="O16" i="1" s="1"/>
  <c r="O17" i="1" s="1"/>
  <c r="J8" i="1"/>
  <c r="J14" i="1" s="1"/>
  <c r="J16" i="1" s="1"/>
  <c r="N15" i="12"/>
  <c r="N71" i="12" s="1"/>
  <c r="N13" i="12"/>
  <c r="N69" i="12" s="1"/>
  <c r="C24" i="9"/>
  <c r="G71" i="12"/>
  <c r="E72" i="12"/>
  <c r="D71" i="12"/>
  <c r="E70" i="12"/>
  <c r="I66" i="12"/>
  <c r="E69" i="12"/>
  <c r="G68" i="12"/>
  <c r="I67" i="12"/>
  <c r="H71" i="12"/>
  <c r="E73" i="12"/>
  <c r="H69" i="12"/>
  <c r="D72" i="12"/>
  <c r="D69" i="12"/>
  <c r="F71" i="12"/>
  <c r="G69" i="12"/>
  <c r="I72" i="12"/>
  <c r="H67" i="12"/>
  <c r="F72" i="12"/>
  <c r="G73" i="12"/>
  <c r="N17" i="1" l="1"/>
  <c r="F7" i="14"/>
  <c r="E7" i="14"/>
  <c r="F6" i="14"/>
  <c r="E6" i="14"/>
  <c r="E75" i="12"/>
  <c r="E65" i="12"/>
  <c r="T33" i="13"/>
  <c r="I4" i="13" s="1"/>
  <c r="V2" i="12"/>
  <c r="F49" i="12"/>
  <c r="P49" i="12" s="1"/>
  <c r="N58" i="12"/>
  <c r="P59" i="12"/>
  <c r="R63" i="12"/>
  <c r="S63" i="12"/>
  <c r="I48" i="12"/>
  <c r="H56" i="12"/>
  <c r="E8" i="14"/>
  <c r="F9" i="14"/>
  <c r="F4" i="14"/>
  <c r="AF5" i="12"/>
  <c r="AQ5" i="12" s="1"/>
  <c r="R58" i="12"/>
  <c r="Q60" i="12"/>
  <c r="V33" i="13"/>
  <c r="K4" i="13" s="1"/>
  <c r="C50" i="12"/>
  <c r="S59" i="12"/>
  <c r="N61" i="12"/>
  <c r="D49" i="12"/>
  <c r="D48" i="12" s="1"/>
  <c r="AI7" i="12"/>
  <c r="AT7" i="12" s="1"/>
  <c r="R59" i="12"/>
  <c r="S60" i="12"/>
  <c r="K48" i="12"/>
  <c r="C7" i="9"/>
  <c r="C5" i="9" s="1"/>
  <c r="C4" i="9" s="1"/>
  <c r="C3" i="9" s="1"/>
  <c r="E3" i="9" s="1"/>
  <c r="Q33" i="13"/>
  <c r="F4" i="13" s="1"/>
  <c r="Q59" i="12"/>
  <c r="P60" i="12"/>
  <c r="R61" i="12"/>
  <c r="E5" i="14"/>
  <c r="M12" i="12"/>
  <c r="M68" i="12" s="1"/>
  <c r="AH4" i="12"/>
  <c r="AS4" i="12" s="1"/>
  <c r="M5" i="12"/>
  <c r="AF4" i="12"/>
  <c r="AQ4" i="12" s="1"/>
  <c r="C13" i="12"/>
  <c r="AI4" i="12"/>
  <c r="AT4" i="12" s="1"/>
  <c r="P58" i="12"/>
  <c r="Q61" i="12"/>
  <c r="O62" i="12"/>
  <c r="O63" i="12"/>
  <c r="Q58" i="12"/>
  <c r="N62" i="12"/>
  <c r="N60" i="12"/>
  <c r="C10" i="12"/>
  <c r="C57" i="12" s="1"/>
  <c r="E10" i="14"/>
  <c r="AF6" i="12"/>
  <c r="AQ6" i="12" s="1"/>
  <c r="AF2" i="12"/>
  <c r="AQ2" i="12" s="1"/>
  <c r="G48" i="12"/>
  <c r="G57" i="12" s="1"/>
  <c r="P61" i="12"/>
  <c r="R62" i="12"/>
  <c r="R60" i="12"/>
  <c r="N59" i="12"/>
  <c r="O60" i="12"/>
  <c r="T49" i="12"/>
  <c r="J48" i="12"/>
  <c r="J62" i="12" s="1"/>
  <c r="M53" i="12"/>
  <c r="C15" i="12"/>
  <c r="Y6" i="12"/>
  <c r="AJ5" i="12"/>
  <c r="AU5" i="12" s="1"/>
  <c r="X5" i="12"/>
  <c r="AF3" i="12"/>
  <c r="AQ3" i="12" s="1"/>
  <c r="W2" i="12"/>
  <c r="AH7" i="12"/>
  <c r="AS7" i="12" s="1"/>
  <c r="O59" i="12"/>
  <c r="M6" i="12"/>
  <c r="M54" i="12"/>
  <c r="G54" i="12"/>
  <c r="C55" i="12"/>
  <c r="U6" i="12"/>
  <c r="AC2" i="12"/>
  <c r="AM6" i="12"/>
  <c r="AX6" i="12" s="1"/>
  <c r="AK7" i="12"/>
  <c r="AV7" i="12" s="1"/>
  <c r="AM4" i="12"/>
  <c r="AX4" i="12" s="1"/>
  <c r="U31" i="13"/>
  <c r="U32" i="13" s="1"/>
  <c r="P31" i="13"/>
  <c r="P32" i="13" s="1"/>
  <c r="E3" i="13" s="1"/>
  <c r="E9" i="13" s="1"/>
  <c r="AL5" i="12"/>
  <c r="AW5" i="12" s="1"/>
  <c r="O58" i="12"/>
  <c r="S58" i="12"/>
  <c r="AM7" i="12"/>
  <c r="AX7" i="12" s="1"/>
  <c r="Q63" i="12"/>
  <c r="U14" i="12"/>
  <c r="AM2" i="12"/>
  <c r="AX2" i="12" s="1"/>
  <c r="AG2" i="12"/>
  <c r="AR2" i="12" s="1"/>
  <c r="AG5" i="12"/>
  <c r="AR5" i="12" s="1"/>
  <c r="O61" i="12"/>
  <c r="S61" i="12"/>
  <c r="S62" i="12"/>
  <c r="H48" i="12"/>
  <c r="D54" i="12"/>
  <c r="D51" i="12"/>
  <c r="D52" i="12"/>
  <c r="D50" i="12"/>
  <c r="D55" i="12"/>
  <c r="D53" i="12"/>
  <c r="M58" i="12"/>
  <c r="M10" i="12"/>
  <c r="M66" i="12" s="1"/>
  <c r="M63" i="12"/>
  <c r="M15" i="12"/>
  <c r="M71" i="12" s="1"/>
  <c r="M59" i="12"/>
  <c r="M11" i="12"/>
  <c r="M67" i="12" s="1"/>
  <c r="D56" i="12"/>
  <c r="O49" i="12"/>
  <c r="H51" i="12"/>
  <c r="H55" i="12"/>
  <c r="O33" i="13"/>
  <c r="D4" i="13" s="1"/>
  <c r="S33" i="13"/>
  <c r="H4" i="13" s="1"/>
  <c r="AJ2" i="12"/>
  <c r="AU2" i="12" s="1"/>
  <c r="AG4" i="12"/>
  <c r="AR4" i="12" s="1"/>
  <c r="M50" i="12"/>
  <c r="AJ6" i="12"/>
  <c r="AU6" i="12" s="1"/>
  <c r="AG3" i="12"/>
  <c r="AR3" i="12" s="1"/>
  <c r="X2" i="12"/>
  <c r="AL6" i="12"/>
  <c r="AW6" i="12" s="1"/>
  <c r="AH6" i="12"/>
  <c r="AS6" i="12" s="1"/>
  <c r="G56" i="12"/>
  <c r="N49" i="12"/>
  <c r="H53" i="12"/>
  <c r="AJ7" i="12"/>
  <c r="AU7" i="12" s="1"/>
  <c r="AA4" i="12"/>
  <c r="AJ4" i="12"/>
  <c r="AU4" i="12" s="1"/>
  <c r="AA3" i="12"/>
  <c r="AK3" i="12"/>
  <c r="AV3" i="12" s="1"/>
  <c r="J56" i="12"/>
  <c r="F56" i="12"/>
  <c r="R33" i="13"/>
  <c r="G4" i="13" s="1"/>
  <c r="AH3" i="12"/>
  <c r="AS3" i="12" s="1"/>
  <c r="F48" i="12"/>
  <c r="F58" i="12" s="1"/>
  <c r="E48" i="12"/>
  <c r="E60" i="12" s="1"/>
  <c r="AH2" i="12"/>
  <c r="AS2" i="12" s="1"/>
  <c r="P37" i="13"/>
  <c r="P34" i="13"/>
  <c r="E10" i="13" s="1"/>
  <c r="U37" i="13"/>
  <c r="Q34" i="13"/>
  <c r="F10" i="13" s="1"/>
  <c r="Q37" i="13"/>
  <c r="AM10" i="12"/>
  <c r="AX10" i="12" s="1"/>
  <c r="AC10" i="12"/>
  <c r="U50" i="12"/>
  <c r="K57" i="12"/>
  <c r="Y10" i="12"/>
  <c r="AI10" i="12"/>
  <c r="AT10" i="12" s="1"/>
  <c r="Q50" i="12"/>
  <c r="O37" i="13"/>
  <c r="O34" i="13"/>
  <c r="D10" i="13" s="1"/>
  <c r="S34" i="13"/>
  <c r="H10" i="13" s="1"/>
  <c r="S37" i="13"/>
  <c r="T37" i="13"/>
  <c r="T34" i="13"/>
  <c r="I10" i="13" s="1"/>
  <c r="D10" i="12"/>
  <c r="AF14" i="12" s="1"/>
  <c r="AQ14" i="12" s="1"/>
  <c r="H10" i="12"/>
  <c r="E10" i="12"/>
  <c r="I10" i="12"/>
  <c r="AK13" i="12" s="1"/>
  <c r="AV13" i="12" s="1"/>
  <c r="K8" i="13"/>
  <c r="G8" i="13"/>
  <c r="F10" i="12"/>
  <c r="AH15" i="12" s="1"/>
  <c r="AS15" i="12" s="1"/>
  <c r="J10" i="12"/>
  <c r="AL13" i="12" s="1"/>
  <c r="AW13" i="12" s="1"/>
  <c r="X11" i="12"/>
  <c r="P51" i="12"/>
  <c r="AB11" i="12"/>
  <c r="T51" i="12"/>
  <c r="AF12" i="12"/>
  <c r="AQ12" i="12" s="1"/>
  <c r="D59" i="12"/>
  <c r="V12" i="12"/>
  <c r="N52" i="12"/>
  <c r="Z12" i="12"/>
  <c r="H59" i="12"/>
  <c r="R52" i="12"/>
  <c r="X13" i="12"/>
  <c r="P53" i="12"/>
  <c r="AB13" i="12"/>
  <c r="T53" i="12"/>
  <c r="N54" i="12"/>
  <c r="D61" i="12"/>
  <c r="V14" i="12"/>
  <c r="Z14" i="12"/>
  <c r="R54" i="12"/>
  <c r="AJ14" i="12"/>
  <c r="AU14" i="12" s="1"/>
  <c r="H61" i="12"/>
  <c r="X15" i="12"/>
  <c r="P55" i="12"/>
  <c r="AB15" i="12"/>
  <c r="T55" i="12"/>
  <c r="AI11" i="12"/>
  <c r="AT11" i="12" s="1"/>
  <c r="Y11" i="12"/>
  <c r="Q51" i="12"/>
  <c r="G58" i="12"/>
  <c r="AC11" i="12"/>
  <c r="U51" i="12"/>
  <c r="AM11" i="12"/>
  <c r="AX11" i="12" s="1"/>
  <c r="O52" i="12"/>
  <c r="W12" i="12"/>
  <c r="AG12" i="12"/>
  <c r="AR12" i="12" s="1"/>
  <c r="AA12" i="12"/>
  <c r="S52" i="12"/>
  <c r="AI13" i="12"/>
  <c r="AT13" i="12" s="1"/>
  <c r="Q53" i="12"/>
  <c r="Y13" i="12"/>
  <c r="G60" i="12"/>
  <c r="U53" i="12"/>
  <c r="AM13" i="12"/>
  <c r="AX13" i="12" s="1"/>
  <c r="AC13" i="12"/>
  <c r="AG14" i="12"/>
  <c r="AR14" i="12" s="1"/>
  <c r="W14" i="12"/>
  <c r="O54" i="12"/>
  <c r="AK14" i="12"/>
  <c r="AV14" i="12" s="1"/>
  <c r="AA14" i="12"/>
  <c r="S54" i="12"/>
  <c r="Q55" i="12"/>
  <c r="Y15" i="12"/>
  <c r="AI15" i="12"/>
  <c r="AT15" i="12" s="1"/>
  <c r="G62" i="12"/>
  <c r="AM15" i="12"/>
  <c r="AX15" i="12" s="1"/>
  <c r="U55" i="12"/>
  <c r="AC15" i="12"/>
  <c r="V11" i="12"/>
  <c r="N51" i="12"/>
  <c r="D58" i="12"/>
  <c r="H58" i="12"/>
  <c r="R51" i="12"/>
  <c r="Z11" i="12"/>
  <c r="X12" i="12"/>
  <c r="P52" i="12"/>
  <c r="AB12" i="12"/>
  <c r="AL12" i="12"/>
  <c r="AW12" i="12" s="1"/>
  <c r="T52" i="12"/>
  <c r="D60" i="12"/>
  <c r="V13" i="12"/>
  <c r="N53" i="12"/>
  <c r="AJ13" i="12"/>
  <c r="AU13" i="12" s="1"/>
  <c r="H60" i="12"/>
  <c r="Z13" i="12"/>
  <c r="R53" i="12"/>
  <c r="P54" i="12"/>
  <c r="X14" i="12"/>
  <c r="T54" i="12"/>
  <c r="AB14" i="12"/>
  <c r="AF15" i="12"/>
  <c r="AQ15" i="12" s="1"/>
  <c r="V15" i="12"/>
  <c r="D62" i="12"/>
  <c r="N55" i="12"/>
  <c r="Z15" i="12"/>
  <c r="H62" i="12"/>
  <c r="AJ15" i="12"/>
  <c r="AU15" i="12" s="1"/>
  <c r="R55" i="12"/>
  <c r="E58" i="12"/>
  <c r="W11" i="12"/>
  <c r="O51" i="12"/>
  <c r="AG11" i="12"/>
  <c r="AR11" i="12" s="1"/>
  <c r="AA11" i="12"/>
  <c r="S51" i="12"/>
  <c r="Y12" i="12"/>
  <c r="AI12" i="12"/>
  <c r="AT12" i="12" s="1"/>
  <c r="Q52" i="12"/>
  <c r="G59" i="12"/>
  <c r="K59" i="12"/>
  <c r="U52" i="12"/>
  <c r="AC12" i="12"/>
  <c r="AM12" i="12"/>
  <c r="AX12" i="12" s="1"/>
  <c r="W13" i="12"/>
  <c r="O53" i="12"/>
  <c r="AG13" i="12"/>
  <c r="AR13" i="12" s="1"/>
  <c r="AA13" i="12"/>
  <c r="S53" i="12"/>
  <c r="AI14" i="12"/>
  <c r="AT14" i="12" s="1"/>
  <c r="Y14" i="12"/>
  <c r="Q54" i="12"/>
  <c r="G61" i="12"/>
  <c r="U54" i="12"/>
  <c r="AC14" i="12"/>
  <c r="AM14" i="12"/>
  <c r="AX14" i="12" s="1"/>
  <c r="W15" i="12"/>
  <c r="O55" i="12"/>
  <c r="E62" i="12"/>
  <c r="I62" i="12"/>
  <c r="S55" i="12"/>
  <c r="AA15" i="12"/>
  <c r="H77" i="12"/>
  <c r="H81" i="12"/>
  <c r="G80" i="12"/>
  <c r="G66" i="12"/>
  <c r="F73" i="12"/>
  <c r="G70" i="12"/>
  <c r="G79" i="12"/>
  <c r="E71" i="12"/>
  <c r="D73" i="12"/>
  <c r="G67" i="12"/>
  <c r="G81" i="12"/>
  <c r="F83" i="12"/>
  <c r="H66" i="12"/>
  <c r="F79" i="12"/>
  <c r="I71" i="12"/>
  <c r="D67" i="12"/>
  <c r="I69" i="12"/>
  <c r="F67" i="12"/>
  <c r="E66" i="12"/>
  <c r="F66" i="12"/>
  <c r="H83" i="12"/>
  <c r="E77" i="12"/>
  <c r="F68" i="12"/>
  <c r="H70" i="12"/>
  <c r="I83" i="12"/>
  <c r="I70" i="12"/>
  <c r="F69" i="12"/>
  <c r="F70" i="12"/>
  <c r="E67" i="12"/>
  <c r="H73" i="12"/>
  <c r="I80" i="12"/>
  <c r="E83" i="12"/>
  <c r="H80" i="12"/>
  <c r="H72" i="12"/>
  <c r="D70" i="12"/>
  <c r="G72" i="12"/>
  <c r="F76" i="12"/>
  <c r="I78" i="12"/>
  <c r="D68" i="12"/>
  <c r="F77" i="12"/>
  <c r="I79" i="12"/>
  <c r="I68" i="12"/>
  <c r="D66" i="12"/>
  <c r="G83" i="12"/>
  <c r="D83" i="12"/>
  <c r="D79" i="12"/>
  <c r="I73" i="12"/>
  <c r="G82" i="12"/>
  <c r="I76" i="12"/>
  <c r="H76" i="12"/>
  <c r="E79" i="12"/>
  <c r="F82" i="12"/>
  <c r="H68" i="12"/>
  <c r="H79" i="12"/>
  <c r="G77" i="12"/>
  <c r="E68" i="12"/>
  <c r="K53" i="12" l="1"/>
  <c r="K51" i="12"/>
  <c r="K54" i="12"/>
  <c r="K52" i="12"/>
  <c r="I55" i="12"/>
  <c r="I54" i="12"/>
  <c r="I50" i="12"/>
  <c r="J61" i="12"/>
  <c r="E61" i="12"/>
  <c r="E59" i="12"/>
  <c r="J60" i="12"/>
  <c r="J58" i="12"/>
  <c r="K55" i="12"/>
  <c r="I58" i="12"/>
  <c r="AL14" i="12"/>
  <c r="AW14" i="12" s="1"/>
  <c r="J59" i="12"/>
  <c r="AF11" i="12"/>
  <c r="AQ11" i="12" s="1"/>
  <c r="I51" i="12"/>
  <c r="K58" i="12"/>
  <c r="I53" i="12"/>
  <c r="AL11" i="12"/>
  <c r="AW11" i="12" s="1"/>
  <c r="K61" i="12"/>
  <c r="I60" i="12"/>
  <c r="AF13" i="12"/>
  <c r="AQ13" i="12" s="1"/>
  <c r="K62" i="12"/>
  <c r="I61" i="12"/>
  <c r="I59" i="12"/>
  <c r="AL15" i="12"/>
  <c r="AW15" i="12" s="1"/>
  <c r="AH11" i="12"/>
  <c r="AS11" i="12" s="1"/>
  <c r="U10" i="12"/>
  <c r="C60" i="12"/>
  <c r="U13" i="12"/>
  <c r="I52" i="12"/>
  <c r="K60" i="12"/>
  <c r="K50" i="12"/>
  <c r="M61" i="12"/>
  <c r="M13" i="12"/>
  <c r="M69" i="12" s="1"/>
  <c r="G55" i="12"/>
  <c r="G53" i="12"/>
  <c r="G51" i="12"/>
  <c r="G52" i="12"/>
  <c r="G50" i="12"/>
  <c r="F61" i="12"/>
  <c r="F62" i="12"/>
  <c r="F60" i="12"/>
  <c r="J3" i="13"/>
  <c r="J9" i="13" s="1"/>
  <c r="U33" i="13"/>
  <c r="J4" i="13" s="1"/>
  <c r="U34" i="13"/>
  <c r="J10" i="13" s="1"/>
  <c r="P33" i="13"/>
  <c r="E4" i="13" s="1"/>
  <c r="J53" i="12"/>
  <c r="J52" i="12"/>
  <c r="J54" i="12"/>
  <c r="J51" i="12"/>
  <c r="J50" i="12"/>
  <c r="J55" i="12"/>
  <c r="F59" i="12"/>
  <c r="H50" i="12"/>
  <c r="H54" i="12"/>
  <c r="H52" i="12"/>
  <c r="M14" i="12"/>
  <c r="M70" i="12" s="1"/>
  <c r="M62" i="12"/>
  <c r="C62" i="12"/>
  <c r="M55" i="12"/>
  <c r="U15" i="12"/>
  <c r="F54" i="12"/>
  <c r="F55" i="12"/>
  <c r="F52" i="12"/>
  <c r="F51" i="12"/>
  <c r="F53" i="12"/>
  <c r="F50" i="12"/>
  <c r="E54" i="12"/>
  <c r="E51" i="12"/>
  <c r="E52" i="12"/>
  <c r="E53" i="12"/>
  <c r="E50" i="12"/>
  <c r="E55" i="12"/>
  <c r="O50" i="12"/>
  <c r="AG10" i="12"/>
  <c r="AR10" i="12" s="1"/>
  <c r="W10" i="12"/>
  <c r="E57" i="12"/>
  <c r="AG15" i="12"/>
  <c r="AR15" i="12" s="1"/>
  <c r="R37" i="13"/>
  <c r="R34" i="13"/>
  <c r="G10" i="13" s="1"/>
  <c r="R50" i="12"/>
  <c r="AJ10" i="12"/>
  <c r="AU10" i="12" s="1"/>
  <c r="Z10" i="12"/>
  <c r="H57" i="12"/>
  <c r="AH10" i="12"/>
  <c r="AS10" i="12" s="1"/>
  <c r="P50" i="12"/>
  <c r="X10" i="12"/>
  <c r="F57" i="12"/>
  <c r="AA10" i="12"/>
  <c r="AK10" i="12"/>
  <c r="AV10" i="12" s="1"/>
  <c r="S50" i="12"/>
  <c r="I57" i="12"/>
  <c r="AK11" i="12"/>
  <c r="AV11" i="12" s="1"/>
  <c r="AK12" i="12"/>
  <c r="AV12" i="12" s="1"/>
  <c r="AK15" i="12"/>
  <c r="AV15" i="12" s="1"/>
  <c r="AH14" i="12"/>
  <c r="AS14" i="12" s="1"/>
  <c r="AH12" i="12"/>
  <c r="AS12" i="12" s="1"/>
  <c r="AJ11" i="12"/>
  <c r="AU11" i="12" s="1"/>
  <c r="AH13" i="12"/>
  <c r="AS13" i="12" s="1"/>
  <c r="AJ12" i="12"/>
  <c r="AU12" i="12" s="1"/>
  <c r="T50" i="12"/>
  <c r="AB10" i="12"/>
  <c r="AL10" i="12"/>
  <c r="AW10" i="12" s="1"/>
  <c r="J57" i="12"/>
  <c r="V37" i="13"/>
  <c r="V34" i="13"/>
  <c r="K10" i="13" s="1"/>
  <c r="N50" i="12"/>
  <c r="V10" i="12"/>
  <c r="D57" i="12"/>
  <c r="AF10" i="12"/>
  <c r="AQ10" i="12" s="1"/>
  <c r="H78" i="12"/>
  <c r="D76" i="12"/>
  <c r="G78" i="12"/>
  <c r="H82" i="12"/>
  <c r="E76" i="12"/>
  <c r="I82" i="12"/>
  <c r="E81" i="12"/>
  <c r="G76" i="12"/>
  <c r="F80" i="12"/>
  <c r="D78" i="12"/>
  <c r="D77" i="12"/>
  <c r="E80" i="12"/>
  <c r="I77" i="12"/>
  <c r="E82" i="12"/>
  <c r="D82" i="12"/>
  <c r="E78" i="12"/>
  <c r="F78" i="12"/>
  <c r="I81" i="12"/>
  <c r="D80" i="12"/>
  <c r="D81" i="12"/>
  <c r="F81" i="12"/>
</calcChain>
</file>

<file path=xl/sharedStrings.xml><?xml version="1.0" encoding="utf-8"?>
<sst xmlns="http://schemas.openxmlformats.org/spreadsheetml/2006/main" count="140" uniqueCount="66">
  <si>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</si>
  <si>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</si>
  <si>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</si>
  <si>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</si>
  <si>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</si>
  <si>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</si>
  <si>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</si>
  <si>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</si>
  <si>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</si>
  <si>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</si>
  <si>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</si>
  <si>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</si>
  <si>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</si>
  <si>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</si>
  <si>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</si>
  <si>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</si>
  <si>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</si>
  <si>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</si>
  <si>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</si>
  <si>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</si>
  <si>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</si>
  <si>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</si>
  <si>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</si>
  <si>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</si>
  <si>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</si>
  <si>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</si>
  <si>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</si>
  <si>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</si>
  <si>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</si>
  <si>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</si>
  <si>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</si>
  <si>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</si>
  <si>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</si>
  <si>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Talla 12400</t>
  </si>
  <si>
    <t>Talla 100</t>
  </si>
  <si>
    <t>Talla 400</t>
  </si>
  <si>
    <t>Talla 900</t>
  </si>
  <si>
    <t>Talla 1400</t>
  </si>
  <si>
    <t>Talla 2300</t>
  </si>
  <si>
    <t>Talla 5100</t>
  </si>
  <si>
    <t>Talla 88800</t>
  </si>
  <si>
    <t>AW</t>
  </si>
  <si>
    <t>AX</t>
  </si>
  <si>
    <t>AQ</t>
  </si>
  <si>
    <t>AR</t>
  </si>
  <si>
    <t>AS</t>
  </si>
  <si>
    <t>AT</t>
  </si>
  <si>
    <t>AU</t>
  </si>
  <si>
    <t>AV</t>
  </si>
  <si>
    <t>MOPS O0</t>
  </si>
  <si>
    <t>MOPS O1</t>
  </si>
  <si>
    <t>Argumento</t>
  </si>
  <si>
    <t>Num. Celdas</t>
  </si>
  <si>
    <t>Bytes</t>
  </si>
  <si>
    <t>MB</t>
  </si>
  <si>
    <t>GB</t>
  </si>
  <si>
    <t>Cache</t>
  </si>
  <si>
    <t>Tipo de memoria</t>
  </si>
  <si>
    <t>Principal</t>
  </si>
  <si>
    <t>Secundaria</t>
  </si>
  <si>
    <t>Talla:</t>
  </si>
  <si>
    <t>num procesos</t>
  </si>
  <si>
    <t>procesadores</t>
  </si>
  <si>
    <t>Los datos de 4 x 9  son muy dispares</t>
  </si>
  <si>
    <t>no termina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</si>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</sst>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2" fontId="0" fillId="0" borderId="1" xfId="0" applyNumberForma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1" fontId="2" fillId="0" borderId="5" xfId="0" applyNumberFormat="1" applyFont="1" applyBorder="1" applyAlignment="1">
      <alignment horizontal="right" vertical="center"/>
    </xf>
    <xf numFmtId="0" fontId="0" fillId="0" borderId="6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adecuados'!$D$2:$I$2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1-42EF-8241-E28794BA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09728"/>
        <c:axId val="422411648"/>
      </c:scatterChart>
      <c:valAx>
        <c:axId val="4224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411648"/>
        <c:crosses val="autoZero"/>
        <c:crossBetween val="midCat"/>
      </c:valAx>
      <c:valAx>
        <c:axId val="4224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(microsegundos)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40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Adecuados'!$AE$2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Adecuados'!$AF$2:$AL$2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F77-8FE0-ADE1895DC14E}"/>
            </c:ext>
          </c:extLst>
        </c:ser>
        <c:ser>
          <c:idx val="1"/>
          <c:order val="1"/>
          <c:tx>
            <c:strRef>
              <c:f>'Datos finales MPI Adecuados'!$AE$3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Adecuados'!$AF$3:$AL$3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F77-8FE0-ADE1895DC14E}"/>
            </c:ext>
          </c:extLst>
        </c:ser>
        <c:ser>
          <c:idx val="2"/>
          <c:order val="2"/>
          <c:tx>
            <c:strRef>
              <c:f>'Datos finales MPI Adecuados'!$AE$4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Adecuados'!$AF$4:$AL$4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0-4F77-8FE0-ADE1895DC14E}"/>
            </c:ext>
          </c:extLst>
        </c:ser>
        <c:ser>
          <c:idx val="3"/>
          <c:order val="3"/>
          <c:tx>
            <c:strRef>
              <c:f>'Datos finales MPI Adecuados'!$AE$5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Adecuados'!$AF$5:$AL$5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0-4F77-8FE0-ADE1895DC14E}"/>
            </c:ext>
          </c:extLst>
        </c:ser>
        <c:ser>
          <c:idx val="4"/>
          <c:order val="4"/>
          <c:tx>
            <c:strRef>
              <c:f>'Datos finales MPI Adecuados'!$AE$6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Adecuados'!$AF$6:$AL$6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0-4F77-8FE0-ADE1895DC14E}"/>
            </c:ext>
          </c:extLst>
        </c:ser>
        <c:ser>
          <c:idx val="5"/>
          <c:order val="5"/>
          <c:tx>
            <c:strRef>
              <c:f>'Datos finales MPI Adecuados'!$AE$7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Adecuados'!$AF$7:$AL$7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10-4F77-8FE0-ADE1895D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34112"/>
        <c:axId val="425036032"/>
      </c:scatterChart>
      <c:valAx>
        <c:axId val="4250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36032"/>
        <c:crosses val="autoZero"/>
        <c:crossBetween val="midCat"/>
      </c:valAx>
      <c:valAx>
        <c:axId val="42503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34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Adecuados'!$AE$10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Adecuados'!$AF$10:$AL$10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3-4492-95FE-D44755426F9F}"/>
            </c:ext>
          </c:extLst>
        </c:ser>
        <c:ser>
          <c:idx val="1"/>
          <c:order val="1"/>
          <c:tx>
            <c:strRef>
              <c:f>'Datos finales MPI Adecuados'!$AE$11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Adecuados'!$AF$11:$AL$11</c:f>
              <c:numCache>
                <c:formatCode>General</c:formatCode>
                <c:ptCount val="7"/>
                <c:pt idx="0">
                  <c:v>0.31044876088412593</c:v>
                </c:pt>
                <c:pt idx="1">
                  <c:v>0.90300557168641615</c:v>
                </c:pt>
                <c:pt idx="2">
                  <c:v>1.4203027604630454</c:v>
                </c:pt>
                <c:pt idx="3">
                  <c:v>2.0221876633910258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3-4492-95FE-D44755426F9F}"/>
            </c:ext>
          </c:extLst>
        </c:ser>
        <c:ser>
          <c:idx val="2"/>
          <c:order val="2"/>
          <c:tx>
            <c:strRef>
              <c:f>'Datos finales MPI Adecuados'!$AE$12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Adecuados'!$AF$12:$AL$12</c:f>
              <c:numCache>
                <c:formatCode>General</c:formatCode>
                <c:ptCount val="7"/>
                <c:pt idx="0">
                  <c:v>0.1589506172839506</c:v>
                </c:pt>
                <c:pt idx="1">
                  <c:v>0.73985726226451498</c:v>
                </c:pt>
                <c:pt idx="2">
                  <c:v>0.44269061347276434</c:v>
                </c:pt>
                <c:pt idx="3">
                  <c:v>1.1313057826445663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3-4492-95FE-D44755426F9F}"/>
            </c:ext>
          </c:extLst>
        </c:ser>
        <c:ser>
          <c:idx val="3"/>
          <c:order val="3"/>
          <c:tx>
            <c:strRef>
              <c:f>'Datos finales MPI Adecuados'!$AE$13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Adecuados'!$AF$13:$AL$13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9.9969066099477755E-2</c:v>
                </c:pt>
                <c:pt idx="3">
                  <c:v>0.27701368751044519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3-4492-95FE-D44755426F9F}"/>
            </c:ext>
          </c:extLst>
        </c:ser>
        <c:ser>
          <c:idx val="4"/>
          <c:order val="4"/>
          <c:tx>
            <c:strRef>
              <c:f>'Datos finales MPI Adecuados'!$AE$14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Adecuados'!$AF$14:$AL$14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43-4492-95FE-D44755426F9F}"/>
            </c:ext>
          </c:extLst>
        </c:ser>
        <c:ser>
          <c:idx val="5"/>
          <c:order val="5"/>
          <c:tx>
            <c:strRef>
              <c:f>'Datos finales MPI Adecuados'!$AE$15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Adecuados'!$AF$15:$AL$15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43-4492-95FE-D4475542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81472"/>
        <c:axId val="425095936"/>
      </c:scatterChart>
      <c:valAx>
        <c:axId val="4250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95936"/>
        <c:crosses val="autoZero"/>
        <c:crossBetween val="midCat"/>
      </c:valAx>
      <c:valAx>
        <c:axId val="42509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8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Adecuados'!$AP$2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Adecuados'!$AQ$2:$AW$2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4-44CE-8400-E5CC0BEBD901}"/>
            </c:ext>
          </c:extLst>
        </c:ser>
        <c:ser>
          <c:idx val="1"/>
          <c:order val="1"/>
          <c:tx>
            <c:strRef>
              <c:f>'Datos finales MPI Adecuados'!$AP$3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Adecuados'!$AQ$3:$AW$3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4-44CE-8400-E5CC0BEBD901}"/>
            </c:ext>
          </c:extLst>
        </c:ser>
        <c:ser>
          <c:idx val="2"/>
          <c:order val="2"/>
          <c:tx>
            <c:strRef>
              <c:f>'Datos finales MPI Adecuados'!$AP$4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Adecuados'!$AQ$4:$AW$4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4-44CE-8400-E5CC0BEBD901}"/>
            </c:ext>
          </c:extLst>
        </c:ser>
        <c:ser>
          <c:idx val="3"/>
          <c:order val="3"/>
          <c:tx>
            <c:strRef>
              <c:f>'Datos finales MPI Adecuados'!$AP$5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Adecuados'!$AQ$5:$AW$5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4-44CE-8400-E5CC0BEBD901}"/>
            </c:ext>
          </c:extLst>
        </c:ser>
        <c:ser>
          <c:idx val="4"/>
          <c:order val="4"/>
          <c:tx>
            <c:strRef>
              <c:f>'Datos finales MPI Adecuados'!$AP$6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Adecuados'!$AQ$6:$AW$6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4-44CE-8400-E5CC0BEBD901}"/>
            </c:ext>
          </c:extLst>
        </c:ser>
        <c:ser>
          <c:idx val="5"/>
          <c:order val="5"/>
          <c:tx>
            <c:strRef>
              <c:f>'Datos finales MPI Adecuados'!$AP$7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Adecuados'!$AQ$7:$AW$7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4-44CE-8400-E5CC0BEB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24992"/>
        <c:axId val="425126912"/>
      </c:scatterChart>
      <c:valAx>
        <c:axId val="425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126912"/>
        <c:crosses val="autoZero"/>
        <c:crossBetween val="midCat"/>
      </c:valAx>
      <c:valAx>
        <c:axId val="42512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12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Adecuados'!$AP$10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Adecuados'!$AQ$10:$AW$10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F-44EF-A9B4-423CE58D6653}"/>
            </c:ext>
          </c:extLst>
        </c:ser>
        <c:ser>
          <c:idx val="1"/>
          <c:order val="1"/>
          <c:tx>
            <c:strRef>
              <c:f>'Datos finales MPI Adecuados'!$AP$11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Adecuados'!$AQ$11:$AW$11</c:f>
              <c:numCache>
                <c:formatCode>General</c:formatCode>
                <c:ptCount val="7"/>
                <c:pt idx="0">
                  <c:v>0.15522438044206296</c:v>
                </c:pt>
                <c:pt idx="1">
                  <c:v>0.45150278584320808</c:v>
                </c:pt>
                <c:pt idx="2">
                  <c:v>0.71015138023152269</c:v>
                </c:pt>
                <c:pt idx="3">
                  <c:v>1.0110938316955129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F-44EF-A9B4-423CE58D6653}"/>
            </c:ext>
          </c:extLst>
        </c:ser>
        <c:ser>
          <c:idx val="2"/>
          <c:order val="2"/>
          <c:tx>
            <c:strRef>
              <c:f>'Datos finales MPI Adecuados'!$AP$12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Adecuados'!$AQ$12:$AW$12</c:f>
              <c:numCache>
                <c:formatCode>General</c:formatCode>
                <c:ptCount val="7"/>
                <c:pt idx="0">
                  <c:v>3.973765432098765E-2</c:v>
                </c:pt>
                <c:pt idx="1">
                  <c:v>0.18496431556612875</c:v>
                </c:pt>
                <c:pt idx="2">
                  <c:v>0.11067265336819108</c:v>
                </c:pt>
                <c:pt idx="3">
                  <c:v>0.28282644566114157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F-44EF-A9B4-423CE58D6653}"/>
            </c:ext>
          </c:extLst>
        </c:ser>
        <c:ser>
          <c:idx val="3"/>
          <c:order val="3"/>
          <c:tx>
            <c:strRef>
              <c:f>'Datos finales MPI Adecuados'!$AP$13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Adecuados'!$AQ$13:$AW$13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1.2496133262434719E-2</c:v>
                </c:pt>
                <c:pt idx="3">
                  <c:v>3.4626710938805649E-2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F-44EF-A9B4-423CE58D6653}"/>
            </c:ext>
          </c:extLst>
        </c:ser>
        <c:ser>
          <c:idx val="4"/>
          <c:order val="4"/>
          <c:tx>
            <c:strRef>
              <c:f>'Datos finales MPI Adecuados'!$AP$14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Adecuados'!$AQ$14:$AW$14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F-44EF-A9B4-423CE58D6653}"/>
            </c:ext>
          </c:extLst>
        </c:ser>
        <c:ser>
          <c:idx val="5"/>
          <c:order val="5"/>
          <c:tx>
            <c:strRef>
              <c:f>'Datos finales MPI Adecuados'!$AP$15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Adecuados'!$AQ$15:$AW$15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F-44EF-A9B4-423CE58D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7248"/>
        <c:axId val="444843520"/>
      </c:scatterChart>
      <c:valAx>
        <c:axId val="4448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43520"/>
        <c:crosses val="autoZero"/>
        <c:crossBetween val="midCat"/>
      </c:valAx>
      <c:valAx>
        <c:axId val="44484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3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Adecuados'!$C$50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Adecuados'!$D$50:$J$50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9-4D04-B9E2-216F8A2162EA}"/>
            </c:ext>
          </c:extLst>
        </c:ser>
        <c:ser>
          <c:idx val="1"/>
          <c:order val="1"/>
          <c:tx>
            <c:strRef>
              <c:f>'Datos finales MPI Adecuados'!$C$51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Adecuados'!$D$51:$J$51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9-4D04-B9E2-216F8A2162EA}"/>
            </c:ext>
          </c:extLst>
        </c:ser>
        <c:ser>
          <c:idx val="2"/>
          <c:order val="2"/>
          <c:tx>
            <c:strRef>
              <c:f>'Datos finales MPI Adecuados'!$C$52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Adecuados'!$D$52:$J$52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9-4D04-B9E2-216F8A2162EA}"/>
            </c:ext>
          </c:extLst>
        </c:ser>
        <c:ser>
          <c:idx val="3"/>
          <c:order val="3"/>
          <c:tx>
            <c:strRef>
              <c:f>'Datos finales MPI Adecuados'!$C$53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Adecuados'!$D$53:$J$53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9-4D04-B9E2-216F8A2162EA}"/>
            </c:ext>
          </c:extLst>
        </c:ser>
        <c:ser>
          <c:idx val="4"/>
          <c:order val="4"/>
          <c:tx>
            <c:strRef>
              <c:f>'Datos finales MPI Adecuados'!$C$54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Adecuados'!$D$54:$J$54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B9-4D04-B9E2-216F8A2162EA}"/>
            </c:ext>
          </c:extLst>
        </c:ser>
        <c:ser>
          <c:idx val="5"/>
          <c:order val="5"/>
          <c:tx>
            <c:strRef>
              <c:f>'Datos finales MPI Adecuados'!$C$55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Adecuados'!$D$49:$J$49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Adecuados'!$D$55:$J$55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B9-4D04-B9E2-216F8A21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20416"/>
        <c:axId val="445026688"/>
      </c:scatterChart>
      <c:valAx>
        <c:axId val="44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026688"/>
        <c:crosses val="autoZero"/>
        <c:crossBetween val="midCat"/>
      </c:valAx>
      <c:valAx>
        <c:axId val="44502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02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Adecuados'!$C$57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Adecuados'!$D$57:$J$57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1131.8937088615191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4-4034-AEBF-9EF389B6FA6D}"/>
            </c:ext>
          </c:extLst>
        </c:ser>
        <c:ser>
          <c:idx val="1"/>
          <c:order val="1"/>
          <c:tx>
            <c:strRef>
              <c:f>'Datos finales MPI Adecuados'!$C$58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Adecuados'!$D$58:$J$58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4-4034-AEBF-9EF389B6FA6D}"/>
            </c:ext>
          </c:extLst>
        </c:ser>
        <c:ser>
          <c:idx val="2"/>
          <c:order val="2"/>
          <c:tx>
            <c:strRef>
              <c:f>'Datos finales MPI Adecuados'!$C$59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Adecuados'!$D$59:$J$59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A4-4034-AEBF-9EF389B6FA6D}"/>
            </c:ext>
          </c:extLst>
        </c:ser>
        <c:ser>
          <c:idx val="3"/>
          <c:order val="3"/>
          <c:tx>
            <c:strRef>
              <c:f>'Datos finales MPI Adecuados'!$C$60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Adecuados'!$D$60:$J$60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A4-4034-AEBF-9EF389B6FA6D}"/>
            </c:ext>
          </c:extLst>
        </c:ser>
        <c:ser>
          <c:idx val="4"/>
          <c:order val="4"/>
          <c:tx>
            <c:strRef>
              <c:f>'Datos finales MPI Adecuados'!$C$61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Adecuados'!$D$61:$J$61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A4-4034-AEBF-9EF389B6FA6D}"/>
            </c:ext>
          </c:extLst>
        </c:ser>
        <c:ser>
          <c:idx val="5"/>
          <c:order val="5"/>
          <c:tx>
            <c:strRef>
              <c:f>'Datos finales MPI Adecuados'!$C$62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Adecuados'!$D$62:$J$62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A4-4034-AEBF-9EF389B6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76224"/>
        <c:axId val="445078144"/>
      </c:scatterChart>
      <c:valAx>
        <c:axId val="445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078144"/>
        <c:crosses val="autoZero"/>
        <c:crossBetween val="midCat"/>
      </c:valAx>
      <c:valAx>
        <c:axId val="4450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07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Adecuados'!$M$50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Adecuados'!$N$50:$T$50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A68-B2A8-474B0FE10E02}"/>
            </c:ext>
          </c:extLst>
        </c:ser>
        <c:ser>
          <c:idx val="1"/>
          <c:order val="1"/>
          <c:tx>
            <c:strRef>
              <c:f>'Datos finales MPI Adecuados'!$M$51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Adecuados'!$N$51:$T$51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3-4A68-B2A8-474B0FE10E02}"/>
            </c:ext>
          </c:extLst>
        </c:ser>
        <c:ser>
          <c:idx val="2"/>
          <c:order val="2"/>
          <c:tx>
            <c:strRef>
              <c:f>'Datos finales MPI Adecuados'!$M$52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Adecuados'!$N$52:$T$52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3-4A68-B2A8-474B0FE10E02}"/>
            </c:ext>
          </c:extLst>
        </c:ser>
        <c:ser>
          <c:idx val="3"/>
          <c:order val="3"/>
          <c:tx>
            <c:strRef>
              <c:f>'Datos finales MPI Adecuados'!$M$53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Adecuados'!$N$53:$T$53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3-4A68-B2A8-474B0FE10E02}"/>
            </c:ext>
          </c:extLst>
        </c:ser>
        <c:ser>
          <c:idx val="4"/>
          <c:order val="4"/>
          <c:tx>
            <c:strRef>
              <c:f>'Datos finales MPI Adecuados'!$M$54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Adecuados'!$N$54:$T$54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3-4A68-B2A8-474B0FE10E02}"/>
            </c:ext>
          </c:extLst>
        </c:ser>
        <c:ser>
          <c:idx val="5"/>
          <c:order val="5"/>
          <c:tx>
            <c:strRef>
              <c:f>'Datos finales MPI Adecuados'!$M$55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Adecuados'!$N$49:$T$49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MPI Adecuados'!$N$55:$T$55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3-4A68-B2A8-474B0FE1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07200"/>
        <c:axId val="445113472"/>
      </c:scatterChart>
      <c:valAx>
        <c:axId val="4451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113472"/>
        <c:crosses val="autoZero"/>
        <c:crossBetween val="midCat"/>
      </c:valAx>
      <c:valAx>
        <c:axId val="44511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10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Adecuados'!$M$58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Adecuados'!$N$58:$S$58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9-4453-BD22-46A250C5FE1F}"/>
            </c:ext>
          </c:extLst>
        </c:ser>
        <c:ser>
          <c:idx val="1"/>
          <c:order val="1"/>
          <c:tx>
            <c:strRef>
              <c:f>'Datos finales MPI Adecuados'!$M$59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Adecuados'!$N$59:$S$59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9-4453-BD22-46A250C5FE1F}"/>
            </c:ext>
          </c:extLst>
        </c:ser>
        <c:ser>
          <c:idx val="2"/>
          <c:order val="2"/>
          <c:tx>
            <c:strRef>
              <c:f>'Datos finales MPI Adecuados'!$M$60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Adecuados'!$N$60:$S$60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9-4453-BD22-46A250C5FE1F}"/>
            </c:ext>
          </c:extLst>
        </c:ser>
        <c:ser>
          <c:idx val="3"/>
          <c:order val="3"/>
          <c:tx>
            <c:strRef>
              <c:f>'Datos finales MPI Adecuados'!$M$61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Adecuados'!$N$61:$S$61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9-4453-BD22-46A250C5FE1F}"/>
            </c:ext>
          </c:extLst>
        </c:ser>
        <c:ser>
          <c:idx val="4"/>
          <c:order val="4"/>
          <c:tx>
            <c:strRef>
              <c:f>'Datos finales MPI Adecuados'!$M$62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Adecuados'!$N$62:$S$62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99-4453-BD22-46A250C5FE1F}"/>
            </c:ext>
          </c:extLst>
        </c:ser>
        <c:ser>
          <c:idx val="5"/>
          <c:order val="5"/>
          <c:tx>
            <c:strRef>
              <c:f>'Datos finales MPI Adecuados'!$M$63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Adecuados'!$N$63:$S$63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99-4453-BD22-46A250C5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75296"/>
        <c:axId val="445177216"/>
      </c:scatterChart>
      <c:valAx>
        <c:axId val="4451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177216"/>
        <c:crosses val="autoZero"/>
        <c:crossBetween val="midCat"/>
      </c:valAx>
      <c:valAx>
        <c:axId val="44517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17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Adecuados'!$M$66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Adecuados'!$N$66:$S$66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B-4572-B0B5-462E56316EFB}"/>
            </c:ext>
          </c:extLst>
        </c:ser>
        <c:ser>
          <c:idx val="1"/>
          <c:order val="1"/>
          <c:tx>
            <c:strRef>
              <c:f>'Datos finales MPI Adecuados'!$M$67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Adecuados'!$N$67:$S$67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B-4572-B0B5-462E56316EFB}"/>
            </c:ext>
          </c:extLst>
        </c:ser>
        <c:ser>
          <c:idx val="2"/>
          <c:order val="2"/>
          <c:tx>
            <c:strRef>
              <c:f>'Datos finales MPI Adecuados'!$M$68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Adecuados'!$N$68:$S$68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B-4572-B0B5-462E56316EFB}"/>
            </c:ext>
          </c:extLst>
        </c:ser>
        <c:ser>
          <c:idx val="3"/>
          <c:order val="3"/>
          <c:tx>
            <c:strRef>
              <c:f>'Datos finales MPI Adecuados'!$M$69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Adecuados'!$N$69:$S$69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5B-4572-B0B5-462E56316EFB}"/>
            </c:ext>
          </c:extLst>
        </c:ser>
        <c:ser>
          <c:idx val="4"/>
          <c:order val="4"/>
          <c:tx>
            <c:strRef>
              <c:f>'Datos finales MPI Adecuados'!$M$70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Adecuados'!$N$70:$S$70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5B-4572-B0B5-462E56316EFB}"/>
            </c:ext>
          </c:extLst>
        </c:ser>
        <c:ser>
          <c:idx val="5"/>
          <c:order val="5"/>
          <c:tx>
            <c:strRef>
              <c:f>'Datos finales MPI Adecuados'!$M$71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Adecuados'!$N$71:$S$71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5B-4572-B0B5-462E5631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08000"/>
        <c:axId val="445818368"/>
      </c:scatterChart>
      <c:valAx>
        <c:axId val="4458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818368"/>
        <c:crosses val="autoZero"/>
        <c:crossBetween val="midCat"/>
      </c:valAx>
      <c:valAx>
        <c:axId val="44581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80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'Datos finales MPI Adecuados'!$C$76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Adecuados'!$D$76:$H$76</c:f>
              <c:numCache>
                <c:formatCode>General</c:formatCode>
                <c:ptCount val="5"/>
                <c:pt idx="0">
                  <c:v>1</c:v>
                </c:pt>
                <c:pt idx="1">
                  <c:v>0.15522438044206296</c:v>
                </c:pt>
                <c:pt idx="2">
                  <c:v>3.973765432098765E-2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F-4036-93A8-434ECAFAA0E7}"/>
            </c:ext>
          </c:extLst>
        </c:ser>
        <c:ser>
          <c:idx val="0"/>
          <c:order val="1"/>
          <c:tx>
            <c:strRef>
              <c:f>'Datos finales MPI Adecuados'!$C$77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Adecuados'!$D$77:$H$77</c:f>
              <c:numCache>
                <c:formatCode>General</c:formatCode>
                <c:ptCount val="5"/>
                <c:pt idx="0">
                  <c:v>1</c:v>
                </c:pt>
                <c:pt idx="1">
                  <c:v>0.45150278584320808</c:v>
                </c:pt>
                <c:pt idx="2">
                  <c:v>0.18496431556612875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F-4036-93A8-434ECAFAA0E7}"/>
            </c:ext>
          </c:extLst>
        </c:ser>
        <c:ser>
          <c:idx val="2"/>
          <c:order val="2"/>
          <c:tx>
            <c:strRef>
              <c:f>'Datos finales MPI Adecuados'!$C$78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Adecuados'!$D$78:$H$78</c:f>
              <c:numCache>
                <c:formatCode>General</c:formatCode>
                <c:ptCount val="5"/>
                <c:pt idx="0">
                  <c:v>1</c:v>
                </c:pt>
                <c:pt idx="1">
                  <c:v>0.71015138023152269</c:v>
                </c:pt>
                <c:pt idx="2">
                  <c:v>0.11067265336819108</c:v>
                </c:pt>
                <c:pt idx="3">
                  <c:v>1.2496133262434719E-2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F-4036-93A8-434ECAFAA0E7}"/>
            </c:ext>
          </c:extLst>
        </c:ser>
        <c:ser>
          <c:idx val="3"/>
          <c:order val="3"/>
          <c:tx>
            <c:strRef>
              <c:f>'Datos finales MPI Adecuados'!$C$79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Adecuados'!$D$79:$H$79</c:f>
              <c:numCache>
                <c:formatCode>General</c:formatCode>
                <c:ptCount val="5"/>
                <c:pt idx="0">
                  <c:v>1</c:v>
                </c:pt>
                <c:pt idx="1">
                  <c:v>1.0110938316955129</c:v>
                </c:pt>
                <c:pt idx="2">
                  <c:v>0.28282644566114157</c:v>
                </c:pt>
                <c:pt idx="3">
                  <c:v>3.4626710938805649E-2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F-4036-93A8-434ECAFAA0E7}"/>
            </c:ext>
          </c:extLst>
        </c:ser>
        <c:ser>
          <c:idx val="4"/>
          <c:order val="4"/>
          <c:tx>
            <c:strRef>
              <c:f>'Datos finales MPI Adecuados'!$C$80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Adecuados'!$D$80:$H$80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F-4036-93A8-434ECAFAA0E7}"/>
            </c:ext>
          </c:extLst>
        </c:ser>
        <c:ser>
          <c:idx val="5"/>
          <c:order val="5"/>
          <c:tx>
            <c:strRef>
              <c:f>'Datos finales MPI Adecuados'!$C$81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Adecuados'!$D$81:$H$81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AF-4036-93A8-434ECAFAA0E7}"/>
            </c:ext>
          </c:extLst>
        </c:ser>
        <c:ser>
          <c:idx val="6"/>
          <c:order val="6"/>
          <c:tx>
            <c:strRef>
              <c:f>'Datos finales MPI Adecuados'!$C$82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Adecuados'!$D$82:$H$82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AF-4036-93A8-434ECAFAA0E7}"/>
            </c:ext>
          </c:extLst>
        </c:ser>
        <c:ser>
          <c:idx val="7"/>
          <c:order val="7"/>
          <c:tx>
            <c:strRef>
              <c:f>'Datos finales MPI Adecuados'!$C$83</c:f>
              <c:strCache>
                <c:ptCount val="1"/>
                <c:pt idx="0">
                  <c:v>Talla 88800</c:v>
                </c:pt>
              </c:strCache>
            </c:strRef>
          </c:tx>
          <c:xVal>
            <c:numRef>
              <c:f>'Datos finales MPI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Adecuados'!$D$83:$H$83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AF-4036-93A8-434ECAFA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17728"/>
        <c:axId val="460232192"/>
      </c:scatterChart>
      <c:valAx>
        <c:axId val="4602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Procesadores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232192"/>
        <c:crosses val="autoZero"/>
        <c:crossBetween val="midCat"/>
      </c:valAx>
      <c:valAx>
        <c:axId val="46023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Eficiencia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21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adecuados'!$D$8:$I$8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216-BC48-3F743078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34464"/>
        <c:axId val="422336384"/>
      </c:scatterChart>
      <c:valAx>
        <c:axId val="4223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Talla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336384"/>
        <c:crosses val="autoZero"/>
        <c:crossBetween val="midCat"/>
      </c:valAx>
      <c:valAx>
        <c:axId val="42233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 i="0" baseline="0">
                    <a:effectLst/>
                  </a:rPr>
                  <a:t>Tiempo (microsegundos)</a:t>
                </a:r>
                <a:endParaRPr lang="es-ES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33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adecuados'!$O$33:$U$33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F-49BB-89CB-7AA5102E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57248"/>
        <c:axId val="422359424"/>
      </c:scatterChart>
      <c:valAx>
        <c:axId val="4223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359424"/>
        <c:crosses val="autoZero"/>
        <c:crossBetween val="midCat"/>
      </c:valAx>
      <c:valAx>
        <c:axId val="42235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35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adecuados'!$O$34:$U$34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1131.8937088615191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8-4883-B963-1980279F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54016"/>
        <c:axId val="422455936"/>
      </c:scatterChart>
      <c:valAx>
        <c:axId val="4224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455936"/>
        <c:crosses val="autoZero"/>
        <c:crossBetween val="midCat"/>
      </c:valAx>
      <c:valAx>
        <c:axId val="42245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45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adecuados'!$N$37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adecuados'!$O$37:$U$37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1D0-B332-D1283187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76800"/>
        <c:axId val="422491264"/>
      </c:scatterChart>
      <c:valAx>
        <c:axId val="4224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491264"/>
        <c:crosses val="autoZero"/>
        <c:crossBetween val="midCat"/>
      </c:valAx>
      <c:valAx>
        <c:axId val="42249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47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Adecuados'!$D$2:$I$2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E6C-B853-1E54DB7B17A8}"/>
            </c:ext>
          </c:extLst>
        </c:ser>
        <c:ser>
          <c:idx val="1"/>
          <c:order val="1"/>
          <c:tx>
            <c:strRef>
              <c:f>'Datos finales MPI Adecuados'!$C$3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Adecuados'!$D$3:$I$3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E6C-B853-1E54DB7B17A8}"/>
            </c:ext>
          </c:extLst>
        </c:ser>
        <c:ser>
          <c:idx val="2"/>
          <c:order val="2"/>
          <c:tx>
            <c:strRef>
              <c:f>'Datos finales MPI Adecuados'!$C$4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Adecuados'!$D$4:$I$4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C-4E6C-B853-1E54DB7B17A8}"/>
            </c:ext>
          </c:extLst>
        </c:ser>
        <c:ser>
          <c:idx val="3"/>
          <c:order val="3"/>
          <c:tx>
            <c:strRef>
              <c:f>'Datos finales MPI Adecuados'!$C$5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Adecuados'!$D$5:$I$5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C-4E6C-B853-1E54DB7B17A8}"/>
            </c:ext>
          </c:extLst>
        </c:ser>
        <c:ser>
          <c:idx val="4"/>
          <c:order val="4"/>
          <c:tx>
            <c:strRef>
              <c:f>'Datos finales MPI Adecuados'!$C$6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Adecuados'!$D$6:$I$6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C-4E6C-B853-1E54DB7B17A8}"/>
            </c:ext>
          </c:extLst>
        </c:ser>
        <c:ser>
          <c:idx val="5"/>
          <c:order val="5"/>
          <c:tx>
            <c:strRef>
              <c:f>'Datos finales MPI Adecuados'!$C$7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Adecuados'!$D$7:$I$7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1C-4E6C-B853-1E54DB7B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03808"/>
        <c:axId val="423310080"/>
      </c:scatterChart>
      <c:valAx>
        <c:axId val="4233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10080"/>
        <c:crosses val="autoZero"/>
        <c:crossBetween val="midCat"/>
      </c:valAx>
      <c:valAx>
        <c:axId val="42331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0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Adecuados'!$C$2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BF3-8C60-E8CAD2C025DC}"/>
            </c:ext>
          </c:extLst>
        </c:ser>
        <c:ser>
          <c:idx val="1"/>
          <c:order val="1"/>
          <c:tx>
            <c:strRef>
              <c:f>'Datos finales MPI Adecuados'!$C$3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Adecuados'!$D$11:$I$11</c:f>
              <c:numCache>
                <c:formatCode>General</c:formatCode>
                <c:ptCount val="6"/>
                <c:pt idx="0">
                  <c:v>597.20000000000005</c:v>
                </c:pt>
                <c:pt idx="1">
                  <c:v>2548.6</c:v>
                </c:pt>
                <c:pt idx="2">
                  <c:v>6962.6</c:v>
                </c:pt>
                <c:pt idx="3">
                  <c:v>14918.2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F-4BF3-8C60-E8CAD2C025DC}"/>
            </c:ext>
          </c:extLst>
        </c:ser>
        <c:ser>
          <c:idx val="2"/>
          <c:order val="2"/>
          <c:tx>
            <c:strRef>
              <c:f>'Datos finales MPI Adecuados'!$C$4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Adecuados'!$D$12:$I$12</c:f>
              <c:numCache>
                <c:formatCode>General</c:formatCode>
                <c:ptCount val="6"/>
                <c:pt idx="0">
                  <c:v>1166.4000000000001</c:v>
                </c:pt>
                <c:pt idx="1">
                  <c:v>3110.6</c:v>
                </c:pt>
                <c:pt idx="2">
                  <c:v>22338.400000000001</c:v>
                </c:pt>
                <c:pt idx="3">
                  <c:v>26666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F-4BF3-8C60-E8CAD2C025DC}"/>
            </c:ext>
          </c:extLst>
        </c:ser>
        <c:ser>
          <c:idx val="3"/>
          <c:order val="3"/>
          <c:tx>
            <c:strRef>
              <c:f>'Datos finales MPI Adecuados'!$C$5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Adecuados'!$D$13:$I$13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98920.6</c:v>
                </c:pt>
                <c:pt idx="3">
                  <c:v>108902.2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F-4BF3-8C60-E8CAD2C025DC}"/>
            </c:ext>
          </c:extLst>
        </c:ser>
        <c:ser>
          <c:idx val="4"/>
          <c:order val="4"/>
          <c:tx>
            <c:strRef>
              <c:f>'Datos finales MPI Adecuados'!$C$6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F-4BF3-8C60-E8CAD2C025DC}"/>
            </c:ext>
          </c:extLst>
        </c:ser>
        <c:ser>
          <c:idx val="5"/>
          <c:order val="5"/>
          <c:tx>
            <c:strRef>
              <c:f>'Datos finales MPI Adecuados'!$C$7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MPI Adecuados'!$D$15:$I$15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FF-4BF3-8C60-E8CAD2C0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9616"/>
        <c:axId val="423361536"/>
      </c:scatterChart>
      <c:valAx>
        <c:axId val="4233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61536"/>
        <c:crosses val="autoZero"/>
        <c:crossBetween val="midCat"/>
      </c:valAx>
      <c:valAx>
        <c:axId val="4233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Tiempo(microsegundos)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Adecuados'!$N$2:$S$2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A-40E1-85F4-9401F0DC4D8D}"/>
            </c:ext>
          </c:extLst>
        </c:ser>
        <c:ser>
          <c:idx val="1"/>
          <c:order val="1"/>
          <c:tx>
            <c:strRef>
              <c:f>'Datos finales MPI Adecuados'!$M$3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Adecuados'!$N$3:$S$3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A-40E1-85F4-9401F0DC4D8D}"/>
            </c:ext>
          </c:extLst>
        </c:ser>
        <c:ser>
          <c:idx val="2"/>
          <c:order val="2"/>
          <c:tx>
            <c:strRef>
              <c:f>'Datos finales MPI Adecuados'!$M$4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Adecuados'!$N$4:$S$4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A-40E1-85F4-9401F0DC4D8D}"/>
            </c:ext>
          </c:extLst>
        </c:ser>
        <c:ser>
          <c:idx val="3"/>
          <c:order val="3"/>
          <c:tx>
            <c:strRef>
              <c:f>'Datos finales MPI Adecuados'!$M$5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Adecuados'!$N$5:$S$5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AA-40E1-85F4-9401F0DC4D8D}"/>
            </c:ext>
          </c:extLst>
        </c:ser>
        <c:ser>
          <c:idx val="4"/>
          <c:order val="4"/>
          <c:tx>
            <c:strRef>
              <c:f>'Datos finales MPI Adecuados'!$M$6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Adecuados'!$N$6:$S$6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AA-40E1-85F4-9401F0DC4D8D}"/>
            </c:ext>
          </c:extLst>
        </c:ser>
        <c:ser>
          <c:idx val="5"/>
          <c:order val="5"/>
          <c:tx>
            <c:strRef>
              <c:f>'Datos finales MPI Adecuados'!$M$7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AA-40E1-85F4-9401F0DC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56128"/>
        <c:axId val="423466496"/>
      </c:scatterChart>
      <c:valAx>
        <c:axId val="4234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66496"/>
        <c:crosses val="autoZero"/>
        <c:crossBetween val="midCat"/>
      </c:valAx>
      <c:valAx>
        <c:axId val="42346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(Microsegundos)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5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MPI Adecuados'!$M$10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F-4F78-8930-B0D1053EFD40}"/>
            </c:ext>
          </c:extLst>
        </c:ser>
        <c:ser>
          <c:idx val="1"/>
          <c:order val="1"/>
          <c:tx>
            <c:strRef>
              <c:f>'Datos finales MPI Adecuados'!$M$11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F-4F78-8930-B0D1053EFD40}"/>
            </c:ext>
          </c:extLst>
        </c:ser>
        <c:ser>
          <c:idx val="2"/>
          <c:order val="2"/>
          <c:tx>
            <c:strRef>
              <c:f>'Datos finales MPI Adecuados'!$M$12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F-4F78-8930-B0D1053EFD40}"/>
            </c:ext>
          </c:extLst>
        </c:ser>
        <c:ser>
          <c:idx val="3"/>
          <c:order val="3"/>
          <c:tx>
            <c:strRef>
              <c:f>'Datos finales MPI Adecuados'!$M$13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F-4F78-8930-B0D1053EFD40}"/>
            </c:ext>
          </c:extLst>
        </c:ser>
        <c:ser>
          <c:idx val="4"/>
          <c:order val="4"/>
          <c:tx>
            <c:strRef>
              <c:f>'Datos finales MPI Adecuados'!$M$14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Adecuados'!$N$14:$S$14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EF-4F78-8930-B0D1053EFD40}"/>
            </c:ext>
          </c:extLst>
        </c:ser>
        <c:ser>
          <c:idx val="5"/>
          <c:order val="5"/>
          <c:tx>
            <c:strRef>
              <c:f>'Datos finales MPI Adecuados'!$M$15</c:f>
              <c:strCache>
                <c:ptCount val="1"/>
                <c:pt idx="0">
                  <c:v>#¡REF!</c:v>
                </c:pt>
              </c:strCache>
            </c:strRef>
          </c:tx>
          <c:xVal>
            <c:numRef>
              <c:f>'Datos finales MPI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MPI Adecuados'!$N$15:$S$15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EF-4F78-8930-B0D1053E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00480"/>
        <c:axId val="424914944"/>
      </c:scatterChart>
      <c:valAx>
        <c:axId val="4249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914944"/>
        <c:crosses val="autoZero"/>
        <c:crossBetween val="midCat"/>
      </c:valAx>
      <c:valAx>
        <c:axId val="42491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90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23</xdr:row>
      <xdr:rowOff>32657</xdr:rowOff>
    </xdr:from>
    <xdr:to>
      <xdr:col>7</xdr:col>
      <xdr:colOff>457199</xdr:colOff>
      <xdr:row>37</xdr:row>
      <xdr:rowOff>108857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1813832</xdr:colOff>
      <xdr:row>8</xdr:row>
      <xdr:rowOff>178254</xdr:rowOff>
    </xdr:from>
    <xdr:to>
      <xdr:col>18</xdr:col>
      <xdr:colOff>156482</xdr:colOff>
      <xdr:row>23</xdr:row>
      <xdr:rowOff>63954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76201</xdr:colOff>
      <xdr:row>53</xdr:row>
      <xdr:rowOff>66675</xdr:rowOff>
    </xdr:from>
    <xdr:to>
      <xdr:col>7</xdr:col>
      <xdr:colOff>495301</xdr:colOff>
      <xdr:row>67</xdr:row>
      <xdr:rowOff>142875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38</xdr:row>
      <xdr:rowOff>28575</xdr:rowOff>
    </xdr:from>
    <xdr:to>
      <xdr:col>7</xdr:col>
      <xdr:colOff>485775</xdr:colOff>
      <xdr:row>52</xdr:row>
      <xdr:rowOff>104775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11</xdr:row>
      <xdr:rowOff>28575</xdr:rowOff>
    </xdr:from>
    <xdr:to>
      <xdr:col>12</xdr:col>
      <xdr:colOff>1752600</xdr:colOff>
      <xdr:row>25</xdr:row>
      <xdr:rowOff>104775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454400</xdr:colOff>
      <xdr:row>16</xdr:row>
      <xdr:rowOff>11366</xdr:rowOff>
    </xdr:from>
    <xdr:to>
      <xdr:col>8</xdr:col>
      <xdr:colOff>505047</xdr:colOff>
      <xdr:row>34</xdr:row>
      <xdr:rowOff>182366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349782</xdr:colOff>
      <xdr:row>36</xdr:row>
      <xdr:rowOff>158642</xdr:rowOff>
    </xdr:from>
    <xdr:to>
      <xdr:col>8</xdr:col>
      <xdr:colOff>400429</xdr:colOff>
      <xdr:row>55</xdr:row>
      <xdr:rowOff>139142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584387</xdr:colOff>
      <xdr:row>38</xdr:row>
      <xdr:rowOff>151280</xdr:rowOff>
    </xdr:from>
    <xdr:to>
      <xdr:col>17</xdr:col>
      <xdr:colOff>242828</xdr:colOff>
      <xdr:row>57</xdr:row>
      <xdr:rowOff>131780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716055</xdr:colOff>
      <xdr:row>17</xdr:row>
      <xdr:rowOff>64994</xdr:rowOff>
    </xdr:from>
    <xdr:to>
      <xdr:col>16</xdr:col>
      <xdr:colOff>228820</xdr:colOff>
      <xdr:row>36</xdr:row>
      <xdr:rowOff>45494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16</xdr:row>
      <xdr:rowOff>123825</xdr:rowOff>
    </xdr:from>
    <xdr:to>
      <xdr:col>32</xdr:col>
      <xdr:colOff>465265</xdr:colOff>
      <xdr:row>35</xdr:row>
      <xdr:rowOff>104325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38</xdr:col>
      <xdr:colOff>570040</xdr:colOff>
      <xdr:row>36</xdr:row>
      <xdr:rowOff>9075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44</xdr:col>
      <xdr:colOff>503365</xdr:colOff>
      <xdr:row>35</xdr:row>
      <xdr:rowOff>190050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407333</xdr:colOff>
      <xdr:row>32</xdr:row>
      <xdr:rowOff>94129</xdr:rowOff>
    </xdr:from>
    <xdr:to>
      <xdr:col>44</xdr:col>
      <xdr:colOff>491598</xdr:colOff>
      <xdr:row>51</xdr:row>
      <xdr:rowOff>74629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425824</xdr:colOff>
      <xdr:row>40</xdr:row>
      <xdr:rowOff>189940</xdr:rowOff>
    </xdr:from>
    <xdr:to>
      <xdr:col>27</xdr:col>
      <xdr:colOff>633353</xdr:colOff>
      <xdr:row>59</xdr:row>
      <xdr:rowOff>170440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57709</xdr:colOff>
      <xdr:row>16</xdr:row>
      <xdr:rowOff>172569</xdr:rowOff>
    </xdr:from>
    <xdr:to>
      <xdr:col>26</xdr:col>
      <xdr:colOff>265238</xdr:colOff>
      <xdr:row>35</xdr:row>
      <xdr:rowOff>153069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323850</xdr:colOff>
      <xdr:row>32</xdr:row>
      <xdr:rowOff>19050</xdr:rowOff>
    </xdr:from>
    <xdr:to>
      <xdr:col>32</xdr:col>
      <xdr:colOff>408115</xdr:colOff>
      <xdr:row>50</xdr:row>
      <xdr:rowOff>190050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38</xdr:col>
      <xdr:colOff>560515</xdr:colOff>
      <xdr:row>50</xdr:row>
      <xdr:rowOff>180525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38</xdr:col>
      <xdr:colOff>484315</xdr:colOff>
      <xdr:row>67</xdr:row>
      <xdr:rowOff>9075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362588</xdr:colOff>
      <xdr:row>72</xdr:row>
      <xdr:rowOff>90769</xdr:rowOff>
    </xdr:from>
    <xdr:to>
      <xdr:col>28</xdr:col>
      <xdr:colOff>704588</xdr:colOff>
      <xdr:row>91</xdr:row>
      <xdr:rowOff>71269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Q17"/>
  <sheetViews>
    <sheetView workbookViewId="0">
      <selection activeCell="D24" sqref="D24"/>
    </sheetView>
  </sheetViews>
  <sheetFormatPr baseColWidth="10" defaultRowHeight="14.4" x14ac:dyDescent="0.3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546875" bestFit="1" customWidth="1"/>
    <col min="20" max="21" width="8.6640625" bestFit="1" customWidth="1"/>
    <col min="22" max="22" width="7.88671875" bestFit="1" customWidth="1"/>
    <col min="23" max="26" width="8.6640625" bestFit="1" customWidth="1"/>
    <col min="27" max="27" width="10.44140625" bestFit="1" customWidth="1"/>
  </cols>
  <sheetData>
    <row r="1" spans="1:17" x14ac:dyDescent="0.3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3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3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3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3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3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3">
      <c r="I13" s="2" t="s">
        <v>5</v>
      </c>
      <c r="J13" s="2">
        <f>J1*100</f>
        <v>100</v>
      </c>
      <c r="K13" s="2">
        <f t="shared" ref="K13:Q13" si="1">K1*100</f>
        <v>400</v>
      </c>
      <c r="L13" s="2">
        <f t="shared" si="1"/>
        <v>900</v>
      </c>
      <c r="M13" s="2">
        <f t="shared" si="1"/>
        <v>1400</v>
      </c>
      <c r="N13" s="2">
        <f t="shared" si="1"/>
        <v>2300</v>
      </c>
      <c r="O13" s="2">
        <f t="shared" si="1"/>
        <v>3200</v>
      </c>
      <c r="P13" s="2">
        <f t="shared" si="1"/>
        <v>12400</v>
      </c>
      <c r="Q13" s="2">
        <f t="shared" si="1"/>
        <v>90000</v>
      </c>
    </row>
    <row r="14" spans="1:17" x14ac:dyDescent="0.3">
      <c r="I14" s="2" t="s">
        <v>3</v>
      </c>
      <c r="J14" s="2">
        <f t="shared" ref="J14:Q14" si="2">J8</f>
        <v>185.4</v>
      </c>
      <c r="K14" s="2">
        <f t="shared" si="2"/>
        <v>2301.4</v>
      </c>
      <c r="L14" s="2">
        <f t="shared" si="2"/>
        <v>9889</v>
      </c>
      <c r="M14" s="2">
        <f t="shared" si="2"/>
        <v>30167.4</v>
      </c>
      <c r="N14" s="2">
        <f t="shared" si="2"/>
        <v>68609.600000000006</v>
      </c>
      <c r="O14" s="2">
        <f t="shared" si="2"/>
        <v>164137.60000000001</v>
      </c>
      <c r="P14" s="2">
        <f t="shared" si="2"/>
        <v>2151090.4</v>
      </c>
      <c r="Q14" s="2">
        <f t="shared" si="2"/>
        <v>108709251.33333333</v>
      </c>
    </row>
    <row r="15" spans="1:17" x14ac:dyDescent="0.3">
      <c r="I15" s="2" t="s">
        <v>0</v>
      </c>
      <c r="J15" s="2">
        <f t="shared" ref="J15:Q15" si="3">19*J1*100^2</f>
        <v>190000</v>
      </c>
      <c r="K15" s="2">
        <f t="shared" si="3"/>
        <v>760000</v>
      </c>
      <c r="L15" s="2">
        <f t="shared" si="3"/>
        <v>1710000</v>
      </c>
      <c r="M15" s="2">
        <f t="shared" si="3"/>
        <v>2660000</v>
      </c>
      <c r="N15" s="2">
        <f t="shared" si="3"/>
        <v>4370000</v>
      </c>
      <c r="O15" s="2">
        <f t="shared" si="3"/>
        <v>6080000</v>
      </c>
      <c r="P15" s="2">
        <f t="shared" si="3"/>
        <v>23560000</v>
      </c>
      <c r="Q15" s="2">
        <f t="shared" si="3"/>
        <v>171000000</v>
      </c>
    </row>
    <row r="16" spans="1:17" x14ac:dyDescent="0.3">
      <c r="I16" s="2" t="s">
        <v>2</v>
      </c>
      <c r="J16" s="2">
        <f>J14/1000000</f>
        <v>1.8540000000000001E-4</v>
      </c>
      <c r="K16" s="2">
        <f t="shared" ref="K16:Q16" si="4">K14/1000000</f>
        <v>2.3013999999999999E-3</v>
      </c>
      <c r="L16" s="2">
        <f t="shared" ref="L16:P16" si="5">L14/1000000</f>
        <v>9.8890000000000002E-3</v>
      </c>
      <c r="M16" s="2">
        <f t="shared" si="5"/>
        <v>3.01674E-2</v>
      </c>
      <c r="N16" s="2">
        <f t="shared" si="5"/>
        <v>6.8609600000000007E-2</v>
      </c>
      <c r="O16" s="2">
        <f t="shared" si="5"/>
        <v>0.16413759999999999</v>
      </c>
      <c r="P16" s="2">
        <f t="shared" si="5"/>
        <v>2.1510903999999997</v>
      </c>
      <c r="Q16" s="2">
        <f t="shared" si="4"/>
        <v>108.70925133333333</v>
      </c>
    </row>
    <row r="17" spans="9:17" x14ac:dyDescent="0.3">
      <c r="I17" s="2" t="s">
        <v>1</v>
      </c>
      <c r="J17" s="3">
        <f>(J15/J16)/10^6</f>
        <v>1024.8112189859762</v>
      </c>
      <c r="K17" s="3">
        <f t="shared" ref="K17:Q17" si="6">(K15/K16)/10^6</f>
        <v>330.23377074824026</v>
      </c>
      <c r="L17" s="3">
        <f t="shared" si="6"/>
        <v>172.91940539993934</v>
      </c>
      <c r="M17" s="3">
        <f t="shared" si="6"/>
        <v>88.174652107904549</v>
      </c>
      <c r="N17" s="3">
        <f t="shared" si="6"/>
        <v>63.693710501154349</v>
      </c>
      <c r="O17" s="3">
        <f t="shared" si="6"/>
        <v>37.042091513461884</v>
      </c>
      <c r="P17" s="3">
        <f t="shared" si="6"/>
        <v>10.952584791415555</v>
      </c>
      <c r="Q17" s="3">
        <f t="shared" si="6"/>
        <v>1.5730031980044239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opLeftCell="A7" zoomScaleNormal="100" workbookViewId="0">
      <selection activeCell="J38" sqref="J38"/>
    </sheetView>
  </sheetViews>
  <sheetFormatPr baseColWidth="10" defaultRowHeight="14.4" x14ac:dyDescent="0.3"/>
  <cols>
    <col min="3" max="3" width="12.109375" bestFit="1" customWidth="1"/>
    <col min="4" max="4" width="7.5546875" bestFit="1" customWidth="1"/>
    <col min="5" max="5" width="8" bestFit="1" customWidth="1"/>
    <col min="6" max="7" width="9" bestFit="1" customWidth="1"/>
    <col min="8" max="9" width="10" bestFit="1" customWidth="1"/>
    <col min="10" max="10" width="11" bestFit="1" customWidth="1"/>
    <col min="11" max="11" width="12" bestFit="1" customWidth="1"/>
    <col min="13" max="13" width="31.109375" bestFit="1" customWidth="1"/>
  </cols>
  <sheetData>
    <row r="1" spans="1:11" x14ac:dyDescent="0.3">
      <c r="A1" t="s">
        <v>29</v>
      </c>
      <c r="C1" s="1" t="s">
        <v>30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1" t="e">
        <f>#REF!</f>
        <v>#REF!</v>
      </c>
      <c r="H1" s="1" t="e">
        <f>#REF!</f>
        <v>#REF!</v>
      </c>
      <c r="I1" s="1">
        <v>51</v>
      </c>
      <c r="J1" s="1" t="e">
        <f>#REF!</f>
        <v>#REF!</v>
      </c>
      <c r="K1" s="1">
        <v>888</v>
      </c>
    </row>
    <row r="2" spans="1:11" x14ac:dyDescent="0.3">
      <c r="C2" s="1" t="s">
        <v>3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s="1" t="e">
        <f>#REF!</f>
        <v>#REF!</v>
      </c>
    </row>
    <row r="3" spans="1:11" x14ac:dyDescent="0.3">
      <c r="C3" s="1" t="s">
        <v>0</v>
      </c>
      <c r="D3" s="1" t="e">
        <f t="shared" ref="D3:K4" si="0">O32</f>
        <v>#REF!</v>
      </c>
      <c r="E3" s="1" t="e">
        <f t="shared" si="0"/>
        <v>#REF!</v>
      </c>
      <c r="F3" s="1" t="e">
        <f t="shared" si="0"/>
        <v>#REF!</v>
      </c>
      <c r="G3" s="1" t="e">
        <f t="shared" si="0"/>
        <v>#REF!</v>
      </c>
      <c r="H3" s="1" t="e">
        <f t="shared" si="0"/>
        <v>#REF!</v>
      </c>
      <c r="I3" s="1">
        <f t="shared" si="0"/>
        <v>494190000</v>
      </c>
      <c r="J3" s="1" t="e">
        <f t="shared" si="0"/>
        <v>#REF!</v>
      </c>
      <c r="K3" s="1">
        <f t="shared" si="0"/>
        <v>149823360000</v>
      </c>
    </row>
    <row r="4" spans="1:11" x14ac:dyDescent="0.3">
      <c r="C4" s="1" t="s">
        <v>1</v>
      </c>
      <c r="D4" s="5" t="e">
        <f t="shared" si="0"/>
        <v>#REF!</v>
      </c>
      <c r="E4" s="5" t="e">
        <f t="shared" si="0"/>
        <v>#REF!</v>
      </c>
      <c r="F4" s="5" t="e">
        <f t="shared" si="0"/>
        <v>#REF!</v>
      </c>
      <c r="G4" s="5" t="e">
        <f t="shared" si="0"/>
        <v>#REF!</v>
      </c>
      <c r="H4" s="5" t="e">
        <f t="shared" si="0"/>
        <v>#REF!</v>
      </c>
      <c r="I4" s="5" t="e">
        <f t="shared" si="0"/>
        <v>#REF!</v>
      </c>
      <c r="J4" s="5" t="e">
        <f t="shared" si="0"/>
        <v>#REF!</v>
      </c>
      <c r="K4" s="5" t="e">
        <f t="shared" si="0"/>
        <v>#REF!</v>
      </c>
    </row>
    <row r="5" spans="1:11" x14ac:dyDescent="0.3">
      <c r="C5" s="4"/>
      <c r="D5" s="4">
        <v>252.99600532623168</v>
      </c>
      <c r="E5" s="4">
        <v>393.92525786554711</v>
      </c>
      <c r="F5" s="4">
        <v>510.94938978234018</v>
      </c>
      <c r="G5" s="4">
        <v>427.9131763705517</v>
      </c>
      <c r="H5" s="4">
        <v>489.63537728863491</v>
      </c>
      <c r="I5" s="4">
        <v>460.29352455802263</v>
      </c>
      <c r="J5" s="4">
        <v>522.12013688675188</v>
      </c>
      <c r="K5" s="4">
        <v>556.27993883042086</v>
      </c>
    </row>
    <row r="7" spans="1:11" x14ac:dyDescent="0.3">
      <c r="C7" s="1" t="s">
        <v>30</v>
      </c>
      <c r="D7" s="1">
        <f>'MPI O2'!L17</f>
        <v>1</v>
      </c>
      <c r="E7" s="1">
        <f>'MPI O2'!M17</f>
        <v>4</v>
      </c>
      <c r="F7" s="1">
        <f>'MPI O2'!N17</f>
        <v>9</v>
      </c>
      <c r="G7" s="1">
        <f>'MPI O2'!O17</f>
        <v>14</v>
      </c>
      <c r="H7" s="1">
        <f>'MPI O2'!P17</f>
        <v>32</v>
      </c>
      <c r="I7" s="1">
        <v>51</v>
      </c>
      <c r="J7" s="1">
        <f>'MPI O2'!R17</f>
        <v>124</v>
      </c>
      <c r="K7" s="1">
        <v>888</v>
      </c>
    </row>
    <row r="8" spans="1:11" x14ac:dyDescent="0.3">
      <c r="C8" s="1" t="str">
        <f>C2</f>
        <v>Tiempo</v>
      </c>
      <c r="D8" s="1">
        <f>'MPI O2'!L18</f>
        <v>185.4</v>
      </c>
      <c r="E8" s="1">
        <f>'MPI O2'!M18</f>
        <v>2301.4</v>
      </c>
      <c r="F8" s="1">
        <f>'MPI O2'!N18</f>
        <v>9889</v>
      </c>
      <c r="G8" s="1">
        <f>'MPI O2'!O18</f>
        <v>30167.4</v>
      </c>
      <c r="H8" s="1">
        <f>'MPI O2'!P18</f>
        <v>68609.600000000006</v>
      </c>
      <c r="I8" s="1">
        <f>'MPI O2'!Q18</f>
        <v>436604.6</v>
      </c>
      <c r="J8" s="1">
        <f>'MPI O2'!R18</f>
        <v>2151090.4</v>
      </c>
      <c r="K8" s="1">
        <f>'MPI O2'!S18</f>
        <v>109843345</v>
      </c>
    </row>
    <row r="9" spans="1:11" x14ac:dyDescent="0.3">
      <c r="C9" s="1" t="s">
        <v>0</v>
      </c>
      <c r="D9" s="1" t="e">
        <f>D3</f>
        <v>#REF!</v>
      </c>
      <c r="E9" s="1" t="e">
        <f t="shared" ref="E9:K9" si="1">E3</f>
        <v>#REF!</v>
      </c>
      <c r="F9" s="1" t="e">
        <f t="shared" si="1"/>
        <v>#REF!</v>
      </c>
      <c r="G9" s="1" t="e">
        <f t="shared" si="1"/>
        <v>#REF!</v>
      </c>
      <c r="H9" s="1" t="e">
        <f t="shared" si="1"/>
        <v>#REF!</v>
      </c>
      <c r="I9" s="1">
        <f t="shared" si="1"/>
        <v>494190000</v>
      </c>
      <c r="J9" s="1" t="e">
        <f t="shared" si="1"/>
        <v>#REF!</v>
      </c>
      <c r="K9" s="1">
        <f t="shared" si="1"/>
        <v>149823360000</v>
      </c>
    </row>
    <row r="10" spans="1:11" x14ac:dyDescent="0.3">
      <c r="C10" s="1" t="s">
        <v>1</v>
      </c>
      <c r="D10" s="5" t="e">
        <f t="shared" ref="D10:K10" si="2">O34</f>
        <v>#REF!</v>
      </c>
      <c r="E10" s="5" t="e">
        <f t="shared" si="2"/>
        <v>#REF!</v>
      </c>
      <c r="F10" s="5" t="e">
        <f t="shared" si="2"/>
        <v>#REF!</v>
      </c>
      <c r="G10" s="5" t="e">
        <f t="shared" si="2"/>
        <v>#REF!</v>
      </c>
      <c r="H10" s="5" t="e">
        <f t="shared" si="2"/>
        <v>#REF!</v>
      </c>
      <c r="I10" s="5">
        <f t="shared" si="2"/>
        <v>1131.8937088615191</v>
      </c>
      <c r="J10" s="5" t="e">
        <f t="shared" si="2"/>
        <v>#REF!</v>
      </c>
      <c r="K10" s="5">
        <f t="shared" si="2"/>
        <v>1363.9730290442267</v>
      </c>
    </row>
    <row r="11" spans="1:11" x14ac:dyDescent="0.3">
      <c r="C11" s="4"/>
      <c r="D11" s="4"/>
      <c r="E11" s="4"/>
      <c r="F11" s="4"/>
      <c r="G11" s="4"/>
      <c r="H11" s="4"/>
      <c r="I11" s="4"/>
      <c r="J11" s="4"/>
      <c r="K11" s="4"/>
    </row>
    <row r="31" spans="14:22" x14ac:dyDescent="0.3">
      <c r="N31" t="s">
        <v>30</v>
      </c>
      <c r="O31" t="e">
        <f t="shared" ref="O31:V31" si="3">D1*100</f>
        <v>#REF!</v>
      </c>
      <c r="P31" t="e">
        <f t="shared" si="3"/>
        <v>#REF!</v>
      </c>
      <c r="Q31" t="e">
        <f t="shared" si="3"/>
        <v>#REF!</v>
      </c>
      <c r="R31" t="e">
        <f t="shared" si="3"/>
        <v>#REF!</v>
      </c>
      <c r="S31" t="e">
        <f t="shared" si="3"/>
        <v>#REF!</v>
      </c>
      <c r="T31">
        <f t="shared" si="3"/>
        <v>5100</v>
      </c>
      <c r="U31" t="e">
        <f t="shared" si="3"/>
        <v>#REF!</v>
      </c>
      <c r="V31">
        <f t="shared" si="3"/>
        <v>88800</v>
      </c>
    </row>
    <row r="32" spans="14:22" x14ac:dyDescent="0.3">
      <c r="N32" t="s">
        <v>0</v>
      </c>
      <c r="O32" t="e">
        <f>19*O31*O31</f>
        <v>#REF!</v>
      </c>
      <c r="P32" t="e">
        <f t="shared" ref="P32:V32" si="4">19*P31*P31</f>
        <v>#REF!</v>
      </c>
      <c r="Q32" t="e">
        <f t="shared" si="4"/>
        <v>#REF!</v>
      </c>
      <c r="R32" t="e">
        <f t="shared" si="4"/>
        <v>#REF!</v>
      </c>
      <c r="S32" t="e">
        <f t="shared" si="4"/>
        <v>#REF!</v>
      </c>
      <c r="T32">
        <f>19*T31*T31</f>
        <v>494190000</v>
      </c>
      <c r="U32" t="e">
        <f t="shared" si="4"/>
        <v>#REF!</v>
      </c>
      <c r="V32">
        <f t="shared" si="4"/>
        <v>149823360000</v>
      </c>
    </row>
    <row r="33" spans="14:22" x14ac:dyDescent="0.3">
      <c r="N33" s="1" t="s">
        <v>49</v>
      </c>
      <c r="O33" s="1" t="e">
        <f t="shared" ref="O33:V33" si="5">O$32/(D2/1000000)/10^6</f>
        <v>#REF!</v>
      </c>
      <c r="P33" s="1" t="e">
        <f t="shared" si="5"/>
        <v>#REF!</v>
      </c>
      <c r="Q33" s="1" t="e">
        <f t="shared" si="5"/>
        <v>#REF!</v>
      </c>
      <c r="R33" s="1" t="e">
        <f t="shared" si="5"/>
        <v>#REF!</v>
      </c>
      <c r="S33" s="1" t="e">
        <f t="shared" si="5"/>
        <v>#REF!</v>
      </c>
      <c r="T33" s="1" t="e">
        <f t="shared" si="5"/>
        <v>#REF!</v>
      </c>
      <c r="U33" s="1" t="e">
        <f t="shared" si="5"/>
        <v>#REF!</v>
      </c>
      <c r="V33" s="1" t="e">
        <f t="shared" si="5"/>
        <v>#REF!</v>
      </c>
    </row>
    <row r="34" spans="14:22" x14ac:dyDescent="0.3">
      <c r="N34" s="1" t="s">
        <v>50</v>
      </c>
      <c r="O34" s="1" t="e">
        <f t="shared" ref="O34:V34" si="6">O$32/(D8/1000000)/10^6</f>
        <v>#REF!</v>
      </c>
      <c r="P34" s="1" t="e">
        <f t="shared" si="6"/>
        <v>#REF!</v>
      </c>
      <c r="Q34" s="1" t="e">
        <f t="shared" si="6"/>
        <v>#REF!</v>
      </c>
      <c r="R34" s="1" t="e">
        <f t="shared" si="6"/>
        <v>#REF!</v>
      </c>
      <c r="S34" s="1" t="e">
        <f t="shared" si="6"/>
        <v>#REF!</v>
      </c>
      <c r="T34" s="1">
        <f t="shared" si="6"/>
        <v>1131.8937088615191</v>
      </c>
      <c r="U34" s="1" t="e">
        <f t="shared" si="6"/>
        <v>#REF!</v>
      </c>
      <c r="V34" s="1">
        <f t="shared" si="6"/>
        <v>1363.9730290442267</v>
      </c>
    </row>
    <row r="36" spans="14:22" x14ac:dyDescent="0.3">
      <c r="N36" s="1" t="s">
        <v>31</v>
      </c>
      <c r="O36" s="1" t="e">
        <f t="shared" ref="O36:V36" si="7">D1</f>
        <v>#REF!</v>
      </c>
      <c r="P36" s="1" t="e">
        <f t="shared" si="7"/>
        <v>#REF!</v>
      </c>
      <c r="Q36" s="1" t="e">
        <f t="shared" si="7"/>
        <v>#REF!</v>
      </c>
      <c r="R36" s="1" t="e">
        <f t="shared" si="7"/>
        <v>#REF!</v>
      </c>
      <c r="S36" s="1" t="e">
        <f t="shared" si="7"/>
        <v>#REF!</v>
      </c>
      <c r="T36" s="1">
        <f t="shared" si="7"/>
        <v>51</v>
      </c>
      <c r="U36" s="1" t="e">
        <f t="shared" si="7"/>
        <v>#REF!</v>
      </c>
      <c r="V36" s="1">
        <f t="shared" si="7"/>
        <v>888</v>
      </c>
    </row>
    <row r="37" spans="14:22" x14ac:dyDescent="0.3">
      <c r="N37" s="1" t="str">
        <f>C8</f>
        <v>Tiempo</v>
      </c>
      <c r="O37" s="1" t="e">
        <f t="shared" ref="O37:V37" si="8">D2/D8</f>
        <v>#REF!</v>
      </c>
      <c r="P37" s="1" t="e">
        <f t="shared" si="8"/>
        <v>#REF!</v>
      </c>
      <c r="Q37" s="1" t="e">
        <f t="shared" si="8"/>
        <v>#REF!</v>
      </c>
      <c r="R37" s="1" t="e">
        <f t="shared" si="8"/>
        <v>#REF!</v>
      </c>
      <c r="S37" s="1" t="e">
        <f t="shared" si="8"/>
        <v>#REF!</v>
      </c>
      <c r="T37" s="1" t="e">
        <f t="shared" si="8"/>
        <v>#REF!</v>
      </c>
      <c r="U37" s="1" t="e">
        <f t="shared" si="8"/>
        <v>#REF!</v>
      </c>
      <c r="V37" s="1" t="e">
        <f t="shared" si="8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S28"/>
  <sheetViews>
    <sheetView tabSelected="1" workbookViewId="0">
      <selection activeCell="I31" sqref="I31"/>
    </sheetView>
  </sheetViews>
  <sheetFormatPr baseColWidth="10" defaultRowHeight="14.4" x14ac:dyDescent="0.3"/>
  <sheetData>
    <row r="1" spans="1:19" x14ac:dyDescent="0.3">
      <c r="B1" s="1">
        <v>1</v>
      </c>
      <c r="C1" s="1">
        <v>4</v>
      </c>
      <c r="D1" s="1">
        <v>9</v>
      </c>
      <c r="E1" s="1">
        <v>14</v>
      </c>
      <c r="F1" s="1">
        <v>32</v>
      </c>
      <c r="G1" s="1">
        <v>51</v>
      </c>
      <c r="H1" s="1">
        <v>124</v>
      </c>
      <c r="I1" s="1">
        <v>888</v>
      </c>
      <c r="J1" t="s">
        <v>61</v>
      </c>
      <c r="L1" s="1">
        <v>1</v>
      </c>
      <c r="M1" s="1">
        <v>4</v>
      </c>
      <c r="N1" s="1">
        <v>9</v>
      </c>
      <c r="O1" s="1">
        <v>14</v>
      </c>
      <c r="P1" s="1">
        <v>32</v>
      </c>
      <c r="Q1" s="1">
        <v>51</v>
      </c>
      <c r="R1" s="1">
        <v>124</v>
      </c>
      <c r="S1" s="1">
        <v>888</v>
      </c>
    </row>
    <row r="2" spans="1:19" x14ac:dyDescent="0.3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</row>
    <row r="3" spans="1:19" x14ac:dyDescent="0.3">
      <c r="A3" s="1">
        <v>2</v>
      </c>
      <c r="B3" s="13">
        <v>576</v>
      </c>
      <c r="C3" s="1">
        <v>2600</v>
      </c>
      <c r="D3" s="1">
        <v>6936</v>
      </c>
      <c r="E3" s="1">
        <v>15049</v>
      </c>
      <c r="F3" s="1" t="s">
        <v>65</v>
      </c>
      <c r="G3" s="1" t="s">
        <v>65</v>
      </c>
      <c r="H3" s="1" t="s">
        <v>65</v>
      </c>
      <c r="I3" s="1"/>
      <c r="K3" s="1">
        <v>2</v>
      </c>
      <c r="L3" s="1">
        <v>504</v>
      </c>
      <c r="M3" s="1">
        <v>2596</v>
      </c>
      <c r="N3" s="1">
        <v>6791</v>
      </c>
      <c r="O3" s="1">
        <v>14745</v>
      </c>
      <c r="P3" s="1"/>
      <c r="Q3" s="1"/>
      <c r="R3" s="1"/>
      <c r="S3" s="1"/>
    </row>
    <row r="4" spans="1:19" x14ac:dyDescent="0.3">
      <c r="A4" s="1">
        <v>4</v>
      </c>
      <c r="B4" s="1">
        <v>901</v>
      </c>
      <c r="C4" s="1">
        <v>3003</v>
      </c>
      <c r="D4" s="1">
        <v>10859</v>
      </c>
      <c r="E4" s="1">
        <v>29288</v>
      </c>
      <c r="F4" s="1" t="s">
        <v>65</v>
      </c>
      <c r="G4" s="1" t="s">
        <v>65</v>
      </c>
      <c r="H4" s="1" t="s">
        <v>65</v>
      </c>
      <c r="I4" s="1"/>
      <c r="K4" s="1">
        <v>4</v>
      </c>
      <c r="L4" s="1">
        <v>1167</v>
      </c>
      <c r="M4" s="1">
        <v>3236</v>
      </c>
      <c r="N4" s="1">
        <v>8251</v>
      </c>
      <c r="O4" s="1">
        <v>25747</v>
      </c>
      <c r="P4" s="1"/>
      <c r="Q4" s="1"/>
      <c r="R4" s="1"/>
      <c r="S4" s="1"/>
    </row>
    <row r="5" spans="1:19" x14ac:dyDescent="0.3">
      <c r="A5" s="1">
        <v>8</v>
      </c>
      <c r="B5" s="1" t="s">
        <v>64</v>
      </c>
      <c r="C5" s="1" t="s">
        <v>64</v>
      </c>
      <c r="D5" s="1">
        <v>113669</v>
      </c>
      <c r="E5" s="1">
        <v>114878</v>
      </c>
      <c r="F5" s="1" t="s">
        <v>65</v>
      </c>
      <c r="G5" s="1" t="s">
        <v>65</v>
      </c>
      <c r="H5" s="1" t="s">
        <v>65</v>
      </c>
      <c r="I5" s="1"/>
      <c r="K5" s="1">
        <v>8</v>
      </c>
      <c r="L5" s="1"/>
      <c r="M5" s="1"/>
      <c r="N5" s="1">
        <v>78005</v>
      </c>
      <c r="O5" s="1">
        <v>115292</v>
      </c>
      <c r="P5" s="1"/>
      <c r="Q5" s="1"/>
      <c r="R5" s="1"/>
      <c r="S5" s="1"/>
    </row>
    <row r="6" spans="1:19" x14ac:dyDescent="0.3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</row>
    <row r="7" spans="1:19" x14ac:dyDescent="0.3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</row>
    <row r="8" spans="1:19" x14ac:dyDescent="0.3">
      <c r="A8" t="s">
        <v>62</v>
      </c>
    </row>
    <row r="9" spans="1:19" x14ac:dyDescent="0.3">
      <c r="B9" s="1">
        <v>1</v>
      </c>
      <c r="C9" s="1">
        <v>4</v>
      </c>
      <c r="D9" s="1">
        <v>9</v>
      </c>
      <c r="E9" s="1">
        <v>14</v>
      </c>
      <c r="F9" s="1">
        <v>32</v>
      </c>
      <c r="G9" s="1">
        <v>51</v>
      </c>
      <c r="H9" s="1">
        <v>124</v>
      </c>
      <c r="I9" s="1">
        <v>888</v>
      </c>
      <c r="L9" s="1">
        <v>1</v>
      </c>
      <c r="M9" s="1">
        <v>4</v>
      </c>
      <c r="N9" s="1">
        <v>9</v>
      </c>
      <c r="O9" s="1">
        <v>14</v>
      </c>
      <c r="P9" s="1">
        <v>32</v>
      </c>
      <c r="Q9" s="1">
        <v>51</v>
      </c>
      <c r="R9" s="1">
        <v>124</v>
      </c>
      <c r="S9" s="1">
        <v>888</v>
      </c>
    </row>
    <row r="10" spans="1:19" x14ac:dyDescent="0.3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</row>
    <row r="11" spans="1:19" x14ac:dyDescent="0.3">
      <c r="A11" s="1">
        <v>2</v>
      </c>
      <c r="B11" s="1">
        <v>657</v>
      </c>
      <c r="C11" s="1">
        <v>2597</v>
      </c>
      <c r="D11" s="1">
        <v>7159</v>
      </c>
      <c r="E11" s="1">
        <v>15391</v>
      </c>
      <c r="F11" s="1"/>
      <c r="G11" s="1"/>
      <c r="H11" s="1"/>
      <c r="I11" s="1"/>
      <c r="K11" s="1">
        <v>2</v>
      </c>
      <c r="L11" s="1">
        <v>536</v>
      </c>
      <c r="M11" s="1">
        <v>2467</v>
      </c>
      <c r="N11" s="1">
        <v>7016</v>
      </c>
      <c r="O11" s="1">
        <v>14747</v>
      </c>
      <c r="P11" s="1"/>
      <c r="Q11" s="1"/>
      <c r="R11" s="1"/>
      <c r="S11" s="1"/>
    </row>
    <row r="12" spans="1:19" x14ac:dyDescent="0.3">
      <c r="A12" s="1">
        <v>4</v>
      </c>
      <c r="B12" s="1">
        <v>1080</v>
      </c>
      <c r="C12" s="1">
        <v>3027</v>
      </c>
      <c r="D12" s="1">
        <v>49850</v>
      </c>
      <c r="E12" s="1">
        <v>26088</v>
      </c>
      <c r="F12" s="1"/>
      <c r="G12" s="1"/>
      <c r="H12" s="1"/>
      <c r="I12" s="1"/>
      <c r="K12" s="1">
        <v>4</v>
      </c>
      <c r="L12" s="1">
        <v>1110</v>
      </c>
      <c r="M12" s="1">
        <v>3260</v>
      </c>
      <c r="N12" s="1">
        <v>34649</v>
      </c>
      <c r="O12" s="1">
        <v>36108</v>
      </c>
      <c r="P12" s="1"/>
      <c r="Q12" s="1"/>
      <c r="R12" s="1"/>
      <c r="S12" s="1"/>
    </row>
    <row r="13" spans="1:19" x14ac:dyDescent="0.3">
      <c r="A13" s="1">
        <v>8</v>
      </c>
      <c r="B13" s="1"/>
      <c r="C13" s="1"/>
      <c r="D13" s="1">
        <v>103700</v>
      </c>
      <c r="E13" s="1">
        <v>65938</v>
      </c>
      <c r="F13" s="1"/>
      <c r="G13" s="1"/>
      <c r="H13" s="1"/>
      <c r="I13" s="1"/>
      <c r="K13" s="1">
        <v>8</v>
      </c>
      <c r="L13" s="1"/>
      <c r="M13" s="1"/>
      <c r="N13" s="1">
        <v>138716</v>
      </c>
      <c r="O13" s="1">
        <v>110367</v>
      </c>
      <c r="P13" s="1"/>
      <c r="Q13" s="1"/>
      <c r="R13" s="1"/>
      <c r="S13" s="1"/>
    </row>
    <row r="14" spans="1:19" x14ac:dyDescent="0.3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</row>
    <row r="17" spans="1:19" x14ac:dyDescent="0.3">
      <c r="B17" s="1">
        <v>1</v>
      </c>
      <c r="C17" s="1">
        <v>4</v>
      </c>
      <c r="D17" s="1">
        <v>9</v>
      </c>
      <c r="E17" s="1">
        <v>14</v>
      </c>
      <c r="F17" s="1">
        <v>32</v>
      </c>
      <c r="G17" s="1">
        <v>51</v>
      </c>
      <c r="H17" s="1">
        <v>124</v>
      </c>
      <c r="I17" s="1">
        <v>888</v>
      </c>
      <c r="L17" s="1">
        <v>1</v>
      </c>
      <c r="M17" s="1">
        <v>4</v>
      </c>
      <c r="N17" s="1">
        <v>9</v>
      </c>
      <c r="O17" s="1">
        <v>14</v>
      </c>
      <c r="P17" s="1">
        <v>32</v>
      </c>
      <c r="Q17" s="1">
        <f t="shared" ref="L17:Q23" si="0">SUM(G1,Q1,G9,Q9,G17)/5</f>
        <v>51</v>
      </c>
      <c r="R17" s="1">
        <v>124</v>
      </c>
      <c r="S17" s="1">
        <v>888</v>
      </c>
    </row>
    <row r="18" spans="1:19" x14ac:dyDescent="0.3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0"/>
        <v>185.4</v>
      </c>
      <c r="M18" s="1">
        <f t="shared" si="0"/>
        <v>2301.4</v>
      </c>
      <c r="N18" s="1">
        <f t="shared" si="0"/>
        <v>9889</v>
      </c>
      <c r="O18" s="1">
        <f t="shared" si="0"/>
        <v>30167.4</v>
      </c>
      <c r="P18" s="1">
        <f t="shared" si="0"/>
        <v>68609.600000000006</v>
      </c>
      <c r="Q18" s="1">
        <f t="shared" si="0"/>
        <v>436604.6</v>
      </c>
      <c r="R18" s="1">
        <f t="shared" ref="R18:S23" si="1">SUM(H2,R2,H10,R10,H18)/5</f>
        <v>2151090.4</v>
      </c>
      <c r="S18" s="1">
        <f t="shared" si="1"/>
        <v>109843345</v>
      </c>
    </row>
    <row r="19" spans="1:19" x14ac:dyDescent="0.3">
      <c r="A19" s="1">
        <v>2</v>
      </c>
      <c r="B19" s="1">
        <v>713</v>
      </c>
      <c r="C19" s="1">
        <v>2483</v>
      </c>
      <c r="D19" s="1">
        <v>6911</v>
      </c>
      <c r="E19" s="1">
        <v>14659</v>
      </c>
      <c r="F19" s="1"/>
      <c r="G19" s="1"/>
      <c r="H19" s="1"/>
      <c r="I19" s="1"/>
      <c r="K19" s="1">
        <v>2</v>
      </c>
      <c r="L19" s="1">
        <f t="shared" si="0"/>
        <v>597.20000000000005</v>
      </c>
      <c r="M19" s="1">
        <f t="shared" si="0"/>
        <v>2548.6</v>
      </c>
      <c r="N19" s="1">
        <f t="shared" si="0"/>
        <v>6962.6</v>
      </c>
      <c r="O19" s="1">
        <f t="shared" si="0"/>
        <v>14918.2</v>
      </c>
      <c r="P19" s="1">
        <f t="shared" si="0"/>
        <v>0</v>
      </c>
      <c r="Q19" s="1">
        <f t="shared" si="0"/>
        <v>0</v>
      </c>
      <c r="R19" s="1">
        <f t="shared" si="1"/>
        <v>0</v>
      </c>
      <c r="S19" s="1">
        <f t="shared" si="1"/>
        <v>0</v>
      </c>
    </row>
    <row r="20" spans="1:19" x14ac:dyDescent="0.3">
      <c r="A20" s="1">
        <v>4</v>
      </c>
      <c r="B20" s="1">
        <v>1574</v>
      </c>
      <c r="C20" s="1">
        <v>3027</v>
      </c>
      <c r="D20" s="1">
        <v>8083</v>
      </c>
      <c r="E20" s="1">
        <v>16099</v>
      </c>
      <c r="F20" s="1"/>
      <c r="G20" s="1"/>
      <c r="H20" s="1"/>
      <c r="I20" s="1"/>
      <c r="K20" s="1">
        <v>4</v>
      </c>
      <c r="L20" s="1">
        <f t="shared" si="0"/>
        <v>1166.4000000000001</v>
      </c>
      <c r="M20" s="1">
        <f t="shared" si="0"/>
        <v>3110.6</v>
      </c>
      <c r="N20" s="1">
        <f t="shared" si="0"/>
        <v>22338.400000000001</v>
      </c>
      <c r="O20" s="1">
        <f t="shared" si="0"/>
        <v>26666</v>
      </c>
      <c r="P20" s="1">
        <f t="shared" si="0"/>
        <v>0</v>
      </c>
      <c r="Q20" s="1">
        <f t="shared" si="0"/>
        <v>0</v>
      </c>
      <c r="R20" s="1">
        <f t="shared" si="1"/>
        <v>0</v>
      </c>
      <c r="S20" s="1">
        <f t="shared" si="1"/>
        <v>0</v>
      </c>
    </row>
    <row r="21" spans="1:19" x14ac:dyDescent="0.3">
      <c r="A21" s="1">
        <v>8</v>
      </c>
      <c r="B21" s="1"/>
      <c r="C21" s="1"/>
      <c r="D21" s="1">
        <v>60513</v>
      </c>
      <c r="E21" s="1">
        <v>138036</v>
      </c>
      <c r="F21" s="1"/>
      <c r="G21" s="1"/>
      <c r="H21" s="1"/>
      <c r="I21" s="1"/>
      <c r="K21" s="1">
        <v>8</v>
      </c>
      <c r="L21" s="1">
        <f t="shared" si="0"/>
        <v>0</v>
      </c>
      <c r="M21" s="1">
        <f t="shared" si="0"/>
        <v>0</v>
      </c>
      <c r="N21" s="1">
        <f t="shared" si="0"/>
        <v>98920.6</v>
      </c>
      <c r="O21" s="1">
        <f t="shared" si="0"/>
        <v>108902.2</v>
      </c>
      <c r="P21" s="1">
        <f t="shared" si="0"/>
        <v>0</v>
      </c>
      <c r="Q21" s="1">
        <f t="shared" si="0"/>
        <v>0</v>
      </c>
      <c r="R21" s="1">
        <f t="shared" si="1"/>
        <v>0</v>
      </c>
      <c r="S21" s="1">
        <f t="shared" si="1"/>
        <v>0</v>
      </c>
    </row>
    <row r="22" spans="1:19" x14ac:dyDescent="0.3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  <c r="Q22" s="1">
        <f t="shared" si="0"/>
        <v>0</v>
      </c>
      <c r="R22" s="1">
        <f t="shared" si="1"/>
        <v>0</v>
      </c>
      <c r="S22" s="1">
        <f t="shared" si="1"/>
        <v>0</v>
      </c>
    </row>
    <row r="23" spans="1:19" x14ac:dyDescent="0.3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1">
        <f t="shared" si="1"/>
        <v>0</v>
      </c>
      <c r="S23" s="1">
        <f t="shared" si="1"/>
        <v>0</v>
      </c>
    </row>
    <row r="28" spans="1:19" x14ac:dyDescent="0.3">
      <c r="C2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83"/>
  <sheetViews>
    <sheetView topLeftCell="W10" zoomScale="85" zoomScaleNormal="85" workbookViewId="0">
      <selection activeCell="M104" sqref="M104"/>
    </sheetView>
  </sheetViews>
  <sheetFormatPr baseColWidth="10" defaultRowHeight="14.4" x14ac:dyDescent="0.3"/>
  <cols>
    <col min="3" max="3" width="27.109375" bestFit="1" customWidth="1"/>
    <col min="9" max="9" width="13.5546875" bestFit="1" customWidth="1"/>
    <col min="11" max="11" width="13.44140625" customWidth="1"/>
    <col min="13" max="13" width="31.109375" bestFit="1" customWidth="1"/>
    <col min="19" max="19" width="13.44140625" customWidth="1"/>
    <col min="31" max="31" width="15.33203125" bestFit="1" customWidth="1"/>
    <col min="41" max="41" width="11.44140625" customWidth="1"/>
    <col min="42" max="42" width="15.33203125" bestFit="1" customWidth="1"/>
  </cols>
  <sheetData>
    <row r="1" spans="1:50" x14ac:dyDescent="0.3">
      <c r="A1" t="s">
        <v>29</v>
      </c>
      <c r="C1" s="1" t="s">
        <v>18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1" t="e">
        <f>#REF!</f>
        <v>#REF!</v>
      </c>
      <c r="H1" s="1" t="e">
        <f>#REF!</f>
        <v>#REF!</v>
      </c>
      <c r="I1" s="1">
        <v>51</v>
      </c>
      <c r="J1" s="1" t="e">
        <f>#REF!</f>
        <v>#REF!</v>
      </c>
      <c r="K1" s="1">
        <v>888</v>
      </c>
      <c r="M1" s="1" t="s">
        <v>20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Log(Talla vs Proc (Sin optimizar))</v>
      </c>
      <c r="V1" t="e">
        <f>D1</f>
        <v>#REF!</v>
      </c>
      <c r="W1" t="e">
        <f>E1</f>
        <v>#REF!</v>
      </c>
      <c r="X1" t="e">
        <f t="shared" ref="X1:AC1" si="0">F1</f>
        <v>#REF!</v>
      </c>
      <c r="Y1" t="e">
        <f t="shared" si="0"/>
        <v>#REF!</v>
      </c>
      <c r="Z1" t="e">
        <f t="shared" si="0"/>
        <v>#REF!</v>
      </c>
      <c r="AA1">
        <f t="shared" si="0"/>
        <v>51</v>
      </c>
      <c r="AB1" t="e">
        <f t="shared" si="0"/>
        <v>#REF!</v>
      </c>
      <c r="AC1">
        <f t="shared" si="0"/>
        <v>888</v>
      </c>
      <c r="AE1" s="1" t="s">
        <v>6</v>
      </c>
      <c r="AF1" s="1">
        <v>100</v>
      </c>
      <c r="AG1" s="1">
        <v>400</v>
      </c>
      <c r="AH1" s="1">
        <v>900</v>
      </c>
      <c r="AI1" s="1">
        <v>1400</v>
      </c>
      <c r="AJ1" s="1">
        <v>2300</v>
      </c>
      <c r="AK1" s="1">
        <v>5100</v>
      </c>
      <c r="AL1" s="1">
        <v>12400</v>
      </c>
      <c r="AM1" s="1">
        <v>88800</v>
      </c>
      <c r="AP1" s="1" t="s">
        <v>28</v>
      </c>
      <c r="AQ1" s="1">
        <f>AF1</f>
        <v>100</v>
      </c>
      <c r="AR1" s="1">
        <f t="shared" ref="AR1:AX1" si="1">AG1</f>
        <v>400</v>
      </c>
      <c r="AS1" s="1">
        <f t="shared" si="1"/>
        <v>900</v>
      </c>
      <c r="AT1" s="1">
        <f t="shared" si="1"/>
        <v>1400</v>
      </c>
      <c r="AU1" s="1">
        <f t="shared" si="1"/>
        <v>2300</v>
      </c>
      <c r="AV1" s="1">
        <f t="shared" si="1"/>
        <v>5100</v>
      </c>
      <c r="AW1" s="1">
        <f t="shared" si="1"/>
        <v>12400</v>
      </c>
      <c r="AX1" s="1">
        <f t="shared" si="1"/>
        <v>88800</v>
      </c>
    </row>
    <row r="2" spans="1:50" x14ac:dyDescent="0.3">
      <c r="C2" s="1" t="e">
        <f>#REF!&amp;" procesador"</f>
        <v>#REF!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s="1" t="e">
        <f>#REF!</f>
        <v>#REF!</v>
      </c>
      <c r="M2" s="1" t="e">
        <f t="shared" ref="M2:M7" si="2">C2</f>
        <v>#REF!</v>
      </c>
      <c r="N2" s="1" t="e">
        <f>#REF!</f>
        <v>#REF!</v>
      </c>
      <c r="O2" s="1" t="e">
        <f>#REF!</f>
        <v>#REF!</v>
      </c>
      <c r="P2" s="1" t="e">
        <f>#REF!</f>
        <v>#REF!</v>
      </c>
      <c r="Q2" s="1" t="e">
        <f>#REF!</f>
        <v>#REF!</v>
      </c>
      <c r="R2" s="1" t="e">
        <f>#REF!</f>
        <v>#REF!</v>
      </c>
      <c r="S2" s="1" t="e">
        <f>#REF!</f>
        <v>#REF!</v>
      </c>
      <c r="U2" t="e">
        <f t="shared" ref="U2:U7" si="3">C2</f>
        <v>#REF!</v>
      </c>
      <c r="V2" t="e">
        <f t="shared" ref="V2:AC7" si="4">LOG10(D2)</f>
        <v>#REF!</v>
      </c>
      <c r="W2" t="e">
        <f t="shared" si="4"/>
        <v>#REF!</v>
      </c>
      <c r="X2" t="e">
        <f t="shared" si="4"/>
        <v>#REF!</v>
      </c>
      <c r="Y2" t="e">
        <f t="shared" si="4"/>
        <v>#REF!</v>
      </c>
      <c r="Z2" t="e">
        <f t="shared" si="4"/>
        <v>#REF!</v>
      </c>
      <c r="AA2" t="e">
        <f t="shared" si="4"/>
        <v>#REF!</v>
      </c>
      <c r="AB2" t="e">
        <f t="shared" si="4"/>
        <v>#REF!</v>
      </c>
      <c r="AC2" t="e">
        <f t="shared" si="4"/>
        <v>#REF!</v>
      </c>
      <c r="AE2" s="1" t="s">
        <v>22</v>
      </c>
      <c r="AF2" s="1" t="e">
        <f t="shared" ref="AF2:AM7" si="5">D$2/D2</f>
        <v>#REF!</v>
      </c>
      <c r="AG2" s="1" t="e">
        <f t="shared" si="5"/>
        <v>#REF!</v>
      </c>
      <c r="AH2" s="1" t="e">
        <f t="shared" si="5"/>
        <v>#REF!</v>
      </c>
      <c r="AI2" s="1" t="e">
        <f t="shared" si="5"/>
        <v>#REF!</v>
      </c>
      <c r="AJ2" s="1" t="e">
        <f t="shared" si="5"/>
        <v>#REF!</v>
      </c>
      <c r="AK2" s="1" t="e">
        <f t="shared" si="5"/>
        <v>#REF!</v>
      </c>
      <c r="AL2" s="1" t="e">
        <f t="shared" si="5"/>
        <v>#REF!</v>
      </c>
      <c r="AM2" s="1" t="e">
        <f t="shared" si="5"/>
        <v>#REF!</v>
      </c>
      <c r="AO2">
        <v>1</v>
      </c>
      <c r="AP2" s="1" t="s">
        <v>22</v>
      </c>
      <c r="AQ2" s="1" t="e">
        <f>AF2/$AO2</f>
        <v>#REF!</v>
      </c>
      <c r="AR2" s="1" t="e">
        <f t="shared" ref="AR2:AX7" si="6">AG2/$AO2</f>
        <v>#REF!</v>
      </c>
      <c r="AS2" s="1" t="e">
        <f t="shared" si="6"/>
        <v>#REF!</v>
      </c>
      <c r="AT2" s="1" t="e">
        <f t="shared" si="6"/>
        <v>#REF!</v>
      </c>
      <c r="AU2" s="1" t="e">
        <f t="shared" si="6"/>
        <v>#REF!</v>
      </c>
      <c r="AV2" s="1" t="e">
        <f t="shared" si="6"/>
        <v>#REF!</v>
      </c>
      <c r="AW2" s="1" t="e">
        <f t="shared" si="6"/>
        <v>#REF!</v>
      </c>
      <c r="AX2" s="1" t="e">
        <f t="shared" si="6"/>
        <v>#REF!</v>
      </c>
    </row>
    <row r="3" spans="1:50" x14ac:dyDescent="0.3">
      <c r="C3" s="1" t="e">
        <f>#REF!&amp;" procesadores"</f>
        <v>#REF!</v>
      </c>
      <c r="D3" s="1" t="e">
        <f>#REF!</f>
        <v>#REF!</v>
      </c>
      <c r="E3" s="1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s="1" t="e">
        <f>#REF!</f>
        <v>#REF!</v>
      </c>
      <c r="M3" s="1" t="e">
        <f t="shared" si="2"/>
        <v>#REF!</v>
      </c>
      <c r="N3" s="1" t="e">
        <f>#REF!</f>
        <v>#REF!</v>
      </c>
      <c r="O3" s="1" t="e">
        <f>#REF!</f>
        <v>#REF!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U3" t="e">
        <f t="shared" si="3"/>
        <v>#REF!</v>
      </c>
      <c r="V3" t="e">
        <f t="shared" si="4"/>
        <v>#REF!</v>
      </c>
      <c r="W3" t="e">
        <f t="shared" si="4"/>
        <v>#REF!</v>
      </c>
      <c r="X3" t="e">
        <f t="shared" si="4"/>
        <v>#REF!</v>
      </c>
      <c r="Y3" t="e">
        <f t="shared" si="4"/>
        <v>#REF!</v>
      </c>
      <c r="Z3" t="e">
        <f t="shared" si="4"/>
        <v>#REF!</v>
      </c>
      <c r="AA3" t="e">
        <f t="shared" si="4"/>
        <v>#REF!</v>
      </c>
      <c r="AB3" t="e">
        <f t="shared" si="4"/>
        <v>#REF!</v>
      </c>
      <c r="AC3" t="e">
        <f t="shared" si="4"/>
        <v>#REF!</v>
      </c>
      <c r="AE3" s="1" t="s">
        <v>23</v>
      </c>
      <c r="AF3" s="1" t="e">
        <f t="shared" si="5"/>
        <v>#REF!</v>
      </c>
      <c r="AG3" s="1" t="e">
        <f t="shared" si="5"/>
        <v>#REF!</v>
      </c>
      <c r="AH3" s="1" t="e">
        <f t="shared" si="5"/>
        <v>#REF!</v>
      </c>
      <c r="AI3" s="1" t="e">
        <f t="shared" si="5"/>
        <v>#REF!</v>
      </c>
      <c r="AJ3" s="1" t="e">
        <f t="shared" si="5"/>
        <v>#REF!</v>
      </c>
      <c r="AK3" s="1" t="e">
        <f t="shared" si="5"/>
        <v>#REF!</v>
      </c>
      <c r="AL3" s="1" t="e">
        <f t="shared" si="5"/>
        <v>#REF!</v>
      </c>
      <c r="AM3" s="1" t="e">
        <f t="shared" si="5"/>
        <v>#REF!</v>
      </c>
      <c r="AO3">
        <v>2</v>
      </c>
      <c r="AP3" s="1" t="s">
        <v>23</v>
      </c>
      <c r="AQ3" s="1" t="e">
        <f t="shared" ref="AQ3:AQ7" si="7">AF3/$AO3</f>
        <v>#REF!</v>
      </c>
      <c r="AR3" s="1" t="e">
        <f t="shared" si="6"/>
        <v>#REF!</v>
      </c>
      <c r="AS3" s="1" t="e">
        <f t="shared" si="6"/>
        <v>#REF!</v>
      </c>
      <c r="AT3" s="1" t="e">
        <f t="shared" si="6"/>
        <v>#REF!</v>
      </c>
      <c r="AU3" s="1" t="e">
        <f t="shared" si="6"/>
        <v>#REF!</v>
      </c>
      <c r="AV3" s="1" t="e">
        <f t="shared" si="6"/>
        <v>#REF!</v>
      </c>
      <c r="AW3" s="1" t="e">
        <f t="shared" si="6"/>
        <v>#REF!</v>
      </c>
      <c r="AX3" s="1" t="e">
        <f t="shared" si="6"/>
        <v>#REF!</v>
      </c>
    </row>
    <row r="4" spans="1:50" x14ac:dyDescent="0.3">
      <c r="C4" s="1" t="e">
        <f>#REF!&amp;" procesadores"</f>
        <v>#REF!</v>
      </c>
      <c r="D4" s="1" t="e">
        <f>#REF!</f>
        <v>#REF!</v>
      </c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 t="e">
        <f>#REF!</f>
        <v>#REF!</v>
      </c>
      <c r="K4" s="1" t="e">
        <f>#REF!</f>
        <v>#REF!</v>
      </c>
      <c r="M4" s="1" t="e">
        <f t="shared" si="2"/>
        <v>#REF!</v>
      </c>
      <c r="N4" s="1" t="e">
        <f>#REF!</f>
        <v>#REF!</v>
      </c>
      <c r="O4" s="1" t="e">
        <f>#REF!</f>
        <v>#REF!</v>
      </c>
      <c r="P4" s="1" t="e">
        <f>#REF!</f>
        <v>#REF!</v>
      </c>
      <c r="Q4" s="1" t="e">
        <f>#REF!</f>
        <v>#REF!</v>
      </c>
      <c r="R4" s="1" t="e">
        <f>#REF!</f>
        <v>#REF!</v>
      </c>
      <c r="S4" s="1" t="e">
        <f>#REF!</f>
        <v>#REF!</v>
      </c>
      <c r="U4" t="e">
        <f t="shared" si="3"/>
        <v>#REF!</v>
      </c>
      <c r="V4" t="e">
        <f t="shared" si="4"/>
        <v>#REF!</v>
      </c>
      <c r="W4" t="e">
        <f t="shared" si="4"/>
        <v>#REF!</v>
      </c>
      <c r="X4" t="e">
        <f t="shared" si="4"/>
        <v>#REF!</v>
      </c>
      <c r="Y4" t="e">
        <f t="shared" si="4"/>
        <v>#REF!</v>
      </c>
      <c r="Z4" t="e">
        <f t="shared" si="4"/>
        <v>#REF!</v>
      </c>
      <c r="AA4" t="e">
        <f t="shared" si="4"/>
        <v>#REF!</v>
      </c>
      <c r="AB4" t="e">
        <f t="shared" si="4"/>
        <v>#REF!</v>
      </c>
      <c r="AC4" t="e">
        <f t="shared" si="4"/>
        <v>#REF!</v>
      </c>
      <c r="AE4" s="1" t="s">
        <v>24</v>
      </c>
      <c r="AF4" s="1" t="e">
        <f t="shared" si="5"/>
        <v>#REF!</v>
      </c>
      <c r="AG4" s="1" t="e">
        <f t="shared" si="5"/>
        <v>#REF!</v>
      </c>
      <c r="AH4" s="1" t="e">
        <f t="shared" si="5"/>
        <v>#REF!</v>
      </c>
      <c r="AI4" s="1" t="e">
        <f t="shared" si="5"/>
        <v>#REF!</v>
      </c>
      <c r="AJ4" s="1" t="e">
        <f t="shared" si="5"/>
        <v>#REF!</v>
      </c>
      <c r="AK4" s="1" t="e">
        <f t="shared" si="5"/>
        <v>#REF!</v>
      </c>
      <c r="AL4" s="1" t="e">
        <f t="shared" si="5"/>
        <v>#REF!</v>
      </c>
      <c r="AM4" s="1" t="e">
        <f t="shared" si="5"/>
        <v>#REF!</v>
      </c>
      <c r="AO4">
        <v>4</v>
      </c>
      <c r="AP4" s="1" t="s">
        <v>24</v>
      </c>
      <c r="AQ4" s="1" t="e">
        <f t="shared" si="7"/>
        <v>#REF!</v>
      </c>
      <c r="AR4" s="1" t="e">
        <f t="shared" si="6"/>
        <v>#REF!</v>
      </c>
      <c r="AS4" s="1" t="e">
        <f t="shared" si="6"/>
        <v>#REF!</v>
      </c>
      <c r="AT4" s="1" t="e">
        <f t="shared" si="6"/>
        <v>#REF!</v>
      </c>
      <c r="AU4" s="1" t="e">
        <f t="shared" si="6"/>
        <v>#REF!</v>
      </c>
      <c r="AV4" s="1" t="e">
        <f t="shared" si="6"/>
        <v>#REF!</v>
      </c>
      <c r="AW4" s="1" t="e">
        <f t="shared" si="6"/>
        <v>#REF!</v>
      </c>
      <c r="AX4" s="1" t="e">
        <f t="shared" si="6"/>
        <v>#REF!</v>
      </c>
    </row>
    <row r="5" spans="1:50" x14ac:dyDescent="0.3">
      <c r="C5" s="1" t="e">
        <f>#REF!&amp;" procesadores"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 t="e">
        <f>#REF!</f>
        <v>#REF!</v>
      </c>
      <c r="K5" s="1" t="e">
        <f>#REF!</f>
        <v>#REF!</v>
      </c>
      <c r="M5" s="1" t="e">
        <f t="shared" si="2"/>
        <v>#REF!</v>
      </c>
      <c r="N5" s="1" t="e">
        <f>#REF!</f>
        <v>#REF!</v>
      </c>
      <c r="O5" s="1" t="e">
        <f>#REF!</f>
        <v>#REF!</v>
      </c>
      <c r="P5" s="1" t="e">
        <f>#REF!</f>
        <v>#REF!</v>
      </c>
      <c r="Q5" s="1" t="e">
        <f>#REF!</f>
        <v>#REF!</v>
      </c>
      <c r="R5" s="1" t="e">
        <f>#REF!</f>
        <v>#REF!</v>
      </c>
      <c r="S5" s="1" t="e">
        <f>#REF!</f>
        <v>#REF!</v>
      </c>
      <c r="U5" t="e">
        <f t="shared" si="3"/>
        <v>#REF!</v>
      </c>
      <c r="V5" t="e">
        <f t="shared" si="4"/>
        <v>#REF!</v>
      </c>
      <c r="W5" t="e">
        <f t="shared" si="4"/>
        <v>#REF!</v>
      </c>
      <c r="X5" t="e">
        <f t="shared" si="4"/>
        <v>#REF!</v>
      </c>
      <c r="Y5" t="e">
        <f t="shared" si="4"/>
        <v>#REF!</v>
      </c>
      <c r="Z5" t="e">
        <f t="shared" si="4"/>
        <v>#REF!</v>
      </c>
      <c r="AA5" t="e">
        <f t="shared" si="4"/>
        <v>#REF!</v>
      </c>
      <c r="AB5" t="e">
        <f t="shared" si="4"/>
        <v>#REF!</v>
      </c>
      <c r="AC5" t="e">
        <f t="shared" si="4"/>
        <v>#REF!</v>
      </c>
      <c r="AE5" s="1" t="s">
        <v>25</v>
      </c>
      <c r="AF5" s="1" t="e">
        <f t="shared" si="5"/>
        <v>#REF!</v>
      </c>
      <c r="AG5" s="1" t="e">
        <f t="shared" si="5"/>
        <v>#REF!</v>
      </c>
      <c r="AH5" s="1" t="e">
        <f t="shared" si="5"/>
        <v>#REF!</v>
      </c>
      <c r="AI5" s="1" t="e">
        <f t="shared" si="5"/>
        <v>#REF!</v>
      </c>
      <c r="AJ5" s="1" t="e">
        <f t="shared" si="5"/>
        <v>#REF!</v>
      </c>
      <c r="AK5" s="1" t="e">
        <f t="shared" si="5"/>
        <v>#REF!</v>
      </c>
      <c r="AL5" s="1" t="e">
        <f t="shared" si="5"/>
        <v>#REF!</v>
      </c>
      <c r="AM5" s="1" t="e">
        <f t="shared" si="5"/>
        <v>#REF!</v>
      </c>
      <c r="AO5">
        <v>8</v>
      </c>
      <c r="AP5" s="1" t="s">
        <v>25</v>
      </c>
      <c r="AQ5" s="1" t="e">
        <f t="shared" si="7"/>
        <v>#REF!</v>
      </c>
      <c r="AR5" s="1" t="e">
        <f t="shared" si="6"/>
        <v>#REF!</v>
      </c>
      <c r="AS5" s="1" t="e">
        <f t="shared" si="6"/>
        <v>#REF!</v>
      </c>
      <c r="AT5" s="1" t="e">
        <f t="shared" si="6"/>
        <v>#REF!</v>
      </c>
      <c r="AU5" s="1" t="e">
        <f t="shared" si="6"/>
        <v>#REF!</v>
      </c>
      <c r="AV5" s="1" t="e">
        <f t="shared" si="6"/>
        <v>#REF!</v>
      </c>
      <c r="AW5" s="1" t="e">
        <f t="shared" si="6"/>
        <v>#REF!</v>
      </c>
      <c r="AX5" s="1" t="e">
        <f t="shared" si="6"/>
        <v>#REF!</v>
      </c>
    </row>
    <row r="6" spans="1:50" x14ac:dyDescent="0.3">
      <c r="C6" s="1" t="e">
        <f>#REF!&amp;" procesadores"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 t="e">
        <f>#REF!</f>
        <v>#REF!</v>
      </c>
      <c r="K6" s="1" t="e">
        <f>#REF!</f>
        <v>#REF!</v>
      </c>
      <c r="M6" s="1" t="e">
        <f t="shared" si="2"/>
        <v>#REF!</v>
      </c>
      <c r="N6" s="1" t="e">
        <f>#REF!</f>
        <v>#REF!</v>
      </c>
      <c r="O6" s="1" t="e">
        <f>#REF!</f>
        <v>#REF!</v>
      </c>
      <c r="P6" s="1" t="e">
        <f>#REF!</f>
        <v>#REF!</v>
      </c>
      <c r="Q6" s="1" t="e">
        <f>#REF!</f>
        <v>#REF!</v>
      </c>
      <c r="R6" s="1" t="e">
        <f>#REF!</f>
        <v>#REF!</v>
      </c>
      <c r="S6" s="1" t="e">
        <f>#REF!</f>
        <v>#REF!</v>
      </c>
      <c r="U6" t="e">
        <f t="shared" si="3"/>
        <v>#REF!</v>
      </c>
      <c r="V6" t="e">
        <f t="shared" si="4"/>
        <v>#REF!</v>
      </c>
      <c r="W6" t="e">
        <f t="shared" si="4"/>
        <v>#REF!</v>
      </c>
      <c r="X6" t="e">
        <f t="shared" si="4"/>
        <v>#REF!</v>
      </c>
      <c r="Y6" t="e">
        <f t="shared" si="4"/>
        <v>#REF!</v>
      </c>
      <c r="Z6" t="e">
        <f t="shared" si="4"/>
        <v>#REF!</v>
      </c>
      <c r="AA6" t="e">
        <f t="shared" si="4"/>
        <v>#REF!</v>
      </c>
      <c r="AB6" t="e">
        <f t="shared" si="4"/>
        <v>#REF!</v>
      </c>
      <c r="AC6" t="e">
        <f t="shared" si="4"/>
        <v>#REF!</v>
      </c>
      <c r="AE6" s="1" t="s">
        <v>26</v>
      </c>
      <c r="AF6" s="1" t="e">
        <f t="shared" si="5"/>
        <v>#REF!</v>
      </c>
      <c r="AG6" s="1" t="e">
        <f t="shared" si="5"/>
        <v>#REF!</v>
      </c>
      <c r="AH6" s="1" t="e">
        <f t="shared" si="5"/>
        <v>#REF!</v>
      </c>
      <c r="AI6" s="1" t="e">
        <f t="shared" si="5"/>
        <v>#REF!</v>
      </c>
      <c r="AJ6" s="1" t="e">
        <f t="shared" si="5"/>
        <v>#REF!</v>
      </c>
      <c r="AK6" s="1" t="e">
        <f t="shared" si="5"/>
        <v>#REF!</v>
      </c>
      <c r="AL6" s="1" t="e">
        <f t="shared" si="5"/>
        <v>#REF!</v>
      </c>
      <c r="AM6" s="1" t="e">
        <f t="shared" si="5"/>
        <v>#REF!</v>
      </c>
      <c r="AO6">
        <v>12</v>
      </c>
      <c r="AP6" s="1" t="s">
        <v>26</v>
      </c>
      <c r="AQ6" s="1" t="e">
        <f t="shared" si="7"/>
        <v>#REF!</v>
      </c>
      <c r="AR6" s="1" t="e">
        <f t="shared" si="6"/>
        <v>#REF!</v>
      </c>
      <c r="AS6" s="1" t="e">
        <f t="shared" si="6"/>
        <v>#REF!</v>
      </c>
      <c r="AT6" s="1" t="e">
        <f t="shared" si="6"/>
        <v>#REF!</v>
      </c>
      <c r="AU6" s="1" t="e">
        <f t="shared" si="6"/>
        <v>#REF!</v>
      </c>
      <c r="AV6" s="1" t="e">
        <f t="shared" si="6"/>
        <v>#REF!</v>
      </c>
      <c r="AW6" s="1" t="e">
        <f t="shared" si="6"/>
        <v>#REF!</v>
      </c>
      <c r="AX6" s="1" t="e">
        <f t="shared" si="6"/>
        <v>#REF!</v>
      </c>
    </row>
    <row r="7" spans="1:50" x14ac:dyDescent="0.3">
      <c r="C7" s="1" t="e">
        <f>#REF!&amp;" procesadores"</f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s="1" t="e">
        <f>#REF!</f>
        <v>#REF!</v>
      </c>
      <c r="M7" s="1" t="e">
        <f t="shared" si="2"/>
        <v>#REF!</v>
      </c>
      <c r="N7" s="1" t="e">
        <f>#REF!</f>
        <v>#REF!</v>
      </c>
      <c r="O7" s="1" t="e">
        <f>#REF!</f>
        <v>#REF!</v>
      </c>
      <c r="P7" s="1" t="e">
        <f>#REF!</f>
        <v>#REF!</v>
      </c>
      <c r="Q7" s="1" t="e">
        <f>#REF!</f>
        <v>#REF!</v>
      </c>
      <c r="R7" s="1" t="e">
        <f>#REF!</f>
        <v>#REF!</v>
      </c>
      <c r="S7" s="1" t="e">
        <f>#REF!</f>
        <v>#REF!</v>
      </c>
      <c r="U7" t="e">
        <f t="shared" si="3"/>
        <v>#REF!</v>
      </c>
      <c r="V7" t="e">
        <f t="shared" si="4"/>
        <v>#REF!</v>
      </c>
      <c r="W7" t="e">
        <f t="shared" si="4"/>
        <v>#REF!</v>
      </c>
      <c r="X7" t="e">
        <f t="shared" si="4"/>
        <v>#REF!</v>
      </c>
      <c r="Y7" t="e">
        <f t="shared" si="4"/>
        <v>#REF!</v>
      </c>
      <c r="Z7" t="e">
        <f t="shared" si="4"/>
        <v>#REF!</v>
      </c>
      <c r="AA7" t="e">
        <f t="shared" si="4"/>
        <v>#REF!</v>
      </c>
      <c r="AB7" t="e">
        <f t="shared" si="4"/>
        <v>#REF!</v>
      </c>
      <c r="AC7" t="e">
        <f t="shared" si="4"/>
        <v>#REF!</v>
      </c>
      <c r="AE7" s="1" t="s">
        <v>27</v>
      </c>
      <c r="AF7" s="1" t="e">
        <f t="shared" si="5"/>
        <v>#REF!</v>
      </c>
      <c r="AG7" s="1" t="e">
        <f t="shared" si="5"/>
        <v>#REF!</v>
      </c>
      <c r="AH7" s="1" t="e">
        <f t="shared" si="5"/>
        <v>#REF!</v>
      </c>
      <c r="AI7" s="1" t="e">
        <f t="shared" si="5"/>
        <v>#REF!</v>
      </c>
      <c r="AJ7" s="1" t="e">
        <f t="shared" si="5"/>
        <v>#REF!</v>
      </c>
      <c r="AK7" s="1" t="e">
        <f t="shared" si="5"/>
        <v>#REF!</v>
      </c>
      <c r="AL7" s="1" t="e">
        <f t="shared" si="5"/>
        <v>#REF!</v>
      </c>
      <c r="AM7" s="1" t="e">
        <f t="shared" si="5"/>
        <v>#REF!</v>
      </c>
      <c r="AO7">
        <v>24</v>
      </c>
      <c r="AP7" s="1" t="s">
        <v>27</v>
      </c>
      <c r="AQ7" s="1" t="e">
        <f t="shared" si="7"/>
        <v>#REF!</v>
      </c>
      <c r="AR7" s="1" t="e">
        <f t="shared" si="6"/>
        <v>#REF!</v>
      </c>
      <c r="AS7" s="1" t="e">
        <f t="shared" si="6"/>
        <v>#REF!</v>
      </c>
      <c r="AT7" s="1" t="e">
        <f t="shared" si="6"/>
        <v>#REF!</v>
      </c>
      <c r="AU7" s="1" t="e">
        <f t="shared" si="6"/>
        <v>#REF!</v>
      </c>
      <c r="AV7" s="1" t="e">
        <f t="shared" si="6"/>
        <v>#REF!</v>
      </c>
      <c r="AW7" s="1" t="e">
        <f t="shared" si="6"/>
        <v>#REF!</v>
      </c>
      <c r="AX7" s="1" t="e">
        <f t="shared" si="6"/>
        <v>#REF!</v>
      </c>
    </row>
    <row r="9" spans="1:50" x14ac:dyDescent="0.3">
      <c r="C9" s="1" t="s">
        <v>19</v>
      </c>
      <c r="D9" s="1">
        <f>'MPI O2'!L17</f>
        <v>1</v>
      </c>
      <c r="E9" s="1">
        <f>'MPI O2'!M17</f>
        <v>4</v>
      </c>
      <c r="F9" s="1">
        <f>'MPI O2'!N17</f>
        <v>9</v>
      </c>
      <c r="G9" s="1">
        <f>'MPI O2'!O17</f>
        <v>14</v>
      </c>
      <c r="H9" s="1">
        <f>'MPI O2'!P17</f>
        <v>32</v>
      </c>
      <c r="I9" s="1">
        <v>51</v>
      </c>
      <c r="J9" s="1">
        <f>'MPI O2'!R17</f>
        <v>124</v>
      </c>
      <c r="K9" s="1">
        <v>888</v>
      </c>
      <c r="M9" s="1" t="s">
        <v>21</v>
      </c>
      <c r="N9" s="1">
        <f>N1</f>
        <v>1</v>
      </c>
      <c r="O9" s="1">
        <f t="shared" ref="O9:S9" si="8">O1</f>
        <v>2</v>
      </c>
      <c r="P9" s="1">
        <f t="shared" si="8"/>
        <v>8</v>
      </c>
      <c r="Q9" s="1">
        <f t="shared" si="8"/>
        <v>32</v>
      </c>
      <c r="R9" s="1">
        <f t="shared" si="8"/>
        <v>128</v>
      </c>
      <c r="S9" s="1">
        <f t="shared" si="8"/>
        <v>512</v>
      </c>
      <c r="U9" t="str">
        <f>"Log("&amp;C9&amp;")"</f>
        <v>Log(Talla vs Proc (Optimizado))</v>
      </c>
      <c r="V9">
        <f>D9</f>
        <v>1</v>
      </c>
      <c r="W9">
        <f>E9</f>
        <v>4</v>
      </c>
      <c r="X9">
        <f t="shared" ref="X9:AC9" si="9">F9</f>
        <v>9</v>
      </c>
      <c r="Y9">
        <f t="shared" si="9"/>
        <v>14</v>
      </c>
      <c r="Z9">
        <f t="shared" si="9"/>
        <v>32</v>
      </c>
      <c r="AA9">
        <f t="shared" si="9"/>
        <v>51</v>
      </c>
      <c r="AB9">
        <f t="shared" si="9"/>
        <v>124</v>
      </c>
      <c r="AC9">
        <f t="shared" si="9"/>
        <v>888</v>
      </c>
      <c r="AE9" s="1" t="s">
        <v>6</v>
      </c>
      <c r="AF9" s="1">
        <f>AF1</f>
        <v>100</v>
      </c>
      <c r="AG9" s="1">
        <f t="shared" ref="AG9:AM9" si="10">AG1</f>
        <v>400</v>
      </c>
      <c r="AH9" s="1">
        <f t="shared" si="10"/>
        <v>900</v>
      </c>
      <c r="AI9" s="1">
        <f t="shared" si="10"/>
        <v>1400</v>
      </c>
      <c r="AJ9" s="1">
        <f t="shared" si="10"/>
        <v>2300</v>
      </c>
      <c r="AK9" s="1">
        <f t="shared" si="10"/>
        <v>5100</v>
      </c>
      <c r="AL9" s="1">
        <f t="shared" si="10"/>
        <v>12400</v>
      </c>
      <c r="AM9" s="1">
        <f t="shared" si="10"/>
        <v>88800</v>
      </c>
      <c r="AP9" s="1" t="s">
        <v>28</v>
      </c>
      <c r="AQ9" s="1">
        <f>AQ1</f>
        <v>100</v>
      </c>
      <c r="AR9" s="1">
        <f t="shared" ref="AR9:AX9" si="11">AR1</f>
        <v>400</v>
      </c>
      <c r="AS9" s="1">
        <f t="shared" si="11"/>
        <v>900</v>
      </c>
      <c r="AT9" s="1">
        <f t="shared" si="11"/>
        <v>1400</v>
      </c>
      <c r="AU9" s="1">
        <f t="shared" si="11"/>
        <v>2300</v>
      </c>
      <c r="AV9" s="1">
        <f t="shared" si="11"/>
        <v>5100</v>
      </c>
      <c r="AW9" s="1">
        <f t="shared" si="11"/>
        <v>12400</v>
      </c>
      <c r="AX9" s="1">
        <f t="shared" si="11"/>
        <v>88800</v>
      </c>
    </row>
    <row r="10" spans="1:50" x14ac:dyDescent="0.3">
      <c r="C10" s="1" t="e">
        <f>C2</f>
        <v>#REF!</v>
      </c>
      <c r="D10" s="1">
        <f>'MPI O2'!L18</f>
        <v>185.4</v>
      </c>
      <c r="E10" s="1">
        <f>'MPI O2'!M18</f>
        <v>2301.4</v>
      </c>
      <c r="F10" s="1">
        <f>'MPI O2'!N18</f>
        <v>9889</v>
      </c>
      <c r="G10" s="1">
        <f>'MPI O2'!O18</f>
        <v>30167.4</v>
      </c>
      <c r="H10" s="1">
        <f>'MPI O2'!P18</f>
        <v>68609.600000000006</v>
      </c>
      <c r="I10" s="1">
        <f>'MPI O2'!Q18</f>
        <v>436604.6</v>
      </c>
      <c r="J10" s="1">
        <f>'MPI O2'!R18</f>
        <v>2151090.4</v>
      </c>
      <c r="K10" s="1">
        <f>'MPI O2'!S18</f>
        <v>109843345</v>
      </c>
      <c r="M10" s="1" t="e">
        <f>M2</f>
        <v>#REF!</v>
      </c>
      <c r="N10" s="1" t="e">
        <f>'MPI O2'!#REF!</f>
        <v>#REF!</v>
      </c>
      <c r="O10" s="1" t="e">
        <f>'MPI O2'!#REF!</f>
        <v>#REF!</v>
      </c>
      <c r="P10" s="1" t="e">
        <f>'MPI O2'!#REF!</f>
        <v>#REF!</v>
      </c>
      <c r="Q10" s="1" t="e">
        <f>'MPI O2'!#REF!</f>
        <v>#REF!</v>
      </c>
      <c r="R10" s="1" t="e">
        <f>'MPI O2'!#REF!</f>
        <v>#REF!</v>
      </c>
      <c r="S10" s="1" t="e">
        <f>'MPI O2'!#REF!</f>
        <v>#REF!</v>
      </c>
      <c r="U10" t="e">
        <f t="shared" ref="U10:U15" si="12">C10</f>
        <v>#REF!</v>
      </c>
      <c r="V10">
        <f t="shared" ref="V10:AC15" si="13">LOG10(D10)</f>
        <v>2.2681097298084785</v>
      </c>
      <c r="W10">
        <f t="shared" si="13"/>
        <v>3.3619921087578137</v>
      </c>
      <c r="X10">
        <f t="shared" si="13"/>
        <v>3.9951523768914536</v>
      </c>
      <c r="Y10">
        <f t="shared" si="13"/>
        <v>4.4795378817921394</v>
      </c>
      <c r="Z10">
        <f t="shared" si="13"/>
        <v>4.83638488735878</v>
      </c>
      <c r="AA10">
        <f t="shared" si="13"/>
        <v>5.6400883070581704</v>
      </c>
      <c r="AB10">
        <f t="shared" si="13"/>
        <v>6.3326586620825775</v>
      </c>
      <c r="AC10">
        <f t="shared" si="13"/>
        <v>8.0407737497651368</v>
      </c>
      <c r="AE10" s="1" t="s">
        <v>22</v>
      </c>
      <c r="AF10" s="1">
        <f t="shared" ref="AF10:AM15" si="14">D$10/D10</f>
        <v>1</v>
      </c>
      <c r="AG10" s="1">
        <f t="shared" si="14"/>
        <v>1</v>
      </c>
      <c r="AH10" s="1">
        <f t="shared" si="14"/>
        <v>1</v>
      </c>
      <c r="AI10" s="1">
        <f t="shared" si="14"/>
        <v>1</v>
      </c>
      <c r="AJ10" s="1">
        <f t="shared" si="14"/>
        <v>1</v>
      </c>
      <c r="AK10" s="1">
        <f t="shared" si="14"/>
        <v>1</v>
      </c>
      <c r="AL10" s="1">
        <f t="shared" si="14"/>
        <v>1</v>
      </c>
      <c r="AM10" s="1">
        <f t="shared" si="14"/>
        <v>1</v>
      </c>
      <c r="AO10">
        <v>1</v>
      </c>
      <c r="AP10" s="1" t="s">
        <v>22</v>
      </c>
      <c r="AQ10" s="1">
        <f>AF10/$AO10</f>
        <v>1</v>
      </c>
      <c r="AR10" s="1">
        <f t="shared" ref="AR10:AX15" si="15">AG10/$AO10</f>
        <v>1</v>
      </c>
      <c r="AS10" s="1">
        <f t="shared" si="15"/>
        <v>1</v>
      </c>
      <c r="AT10" s="1">
        <f t="shared" si="15"/>
        <v>1</v>
      </c>
      <c r="AU10" s="1">
        <f t="shared" si="15"/>
        <v>1</v>
      </c>
      <c r="AV10" s="1">
        <f t="shared" si="15"/>
        <v>1</v>
      </c>
      <c r="AW10" s="1">
        <f t="shared" si="15"/>
        <v>1</v>
      </c>
      <c r="AX10" s="1">
        <f t="shared" si="15"/>
        <v>1</v>
      </c>
    </row>
    <row r="11" spans="1:50" x14ac:dyDescent="0.3">
      <c r="C11" s="1" t="e">
        <f t="shared" ref="C11:C15" si="16">C3</f>
        <v>#REF!</v>
      </c>
      <c r="D11" s="1">
        <f>'MPI O2'!L19</f>
        <v>597.20000000000005</v>
      </c>
      <c r="E11" s="1">
        <f>'MPI O2'!M19</f>
        <v>2548.6</v>
      </c>
      <c r="F11" s="1">
        <f>'MPI O2'!N19</f>
        <v>6962.6</v>
      </c>
      <c r="G11" s="1">
        <f>'MPI O2'!O19</f>
        <v>14918.2</v>
      </c>
      <c r="H11" s="1">
        <f>'MPI O2'!P19</f>
        <v>0</v>
      </c>
      <c r="I11" s="1">
        <f>'MPI O2'!Q19</f>
        <v>0</v>
      </c>
      <c r="J11" s="1">
        <f>'MPI O2'!R19</f>
        <v>0</v>
      </c>
      <c r="K11" s="1">
        <f>'MPI O2'!S19</f>
        <v>0</v>
      </c>
      <c r="M11" s="1" t="e">
        <f t="shared" ref="M11:M14" si="17">M3</f>
        <v>#REF!</v>
      </c>
      <c r="N11" s="1" t="e">
        <f>'MPI O2'!#REF!</f>
        <v>#REF!</v>
      </c>
      <c r="O11" s="1" t="e">
        <f>'MPI O2'!#REF!</f>
        <v>#REF!</v>
      </c>
      <c r="P11" s="1" t="e">
        <f>'MPI O2'!#REF!</f>
        <v>#REF!</v>
      </c>
      <c r="Q11" s="1" t="e">
        <f>'MPI O2'!#REF!</f>
        <v>#REF!</v>
      </c>
      <c r="R11" s="1" t="e">
        <f>'MPI O2'!#REF!</f>
        <v>#REF!</v>
      </c>
      <c r="S11" s="1" t="e">
        <f>'MPI O2'!#REF!</f>
        <v>#REF!</v>
      </c>
      <c r="U11" t="e">
        <f t="shared" si="12"/>
        <v>#REF!</v>
      </c>
      <c r="V11">
        <f t="shared" si="13"/>
        <v>2.7761197990529878</v>
      </c>
      <c r="W11">
        <f t="shared" si="13"/>
        <v>3.4063016787707747</v>
      </c>
      <c r="X11">
        <f t="shared" si="13"/>
        <v>3.8427714457597117</v>
      </c>
      <c r="Y11">
        <f t="shared" si="13"/>
        <v>4.173716425199216</v>
      </c>
      <c r="Z11" t="e">
        <f t="shared" si="13"/>
        <v>#NUM!</v>
      </c>
      <c r="AA11" t="e">
        <f t="shared" si="13"/>
        <v>#NUM!</v>
      </c>
      <c r="AB11" t="e">
        <f t="shared" si="13"/>
        <v>#NUM!</v>
      </c>
      <c r="AC11" t="e">
        <f t="shared" si="13"/>
        <v>#NUM!</v>
      </c>
      <c r="AE11" s="1" t="s">
        <v>23</v>
      </c>
      <c r="AF11" s="1">
        <f t="shared" si="14"/>
        <v>0.31044876088412593</v>
      </c>
      <c r="AG11" s="1">
        <f t="shared" si="14"/>
        <v>0.90300557168641615</v>
      </c>
      <c r="AH11" s="1">
        <f t="shared" si="14"/>
        <v>1.4203027604630454</v>
      </c>
      <c r="AI11" s="1">
        <f t="shared" si="14"/>
        <v>2.0221876633910258</v>
      </c>
      <c r="AJ11" s="1" t="e">
        <f t="shared" si="14"/>
        <v>#DIV/0!</v>
      </c>
      <c r="AK11" s="1" t="e">
        <f>I$10/I11</f>
        <v>#DIV/0!</v>
      </c>
      <c r="AL11" s="1" t="e">
        <f t="shared" si="14"/>
        <v>#DIV/0!</v>
      </c>
      <c r="AM11" s="1" t="e">
        <f t="shared" si="14"/>
        <v>#DIV/0!</v>
      </c>
      <c r="AO11">
        <v>2</v>
      </c>
      <c r="AP11" s="1" t="s">
        <v>23</v>
      </c>
      <c r="AQ11" s="1">
        <f t="shared" ref="AQ11:AQ15" si="18">AF11/$AO11</f>
        <v>0.15522438044206296</v>
      </c>
      <c r="AR11" s="1">
        <f t="shared" si="15"/>
        <v>0.45150278584320808</v>
      </c>
      <c r="AS11" s="1">
        <f t="shared" si="15"/>
        <v>0.71015138023152269</v>
      </c>
      <c r="AT11" s="1">
        <f t="shared" si="15"/>
        <v>1.0110938316955129</v>
      </c>
      <c r="AU11" s="1" t="e">
        <f t="shared" si="15"/>
        <v>#DIV/0!</v>
      </c>
      <c r="AV11" s="1" t="e">
        <f>AK11/$AO11</f>
        <v>#DIV/0!</v>
      </c>
      <c r="AW11" s="1" t="e">
        <f t="shared" si="15"/>
        <v>#DIV/0!</v>
      </c>
      <c r="AX11" s="1" t="e">
        <f t="shared" si="15"/>
        <v>#DIV/0!</v>
      </c>
    </row>
    <row r="12" spans="1:50" x14ac:dyDescent="0.3">
      <c r="C12" s="1" t="e">
        <f t="shared" si="16"/>
        <v>#REF!</v>
      </c>
      <c r="D12" s="1">
        <f>'MPI O2'!L20</f>
        <v>1166.4000000000001</v>
      </c>
      <c r="E12" s="1">
        <f>'MPI O2'!M20</f>
        <v>3110.6</v>
      </c>
      <c r="F12" s="1">
        <f>'MPI O2'!N20</f>
        <v>22338.400000000001</v>
      </c>
      <c r="G12" s="1">
        <f>'MPI O2'!O20</f>
        <v>26666</v>
      </c>
      <c r="H12" s="1">
        <f>'MPI O2'!P20</f>
        <v>0</v>
      </c>
      <c r="I12" s="1">
        <f>'MPI O2'!Q20</f>
        <v>0</v>
      </c>
      <c r="J12" s="1">
        <f>'MPI O2'!R20</f>
        <v>0</v>
      </c>
      <c r="K12" s="1">
        <f>'MPI O2'!S20</f>
        <v>0</v>
      </c>
      <c r="M12" s="1" t="e">
        <f t="shared" si="17"/>
        <v>#REF!</v>
      </c>
      <c r="N12" s="1" t="e">
        <f>'MPI O2'!#REF!</f>
        <v>#REF!</v>
      </c>
      <c r="O12" s="1" t="e">
        <f>'MPI O2'!#REF!</f>
        <v>#REF!</v>
      </c>
      <c r="P12" s="1" t="e">
        <f>'MPI O2'!#REF!</f>
        <v>#REF!</v>
      </c>
      <c r="Q12" s="1" t="e">
        <f>'MPI O2'!#REF!</f>
        <v>#REF!</v>
      </c>
      <c r="R12" s="1" t="e">
        <f>'MPI O2'!#REF!</f>
        <v>#REF!</v>
      </c>
      <c r="S12" s="1" t="e">
        <f>'MPI O2'!#REF!</f>
        <v>#REF!</v>
      </c>
      <c r="U12" t="e">
        <f t="shared" si="12"/>
        <v>#REF!</v>
      </c>
      <c r="V12">
        <f t="shared" si="13"/>
        <v>3.0668475109738993</v>
      </c>
      <c r="W12">
        <f t="shared" si="13"/>
        <v>3.492844167662323</v>
      </c>
      <c r="X12">
        <f t="shared" si="13"/>
        <v>4.3490520633160399</v>
      </c>
      <c r="Y12">
        <f t="shared" si="13"/>
        <v>4.4259578747745145</v>
      </c>
      <c r="Z12" t="e">
        <f t="shared" si="13"/>
        <v>#NUM!</v>
      </c>
      <c r="AA12" t="e">
        <f t="shared" si="13"/>
        <v>#NUM!</v>
      </c>
      <c r="AB12" t="e">
        <f t="shared" si="13"/>
        <v>#NUM!</v>
      </c>
      <c r="AC12" t="e">
        <f t="shared" si="13"/>
        <v>#NUM!</v>
      </c>
      <c r="AE12" s="1" t="s">
        <v>24</v>
      </c>
      <c r="AF12" s="1">
        <f t="shared" si="14"/>
        <v>0.1589506172839506</v>
      </c>
      <c r="AG12" s="1">
        <f t="shared" si="14"/>
        <v>0.73985726226451498</v>
      </c>
      <c r="AH12" s="1">
        <f t="shared" si="14"/>
        <v>0.44269061347276434</v>
      </c>
      <c r="AI12" s="1">
        <f t="shared" si="14"/>
        <v>1.1313057826445663</v>
      </c>
      <c r="AJ12" s="1" t="e">
        <f t="shared" si="14"/>
        <v>#DIV/0!</v>
      </c>
      <c r="AK12" s="1" t="e">
        <f>I$10/I12</f>
        <v>#DIV/0!</v>
      </c>
      <c r="AL12" s="1" t="e">
        <f t="shared" si="14"/>
        <v>#DIV/0!</v>
      </c>
      <c r="AM12" s="1" t="e">
        <f t="shared" si="14"/>
        <v>#DIV/0!</v>
      </c>
      <c r="AO12">
        <v>4</v>
      </c>
      <c r="AP12" s="1" t="s">
        <v>24</v>
      </c>
      <c r="AQ12" s="1">
        <f t="shared" si="18"/>
        <v>3.973765432098765E-2</v>
      </c>
      <c r="AR12" s="1">
        <f>AG12/$AO12</f>
        <v>0.18496431556612875</v>
      </c>
      <c r="AS12" s="1">
        <f t="shared" si="15"/>
        <v>0.11067265336819108</v>
      </c>
      <c r="AT12" s="1">
        <f t="shared" si="15"/>
        <v>0.28282644566114157</v>
      </c>
      <c r="AU12" s="1" t="e">
        <f t="shared" si="15"/>
        <v>#DIV/0!</v>
      </c>
      <c r="AV12" s="1" t="e">
        <f t="shared" si="15"/>
        <v>#DIV/0!</v>
      </c>
      <c r="AW12" s="1" t="e">
        <f t="shared" si="15"/>
        <v>#DIV/0!</v>
      </c>
      <c r="AX12" s="1" t="e">
        <f t="shared" si="15"/>
        <v>#DIV/0!</v>
      </c>
    </row>
    <row r="13" spans="1:50" x14ac:dyDescent="0.3">
      <c r="C13" s="1" t="e">
        <f t="shared" si="16"/>
        <v>#REF!</v>
      </c>
      <c r="D13" s="1">
        <f>'MPI O2'!L21</f>
        <v>0</v>
      </c>
      <c r="E13" s="1">
        <f>'MPI O2'!M21</f>
        <v>0</v>
      </c>
      <c r="F13" s="1">
        <f>'MPI O2'!N21</f>
        <v>98920.6</v>
      </c>
      <c r="G13" s="1">
        <f>'MPI O2'!O21</f>
        <v>108902.2</v>
      </c>
      <c r="H13" s="1">
        <f>'MPI O2'!P21</f>
        <v>0</v>
      </c>
      <c r="I13" s="1">
        <f>'MPI O2'!Q21</f>
        <v>0</v>
      </c>
      <c r="J13" s="1">
        <f>'MPI O2'!R21</f>
        <v>0</v>
      </c>
      <c r="K13" s="1">
        <f>'MPI O2'!S21</f>
        <v>0</v>
      </c>
      <c r="M13" s="1" t="e">
        <f t="shared" si="17"/>
        <v>#REF!</v>
      </c>
      <c r="N13" s="1" t="e">
        <f>'MPI O2'!#REF!</f>
        <v>#REF!</v>
      </c>
      <c r="O13" s="1" t="e">
        <f>'MPI O2'!#REF!</f>
        <v>#REF!</v>
      </c>
      <c r="P13" s="1" t="e">
        <f>'MPI O2'!#REF!</f>
        <v>#REF!</v>
      </c>
      <c r="Q13" s="1" t="e">
        <f>'MPI O2'!#REF!</f>
        <v>#REF!</v>
      </c>
      <c r="R13" s="1" t="e">
        <f>'MPI O2'!#REF!</f>
        <v>#REF!</v>
      </c>
      <c r="S13" s="1" t="e">
        <f>'MPI O2'!#REF!</f>
        <v>#REF!</v>
      </c>
      <c r="U13" t="e">
        <f t="shared" si="12"/>
        <v>#REF!</v>
      </c>
      <c r="V13" t="e">
        <f t="shared" si="13"/>
        <v>#NUM!</v>
      </c>
      <c r="W13" t="e">
        <f t="shared" si="13"/>
        <v>#NUM!</v>
      </c>
      <c r="X13">
        <f t="shared" si="13"/>
        <v>4.9952867418976998</v>
      </c>
      <c r="Y13">
        <f t="shared" si="13"/>
        <v>5.0370366532930504</v>
      </c>
      <c r="Z13" t="e">
        <f t="shared" si="13"/>
        <v>#NUM!</v>
      </c>
      <c r="AA13" t="e">
        <f t="shared" si="13"/>
        <v>#NUM!</v>
      </c>
      <c r="AB13" t="e">
        <f t="shared" si="13"/>
        <v>#NUM!</v>
      </c>
      <c r="AC13" t="e">
        <f t="shared" si="13"/>
        <v>#NUM!</v>
      </c>
      <c r="AE13" s="1" t="s">
        <v>25</v>
      </c>
      <c r="AF13" s="1" t="e">
        <f t="shared" si="14"/>
        <v>#DIV/0!</v>
      </c>
      <c r="AG13" s="1" t="e">
        <f t="shared" si="14"/>
        <v>#DIV/0!</v>
      </c>
      <c r="AH13" s="1">
        <f t="shared" si="14"/>
        <v>9.9969066099477755E-2</v>
      </c>
      <c r="AI13" s="1">
        <f t="shared" si="14"/>
        <v>0.27701368751044519</v>
      </c>
      <c r="AJ13" s="1" t="e">
        <f t="shared" si="14"/>
        <v>#DIV/0!</v>
      </c>
      <c r="AK13" s="1" t="e">
        <f t="shared" si="14"/>
        <v>#DIV/0!</v>
      </c>
      <c r="AL13" s="1" t="e">
        <f t="shared" si="14"/>
        <v>#DIV/0!</v>
      </c>
      <c r="AM13" s="1" t="e">
        <f t="shared" si="14"/>
        <v>#DIV/0!</v>
      </c>
      <c r="AO13">
        <v>8</v>
      </c>
      <c r="AP13" s="1" t="s">
        <v>25</v>
      </c>
      <c r="AQ13" s="1" t="e">
        <f t="shared" si="18"/>
        <v>#DIV/0!</v>
      </c>
      <c r="AR13" s="1" t="e">
        <f t="shared" si="15"/>
        <v>#DIV/0!</v>
      </c>
      <c r="AS13" s="1">
        <f t="shared" si="15"/>
        <v>1.2496133262434719E-2</v>
      </c>
      <c r="AT13" s="1">
        <f t="shared" si="15"/>
        <v>3.4626710938805649E-2</v>
      </c>
      <c r="AU13" s="1" t="e">
        <f t="shared" si="15"/>
        <v>#DIV/0!</v>
      </c>
      <c r="AV13" s="1" t="e">
        <f t="shared" si="15"/>
        <v>#DIV/0!</v>
      </c>
      <c r="AW13" s="1" t="e">
        <f t="shared" si="15"/>
        <v>#DIV/0!</v>
      </c>
      <c r="AX13" s="1" t="e">
        <f t="shared" si="15"/>
        <v>#DIV/0!</v>
      </c>
    </row>
    <row r="14" spans="1:50" x14ac:dyDescent="0.3">
      <c r="C14" s="1" t="e">
        <f t="shared" si="16"/>
        <v>#REF!</v>
      </c>
      <c r="D14" s="1">
        <f>'MPI O2'!L22</f>
        <v>0</v>
      </c>
      <c r="E14" s="1">
        <f>'MPI O2'!M22</f>
        <v>0</v>
      </c>
      <c r="F14" s="1">
        <f>'MPI O2'!N22</f>
        <v>0</v>
      </c>
      <c r="G14" s="1">
        <f>'MPI O2'!O22</f>
        <v>0</v>
      </c>
      <c r="H14" s="1">
        <f>'MPI O2'!P22</f>
        <v>0</v>
      </c>
      <c r="I14" s="1">
        <f>'MPI O2'!Q22</f>
        <v>0</v>
      </c>
      <c r="J14" s="1">
        <f>'MPI O2'!R22</f>
        <v>0</v>
      </c>
      <c r="K14" s="1">
        <f>'MPI O2'!S22</f>
        <v>0</v>
      </c>
      <c r="M14" s="1" t="e">
        <f t="shared" si="17"/>
        <v>#REF!</v>
      </c>
      <c r="N14" s="1" t="e">
        <f>'MPI O2'!#REF!</f>
        <v>#REF!</v>
      </c>
      <c r="O14" s="1" t="e">
        <f>'MPI O2'!#REF!</f>
        <v>#REF!</v>
      </c>
      <c r="P14" s="1" t="e">
        <f>'MPI O2'!#REF!</f>
        <v>#REF!</v>
      </c>
      <c r="Q14" s="1" t="e">
        <f>'MPI O2'!#REF!</f>
        <v>#REF!</v>
      </c>
      <c r="R14" s="1" t="e">
        <f>'MPI O2'!#REF!</f>
        <v>#REF!</v>
      </c>
      <c r="S14" s="1" t="e">
        <f>'MPI O2'!#REF!</f>
        <v>#REF!</v>
      </c>
      <c r="U14" t="e">
        <f t="shared" si="12"/>
        <v>#REF!</v>
      </c>
      <c r="V14" t="e">
        <f t="shared" si="13"/>
        <v>#NUM!</v>
      </c>
      <c r="W14" t="e">
        <f t="shared" si="13"/>
        <v>#NUM!</v>
      </c>
      <c r="X14" t="e">
        <f t="shared" si="13"/>
        <v>#NUM!</v>
      </c>
      <c r="Y14" t="e">
        <f t="shared" si="13"/>
        <v>#NUM!</v>
      </c>
      <c r="Z14" t="e">
        <f t="shared" si="13"/>
        <v>#NUM!</v>
      </c>
      <c r="AA14" t="e">
        <f t="shared" si="13"/>
        <v>#NUM!</v>
      </c>
      <c r="AB14" t="e">
        <f t="shared" si="13"/>
        <v>#NUM!</v>
      </c>
      <c r="AC14" t="e">
        <f t="shared" si="13"/>
        <v>#NUM!</v>
      </c>
      <c r="AE14" s="1" t="s">
        <v>26</v>
      </c>
      <c r="AF14" s="1" t="e">
        <f t="shared" si="14"/>
        <v>#DIV/0!</v>
      </c>
      <c r="AG14" s="1" t="e">
        <f t="shared" si="14"/>
        <v>#DIV/0!</v>
      </c>
      <c r="AH14" s="1" t="e">
        <f t="shared" si="14"/>
        <v>#DIV/0!</v>
      </c>
      <c r="AI14" s="1" t="e">
        <f t="shared" si="14"/>
        <v>#DIV/0!</v>
      </c>
      <c r="AJ14" s="1" t="e">
        <f t="shared" si="14"/>
        <v>#DIV/0!</v>
      </c>
      <c r="AK14" s="1" t="e">
        <f t="shared" si="14"/>
        <v>#DIV/0!</v>
      </c>
      <c r="AL14" s="1" t="e">
        <f t="shared" si="14"/>
        <v>#DIV/0!</v>
      </c>
      <c r="AM14" s="1" t="e">
        <f t="shared" si="14"/>
        <v>#DIV/0!</v>
      </c>
      <c r="AO14">
        <v>12</v>
      </c>
      <c r="AP14" s="1" t="s">
        <v>26</v>
      </c>
      <c r="AQ14" s="1" t="e">
        <f t="shared" si="18"/>
        <v>#DIV/0!</v>
      </c>
      <c r="AR14" s="1" t="e">
        <f t="shared" si="15"/>
        <v>#DIV/0!</v>
      </c>
      <c r="AS14" s="1" t="e">
        <f t="shared" si="15"/>
        <v>#DIV/0!</v>
      </c>
      <c r="AT14" s="1" t="e">
        <f t="shared" si="15"/>
        <v>#DIV/0!</v>
      </c>
      <c r="AU14" s="1" t="e">
        <f t="shared" si="15"/>
        <v>#DIV/0!</v>
      </c>
      <c r="AV14" s="1" t="e">
        <f t="shared" si="15"/>
        <v>#DIV/0!</v>
      </c>
      <c r="AW14" s="1" t="e">
        <f t="shared" si="15"/>
        <v>#DIV/0!</v>
      </c>
      <c r="AX14" s="1" t="e">
        <f t="shared" si="15"/>
        <v>#DIV/0!</v>
      </c>
    </row>
    <row r="15" spans="1:50" x14ac:dyDescent="0.3">
      <c r="C15" s="1" t="e">
        <f t="shared" si="16"/>
        <v>#REF!</v>
      </c>
      <c r="D15" s="1">
        <f>'MPI O2'!L23</f>
        <v>0</v>
      </c>
      <c r="E15" s="1">
        <f>'MPI O2'!M23</f>
        <v>0</v>
      </c>
      <c r="F15" s="1">
        <f>'MPI O2'!N23</f>
        <v>0</v>
      </c>
      <c r="G15" s="1">
        <f>'MPI O2'!O23</f>
        <v>0</v>
      </c>
      <c r="H15" s="1">
        <f>'MPI O2'!P23</f>
        <v>0</v>
      </c>
      <c r="I15" s="1">
        <f>'MPI O2'!Q23</f>
        <v>0</v>
      </c>
      <c r="J15" s="1">
        <f>'MPI O2'!R23</f>
        <v>0</v>
      </c>
      <c r="K15" s="1">
        <f>'MPI O2'!S23</f>
        <v>0</v>
      </c>
      <c r="M15" s="1" t="e">
        <f>M7</f>
        <v>#REF!</v>
      </c>
      <c r="N15" s="1" t="e">
        <f>'MPI O2'!#REF!</f>
        <v>#REF!</v>
      </c>
      <c r="O15" s="1" t="e">
        <f>'MPI O2'!#REF!</f>
        <v>#REF!</v>
      </c>
      <c r="P15" s="1" t="e">
        <f>'MPI O2'!#REF!</f>
        <v>#REF!</v>
      </c>
      <c r="Q15" s="1" t="e">
        <f>'MPI O2'!#REF!</f>
        <v>#REF!</v>
      </c>
      <c r="R15" s="1" t="e">
        <f>'MPI O2'!#REF!</f>
        <v>#REF!</v>
      </c>
      <c r="S15" s="1" t="e">
        <f>'MPI O2'!#REF!</f>
        <v>#REF!</v>
      </c>
      <c r="U15" t="e">
        <f t="shared" si="12"/>
        <v>#REF!</v>
      </c>
      <c r="V15" t="e">
        <f t="shared" si="13"/>
        <v>#NUM!</v>
      </c>
      <c r="W15" t="e">
        <f t="shared" si="13"/>
        <v>#NUM!</v>
      </c>
      <c r="X15" t="e">
        <f t="shared" si="13"/>
        <v>#NUM!</v>
      </c>
      <c r="Y15" t="e">
        <f t="shared" si="13"/>
        <v>#NUM!</v>
      </c>
      <c r="Z15" t="e">
        <f t="shared" si="13"/>
        <v>#NUM!</v>
      </c>
      <c r="AA15" t="e">
        <f t="shared" si="13"/>
        <v>#NUM!</v>
      </c>
      <c r="AB15" t="e">
        <f t="shared" si="13"/>
        <v>#NUM!</v>
      </c>
      <c r="AC15" t="e">
        <f t="shared" si="13"/>
        <v>#NUM!</v>
      </c>
      <c r="AE15" s="1" t="s">
        <v>27</v>
      </c>
      <c r="AF15" s="1" t="e">
        <f t="shared" si="14"/>
        <v>#DIV/0!</v>
      </c>
      <c r="AG15" s="1" t="e">
        <f t="shared" si="14"/>
        <v>#DIV/0!</v>
      </c>
      <c r="AH15" s="1" t="e">
        <f t="shared" si="14"/>
        <v>#DIV/0!</v>
      </c>
      <c r="AI15" s="1" t="e">
        <f t="shared" si="14"/>
        <v>#DIV/0!</v>
      </c>
      <c r="AJ15" s="1" t="e">
        <f t="shared" si="14"/>
        <v>#DIV/0!</v>
      </c>
      <c r="AK15" s="1" t="e">
        <f t="shared" si="14"/>
        <v>#DIV/0!</v>
      </c>
      <c r="AL15" s="1" t="e">
        <f t="shared" si="14"/>
        <v>#DIV/0!</v>
      </c>
      <c r="AM15" s="1" t="e">
        <f t="shared" si="14"/>
        <v>#DIV/0!</v>
      </c>
      <c r="AO15">
        <v>24</v>
      </c>
      <c r="AP15" s="1" t="s">
        <v>27</v>
      </c>
      <c r="AQ15" s="1" t="e">
        <f t="shared" si="18"/>
        <v>#DIV/0!</v>
      </c>
      <c r="AR15" s="1" t="e">
        <f t="shared" si="15"/>
        <v>#DIV/0!</v>
      </c>
      <c r="AS15" s="1" t="e">
        <f t="shared" si="15"/>
        <v>#DIV/0!</v>
      </c>
      <c r="AT15" s="1" t="e">
        <f t="shared" si="15"/>
        <v>#DIV/0!</v>
      </c>
      <c r="AU15" s="1" t="e">
        <f t="shared" si="15"/>
        <v>#DIV/0!</v>
      </c>
      <c r="AV15" s="1" t="e">
        <f t="shared" si="15"/>
        <v>#DIV/0!</v>
      </c>
      <c r="AW15" s="1" t="e">
        <f t="shared" si="15"/>
        <v>#DIV/0!</v>
      </c>
      <c r="AX15" s="1" t="e">
        <f t="shared" si="15"/>
        <v>#DIV/0!</v>
      </c>
    </row>
    <row r="48" spans="3:11" x14ac:dyDescent="0.3">
      <c r="C48" t="s">
        <v>0</v>
      </c>
      <c r="D48" t="e">
        <f t="shared" ref="D48:K48" si="19">19*D49*D49</f>
        <v>#REF!</v>
      </c>
      <c r="E48" t="e">
        <f t="shared" si="19"/>
        <v>#REF!</v>
      </c>
      <c r="F48" t="e">
        <f t="shared" si="19"/>
        <v>#REF!</v>
      </c>
      <c r="G48" t="e">
        <f t="shared" si="19"/>
        <v>#REF!</v>
      </c>
      <c r="H48" t="e">
        <f>19*H49*H49</f>
        <v>#REF!</v>
      </c>
      <c r="I48">
        <f t="shared" si="19"/>
        <v>494190000</v>
      </c>
      <c r="J48" t="e">
        <f t="shared" si="19"/>
        <v>#REF!</v>
      </c>
      <c r="K48">
        <f t="shared" si="19"/>
        <v>149823360000</v>
      </c>
    </row>
    <row r="49" spans="3:27" x14ac:dyDescent="0.3">
      <c r="C49" s="1" t="s">
        <v>60</v>
      </c>
      <c r="D49" s="1" t="e">
        <f t="shared" ref="D49:K49" si="20">D1*100</f>
        <v>#REF!</v>
      </c>
      <c r="E49" s="1" t="e">
        <f t="shared" si="20"/>
        <v>#REF!</v>
      </c>
      <c r="F49" s="1" t="e">
        <f t="shared" si="20"/>
        <v>#REF!</v>
      </c>
      <c r="G49" s="1" t="e">
        <f t="shared" si="20"/>
        <v>#REF!</v>
      </c>
      <c r="H49" s="1" t="e">
        <f t="shared" si="20"/>
        <v>#REF!</v>
      </c>
      <c r="I49" s="1">
        <f t="shared" si="20"/>
        <v>5100</v>
      </c>
      <c r="J49" s="1" t="e">
        <f t="shared" si="20"/>
        <v>#REF!</v>
      </c>
      <c r="K49" s="1">
        <f t="shared" si="20"/>
        <v>88800</v>
      </c>
      <c r="M49" s="1" t="s">
        <v>31</v>
      </c>
      <c r="N49" s="1" t="e">
        <f>D49</f>
        <v>#REF!</v>
      </c>
      <c r="O49" s="1" t="e">
        <f t="shared" ref="O49:U49" si="21">E49</f>
        <v>#REF!</v>
      </c>
      <c r="P49" s="1" t="e">
        <f t="shared" si="21"/>
        <v>#REF!</v>
      </c>
      <c r="Q49" s="1" t="e">
        <f t="shared" si="21"/>
        <v>#REF!</v>
      </c>
      <c r="R49" s="1" t="e">
        <f t="shared" si="21"/>
        <v>#REF!</v>
      </c>
      <c r="S49" s="1">
        <f t="shared" si="21"/>
        <v>5100</v>
      </c>
      <c r="T49" s="1" t="e">
        <f t="shared" si="21"/>
        <v>#REF!</v>
      </c>
      <c r="U49" s="1">
        <f t="shared" si="21"/>
        <v>88800</v>
      </c>
    </row>
    <row r="50" spans="3:27" x14ac:dyDescent="0.3">
      <c r="C50" s="1" t="e">
        <f>"MOPS "&amp;C2</f>
        <v>#REF!</v>
      </c>
      <c r="D50" s="1" t="e">
        <f t="shared" ref="D50:K55" si="22">D$48/(D2/1000000)/10^6</f>
        <v>#REF!</v>
      </c>
      <c r="E50" s="1" t="e">
        <f t="shared" si="22"/>
        <v>#REF!</v>
      </c>
      <c r="F50" s="1" t="e">
        <f t="shared" si="22"/>
        <v>#REF!</v>
      </c>
      <c r="G50" s="1" t="e">
        <f t="shared" si="22"/>
        <v>#REF!</v>
      </c>
      <c r="H50" s="1" t="e">
        <f>H$48/(H2/1000000)/10^6</f>
        <v>#REF!</v>
      </c>
      <c r="I50" s="1" t="e">
        <f t="shared" si="22"/>
        <v>#REF!</v>
      </c>
      <c r="J50" s="1" t="e">
        <f t="shared" si="22"/>
        <v>#REF!</v>
      </c>
      <c r="K50" s="1" t="e">
        <f t="shared" si="22"/>
        <v>#REF!</v>
      </c>
      <c r="M50" s="1" t="e">
        <f t="shared" ref="M50:M55" si="23">C10</f>
        <v>#REF!</v>
      </c>
      <c r="N50" s="1" t="e">
        <f t="shared" ref="N50:U55" si="24">D2/D10</f>
        <v>#REF!</v>
      </c>
      <c r="O50" s="1" t="e">
        <f t="shared" si="24"/>
        <v>#REF!</v>
      </c>
      <c r="P50" s="1" t="e">
        <f t="shared" si="24"/>
        <v>#REF!</v>
      </c>
      <c r="Q50" s="1" t="e">
        <f t="shared" si="24"/>
        <v>#REF!</v>
      </c>
      <c r="R50" s="1" t="e">
        <f t="shared" si="24"/>
        <v>#REF!</v>
      </c>
      <c r="S50" s="1" t="e">
        <f t="shared" si="24"/>
        <v>#REF!</v>
      </c>
      <c r="T50" s="1" t="e">
        <f t="shared" si="24"/>
        <v>#REF!</v>
      </c>
      <c r="U50" s="1" t="e">
        <f t="shared" si="24"/>
        <v>#REF!</v>
      </c>
    </row>
    <row r="51" spans="3:27" x14ac:dyDescent="0.3">
      <c r="C51" s="1" t="e">
        <f t="shared" ref="C51:C55" si="25">"MOPS "&amp;C3</f>
        <v>#REF!</v>
      </c>
      <c r="D51" s="1" t="e">
        <f t="shared" si="22"/>
        <v>#REF!</v>
      </c>
      <c r="E51" s="1" t="e">
        <f t="shared" si="22"/>
        <v>#REF!</v>
      </c>
      <c r="F51" s="1" t="e">
        <f t="shared" si="22"/>
        <v>#REF!</v>
      </c>
      <c r="G51" s="1" t="e">
        <f t="shared" si="22"/>
        <v>#REF!</v>
      </c>
      <c r="H51" s="1" t="e">
        <f t="shared" si="22"/>
        <v>#REF!</v>
      </c>
      <c r="I51" s="1" t="e">
        <f t="shared" si="22"/>
        <v>#REF!</v>
      </c>
      <c r="J51" s="1" t="e">
        <f t="shared" si="22"/>
        <v>#REF!</v>
      </c>
      <c r="K51" s="1" t="e">
        <f t="shared" si="22"/>
        <v>#REF!</v>
      </c>
      <c r="M51" s="1" t="e">
        <f t="shared" si="23"/>
        <v>#REF!</v>
      </c>
      <c r="N51" s="1" t="e">
        <f t="shared" si="24"/>
        <v>#REF!</v>
      </c>
      <c r="O51" s="1" t="e">
        <f t="shared" si="24"/>
        <v>#REF!</v>
      </c>
      <c r="P51" s="1" t="e">
        <f t="shared" si="24"/>
        <v>#REF!</v>
      </c>
      <c r="Q51" s="1" t="e">
        <f t="shared" si="24"/>
        <v>#REF!</v>
      </c>
      <c r="R51" s="1" t="e">
        <f t="shared" si="24"/>
        <v>#REF!</v>
      </c>
      <c r="S51" s="1" t="e">
        <f t="shared" si="24"/>
        <v>#REF!</v>
      </c>
      <c r="T51" s="1" t="e">
        <f t="shared" si="24"/>
        <v>#REF!</v>
      </c>
      <c r="U51" s="1" t="e">
        <f t="shared" si="24"/>
        <v>#REF!</v>
      </c>
    </row>
    <row r="52" spans="3:27" x14ac:dyDescent="0.3">
      <c r="C52" s="1" t="e">
        <f t="shared" si="25"/>
        <v>#REF!</v>
      </c>
      <c r="D52" s="1" t="e">
        <f t="shared" si="22"/>
        <v>#REF!</v>
      </c>
      <c r="E52" s="1" t="e">
        <f t="shared" si="22"/>
        <v>#REF!</v>
      </c>
      <c r="F52" s="1" t="e">
        <f t="shared" si="22"/>
        <v>#REF!</v>
      </c>
      <c r="G52" s="1" t="e">
        <f t="shared" si="22"/>
        <v>#REF!</v>
      </c>
      <c r="H52" s="1" t="e">
        <f t="shared" si="22"/>
        <v>#REF!</v>
      </c>
      <c r="I52" s="1" t="e">
        <f t="shared" si="22"/>
        <v>#REF!</v>
      </c>
      <c r="J52" s="1" t="e">
        <f t="shared" si="22"/>
        <v>#REF!</v>
      </c>
      <c r="K52" s="1" t="e">
        <f t="shared" si="22"/>
        <v>#REF!</v>
      </c>
      <c r="M52" s="1" t="e">
        <f t="shared" si="23"/>
        <v>#REF!</v>
      </c>
      <c r="N52" s="1" t="e">
        <f t="shared" si="24"/>
        <v>#REF!</v>
      </c>
      <c r="O52" s="1" t="e">
        <f t="shared" si="24"/>
        <v>#REF!</v>
      </c>
      <c r="P52" s="1" t="e">
        <f t="shared" si="24"/>
        <v>#REF!</v>
      </c>
      <c r="Q52" s="1" t="e">
        <f t="shared" si="24"/>
        <v>#REF!</v>
      </c>
      <c r="R52" s="1" t="e">
        <f t="shared" si="24"/>
        <v>#REF!</v>
      </c>
      <c r="S52" s="1" t="e">
        <f t="shared" si="24"/>
        <v>#REF!</v>
      </c>
      <c r="T52" s="1" t="e">
        <f t="shared" si="24"/>
        <v>#REF!</v>
      </c>
      <c r="U52" s="1" t="e">
        <f t="shared" si="24"/>
        <v>#REF!</v>
      </c>
    </row>
    <row r="53" spans="3:27" x14ac:dyDescent="0.3">
      <c r="C53" s="1" t="e">
        <f t="shared" si="25"/>
        <v>#REF!</v>
      </c>
      <c r="D53" s="1" t="e">
        <f t="shared" si="22"/>
        <v>#REF!</v>
      </c>
      <c r="E53" s="1" t="e">
        <f t="shared" si="22"/>
        <v>#REF!</v>
      </c>
      <c r="F53" s="1" t="e">
        <f t="shared" si="22"/>
        <v>#REF!</v>
      </c>
      <c r="G53" s="1" t="e">
        <f t="shared" si="22"/>
        <v>#REF!</v>
      </c>
      <c r="H53" s="1" t="e">
        <f t="shared" si="22"/>
        <v>#REF!</v>
      </c>
      <c r="I53" s="1" t="e">
        <f t="shared" si="22"/>
        <v>#REF!</v>
      </c>
      <c r="J53" s="1" t="e">
        <f t="shared" si="22"/>
        <v>#REF!</v>
      </c>
      <c r="K53" s="1" t="e">
        <f t="shared" si="22"/>
        <v>#REF!</v>
      </c>
      <c r="M53" s="1" t="e">
        <f t="shared" si="23"/>
        <v>#REF!</v>
      </c>
      <c r="N53" s="1" t="e">
        <f t="shared" si="24"/>
        <v>#REF!</v>
      </c>
      <c r="O53" s="1" t="e">
        <f t="shared" si="24"/>
        <v>#REF!</v>
      </c>
      <c r="P53" s="1" t="e">
        <f t="shared" si="24"/>
        <v>#REF!</v>
      </c>
      <c r="Q53" s="1" t="e">
        <f t="shared" si="24"/>
        <v>#REF!</v>
      </c>
      <c r="R53" s="1" t="e">
        <f t="shared" si="24"/>
        <v>#REF!</v>
      </c>
      <c r="S53" s="1" t="e">
        <f t="shared" si="24"/>
        <v>#REF!</v>
      </c>
      <c r="T53" s="1" t="e">
        <f t="shared" si="24"/>
        <v>#REF!</v>
      </c>
      <c r="U53" s="1" t="e">
        <f t="shared" si="24"/>
        <v>#REF!</v>
      </c>
    </row>
    <row r="54" spans="3:27" x14ac:dyDescent="0.3">
      <c r="C54" s="1" t="e">
        <f t="shared" si="25"/>
        <v>#REF!</v>
      </c>
      <c r="D54" s="1" t="e">
        <f t="shared" si="22"/>
        <v>#REF!</v>
      </c>
      <c r="E54" s="1" t="e">
        <f t="shared" si="22"/>
        <v>#REF!</v>
      </c>
      <c r="F54" s="1" t="e">
        <f t="shared" si="22"/>
        <v>#REF!</v>
      </c>
      <c r="G54" s="1" t="e">
        <f t="shared" si="22"/>
        <v>#REF!</v>
      </c>
      <c r="H54" s="1" t="e">
        <f t="shared" si="22"/>
        <v>#REF!</v>
      </c>
      <c r="I54" s="1" t="e">
        <f t="shared" si="22"/>
        <v>#REF!</v>
      </c>
      <c r="J54" s="1" t="e">
        <f t="shared" si="22"/>
        <v>#REF!</v>
      </c>
      <c r="K54" s="1" t="e">
        <f t="shared" si="22"/>
        <v>#REF!</v>
      </c>
      <c r="M54" s="1" t="e">
        <f t="shared" si="23"/>
        <v>#REF!</v>
      </c>
      <c r="N54" s="1" t="e">
        <f t="shared" si="24"/>
        <v>#REF!</v>
      </c>
      <c r="O54" s="1" t="e">
        <f t="shared" si="24"/>
        <v>#REF!</v>
      </c>
      <c r="P54" s="1" t="e">
        <f t="shared" si="24"/>
        <v>#REF!</v>
      </c>
      <c r="Q54" s="1" t="e">
        <f t="shared" si="24"/>
        <v>#REF!</v>
      </c>
      <c r="R54" s="1" t="e">
        <f t="shared" si="24"/>
        <v>#REF!</v>
      </c>
      <c r="S54" s="1" t="e">
        <f t="shared" si="24"/>
        <v>#REF!</v>
      </c>
      <c r="T54" s="1" t="e">
        <f t="shared" si="24"/>
        <v>#REF!</v>
      </c>
      <c r="U54" s="1" t="e">
        <f t="shared" si="24"/>
        <v>#REF!</v>
      </c>
    </row>
    <row r="55" spans="3:27" x14ac:dyDescent="0.3">
      <c r="C55" s="12" t="e">
        <f t="shared" si="25"/>
        <v>#REF!</v>
      </c>
      <c r="D55" s="12" t="e">
        <f t="shared" si="22"/>
        <v>#REF!</v>
      </c>
      <c r="E55" s="12" t="e">
        <f t="shared" si="22"/>
        <v>#REF!</v>
      </c>
      <c r="F55" s="12" t="e">
        <f t="shared" si="22"/>
        <v>#REF!</v>
      </c>
      <c r="G55" s="12" t="e">
        <f t="shared" si="22"/>
        <v>#REF!</v>
      </c>
      <c r="H55" s="12" t="e">
        <f t="shared" si="22"/>
        <v>#REF!</v>
      </c>
      <c r="I55" s="12" t="e">
        <f t="shared" si="22"/>
        <v>#REF!</v>
      </c>
      <c r="J55" s="12" t="e">
        <f t="shared" si="22"/>
        <v>#REF!</v>
      </c>
      <c r="K55" s="12" t="e">
        <f t="shared" si="22"/>
        <v>#REF!</v>
      </c>
      <c r="M55" s="1" t="e">
        <f t="shared" si="23"/>
        <v>#REF!</v>
      </c>
      <c r="N55" s="1" t="e">
        <f t="shared" si="24"/>
        <v>#REF!</v>
      </c>
      <c r="O55" s="1" t="e">
        <f t="shared" si="24"/>
        <v>#REF!</v>
      </c>
      <c r="P55" s="1" t="e">
        <f t="shared" si="24"/>
        <v>#REF!</v>
      </c>
      <c r="Q55" s="1" t="e">
        <f t="shared" si="24"/>
        <v>#REF!</v>
      </c>
      <c r="R55" s="1" t="e">
        <f t="shared" si="24"/>
        <v>#REF!</v>
      </c>
      <c r="S55" s="1" t="e">
        <f t="shared" si="24"/>
        <v>#REF!</v>
      </c>
      <c r="T55" s="1" t="e">
        <f t="shared" si="24"/>
        <v>#REF!</v>
      </c>
      <c r="U55" s="1" t="e">
        <f t="shared" si="24"/>
        <v>#REF!</v>
      </c>
    </row>
    <row r="56" spans="3:27" x14ac:dyDescent="0.3">
      <c r="C56" s="1" t="str">
        <f>C49</f>
        <v>Talla:</v>
      </c>
      <c r="D56" s="1" t="e">
        <f>D49</f>
        <v>#REF!</v>
      </c>
      <c r="E56" s="1" t="e">
        <f t="shared" ref="E56:K56" si="26">E49</f>
        <v>#REF!</v>
      </c>
      <c r="F56" s="1" t="e">
        <f t="shared" si="26"/>
        <v>#REF!</v>
      </c>
      <c r="G56" s="1" t="e">
        <f t="shared" si="26"/>
        <v>#REF!</v>
      </c>
      <c r="H56" s="1" t="e">
        <f t="shared" si="26"/>
        <v>#REF!</v>
      </c>
      <c r="I56" s="1">
        <f t="shared" si="26"/>
        <v>5100</v>
      </c>
      <c r="J56" s="1" t="e">
        <f t="shared" si="26"/>
        <v>#REF!</v>
      </c>
      <c r="K56" s="1">
        <f t="shared" si="26"/>
        <v>88800</v>
      </c>
    </row>
    <row r="57" spans="3:27" x14ac:dyDescent="0.3">
      <c r="C57" s="1" t="e">
        <f>"MOPS "&amp;C10</f>
        <v>#REF!</v>
      </c>
      <c r="D57" s="1" t="e">
        <f>D$48/(D10/1000000)/10^6</f>
        <v>#REF!</v>
      </c>
      <c r="E57" s="1" t="e">
        <f t="shared" ref="D57:K62" si="27">E$48/(E10/1000000)/10^6</f>
        <v>#REF!</v>
      </c>
      <c r="F57" s="1" t="e">
        <f t="shared" si="27"/>
        <v>#REF!</v>
      </c>
      <c r="G57" s="1" t="e">
        <f t="shared" si="27"/>
        <v>#REF!</v>
      </c>
      <c r="H57" s="1" t="e">
        <f t="shared" si="27"/>
        <v>#REF!</v>
      </c>
      <c r="I57" s="1">
        <f t="shared" si="27"/>
        <v>1131.8937088615191</v>
      </c>
      <c r="J57" s="1" t="e">
        <f t="shared" si="27"/>
        <v>#REF!</v>
      </c>
      <c r="K57" s="1">
        <f t="shared" si="27"/>
        <v>1363.9730290442267</v>
      </c>
      <c r="M57" s="1" t="s">
        <v>32</v>
      </c>
      <c r="N57" s="1">
        <f>N1</f>
        <v>1</v>
      </c>
      <c r="O57" s="1">
        <f t="shared" ref="O57:S57" si="28">O1</f>
        <v>2</v>
      </c>
      <c r="P57" s="1">
        <f t="shared" si="28"/>
        <v>8</v>
      </c>
      <c r="Q57" s="1">
        <f t="shared" si="28"/>
        <v>32</v>
      </c>
      <c r="R57" s="1">
        <f t="shared" si="28"/>
        <v>128</v>
      </c>
      <c r="S57" s="1">
        <f t="shared" si="28"/>
        <v>512</v>
      </c>
      <c r="U57" s="1"/>
      <c r="V57" s="1"/>
      <c r="W57" s="1"/>
      <c r="X57" s="1"/>
      <c r="Y57" s="1"/>
      <c r="Z57" s="1"/>
      <c r="AA57" s="1"/>
    </row>
    <row r="58" spans="3:27" x14ac:dyDescent="0.3">
      <c r="C58" s="1" t="e">
        <f t="shared" ref="C58:C62" si="29">"MOPS "&amp;C11</f>
        <v>#REF!</v>
      </c>
      <c r="D58" s="1" t="e">
        <f t="shared" si="27"/>
        <v>#REF!</v>
      </c>
      <c r="E58" s="1" t="e">
        <f t="shared" si="27"/>
        <v>#REF!</v>
      </c>
      <c r="F58" s="1" t="e">
        <f t="shared" si="27"/>
        <v>#REF!</v>
      </c>
      <c r="G58" s="1" t="e">
        <f t="shared" si="27"/>
        <v>#REF!</v>
      </c>
      <c r="H58" s="1" t="e">
        <f t="shared" si="27"/>
        <v>#REF!</v>
      </c>
      <c r="I58" s="1" t="e">
        <f t="shared" si="27"/>
        <v>#DIV/0!</v>
      </c>
      <c r="J58" s="1" t="e">
        <f t="shared" si="27"/>
        <v>#REF!</v>
      </c>
      <c r="K58" s="1" t="e">
        <f t="shared" si="27"/>
        <v>#DIV/0!</v>
      </c>
      <c r="M58" s="1" t="e">
        <f>M2</f>
        <v>#REF!</v>
      </c>
      <c r="N58" s="1" t="e">
        <f t="shared" ref="N58:S59" si="30">$N$2/N2</f>
        <v>#REF!</v>
      </c>
      <c r="O58" s="1" t="e">
        <f t="shared" si="30"/>
        <v>#REF!</v>
      </c>
      <c r="P58" s="1" t="e">
        <f t="shared" si="30"/>
        <v>#REF!</v>
      </c>
      <c r="Q58" s="1" t="e">
        <f t="shared" si="30"/>
        <v>#REF!</v>
      </c>
      <c r="R58" s="1" t="e">
        <f t="shared" si="30"/>
        <v>#REF!</v>
      </c>
      <c r="S58" s="1" t="e">
        <f t="shared" si="30"/>
        <v>#REF!</v>
      </c>
      <c r="U58" s="1"/>
      <c r="V58" s="1"/>
      <c r="W58" s="1"/>
      <c r="X58" s="1"/>
      <c r="Y58" s="1"/>
      <c r="Z58" s="1"/>
      <c r="AA58" s="1"/>
    </row>
    <row r="59" spans="3:27" x14ac:dyDescent="0.3">
      <c r="C59" s="1" t="e">
        <f t="shared" si="29"/>
        <v>#REF!</v>
      </c>
      <c r="D59" s="1" t="e">
        <f t="shared" si="27"/>
        <v>#REF!</v>
      </c>
      <c r="E59" s="1" t="e">
        <f t="shared" si="27"/>
        <v>#REF!</v>
      </c>
      <c r="F59" s="1" t="e">
        <f t="shared" si="27"/>
        <v>#REF!</v>
      </c>
      <c r="G59" s="1" t="e">
        <f t="shared" si="27"/>
        <v>#REF!</v>
      </c>
      <c r="H59" s="1" t="e">
        <f t="shared" si="27"/>
        <v>#REF!</v>
      </c>
      <c r="I59" s="1" t="e">
        <f t="shared" si="27"/>
        <v>#DIV/0!</v>
      </c>
      <c r="J59" s="1" t="e">
        <f t="shared" si="27"/>
        <v>#REF!</v>
      </c>
      <c r="K59" s="1" t="e">
        <f t="shared" si="27"/>
        <v>#DIV/0!</v>
      </c>
      <c r="M59" s="1" t="e">
        <f t="shared" ref="M59:M63" si="31">M3</f>
        <v>#REF!</v>
      </c>
      <c r="N59" s="1" t="e">
        <f>$N$2/N3</f>
        <v>#REF!</v>
      </c>
      <c r="O59" s="1" t="e">
        <f t="shared" si="30"/>
        <v>#REF!</v>
      </c>
      <c r="P59" s="1" t="e">
        <f>$N$2/P3</f>
        <v>#REF!</v>
      </c>
      <c r="Q59" s="1" t="e">
        <f>$N$2/Q3</f>
        <v>#REF!</v>
      </c>
      <c r="R59" s="1" t="e">
        <f>$N$2/R3</f>
        <v>#REF!</v>
      </c>
      <c r="S59" s="1" t="e">
        <f>$N$2/S3</f>
        <v>#REF!</v>
      </c>
      <c r="U59" s="1"/>
      <c r="V59" s="1"/>
      <c r="W59" s="1"/>
      <c r="X59" s="1"/>
      <c r="Y59" s="1"/>
      <c r="Z59" s="1"/>
      <c r="AA59" s="1"/>
    </row>
    <row r="60" spans="3:27" x14ac:dyDescent="0.3">
      <c r="C60" s="1" t="e">
        <f t="shared" si="29"/>
        <v>#REF!</v>
      </c>
      <c r="D60" s="1" t="e">
        <f t="shared" si="27"/>
        <v>#REF!</v>
      </c>
      <c r="E60" s="1" t="e">
        <f t="shared" si="27"/>
        <v>#REF!</v>
      </c>
      <c r="F60" s="1" t="e">
        <f t="shared" si="27"/>
        <v>#REF!</v>
      </c>
      <c r="G60" s="1" t="e">
        <f t="shared" si="27"/>
        <v>#REF!</v>
      </c>
      <c r="H60" s="1" t="e">
        <f t="shared" si="27"/>
        <v>#REF!</v>
      </c>
      <c r="I60" s="1" t="e">
        <f t="shared" si="27"/>
        <v>#DIV/0!</v>
      </c>
      <c r="J60" s="1" t="e">
        <f t="shared" si="27"/>
        <v>#REF!</v>
      </c>
      <c r="K60" s="1" t="e">
        <f t="shared" si="27"/>
        <v>#DIV/0!</v>
      </c>
      <c r="M60" s="1" t="e">
        <f t="shared" si="31"/>
        <v>#REF!</v>
      </c>
      <c r="N60" s="1" t="e">
        <f>$N$2/N4</f>
        <v>#REF!</v>
      </c>
      <c r="O60" s="1" t="e">
        <f>$N$2/O4</f>
        <v>#REF!</v>
      </c>
      <c r="P60" s="1" t="e">
        <f t="shared" ref="P60" si="32">$N$2/P4</f>
        <v>#REF!</v>
      </c>
      <c r="Q60" s="1" t="e">
        <f>$N$2/Q4</f>
        <v>#REF!</v>
      </c>
      <c r="R60" s="1" t="e">
        <f>$N$2/R4</f>
        <v>#REF!</v>
      </c>
      <c r="S60" s="1" t="e">
        <f>$N$2/S4</f>
        <v>#REF!</v>
      </c>
      <c r="U60" s="1"/>
      <c r="V60" s="1"/>
      <c r="W60" s="1"/>
      <c r="X60" s="1"/>
      <c r="Y60" s="1"/>
      <c r="Z60" s="1"/>
      <c r="AA60" s="1"/>
    </row>
    <row r="61" spans="3:27" x14ac:dyDescent="0.3">
      <c r="C61" s="1" t="e">
        <f t="shared" si="29"/>
        <v>#REF!</v>
      </c>
      <c r="D61" s="1" t="e">
        <f t="shared" si="27"/>
        <v>#REF!</v>
      </c>
      <c r="E61" s="1" t="e">
        <f t="shared" si="27"/>
        <v>#REF!</v>
      </c>
      <c r="F61" s="1" t="e">
        <f t="shared" si="27"/>
        <v>#REF!</v>
      </c>
      <c r="G61" s="1" t="e">
        <f t="shared" si="27"/>
        <v>#REF!</v>
      </c>
      <c r="H61" s="1" t="e">
        <f t="shared" si="27"/>
        <v>#REF!</v>
      </c>
      <c r="I61" s="1" t="e">
        <f t="shared" si="27"/>
        <v>#DIV/0!</v>
      </c>
      <c r="J61" s="1" t="e">
        <f t="shared" si="27"/>
        <v>#REF!</v>
      </c>
      <c r="K61" s="1" t="e">
        <f t="shared" si="27"/>
        <v>#DIV/0!</v>
      </c>
      <c r="M61" s="1" t="e">
        <f t="shared" si="31"/>
        <v>#REF!</v>
      </c>
      <c r="N61" s="1" t="e">
        <f>$N$2/N5</f>
        <v>#REF!</v>
      </c>
      <c r="O61" s="1" t="e">
        <f>$N$2/O5</f>
        <v>#REF!</v>
      </c>
      <c r="P61" s="1" t="e">
        <f>$N$2/P5</f>
        <v>#REF!</v>
      </c>
      <c r="Q61" s="1" t="e">
        <f t="shared" ref="Q61" si="33">$N$2/Q5</f>
        <v>#REF!</v>
      </c>
      <c r="R61" s="1" t="e">
        <f>$N$2/R5</f>
        <v>#REF!</v>
      </c>
      <c r="S61" s="1" t="e">
        <f>$N$2/S5</f>
        <v>#REF!</v>
      </c>
      <c r="U61" s="1"/>
      <c r="V61" s="1"/>
      <c r="W61" s="1"/>
      <c r="X61" s="1"/>
      <c r="Y61" s="1"/>
      <c r="Z61" s="1"/>
      <c r="AA61" s="1"/>
    </row>
    <row r="62" spans="3:27" x14ac:dyDescent="0.3">
      <c r="C62" s="1" t="e">
        <f t="shared" si="29"/>
        <v>#REF!</v>
      </c>
      <c r="D62" s="1" t="e">
        <f>D$48/(D15/1000000)/10^6</f>
        <v>#REF!</v>
      </c>
      <c r="E62" s="1" t="e">
        <f t="shared" si="27"/>
        <v>#REF!</v>
      </c>
      <c r="F62" s="1" t="e">
        <f t="shared" si="27"/>
        <v>#REF!</v>
      </c>
      <c r="G62" s="1" t="e">
        <f t="shared" si="27"/>
        <v>#REF!</v>
      </c>
      <c r="H62" s="1" t="e">
        <f t="shared" si="27"/>
        <v>#REF!</v>
      </c>
      <c r="I62" s="1" t="e">
        <f t="shared" si="27"/>
        <v>#DIV/0!</v>
      </c>
      <c r="J62" s="1" t="e">
        <f t="shared" si="27"/>
        <v>#REF!</v>
      </c>
      <c r="K62" s="1" t="e">
        <f t="shared" si="27"/>
        <v>#DIV/0!</v>
      </c>
      <c r="M62" s="1" t="e">
        <f t="shared" si="31"/>
        <v>#REF!</v>
      </c>
      <c r="N62" s="1" t="e">
        <f>$N$2/N6</f>
        <v>#REF!</v>
      </c>
      <c r="O62" s="1" t="e">
        <f>$N$2/O6</f>
        <v>#REF!</v>
      </c>
      <c r="P62" s="1" t="e">
        <f>$N$2/P6</f>
        <v>#REF!</v>
      </c>
      <c r="Q62" s="1" t="e">
        <f>$N$2/Q6</f>
        <v>#REF!</v>
      </c>
      <c r="R62" s="1" t="e">
        <f t="shared" ref="R62" si="34">$N$2/R6</f>
        <v>#REF!</v>
      </c>
      <c r="S62" s="1" t="e">
        <f>$N$2/S6</f>
        <v>#REF!</v>
      </c>
      <c r="U62" s="1"/>
      <c r="V62" s="1"/>
      <c r="W62" s="1"/>
      <c r="X62" s="1"/>
      <c r="Y62" s="1"/>
      <c r="Z62" s="1"/>
      <c r="AA62" s="1"/>
    </row>
    <row r="63" spans="3:27" x14ac:dyDescent="0.3">
      <c r="M63" s="1" t="e">
        <f t="shared" si="31"/>
        <v>#REF!</v>
      </c>
      <c r="N63" s="1" t="e">
        <f>$N$2/N7</f>
        <v>#REF!</v>
      </c>
      <c r="O63" s="1" t="e">
        <f>$N$2/O7</f>
        <v>#REF!</v>
      </c>
      <c r="P63" s="1" t="e">
        <f>$N$2/P7</f>
        <v>#REF!</v>
      </c>
      <c r="Q63" s="1" t="e">
        <f>$N$2/Q7</f>
        <v>#REF!</v>
      </c>
      <c r="R63" s="1" t="e">
        <f>$N$2/R7</f>
        <v>#REF!</v>
      </c>
      <c r="S63" s="1" t="e">
        <f t="shared" ref="S63" si="35">$N$2/S7</f>
        <v>#REF!</v>
      </c>
      <c r="U63" s="1"/>
      <c r="V63" s="1"/>
      <c r="W63" s="1"/>
      <c r="X63" s="1"/>
      <c r="Y63" s="1"/>
      <c r="Z63" s="1"/>
      <c r="AA63" s="1"/>
    </row>
    <row r="64" spans="3:27" x14ac:dyDescent="0.3"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2:27" x14ac:dyDescent="0.3">
      <c r="D65">
        <f>N65</f>
        <v>1</v>
      </c>
      <c r="E65">
        <f>O65</f>
        <v>2</v>
      </c>
      <c r="F65">
        <v>4</v>
      </c>
      <c r="G65">
        <v>8</v>
      </c>
      <c r="H65">
        <v>12</v>
      </c>
      <c r="I65">
        <v>24</v>
      </c>
      <c r="M65" s="1" t="s">
        <v>32</v>
      </c>
      <c r="N65" s="1">
        <f>N57</f>
        <v>1</v>
      </c>
      <c r="O65" s="1">
        <f t="shared" ref="O65:S65" si="36">O57</f>
        <v>2</v>
      </c>
      <c r="P65" s="1">
        <f t="shared" si="36"/>
        <v>8</v>
      </c>
      <c r="Q65" s="1">
        <f t="shared" si="36"/>
        <v>32</v>
      </c>
      <c r="R65" s="1">
        <f t="shared" si="36"/>
        <v>128</v>
      </c>
      <c r="S65" s="1">
        <f t="shared" si="36"/>
        <v>512</v>
      </c>
      <c r="U65" s="1"/>
      <c r="V65" s="1"/>
      <c r="W65" s="1"/>
      <c r="X65" s="1"/>
      <c r="Y65" s="1"/>
      <c r="Z65" s="1"/>
      <c r="AA65" s="1"/>
    </row>
    <row r="66" spans="2:27" x14ac:dyDescent="0.3">
      <c r="B66" t="s">
        <v>43</v>
      </c>
      <c r="C66" t="s">
        <v>34</v>
      </c>
      <c r="D66" t="e">
        <f ca="1">INDIRECT($B66&amp;D$64)</f>
        <v>#REF!</v>
      </c>
      <c r="E66" t="e">
        <f ca="1">INDIRECT($B66&amp;E$64)</f>
        <v>#REF!</v>
      </c>
      <c r="F66" t="e">
        <f ca="1">INDIRECT($B66&amp;F$64)</f>
        <v>#REF!</v>
      </c>
      <c r="G66" t="e">
        <f ca="1">INDIRECT($B66&amp;G$64)</f>
        <v>#REF!</v>
      </c>
      <c r="H66" t="e">
        <f t="shared" ref="H66:I66" ca="1" si="37">INDIRECT($B66&amp;H$64)</f>
        <v>#REF!</v>
      </c>
      <c r="I66" t="e">
        <f t="shared" ca="1" si="37"/>
        <v>#REF!</v>
      </c>
      <c r="M66" s="1" t="e">
        <f>M10</f>
        <v>#REF!</v>
      </c>
      <c r="N66" s="1" t="e">
        <f t="shared" ref="N66:S71" si="38">$N$10/N10</f>
        <v>#REF!</v>
      </c>
      <c r="O66" s="1" t="e">
        <f t="shared" si="38"/>
        <v>#REF!</v>
      </c>
      <c r="P66" s="1" t="e">
        <f t="shared" si="38"/>
        <v>#REF!</v>
      </c>
      <c r="Q66" s="1" t="e">
        <f t="shared" si="38"/>
        <v>#REF!</v>
      </c>
      <c r="R66" s="1" t="e">
        <f t="shared" si="38"/>
        <v>#REF!</v>
      </c>
      <c r="S66" s="1" t="e">
        <f t="shared" si="38"/>
        <v>#REF!</v>
      </c>
      <c r="U66" s="1"/>
      <c r="V66" s="1"/>
      <c r="W66" s="1"/>
      <c r="X66" s="1"/>
      <c r="Y66" s="1"/>
      <c r="Z66" s="1"/>
      <c r="AA66" s="1"/>
    </row>
    <row r="67" spans="2:27" x14ac:dyDescent="0.3">
      <c r="B67" t="s">
        <v>44</v>
      </c>
      <c r="C67" t="s">
        <v>35</v>
      </c>
      <c r="D67" t="e">
        <f t="shared" ref="D67:I73" ca="1" si="39">INDIRECT($B67&amp;D$64)</f>
        <v>#REF!</v>
      </c>
      <c r="E67" t="e">
        <f t="shared" ca="1" si="39"/>
        <v>#REF!</v>
      </c>
      <c r="F67" t="e">
        <f t="shared" ca="1" si="39"/>
        <v>#REF!</v>
      </c>
      <c r="G67" t="e">
        <f t="shared" ca="1" si="39"/>
        <v>#REF!</v>
      </c>
      <c r="H67" t="e">
        <f t="shared" ca="1" si="39"/>
        <v>#REF!</v>
      </c>
      <c r="I67" t="e">
        <f t="shared" ca="1" si="39"/>
        <v>#REF!</v>
      </c>
      <c r="M67" s="1" t="e">
        <f t="shared" ref="M67:M71" si="40">M11</f>
        <v>#REF!</v>
      </c>
      <c r="N67" s="1" t="e">
        <f>$N$10/N11</f>
        <v>#REF!</v>
      </c>
      <c r="O67" s="1" t="e">
        <f t="shared" si="38"/>
        <v>#REF!</v>
      </c>
      <c r="P67" s="1" t="e">
        <f t="shared" si="38"/>
        <v>#REF!</v>
      </c>
      <c r="Q67" s="1" t="e">
        <f t="shared" si="38"/>
        <v>#REF!</v>
      </c>
      <c r="R67" s="1" t="e">
        <f t="shared" si="38"/>
        <v>#REF!</v>
      </c>
      <c r="S67" s="1" t="e">
        <f t="shared" si="38"/>
        <v>#REF!</v>
      </c>
      <c r="U67" s="1"/>
      <c r="V67" s="1"/>
      <c r="W67" s="1"/>
      <c r="X67" s="1"/>
      <c r="Y67" s="1"/>
      <c r="Z67" s="1"/>
      <c r="AA67" s="1"/>
    </row>
    <row r="68" spans="2:27" x14ac:dyDescent="0.3">
      <c r="B68" t="s">
        <v>45</v>
      </c>
      <c r="C68" t="s">
        <v>36</v>
      </c>
      <c r="D68" t="e">
        <f t="shared" ca="1" si="39"/>
        <v>#REF!</v>
      </c>
      <c r="E68" t="e">
        <f t="shared" ca="1" si="39"/>
        <v>#REF!</v>
      </c>
      <c r="F68" t="e">
        <f t="shared" ca="1" si="39"/>
        <v>#REF!</v>
      </c>
      <c r="G68" t="e">
        <f t="shared" ca="1" si="39"/>
        <v>#REF!</v>
      </c>
      <c r="H68" t="e">
        <f t="shared" ca="1" si="39"/>
        <v>#REF!</v>
      </c>
      <c r="I68" t="e">
        <f t="shared" ca="1" si="39"/>
        <v>#REF!</v>
      </c>
      <c r="M68" s="1" t="e">
        <f t="shared" si="40"/>
        <v>#REF!</v>
      </c>
      <c r="N68" s="1" t="e">
        <f>$N$10/N12</f>
        <v>#REF!</v>
      </c>
      <c r="O68" s="1" t="e">
        <f>$N$10/O12</f>
        <v>#REF!</v>
      </c>
      <c r="P68" s="1" t="e">
        <f t="shared" si="38"/>
        <v>#REF!</v>
      </c>
      <c r="Q68" s="1" t="e">
        <f t="shared" si="38"/>
        <v>#REF!</v>
      </c>
      <c r="R68" s="1" t="e">
        <f t="shared" si="38"/>
        <v>#REF!</v>
      </c>
      <c r="S68" s="1" t="e">
        <f t="shared" si="38"/>
        <v>#REF!</v>
      </c>
      <c r="U68" s="1"/>
      <c r="V68" s="1"/>
      <c r="W68" s="1"/>
      <c r="X68" s="1"/>
      <c r="Y68" s="1"/>
      <c r="Z68" s="1"/>
      <c r="AA68" s="1"/>
    </row>
    <row r="69" spans="2:27" x14ac:dyDescent="0.3">
      <c r="B69" t="s">
        <v>46</v>
      </c>
      <c r="C69" t="s">
        <v>37</v>
      </c>
      <c r="D69" t="e">
        <f t="shared" ca="1" si="39"/>
        <v>#REF!</v>
      </c>
      <c r="E69" t="e">
        <f t="shared" ca="1" si="39"/>
        <v>#REF!</v>
      </c>
      <c r="F69" t="e">
        <f t="shared" ca="1" si="39"/>
        <v>#REF!</v>
      </c>
      <c r="G69" t="e">
        <f t="shared" ca="1" si="39"/>
        <v>#REF!</v>
      </c>
      <c r="H69" t="e">
        <f t="shared" ca="1" si="39"/>
        <v>#REF!</v>
      </c>
      <c r="I69" t="e">
        <f t="shared" ca="1" si="39"/>
        <v>#REF!</v>
      </c>
      <c r="M69" s="1" t="e">
        <f t="shared" si="40"/>
        <v>#REF!</v>
      </c>
      <c r="N69" s="1" t="e">
        <f>$N$10/N13</f>
        <v>#REF!</v>
      </c>
      <c r="O69" s="1" t="e">
        <f>$N$10/O13</f>
        <v>#REF!</v>
      </c>
      <c r="P69" s="1" t="e">
        <f>$N$10/P13</f>
        <v>#REF!</v>
      </c>
      <c r="Q69" s="1" t="e">
        <f t="shared" si="38"/>
        <v>#REF!</v>
      </c>
      <c r="R69" s="1" t="e">
        <f t="shared" si="38"/>
        <v>#REF!</v>
      </c>
      <c r="S69" s="1" t="e">
        <f t="shared" si="38"/>
        <v>#REF!</v>
      </c>
      <c r="U69" s="1"/>
      <c r="V69" s="1"/>
      <c r="W69" s="1"/>
      <c r="X69" s="1"/>
      <c r="Y69" s="1"/>
      <c r="Z69" s="1"/>
      <c r="AA69" s="1"/>
    </row>
    <row r="70" spans="2:27" x14ac:dyDescent="0.3">
      <c r="B70" t="s">
        <v>47</v>
      </c>
      <c r="C70" t="s">
        <v>38</v>
      </c>
      <c r="D70" t="e">
        <f t="shared" ca="1" si="39"/>
        <v>#REF!</v>
      </c>
      <c r="E70" t="e">
        <f t="shared" ca="1" si="39"/>
        <v>#REF!</v>
      </c>
      <c r="F70" t="e">
        <f t="shared" ca="1" si="39"/>
        <v>#REF!</v>
      </c>
      <c r="G70" t="e">
        <f t="shared" ca="1" si="39"/>
        <v>#REF!</v>
      </c>
      <c r="H70" t="e">
        <f t="shared" ca="1" si="39"/>
        <v>#REF!</v>
      </c>
      <c r="I70" t="e">
        <f t="shared" ca="1" si="39"/>
        <v>#REF!</v>
      </c>
      <c r="M70" s="1" t="e">
        <f t="shared" si="40"/>
        <v>#REF!</v>
      </c>
      <c r="N70" s="1" t="e">
        <f>$N$10/N14</f>
        <v>#REF!</v>
      </c>
      <c r="O70" s="1" t="e">
        <f>$N$10/O14</f>
        <v>#REF!</v>
      </c>
      <c r="P70" s="1" t="e">
        <f>$N$10/P14</f>
        <v>#REF!</v>
      </c>
      <c r="Q70" s="1" t="e">
        <f>$N$10/Q14</f>
        <v>#REF!</v>
      </c>
      <c r="R70" s="1" t="e">
        <f t="shared" si="38"/>
        <v>#REF!</v>
      </c>
      <c r="S70" s="1" t="e">
        <f t="shared" si="38"/>
        <v>#REF!</v>
      </c>
      <c r="U70" s="1"/>
      <c r="V70" s="1"/>
      <c r="W70" s="1"/>
      <c r="X70" s="1"/>
      <c r="Y70" s="1"/>
      <c r="Z70" s="1"/>
      <c r="AA70" s="1"/>
    </row>
    <row r="71" spans="2:27" x14ac:dyDescent="0.3">
      <c r="B71" t="s">
        <v>48</v>
      </c>
      <c r="C71" t="s">
        <v>39</v>
      </c>
      <c r="D71" t="e">
        <f t="shared" ca="1" si="39"/>
        <v>#REF!</v>
      </c>
      <c r="E71" t="e">
        <f t="shared" ca="1" si="39"/>
        <v>#REF!</v>
      </c>
      <c r="F71" t="e">
        <f t="shared" ca="1" si="39"/>
        <v>#REF!</v>
      </c>
      <c r="G71" t="e">
        <f t="shared" ca="1" si="39"/>
        <v>#REF!</v>
      </c>
      <c r="H71" t="e">
        <f t="shared" ca="1" si="39"/>
        <v>#REF!</v>
      </c>
      <c r="I71" t="e">
        <f t="shared" ca="1" si="39"/>
        <v>#REF!</v>
      </c>
      <c r="M71" s="1" t="e">
        <f t="shared" si="40"/>
        <v>#REF!</v>
      </c>
      <c r="N71" s="1" t="e">
        <f>$N$10/N15</f>
        <v>#REF!</v>
      </c>
      <c r="O71" s="1" t="e">
        <f>$N$10/O15</f>
        <v>#REF!</v>
      </c>
      <c r="P71" s="1" t="e">
        <f>$N$10/P15</f>
        <v>#REF!</v>
      </c>
      <c r="Q71" s="1" t="e">
        <f>$N$10/Q15</f>
        <v>#REF!</v>
      </c>
      <c r="R71" s="1" t="e">
        <f>$N$10/R15</f>
        <v>#REF!</v>
      </c>
      <c r="S71" s="1" t="e">
        <f t="shared" si="38"/>
        <v>#REF!</v>
      </c>
      <c r="U71" s="1"/>
      <c r="V71" s="1"/>
      <c r="W71" s="1"/>
      <c r="X71" s="1"/>
      <c r="Y71" s="1"/>
      <c r="Z71" s="1"/>
      <c r="AA71" s="1"/>
    </row>
    <row r="72" spans="2:27" x14ac:dyDescent="0.3">
      <c r="B72" t="s">
        <v>41</v>
      </c>
      <c r="C72" t="s">
        <v>33</v>
      </c>
      <c r="D72" t="e">
        <f t="shared" ca="1" si="39"/>
        <v>#REF!</v>
      </c>
      <c r="E72" t="e">
        <f t="shared" ca="1" si="39"/>
        <v>#REF!</v>
      </c>
      <c r="F72" t="e">
        <f t="shared" ca="1" si="39"/>
        <v>#REF!</v>
      </c>
      <c r="G72" t="e">
        <f t="shared" ca="1" si="39"/>
        <v>#REF!</v>
      </c>
      <c r="H72" t="e">
        <f t="shared" ca="1" si="39"/>
        <v>#REF!</v>
      </c>
      <c r="I72" t="e">
        <f t="shared" ca="1" si="39"/>
        <v>#REF!</v>
      </c>
    </row>
    <row r="73" spans="2:27" x14ac:dyDescent="0.3">
      <c r="B73" t="s">
        <v>42</v>
      </c>
      <c r="C73" t="s">
        <v>40</v>
      </c>
      <c r="D73" t="e">
        <f t="shared" ca="1" si="39"/>
        <v>#REF!</v>
      </c>
      <c r="E73" t="e">
        <f t="shared" ca="1" si="39"/>
        <v>#REF!</v>
      </c>
      <c r="F73" t="e">
        <f t="shared" ca="1" si="39"/>
        <v>#REF!</v>
      </c>
      <c r="G73" t="e">
        <f t="shared" ca="1" si="39"/>
        <v>#REF!</v>
      </c>
      <c r="H73" t="e">
        <f t="shared" ca="1" si="39"/>
        <v>#REF!</v>
      </c>
      <c r="I73" t="e">
        <f t="shared" ca="1" si="39"/>
        <v>#REF!</v>
      </c>
    </row>
    <row r="74" spans="2:27" x14ac:dyDescent="0.3">
      <c r="D74">
        <v>10</v>
      </c>
      <c r="E74">
        <v>11</v>
      </c>
      <c r="F74">
        <v>12</v>
      </c>
      <c r="G74">
        <v>13</v>
      </c>
      <c r="H74">
        <v>14</v>
      </c>
      <c r="I74">
        <v>15</v>
      </c>
    </row>
    <row r="75" spans="2:27" x14ac:dyDescent="0.3">
      <c r="D75">
        <f>N65</f>
        <v>1</v>
      </c>
      <c r="E75">
        <f>O65</f>
        <v>2</v>
      </c>
      <c r="F75">
        <v>4</v>
      </c>
      <c r="G75">
        <v>8</v>
      </c>
      <c r="H75">
        <v>12</v>
      </c>
      <c r="I75">
        <f>I65</f>
        <v>24</v>
      </c>
    </row>
    <row r="76" spans="2:27" x14ac:dyDescent="0.3">
      <c r="B76" t="s">
        <v>43</v>
      </c>
      <c r="C76" t="s">
        <v>34</v>
      </c>
      <c r="D76">
        <f ca="1">INDIRECT($B76&amp;D$74)</f>
        <v>1</v>
      </c>
      <c r="E76">
        <f t="shared" ref="E76:I76" ca="1" si="41">INDIRECT($B76&amp;E$74)</f>
        <v>0.15522438044206296</v>
      </c>
      <c r="F76">
        <f t="shared" ca="1" si="41"/>
        <v>3.973765432098765E-2</v>
      </c>
      <c r="G76" t="e">
        <f t="shared" ca="1" si="41"/>
        <v>#DIV/0!</v>
      </c>
      <c r="H76" t="e">
        <f t="shared" ca="1" si="41"/>
        <v>#DIV/0!</v>
      </c>
      <c r="I76" t="e">
        <f t="shared" ca="1" si="41"/>
        <v>#DIV/0!</v>
      </c>
    </row>
    <row r="77" spans="2:27" x14ac:dyDescent="0.3">
      <c r="B77" t="s">
        <v>44</v>
      </c>
      <c r="C77" t="s">
        <v>35</v>
      </c>
      <c r="D77">
        <f t="shared" ref="D77:I83" ca="1" si="42">INDIRECT($B77&amp;D$74)</f>
        <v>1</v>
      </c>
      <c r="E77">
        <f t="shared" ca="1" si="42"/>
        <v>0.45150278584320808</v>
      </c>
      <c r="F77">
        <f t="shared" ca="1" si="42"/>
        <v>0.18496431556612875</v>
      </c>
      <c r="G77" t="e">
        <f t="shared" ca="1" si="42"/>
        <v>#DIV/0!</v>
      </c>
      <c r="H77" t="e">
        <f t="shared" ca="1" si="42"/>
        <v>#DIV/0!</v>
      </c>
      <c r="I77" t="e">
        <f t="shared" ca="1" si="42"/>
        <v>#DIV/0!</v>
      </c>
    </row>
    <row r="78" spans="2:27" x14ac:dyDescent="0.3">
      <c r="B78" t="s">
        <v>45</v>
      </c>
      <c r="C78" t="s">
        <v>36</v>
      </c>
      <c r="D78">
        <f t="shared" ca="1" si="42"/>
        <v>1</v>
      </c>
      <c r="E78">
        <f t="shared" ca="1" si="42"/>
        <v>0.71015138023152269</v>
      </c>
      <c r="F78">
        <f t="shared" ca="1" si="42"/>
        <v>0.11067265336819108</v>
      </c>
      <c r="G78">
        <f t="shared" ca="1" si="42"/>
        <v>1.2496133262434719E-2</v>
      </c>
      <c r="H78" t="e">
        <f t="shared" ca="1" si="42"/>
        <v>#DIV/0!</v>
      </c>
      <c r="I78" t="e">
        <f t="shared" ca="1" si="42"/>
        <v>#DIV/0!</v>
      </c>
    </row>
    <row r="79" spans="2:27" x14ac:dyDescent="0.3">
      <c r="B79" t="s">
        <v>46</v>
      </c>
      <c r="C79" t="s">
        <v>37</v>
      </c>
      <c r="D79">
        <f t="shared" ca="1" si="42"/>
        <v>1</v>
      </c>
      <c r="E79">
        <f t="shared" ca="1" si="42"/>
        <v>1.0110938316955129</v>
      </c>
      <c r="F79">
        <f t="shared" ca="1" si="42"/>
        <v>0.28282644566114157</v>
      </c>
      <c r="G79">
        <f t="shared" ca="1" si="42"/>
        <v>3.4626710938805649E-2</v>
      </c>
      <c r="H79" t="e">
        <f t="shared" ca="1" si="42"/>
        <v>#DIV/0!</v>
      </c>
      <c r="I79" t="e">
        <f t="shared" ca="1" si="42"/>
        <v>#DIV/0!</v>
      </c>
    </row>
    <row r="80" spans="2:27" x14ac:dyDescent="0.3">
      <c r="B80" t="s">
        <v>47</v>
      </c>
      <c r="C80" t="s">
        <v>38</v>
      </c>
      <c r="D80">
        <f t="shared" ca="1" si="42"/>
        <v>1</v>
      </c>
      <c r="E80" t="e">
        <f t="shared" ca="1" si="42"/>
        <v>#DIV/0!</v>
      </c>
      <c r="F80" t="e">
        <f t="shared" ca="1" si="42"/>
        <v>#DIV/0!</v>
      </c>
      <c r="G80" t="e">
        <f t="shared" ca="1" si="42"/>
        <v>#DIV/0!</v>
      </c>
      <c r="H80" t="e">
        <f t="shared" ca="1" si="42"/>
        <v>#DIV/0!</v>
      </c>
      <c r="I80" t="e">
        <f t="shared" ca="1" si="42"/>
        <v>#DIV/0!</v>
      </c>
    </row>
    <row r="81" spans="2:9" x14ac:dyDescent="0.3">
      <c r="B81" t="s">
        <v>48</v>
      </c>
      <c r="C81" t="s">
        <v>39</v>
      </c>
      <c r="D81">
        <f t="shared" ca="1" si="42"/>
        <v>1</v>
      </c>
      <c r="E81" t="e">
        <f t="shared" ca="1" si="42"/>
        <v>#DIV/0!</v>
      </c>
      <c r="F81" t="e">
        <f t="shared" ca="1" si="42"/>
        <v>#DIV/0!</v>
      </c>
      <c r="G81" t="e">
        <f t="shared" ca="1" si="42"/>
        <v>#DIV/0!</v>
      </c>
      <c r="H81" t="e">
        <f t="shared" ca="1" si="42"/>
        <v>#DIV/0!</v>
      </c>
      <c r="I81" t="e">
        <f t="shared" ca="1" si="42"/>
        <v>#DIV/0!</v>
      </c>
    </row>
    <row r="82" spans="2:9" x14ac:dyDescent="0.3">
      <c r="B82" t="s">
        <v>41</v>
      </c>
      <c r="C82" t="s">
        <v>33</v>
      </c>
      <c r="D82">
        <f t="shared" ca="1" si="42"/>
        <v>1</v>
      </c>
      <c r="E82" t="e">
        <f t="shared" ca="1" si="42"/>
        <v>#DIV/0!</v>
      </c>
      <c r="F82" t="e">
        <f t="shared" ca="1" si="42"/>
        <v>#DIV/0!</v>
      </c>
      <c r="G82" t="e">
        <f t="shared" ca="1" si="42"/>
        <v>#DIV/0!</v>
      </c>
      <c r="H82" t="e">
        <f t="shared" ca="1" si="42"/>
        <v>#DIV/0!</v>
      </c>
      <c r="I82" t="e">
        <f t="shared" ca="1" si="42"/>
        <v>#DIV/0!</v>
      </c>
    </row>
    <row r="83" spans="2:9" x14ac:dyDescent="0.3">
      <c r="B83" t="s">
        <v>42</v>
      </c>
      <c r="C83" t="s">
        <v>40</v>
      </c>
      <c r="D83">
        <f t="shared" ca="1" si="42"/>
        <v>1</v>
      </c>
      <c r="E83" t="e">
        <f t="shared" ca="1" si="42"/>
        <v>#DIV/0!</v>
      </c>
      <c r="F83" t="e">
        <f t="shared" ca="1" si="42"/>
        <v>#DIV/0!</v>
      </c>
      <c r="G83" t="e">
        <f t="shared" ca="1" si="42"/>
        <v>#DIV/0!</v>
      </c>
      <c r="H83" t="e">
        <f t="shared" ca="1" si="42"/>
        <v>#DIV/0!</v>
      </c>
      <c r="I83" t="e">
        <f t="shared" ca="1" si="42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E29"/>
  <sheetViews>
    <sheetView workbookViewId="0">
      <selection activeCell="E20" sqref="E20"/>
    </sheetView>
  </sheetViews>
  <sheetFormatPr baseColWidth="10" defaultRowHeight="14.4" x14ac:dyDescent="0.3"/>
  <cols>
    <col min="2" max="2" width="25.5546875" bestFit="1" customWidth="1"/>
  </cols>
  <sheetData>
    <row r="2" spans="2:5" x14ac:dyDescent="0.3">
      <c r="B2" t="s">
        <v>7</v>
      </c>
      <c r="C2">
        <v>780</v>
      </c>
      <c r="E2" t="s">
        <v>16</v>
      </c>
    </row>
    <row r="3" spans="2:5" x14ac:dyDescent="0.3">
      <c r="B3" t="s">
        <v>17</v>
      </c>
      <c r="C3" t="e">
        <f>C4+C17</f>
        <v>#REF!</v>
      </c>
      <c r="E3" t="e">
        <f>C3/C2*100</f>
        <v>#REF!</v>
      </c>
    </row>
    <row r="4" spans="2:5" x14ac:dyDescent="0.3">
      <c r="B4" t="s">
        <v>8</v>
      </c>
      <c r="C4" t="e">
        <f>SUM(C5,C11)</f>
        <v>#REF!</v>
      </c>
    </row>
    <row r="5" spans="2:5" x14ac:dyDescent="0.3">
      <c r="B5" t="s">
        <v>9</v>
      </c>
      <c r="C5">
        <f>SUM(C6:C10)</f>
        <v>101</v>
      </c>
    </row>
    <row r="6" spans="2:5" x14ac:dyDescent="0.3">
      <c r="B6" t="s">
        <v>11</v>
      </c>
      <c r="C6">
        <f>8*6-COUNTBLANK('MPI O2'!B2:I7)</f>
        <v>29</v>
      </c>
    </row>
    <row r="7" spans="2:5" x14ac:dyDescent="0.3">
      <c r="B7" t="s">
        <v>12</v>
      </c>
      <c r="C7">
        <f>8*6-COUNTBLANK('MPI O2'!B10:I15)</f>
        <v>18</v>
      </c>
    </row>
    <row r="8" spans="2:5" x14ac:dyDescent="0.3">
      <c r="B8" t="s">
        <v>13</v>
      </c>
      <c r="C8">
        <f>8*6-COUNTBLANK('MPI O2'!B18:I23)</f>
        <v>18</v>
      </c>
    </row>
    <row r="9" spans="2:5" x14ac:dyDescent="0.3">
      <c r="B9" t="s">
        <v>14</v>
      </c>
      <c r="C9">
        <f>8*6-COUNTBLANK('MPI O2'!L2:S7)</f>
        <v>18</v>
      </c>
    </row>
    <row r="10" spans="2:5" x14ac:dyDescent="0.3">
      <c r="B10" t="s">
        <v>15</v>
      </c>
      <c r="C10">
        <f>8*6-COUNTBLANK('MPI O2'!L10:S15)</f>
        <v>18</v>
      </c>
    </row>
    <row r="11" spans="2:5" x14ac:dyDescent="0.3">
      <c r="B11" t="s">
        <v>10</v>
      </c>
      <c r="C11" t="e">
        <f>SUM(C12:C16)</f>
        <v>#REF!</v>
      </c>
    </row>
    <row r="12" spans="2:5" x14ac:dyDescent="0.3">
      <c r="B12" t="s">
        <v>11</v>
      </c>
      <c r="C12" t="e">
        <f>30-COUNTBLANK('MPI O2'!#REF!)</f>
        <v>#REF!</v>
      </c>
    </row>
    <row r="13" spans="2:5" x14ac:dyDescent="0.3">
      <c r="B13" t="s">
        <v>12</v>
      </c>
      <c r="C13" t="e">
        <f>30-COUNTBLANK('MPI O2'!#REF!)</f>
        <v>#REF!</v>
      </c>
    </row>
    <row r="14" spans="2:5" x14ac:dyDescent="0.3">
      <c r="B14" t="s">
        <v>13</v>
      </c>
      <c r="C14" t="e">
        <f>30-COUNTBLANK('MPI O2'!#REF!)</f>
        <v>#REF!</v>
      </c>
    </row>
    <row r="15" spans="2:5" x14ac:dyDescent="0.3">
      <c r="B15" t="s">
        <v>14</v>
      </c>
      <c r="C15" t="e">
        <f>30-COUNTBLANK('MPI O2'!#REF!)</f>
        <v>#REF!</v>
      </c>
    </row>
    <row r="16" spans="2:5" x14ac:dyDescent="0.3">
      <c r="B16" t="s">
        <v>15</v>
      </c>
      <c r="C16" t="e">
        <f>30-COUNTBLANK('MPI O2'!#REF!)</f>
        <v>#REF!</v>
      </c>
    </row>
    <row r="17" spans="2:3" x14ac:dyDescent="0.3">
      <c r="B17" t="s">
        <v>4</v>
      </c>
      <c r="C17" t="e">
        <f>SUM(C18,C24)</f>
        <v>#REF!</v>
      </c>
    </row>
    <row r="18" spans="2:3" x14ac:dyDescent="0.3">
      <c r="B18" t="s">
        <v>9</v>
      </c>
      <c r="C18" t="e">
        <f>SUM(C19:C23)</f>
        <v>#REF!</v>
      </c>
    </row>
    <row r="19" spans="2:3" x14ac:dyDescent="0.3">
      <c r="B19" t="s">
        <v>11</v>
      </c>
      <c r="C19" t="e">
        <f>8*6-COUNTBLANK(#REF!)</f>
        <v>#REF!</v>
      </c>
    </row>
    <row r="20" spans="2:3" x14ac:dyDescent="0.3">
      <c r="B20" t="s">
        <v>12</v>
      </c>
      <c r="C20" t="e">
        <f>8*6-COUNTBLANK(#REF!)</f>
        <v>#REF!</v>
      </c>
    </row>
    <row r="21" spans="2:3" x14ac:dyDescent="0.3">
      <c r="B21" t="s">
        <v>13</v>
      </c>
      <c r="C21" t="e">
        <f>8*6-COUNTBLANK(#REF!)</f>
        <v>#REF!</v>
      </c>
    </row>
    <row r="22" spans="2:3" x14ac:dyDescent="0.3">
      <c r="B22" t="s">
        <v>14</v>
      </c>
      <c r="C22" t="e">
        <f>8*6-COUNTBLANK(#REF!)</f>
        <v>#REF!</v>
      </c>
    </row>
    <row r="23" spans="2:3" x14ac:dyDescent="0.3">
      <c r="B23" t="s">
        <v>15</v>
      </c>
      <c r="C23" t="e">
        <f>8*6-COUNTBLANK(#REF!)</f>
        <v>#REF!</v>
      </c>
    </row>
    <row r="24" spans="2:3" x14ac:dyDescent="0.3">
      <c r="B24" t="s">
        <v>10</v>
      </c>
      <c r="C24" t="e">
        <f>SUM(C25:C29)</f>
        <v>#REF!</v>
      </c>
    </row>
    <row r="25" spans="2:3" x14ac:dyDescent="0.3">
      <c r="B25" t="s">
        <v>11</v>
      </c>
      <c r="C25" t="e">
        <f>30-COUNTBLANK(#REF!)</f>
        <v>#REF!</v>
      </c>
    </row>
    <row r="26" spans="2:3" x14ac:dyDescent="0.3">
      <c r="B26" t="s">
        <v>12</v>
      </c>
      <c r="C26" t="e">
        <f>30-COUNTBLANK(#REF!)</f>
        <v>#REF!</v>
      </c>
    </row>
    <row r="27" spans="2:3" x14ac:dyDescent="0.3">
      <c r="B27" t="s">
        <v>13</v>
      </c>
      <c r="C27" t="e">
        <f>30-COUNTBLANK(#REF!)</f>
        <v>#REF!</v>
      </c>
    </row>
    <row r="28" spans="2:3" x14ac:dyDescent="0.3">
      <c r="B28" t="s">
        <v>14</v>
      </c>
      <c r="C28" t="e">
        <f>30-COUNTBLANK(#REF!)</f>
        <v>#REF!</v>
      </c>
    </row>
    <row r="29" spans="2:3" x14ac:dyDescent="0.3">
      <c r="B29" t="s">
        <v>15</v>
      </c>
      <c r="C29" t="e">
        <f>30-COUNTBLANK(#REF!)</f>
        <v>#REF!</v>
      </c>
    </row>
  </sheetData>
  <sortState ref="B5:B9">
    <sortCondition ref="B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3"/>
  <sheetViews>
    <sheetView workbookViewId="0">
      <selection activeCell="J8" sqref="J8"/>
    </sheetView>
  </sheetViews>
  <sheetFormatPr baseColWidth="10" defaultRowHeight="14.4" x14ac:dyDescent="0.3"/>
  <cols>
    <col min="2" max="2" width="10.5546875" bestFit="1" customWidth="1"/>
    <col min="3" max="3" width="12.44140625" bestFit="1" customWidth="1"/>
    <col min="4" max="4" width="13.5546875" bestFit="1" customWidth="1"/>
    <col min="5" max="5" width="15" customWidth="1"/>
    <col min="6" max="6" width="9.88671875" bestFit="1" customWidth="1"/>
    <col min="7" max="7" width="15.6640625" bestFit="1" customWidth="1"/>
  </cols>
  <sheetData>
    <row r="1" spans="2:10" ht="15" thickBot="1" x14ac:dyDescent="0.35"/>
    <row r="2" spans="2:10" ht="16.2" thickBot="1" x14ac:dyDescent="0.35">
      <c r="B2" s="6" t="s">
        <v>51</v>
      </c>
      <c r="C2" s="7" t="s">
        <v>52</v>
      </c>
      <c r="D2" s="8" t="s">
        <v>53</v>
      </c>
      <c r="E2" s="7" t="s">
        <v>54</v>
      </c>
      <c r="F2" s="7" t="s">
        <v>55</v>
      </c>
      <c r="G2" s="7" t="s">
        <v>57</v>
      </c>
    </row>
    <row r="3" spans="2:10" ht="16.2" thickBot="1" x14ac:dyDescent="0.35">
      <c r="B3" s="9">
        <v>1</v>
      </c>
      <c r="C3" s="10">
        <f>(B3*100+1)^2</f>
        <v>10201</v>
      </c>
      <c r="D3" s="10">
        <f>8*C3</f>
        <v>81608</v>
      </c>
      <c r="E3" s="10">
        <f>D3/2^20</f>
        <v>7.782745361328125E-2</v>
      </c>
      <c r="F3" s="11">
        <f>E3/1000</f>
        <v>7.7827453613281254E-5</v>
      </c>
      <c r="G3" s="11" t="s">
        <v>56</v>
      </c>
    </row>
    <row r="4" spans="2:10" ht="16.2" thickBot="1" x14ac:dyDescent="0.35">
      <c r="B4" s="9">
        <v>4</v>
      </c>
      <c r="C4" s="10">
        <f t="shared" ref="C4:C10" si="0">(B4*100)^2</f>
        <v>160000</v>
      </c>
      <c r="D4" s="10">
        <f t="shared" ref="D4:D10" si="1">8*C4</f>
        <v>1280000</v>
      </c>
      <c r="E4" s="10">
        <f t="shared" ref="E4:E10" si="2">D4/2^20</f>
        <v>1.220703125</v>
      </c>
      <c r="F4" s="11">
        <f t="shared" ref="F4:F10" si="3">D4/2^30</f>
        <v>1.1920928955078125E-3</v>
      </c>
      <c r="G4" s="11"/>
    </row>
    <row r="5" spans="2:10" ht="16.2" thickBot="1" x14ac:dyDescent="0.35">
      <c r="B5" s="9">
        <v>9</v>
      </c>
      <c r="C5" s="10">
        <f t="shared" si="0"/>
        <v>810000</v>
      </c>
      <c r="D5" s="10">
        <f t="shared" si="1"/>
        <v>6480000</v>
      </c>
      <c r="E5" s="10">
        <f t="shared" si="2"/>
        <v>6.1798095703125</v>
      </c>
      <c r="F5" s="11">
        <f t="shared" si="3"/>
        <v>6.0349702835083008E-3</v>
      </c>
      <c r="G5" s="11"/>
    </row>
    <row r="6" spans="2:10" ht="16.2" thickBot="1" x14ac:dyDescent="0.35">
      <c r="B6" s="9">
        <v>14</v>
      </c>
      <c r="C6" s="10">
        <f t="shared" si="0"/>
        <v>1960000</v>
      </c>
      <c r="D6" s="10">
        <f t="shared" si="1"/>
        <v>15680000</v>
      </c>
      <c r="E6" s="10">
        <f t="shared" si="2"/>
        <v>14.95361328125</v>
      </c>
      <c r="F6" s="11">
        <f t="shared" si="3"/>
        <v>1.4603137969970703E-2</v>
      </c>
      <c r="G6" s="11"/>
    </row>
    <row r="7" spans="2:10" ht="16.2" thickBot="1" x14ac:dyDescent="0.35">
      <c r="B7" s="9">
        <v>23</v>
      </c>
      <c r="C7" s="10">
        <f t="shared" si="0"/>
        <v>5290000</v>
      </c>
      <c r="D7" s="10">
        <f t="shared" si="1"/>
        <v>42320000</v>
      </c>
      <c r="E7" s="10">
        <f t="shared" si="2"/>
        <v>40.3594970703125</v>
      </c>
      <c r="F7" s="11">
        <f t="shared" si="3"/>
        <v>3.9413571357727051E-2</v>
      </c>
      <c r="G7" s="11"/>
    </row>
    <row r="8" spans="2:10" ht="16.2" thickBot="1" x14ac:dyDescent="0.35">
      <c r="B8" s="9">
        <v>51</v>
      </c>
      <c r="C8" s="10">
        <f t="shared" si="0"/>
        <v>26010000</v>
      </c>
      <c r="D8" s="10">
        <f t="shared" si="1"/>
        <v>208080000</v>
      </c>
      <c r="E8" s="10">
        <f t="shared" si="2"/>
        <v>198.4405517578125</v>
      </c>
      <c r="F8" s="11">
        <f t="shared" si="3"/>
        <v>0.19378960132598877</v>
      </c>
      <c r="G8" s="11" t="s">
        <v>58</v>
      </c>
    </row>
    <row r="9" spans="2:10" ht="16.2" thickBot="1" x14ac:dyDescent="0.35">
      <c r="B9" s="9">
        <v>124</v>
      </c>
      <c r="C9" s="10">
        <f t="shared" si="0"/>
        <v>153760000</v>
      </c>
      <c r="D9" s="10">
        <f t="shared" si="1"/>
        <v>1230080000</v>
      </c>
      <c r="E9" s="10">
        <f t="shared" si="2"/>
        <v>1173.095703125</v>
      </c>
      <c r="F9" s="11">
        <f t="shared" si="3"/>
        <v>1.1456012725830078</v>
      </c>
      <c r="G9" s="11"/>
    </row>
    <row r="10" spans="2:10" ht="16.2" thickBot="1" x14ac:dyDescent="0.35">
      <c r="B10" s="9">
        <v>888</v>
      </c>
      <c r="C10" s="10">
        <f t="shared" si="0"/>
        <v>7885440000</v>
      </c>
      <c r="D10" s="10">
        <f t="shared" si="1"/>
        <v>63083520000</v>
      </c>
      <c r="E10" s="10">
        <f t="shared" si="2"/>
        <v>60161.1328125</v>
      </c>
      <c r="F10" s="11">
        <f t="shared" si="3"/>
        <v>58.751106262207031</v>
      </c>
      <c r="G10" s="11" t="s">
        <v>59</v>
      </c>
    </row>
    <row r="13" spans="2:10" x14ac:dyDescent="0.3">
      <c r="B13" s="1">
        <v>1</v>
      </c>
      <c r="C13" s="1">
        <v>4</v>
      </c>
      <c r="D13" s="1">
        <v>9</v>
      </c>
      <c r="E13" s="1">
        <v>14</v>
      </c>
      <c r="F13" s="1">
        <v>23</v>
      </c>
      <c r="G13" s="1"/>
      <c r="H13" s="1">
        <v>32</v>
      </c>
      <c r="I13" s="1">
        <v>124</v>
      </c>
      <c r="J13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O2</vt:lpstr>
      <vt:lpstr>Datos finales Sec adecuados</vt:lpstr>
      <vt:lpstr>MPI O2</vt:lpstr>
      <vt:lpstr>Datos finales MPI Adecuados</vt:lpstr>
      <vt:lpstr>PROGRESO</vt:lpstr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Sara Monzó</cp:lastModifiedBy>
  <dcterms:created xsi:type="dcterms:W3CDTF">2018-02-23T10:42:46Z</dcterms:created>
  <dcterms:modified xsi:type="dcterms:W3CDTF">2018-05-10T19:35:36Z</dcterms:modified>
</cp:coreProperties>
</file>