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Repeat_1" sheetId="1" state="visible" r:id="rId3"/>
    <sheet name="Repeat_2" sheetId="2" state="visible" r:id="rId4"/>
    <sheet name="Repeat_3" sheetId="3" state="visible" r:id="rId5"/>
    <sheet name="raw" sheetId="4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<sst xmlns="http://schemas.openxmlformats.org/spreadsheetml/2006/main" count="69" uniqueCount="9">
  <si>
    <t xml:space="preserve">Strain</t>
  </si>
  <si>
    <t xml:space="preserve">EcN sfGFP</t>
  </si>
  <si>
    <t xml:space="preserve">NA</t>
  </si>
  <si>
    <t xml:space="preserve">EcN sfGFP CAT</t>
  </si>
  <si>
    <t xml:space="preserve">ST sfGFP CAT</t>
  </si>
  <si>
    <t xml:space="preserve">repeat</t>
  </si>
  <si>
    <t xml:space="preserve">Ab</t>
  </si>
  <si>
    <t xml:space="preserve">untreated</t>
  </si>
  <si>
    <t xml:space="preserve">treated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</si>
</sst>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i val="true"/>
      <sz val="11"/>
      <color theme="1"/>
      <name val="Calibri"/>
      <family val="2"/>
      <charset val="1"/>
    </font>
    <font>
      <b val="true"/>
      <sz val="11"/>
      <color theme="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4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B1" activeCellId="0" sqref="B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2.56"/>
  </cols>
  <sheetData>
    <row r="1" customFormat="false" ht="13.8" hidden="false" customHeight="false" outlineLevel="0" collapsed="false">
      <c r="A1" s="0" t="s">
        <v>0</v>
      </c>
      <c r="B1" s="0" t="n">
        <v>0</v>
      </c>
      <c r="C1" s="0" t="n">
        <v>15</v>
      </c>
      <c r="D1" s="0" t="n">
        <v>30</v>
      </c>
      <c r="E1" s="0" t="n">
        <v>45</v>
      </c>
      <c r="F1" s="0" t="n">
        <v>60</v>
      </c>
      <c r="G1" s="0" t="n">
        <v>90</v>
      </c>
      <c r="H1" s="0" t="n">
        <v>120</v>
      </c>
      <c r="I1" s="0" t="n">
        <v>150</v>
      </c>
      <c r="J1" s="0" t="n">
        <v>180</v>
      </c>
      <c r="K1" s="0" t="n">
        <v>210</v>
      </c>
      <c r="L1" s="0" t="n">
        <v>240</v>
      </c>
    </row>
    <row r="2" customFormat="false" ht="13.8" hidden="false" customHeight="false" outlineLevel="0" collapsed="false">
      <c r="A2" s="0" t="s">
        <v>1</v>
      </c>
      <c r="B2" s="0" t="n">
        <v>600000</v>
      </c>
      <c r="C2" s="0" t="n">
        <v>410000</v>
      </c>
      <c r="D2" s="0" t="n">
        <v>260000</v>
      </c>
      <c r="E2" s="0" t="n">
        <v>850000</v>
      </c>
      <c r="F2" s="0" t="s">
        <v>2</v>
      </c>
      <c r="G2" s="0" t="n">
        <v>970000</v>
      </c>
      <c r="H2" s="0" t="n">
        <v>2900000</v>
      </c>
      <c r="I2" s="0" t="n">
        <v>2200000</v>
      </c>
      <c r="J2" s="0" t="n">
        <v>77000</v>
      </c>
      <c r="K2" s="0" t="n">
        <v>22000</v>
      </c>
      <c r="L2" s="0" t="n">
        <v>24000</v>
      </c>
    </row>
    <row r="3" customFormat="false" ht="13.8" hidden="false" customHeight="false" outlineLevel="0" collapsed="false">
      <c r="A3" s="0" t="s">
        <v>3</v>
      </c>
      <c r="B3" s="0" t="n">
        <v>440000</v>
      </c>
      <c r="C3" s="0" t="n">
        <v>520000</v>
      </c>
      <c r="D3" s="0" t="n">
        <v>210000</v>
      </c>
      <c r="E3" s="0" t="n">
        <v>380000</v>
      </c>
      <c r="F3" s="0" t="n">
        <v>510000</v>
      </c>
      <c r="G3" s="0" t="n">
        <v>500000</v>
      </c>
      <c r="H3" s="0" t="n">
        <v>940000</v>
      </c>
      <c r="I3" s="0" t="n">
        <v>1400000</v>
      </c>
      <c r="J3" s="0" t="s">
        <v>2</v>
      </c>
      <c r="K3" s="0" t="n">
        <v>45000</v>
      </c>
      <c r="L3" s="0" t="n">
        <v>6500</v>
      </c>
    </row>
    <row r="4" customFormat="false" ht="13.8" hidden="false" customHeight="false" outlineLevel="0" collapsed="false">
      <c r="A4" s="0" t="s">
        <v>4</v>
      </c>
      <c r="B4" s="0" t="n">
        <v>230000</v>
      </c>
      <c r="C4" s="0" t="n">
        <v>900000</v>
      </c>
      <c r="D4" s="0" t="n">
        <v>800000</v>
      </c>
      <c r="E4" s="0" t="n">
        <v>940000</v>
      </c>
      <c r="F4" s="0" t="n">
        <v>1700000</v>
      </c>
      <c r="G4" s="0" t="n">
        <v>950000</v>
      </c>
      <c r="H4" s="0" t="n">
        <v>830000</v>
      </c>
      <c r="I4" s="0" t="n">
        <v>650000</v>
      </c>
      <c r="J4" s="0" t="n">
        <v>540000</v>
      </c>
      <c r="K4" s="0" t="n">
        <v>270000</v>
      </c>
      <c r="L4" s="0" t="n">
        <v>26000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4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B1" activeCellId="0" sqref="B1"/>
    </sheetView>
  </sheetViews>
  <sheetFormatPr defaultColWidth="11.53515625" defaultRowHeight="13.8" zeroHeight="false" outlineLevelRow="0" outlineLevelCol="0"/>
  <cols>
    <col collapsed="false" customWidth="true" hidden="false" outlineLevel="0" max="1" min="1" style="0" width="12.56"/>
  </cols>
  <sheetData>
    <row r="1" customFormat="false" ht="13.8" hidden="false" customHeight="false" outlineLevel="0" collapsed="false">
      <c r="A1" s="0" t="s">
        <v>0</v>
      </c>
      <c r="B1" s="0" t="n">
        <v>0</v>
      </c>
      <c r="C1" s="0" t="n">
        <v>15</v>
      </c>
      <c r="D1" s="0" t="n">
        <v>30</v>
      </c>
      <c r="E1" s="0" t="n">
        <v>45</v>
      </c>
      <c r="F1" s="0" t="n">
        <v>60</v>
      </c>
      <c r="G1" s="0" t="n">
        <v>90</v>
      </c>
      <c r="H1" s="0" t="n">
        <v>120</v>
      </c>
      <c r="I1" s="0" t="n">
        <v>150</v>
      </c>
      <c r="J1" s="0" t="n">
        <v>180</v>
      </c>
      <c r="K1" s="0" t="n">
        <v>210</v>
      </c>
      <c r="L1" s="0" t="n">
        <v>240</v>
      </c>
    </row>
    <row r="2" customFormat="false" ht="13.8" hidden="false" customHeight="false" outlineLevel="0" collapsed="false">
      <c r="A2" s="0" t="s">
        <v>1</v>
      </c>
      <c r="B2" s="0" t="n">
        <v>550000</v>
      </c>
      <c r="C2" s="0" t="n">
        <v>340000</v>
      </c>
      <c r="D2" s="0" t="n">
        <v>190000</v>
      </c>
      <c r="E2" s="0" t="n">
        <v>470000</v>
      </c>
      <c r="F2" s="0" t="n">
        <v>280000</v>
      </c>
      <c r="G2" s="0" t="n">
        <v>770000</v>
      </c>
      <c r="H2" s="0" t="n">
        <v>2500000</v>
      </c>
      <c r="I2" s="1" t="n">
        <v>1000000</v>
      </c>
      <c r="J2" s="0" t="n">
        <v>106000</v>
      </c>
      <c r="K2" s="0" t="n">
        <v>330000</v>
      </c>
      <c r="L2" s="0" t="n">
        <v>5600</v>
      </c>
    </row>
    <row r="3" customFormat="false" ht="13.8" hidden="false" customHeight="false" outlineLevel="0" collapsed="false">
      <c r="A3" s="0" t="s">
        <v>3</v>
      </c>
      <c r="B3" s="0" t="n">
        <v>210000</v>
      </c>
      <c r="C3" s="0" t="n">
        <v>290000</v>
      </c>
      <c r="D3" s="0" t="n">
        <v>300000</v>
      </c>
      <c r="E3" s="0" t="n">
        <v>370000</v>
      </c>
      <c r="F3" s="0" t="n">
        <v>240000</v>
      </c>
      <c r="G3" s="0" t="n">
        <v>470000</v>
      </c>
      <c r="H3" s="0" t="n">
        <v>680000</v>
      </c>
      <c r="I3" s="0" t="n">
        <v>1300000</v>
      </c>
      <c r="J3" s="0" t="s">
        <v>2</v>
      </c>
      <c r="K3" s="0" t="n">
        <v>34000</v>
      </c>
      <c r="L3" s="0" t="n">
        <v>6400</v>
      </c>
    </row>
    <row r="4" customFormat="false" ht="13.8" hidden="false" customHeight="false" outlineLevel="0" collapsed="false">
      <c r="A4" s="0" t="s">
        <v>4</v>
      </c>
      <c r="B4" s="0" t="n">
        <v>360000</v>
      </c>
      <c r="C4" s="0" t="n">
        <v>710000</v>
      </c>
      <c r="D4" s="0" t="n">
        <v>370000</v>
      </c>
      <c r="E4" s="0" t="n">
        <v>990000</v>
      </c>
      <c r="F4" s="0" t="n">
        <v>1200000</v>
      </c>
      <c r="G4" s="0" t="n">
        <v>790000</v>
      </c>
      <c r="H4" s="0" t="n">
        <v>800000</v>
      </c>
      <c r="I4" s="0" t="s">
        <v>2</v>
      </c>
      <c r="J4" s="0" t="n">
        <v>280000</v>
      </c>
      <c r="K4" s="0" t="n">
        <v>190000</v>
      </c>
      <c r="L4" s="0" t="n">
        <v>38000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4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B2" activeCellId="0" sqref="B2"/>
    </sheetView>
  </sheetViews>
  <sheetFormatPr defaultColWidth="11.53515625" defaultRowHeight="13.8" zeroHeight="false" outlineLevelRow="0" outlineLevelCol="0"/>
  <cols>
    <col collapsed="false" customWidth="true" hidden="false" outlineLevel="0" max="1" min="1" style="0" width="12.56"/>
  </cols>
  <sheetData>
    <row r="1" customFormat="false" ht="13.8" hidden="false" customHeight="false" outlineLevel="0" collapsed="false">
      <c r="A1" s="0" t="s">
        <v>0</v>
      </c>
      <c r="B1" s="0" t="n">
        <v>0</v>
      </c>
      <c r="C1" s="0" t="n">
        <v>15</v>
      </c>
      <c r="D1" s="0" t="n">
        <v>30</v>
      </c>
      <c r="E1" s="0" t="n">
        <v>45</v>
      </c>
      <c r="F1" s="0" t="n">
        <v>60</v>
      </c>
      <c r="G1" s="0" t="n">
        <v>90</v>
      </c>
      <c r="H1" s="0" t="n">
        <v>120</v>
      </c>
      <c r="I1" s="0" t="n">
        <v>150</v>
      </c>
      <c r="J1" s="0" t="n">
        <v>180</v>
      </c>
      <c r="K1" s="0" t="n">
        <v>210</v>
      </c>
      <c r="L1" s="0" t="n">
        <v>240</v>
      </c>
    </row>
    <row r="2" customFormat="false" ht="13.8" hidden="false" customHeight="false" outlineLevel="0" collapsed="false">
      <c r="A2" s="0" t="s">
        <v>1</v>
      </c>
      <c r="B2" s="0" t="n">
        <v>760000</v>
      </c>
      <c r="C2" s="0" t="n">
        <v>380000</v>
      </c>
      <c r="D2" s="0" t="n">
        <v>310000</v>
      </c>
      <c r="E2" s="0" t="n">
        <v>530000</v>
      </c>
      <c r="F2" s="0" t="n">
        <v>290000</v>
      </c>
      <c r="G2" s="0" t="n">
        <v>550000</v>
      </c>
      <c r="H2" s="0" t="n">
        <v>2000000</v>
      </c>
      <c r="I2" s="0" t="n">
        <v>1600000</v>
      </c>
      <c r="J2" s="0" t="s">
        <v>2</v>
      </c>
      <c r="K2" s="0" t="n">
        <v>31000</v>
      </c>
      <c r="L2" s="0" t="n">
        <v>36000</v>
      </c>
    </row>
    <row r="3" customFormat="false" ht="13.8" hidden="false" customHeight="false" outlineLevel="0" collapsed="false">
      <c r="A3" s="0" t="s">
        <v>3</v>
      </c>
      <c r="B3" s="0" t="n">
        <v>280000</v>
      </c>
      <c r="C3" s="0" t="n">
        <v>590000</v>
      </c>
      <c r="D3" s="0" t="n">
        <v>520000</v>
      </c>
      <c r="E3" s="0" t="n">
        <v>390000</v>
      </c>
      <c r="F3" s="0" t="n">
        <v>210000</v>
      </c>
      <c r="G3" s="0" t="n">
        <v>380000</v>
      </c>
      <c r="H3" s="0" t="n">
        <v>1600000</v>
      </c>
      <c r="I3" s="1" t="n">
        <v>1900000</v>
      </c>
      <c r="J3" s="0" t="n">
        <v>210000</v>
      </c>
      <c r="K3" s="0" t="n">
        <v>32000</v>
      </c>
      <c r="L3" s="0" t="n">
        <v>9300</v>
      </c>
    </row>
    <row r="4" customFormat="false" ht="13.8" hidden="false" customHeight="false" outlineLevel="0" collapsed="false">
      <c r="A4" s="0" t="s">
        <v>4</v>
      </c>
      <c r="B4" s="0" t="n">
        <v>420000</v>
      </c>
      <c r="C4" s="0" t="n">
        <v>620000</v>
      </c>
      <c r="D4" s="0" t="n">
        <v>640000</v>
      </c>
      <c r="E4" s="0" t="n">
        <v>920000</v>
      </c>
      <c r="F4" s="0" t="n">
        <v>1180000</v>
      </c>
      <c r="G4" s="0" t="n">
        <v>940000</v>
      </c>
      <c r="H4" s="0" t="n">
        <v>140000</v>
      </c>
      <c r="I4" s="0" t="n">
        <v>630000</v>
      </c>
      <c r="J4" s="0" t="n">
        <v>550000</v>
      </c>
      <c r="K4" s="0" t="n">
        <v>470000</v>
      </c>
      <c r="L4" s="0" t="n">
        <v>31000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00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D19" activeCellId="0" sqref="D19"/>
    </sheetView>
  </sheetViews>
  <sheetFormatPr defaultColWidth="8.6796875" defaultRowHeight="14.25" zeroHeight="false" outlineLevelRow="0" outlineLevelCol="0"/>
  <cols>
    <col collapsed="false" customWidth="true" hidden="false" outlineLevel="0" max="1" min="1" style="0" width="13.81"/>
    <col collapsed="false" customWidth="true" hidden="false" outlineLevel="0" max="14" min="14" style="0" width="10"/>
  </cols>
  <sheetData>
    <row r="1" customFormat="false" ht="14.25" hidden="false" customHeight="false" outlineLevel="0" collapsed="false">
      <c r="A1" s="0" t="s">
        <v>0</v>
      </c>
      <c r="B1" s="0" t="s">
        <v>5</v>
      </c>
      <c r="C1" s="0" t="s">
        <v>6</v>
      </c>
      <c r="D1" s="0" t="n">
        <v>0</v>
      </c>
      <c r="E1" s="0" t="n">
        <v>15</v>
      </c>
      <c r="F1" s="0" t="n">
        <v>30</v>
      </c>
      <c r="G1" s="0" t="n">
        <v>45</v>
      </c>
      <c r="H1" s="0" t="n">
        <v>60</v>
      </c>
      <c r="I1" s="0" t="n">
        <v>90</v>
      </c>
      <c r="J1" s="0" t="n">
        <v>120</v>
      </c>
      <c r="K1" s="0" t="n">
        <v>150</v>
      </c>
      <c r="L1" s="0" t="n">
        <v>180</v>
      </c>
      <c r="M1" s="0" t="n">
        <v>210</v>
      </c>
      <c r="N1" s="0" t="n">
        <v>240</v>
      </c>
    </row>
    <row r="2" customFormat="false" ht="14.25" hidden="false" customHeight="false" outlineLevel="0" collapsed="false">
      <c r="A2" s="0" t="s">
        <v>1</v>
      </c>
      <c r="B2" s="0" t="n">
        <v>1</v>
      </c>
      <c r="C2" s="0" t="s">
        <v>7</v>
      </c>
      <c r="D2" s="0" t="n">
        <f aca="false">38*100*100</f>
        <v>380000</v>
      </c>
      <c r="E2" s="0" t="n">
        <f aca="false">31*100*100</f>
        <v>310000</v>
      </c>
      <c r="F2" s="0" t="n">
        <f aca="false">48*100*100</f>
        <v>480000</v>
      </c>
      <c r="G2" s="0" t="n">
        <f aca="false">83*100*100</f>
        <v>830000</v>
      </c>
      <c r="H2" s="0" t="n">
        <f aca="false">15*1000*100</f>
        <v>1500000</v>
      </c>
      <c r="I2" s="0" t="n">
        <f aca="false">100*100*100</f>
        <v>1000000</v>
      </c>
      <c r="J2" s="0" t="n">
        <f aca="false">49*1000*100</f>
        <v>4900000</v>
      </c>
      <c r="K2" s="0" t="n">
        <f aca="false">64*1000*100</f>
        <v>6400000</v>
      </c>
      <c r="L2" s="0" t="s">
        <v>2</v>
      </c>
      <c r="M2" s="0" t="n">
        <f aca="false">50*10000*100</f>
        <v>50000000</v>
      </c>
      <c r="N2" s="0" t="n">
        <f aca="false">79*10000*100</f>
        <v>79000000</v>
      </c>
    </row>
    <row r="3" customFormat="false" ht="14.25" hidden="false" customHeight="false" outlineLevel="0" collapsed="false">
      <c r="A3" s="0" t="s">
        <v>1</v>
      </c>
      <c r="B3" s="0" t="n">
        <v>2</v>
      </c>
      <c r="C3" s="0" t="s">
        <v>7</v>
      </c>
      <c r="D3" s="0" t="n">
        <f aca="false">33*100*100</f>
        <v>330000</v>
      </c>
      <c r="E3" s="0" t="n">
        <f aca="false">32*100*100</f>
        <v>320000</v>
      </c>
      <c r="F3" s="0" t="n">
        <f aca="false">42*100*100</f>
        <v>420000</v>
      </c>
      <c r="G3" s="0" t="n">
        <f aca="false">48*100*100</f>
        <v>480000</v>
      </c>
      <c r="H3" s="0" t="n">
        <f aca="false">43*100*100</f>
        <v>430000</v>
      </c>
      <c r="I3" s="0" t="n">
        <f aca="false">61*100*100</f>
        <v>610000</v>
      </c>
      <c r="J3" s="0" t="s">
        <v>2</v>
      </c>
      <c r="K3" s="0" t="n">
        <f aca="false">90*1000*100</f>
        <v>9000000</v>
      </c>
      <c r="L3" s="0" t="n">
        <f aca="false">12*10000*100</f>
        <v>12000000</v>
      </c>
      <c r="M3" s="0" t="n">
        <f aca="false">57*10000*100</f>
        <v>57000000</v>
      </c>
      <c r="N3" s="0" t="n">
        <f aca="false">74*10000*100</f>
        <v>74000000</v>
      </c>
    </row>
    <row r="4" customFormat="false" ht="14.25" hidden="false" customHeight="false" outlineLevel="0" collapsed="false">
      <c r="A4" s="0" t="s">
        <v>1</v>
      </c>
      <c r="B4" s="0" t="n">
        <v>3</v>
      </c>
      <c r="C4" s="0" t="s">
        <v>7</v>
      </c>
      <c r="D4" s="0" t="n">
        <f aca="false">42*100*100</f>
        <v>420000</v>
      </c>
      <c r="E4" s="0" t="n">
        <f aca="false">30*100*100</f>
        <v>300000</v>
      </c>
      <c r="F4" s="0" t="n">
        <f aca="false">47*100*100</f>
        <v>470000</v>
      </c>
      <c r="G4" s="2" t="s">
        <v>2</v>
      </c>
      <c r="H4" s="0" t="n">
        <f aca="false">73*100*100</f>
        <v>730000</v>
      </c>
      <c r="I4" s="0" t="n">
        <f aca="false">85*100*100</f>
        <v>850000</v>
      </c>
      <c r="J4" s="0" t="n">
        <f aca="false">40*1000*100</f>
        <v>4000000</v>
      </c>
      <c r="K4" s="0" t="n">
        <f aca="false">65*1000*100</f>
        <v>6500000</v>
      </c>
      <c r="L4" s="0" t="n">
        <f aca="false">26*10000*100</f>
        <v>26000000</v>
      </c>
      <c r="M4" s="0" t="n">
        <f aca="false">47*10000*100</f>
        <v>47000000</v>
      </c>
      <c r="N4" s="0" t="n">
        <f aca="false">107*10000*100</f>
        <v>107000000</v>
      </c>
    </row>
    <row r="5" customFormat="false" ht="14.25" hidden="false" customHeight="false" outlineLevel="0" collapsed="false">
      <c r="A5" s="0" t="s">
        <v>3</v>
      </c>
      <c r="B5" s="0" t="n">
        <v>1</v>
      </c>
      <c r="C5" s="0" t="s">
        <v>7</v>
      </c>
      <c r="D5" s="0" t="s">
        <v>2</v>
      </c>
      <c r="E5" s="0" t="n">
        <f aca="false">39*100*100</f>
        <v>390000</v>
      </c>
      <c r="F5" s="0" t="n">
        <f aca="false">47*100*100</f>
        <v>470000</v>
      </c>
      <c r="G5" s="0" t="n">
        <f aca="false">25*100*100</f>
        <v>250000</v>
      </c>
      <c r="H5" s="0" t="n">
        <f aca="false">52*100*100</f>
        <v>520000</v>
      </c>
      <c r="I5" s="0" t="n">
        <f aca="false">34*100*100</f>
        <v>340000</v>
      </c>
      <c r="J5" s="0" t="n">
        <f aca="false">27*1000*100</f>
        <v>2700000</v>
      </c>
      <c r="K5" s="0" t="n">
        <f aca="false">68*1000*100</f>
        <v>6800000</v>
      </c>
      <c r="L5" s="0" t="n">
        <f aca="false">20*10000*100</f>
        <v>20000000</v>
      </c>
      <c r="M5" s="0" t="n">
        <f aca="false">62*10000*100</f>
        <v>62000000</v>
      </c>
      <c r="N5" s="0" t="n">
        <f aca="false">100*10000*100</f>
        <v>100000000</v>
      </c>
    </row>
    <row r="6" customFormat="false" ht="14.25" hidden="false" customHeight="false" outlineLevel="0" collapsed="false">
      <c r="A6" s="0" t="s">
        <v>3</v>
      </c>
      <c r="B6" s="0" t="n">
        <v>2</v>
      </c>
      <c r="C6" s="0" t="s">
        <v>7</v>
      </c>
      <c r="D6" s="0" t="n">
        <f aca="false">72*100*100</f>
        <v>720000</v>
      </c>
      <c r="E6" s="2" t="s">
        <v>2</v>
      </c>
      <c r="F6" s="0" t="n">
        <f aca="false">49*100*100</f>
        <v>490000</v>
      </c>
      <c r="G6" s="0" t="n">
        <f aca="false">22*100*100</f>
        <v>220000</v>
      </c>
      <c r="H6" s="0" t="n">
        <f aca="false">44*100*100</f>
        <v>440000</v>
      </c>
      <c r="I6" s="0" t="n">
        <f aca="false">31*100*100</f>
        <v>310000</v>
      </c>
      <c r="J6" s="0" t="n">
        <f aca="false">20*1000*100</f>
        <v>2000000</v>
      </c>
      <c r="K6" s="0" t="n">
        <f aca="false">75*1000*100</f>
        <v>7500000</v>
      </c>
      <c r="L6" s="0" t="n">
        <f aca="false">23*10000*100</f>
        <v>23000000</v>
      </c>
      <c r="M6" s="0" t="n">
        <f aca="false">55*10000*100</f>
        <v>55000000</v>
      </c>
      <c r="N6" s="0" t="n">
        <f aca="false">15*100000*100</f>
        <v>150000000</v>
      </c>
    </row>
    <row r="7" customFormat="false" ht="14.25" hidden="false" customHeight="false" outlineLevel="0" collapsed="false">
      <c r="A7" s="0" t="s">
        <v>3</v>
      </c>
      <c r="B7" s="0" t="n">
        <v>3</v>
      </c>
      <c r="C7" s="0" t="s">
        <v>7</v>
      </c>
      <c r="D7" s="0" t="n">
        <f aca="false">51*100*100</f>
        <v>510000</v>
      </c>
      <c r="E7" s="0" t="n">
        <f aca="false">43*100*100</f>
        <v>430000</v>
      </c>
      <c r="F7" s="0" t="n">
        <f aca="false">62*100*100</f>
        <v>620000</v>
      </c>
      <c r="G7" s="0" t="n">
        <f aca="false">37*100*100</f>
        <v>370000</v>
      </c>
      <c r="H7" s="0" t="n">
        <f aca="false">56*100*100</f>
        <v>560000</v>
      </c>
      <c r="I7" s="0" t="n">
        <f aca="false">31*100*100</f>
        <v>310000</v>
      </c>
      <c r="J7" s="0" t="n">
        <f aca="false">99*100*100</f>
        <v>990000</v>
      </c>
      <c r="K7" s="0" t="n">
        <f aca="false">48*1000*100</f>
        <v>4800000</v>
      </c>
      <c r="L7" s="0" t="n">
        <f aca="false">21*10000*100</f>
        <v>21000000</v>
      </c>
      <c r="M7" s="0" t="n">
        <f aca="false">52*10000*100</f>
        <v>52000000</v>
      </c>
      <c r="N7" s="0" t="n">
        <f aca="false">16*100000*100</f>
        <v>160000000</v>
      </c>
    </row>
    <row r="8" customFormat="false" ht="14.25" hidden="false" customHeight="false" outlineLevel="0" collapsed="false">
      <c r="A8" s="0" t="s">
        <v>4</v>
      </c>
      <c r="B8" s="0" t="n">
        <v>1</v>
      </c>
      <c r="C8" s="0" t="s">
        <v>7</v>
      </c>
      <c r="D8" s="0" t="s">
        <v>2</v>
      </c>
      <c r="E8" s="1" t="n">
        <f aca="false">22*1000*100</f>
        <v>2200000</v>
      </c>
      <c r="F8" s="0" t="n">
        <f aca="false">11*1000*100</f>
        <v>1100000</v>
      </c>
      <c r="G8" s="0" t="n">
        <f aca="false">13*1000*100</f>
        <v>1300000</v>
      </c>
      <c r="H8" s="0" t="n">
        <f aca="false">32*1000*100</f>
        <v>3200000</v>
      </c>
      <c r="I8" s="0" t="n">
        <f aca="false">42*1000*100</f>
        <v>4200000</v>
      </c>
      <c r="J8" s="0" t="n">
        <f aca="false">72*1000*100</f>
        <v>7200000</v>
      </c>
      <c r="K8" s="0" t="n">
        <f aca="false">84*1000*100</f>
        <v>8400000</v>
      </c>
      <c r="L8" s="0" t="n">
        <f aca="false">22*10000*100</f>
        <v>22000000</v>
      </c>
      <c r="M8" s="0" t="n">
        <f aca="false">44*10000*100</f>
        <v>44000000</v>
      </c>
      <c r="N8" s="0" t="n">
        <f aca="false">88*10000*100</f>
        <v>88000000</v>
      </c>
    </row>
    <row r="9" customFormat="false" ht="14.25" hidden="false" customHeight="false" outlineLevel="0" collapsed="false">
      <c r="A9" s="0" t="s">
        <v>4</v>
      </c>
      <c r="B9" s="0" t="n">
        <v>2</v>
      </c>
      <c r="C9" s="0" t="s">
        <v>7</v>
      </c>
      <c r="D9" s="0" t="s">
        <v>2</v>
      </c>
      <c r="E9" s="0" t="n">
        <f aca="false">54*100*100</f>
        <v>540000</v>
      </c>
      <c r="F9" s="0" t="n">
        <f aca="false">51*100*100</f>
        <v>510000</v>
      </c>
      <c r="G9" s="0" t="n">
        <f aca="false">109*100*100</f>
        <v>1090000</v>
      </c>
      <c r="H9" s="0" t="n">
        <f aca="false">103*100*100</f>
        <v>1030000</v>
      </c>
      <c r="I9" s="0" t="n">
        <f aca="false">28*1000*100</f>
        <v>2800000</v>
      </c>
      <c r="J9" s="0" t="n">
        <f aca="false">51*1000*100</f>
        <v>5100000</v>
      </c>
      <c r="K9" s="0" t="n">
        <f aca="false">10*10000*100</f>
        <v>10000000</v>
      </c>
      <c r="L9" s="0" t="n">
        <f aca="false">21*10000*100</f>
        <v>21000000</v>
      </c>
      <c r="M9" s="0" t="n">
        <f aca="false">38*10000*100</f>
        <v>38000000</v>
      </c>
      <c r="N9" s="0" t="n">
        <f aca="false">60*10000*100</f>
        <v>60000000</v>
      </c>
    </row>
    <row r="10" customFormat="false" ht="14.25" hidden="false" customHeight="false" outlineLevel="0" collapsed="false">
      <c r="A10" s="0" t="s">
        <v>4</v>
      </c>
      <c r="B10" s="0" t="n">
        <v>3</v>
      </c>
      <c r="C10" s="0" t="s">
        <v>7</v>
      </c>
      <c r="D10" s="0" t="s">
        <v>2</v>
      </c>
      <c r="E10" s="0" t="n">
        <f aca="false">75*100*100</f>
        <v>750000</v>
      </c>
      <c r="F10" s="0" t="n">
        <f aca="false">63*100*100</f>
        <v>630000</v>
      </c>
      <c r="G10" s="0" t="n">
        <f aca="false">13*1000*100</f>
        <v>1300000</v>
      </c>
      <c r="H10" s="0" t="n">
        <f aca="false">12*1000*100</f>
        <v>1200000</v>
      </c>
      <c r="I10" s="0" t="n">
        <f aca="false">42*1000*100</f>
        <v>4200000</v>
      </c>
      <c r="J10" s="0" t="n">
        <f aca="false">83*1000*100</f>
        <v>8300000</v>
      </c>
      <c r="K10" s="0" t="n">
        <f aca="false">15*10000*100</f>
        <v>15000000</v>
      </c>
      <c r="L10" s="0" t="n">
        <f aca="false">19*10000*100</f>
        <v>19000000</v>
      </c>
      <c r="M10" s="0" t="n">
        <f aca="false">38*10000*100</f>
        <v>38000000</v>
      </c>
      <c r="N10" s="0" t="n">
        <f aca="false">40*10000*100</f>
        <v>40000000</v>
      </c>
    </row>
    <row r="11" customFormat="false" ht="14.25" hidden="false" customHeight="false" outlineLevel="0" collapsed="false">
      <c r="A11" s="0" t="s">
        <v>1</v>
      </c>
      <c r="B11" s="0" t="n">
        <v>1</v>
      </c>
      <c r="C11" s="0" t="s">
        <v>8</v>
      </c>
      <c r="D11" s="0" t="n">
        <f aca="false">60*100*100</f>
        <v>600000</v>
      </c>
      <c r="E11" s="0" t="n">
        <f aca="false">41*100*100</f>
        <v>410000</v>
      </c>
      <c r="F11" s="0" t="n">
        <f aca="false">26*100*100</f>
        <v>260000</v>
      </c>
      <c r="G11" s="0" t="n">
        <f aca="false">85*100*100</f>
        <v>850000</v>
      </c>
      <c r="H11" s="0" t="s">
        <v>2</v>
      </c>
      <c r="I11" s="0" t="n">
        <f aca="false">97*100*100</f>
        <v>970000</v>
      </c>
      <c r="J11" s="0" t="n">
        <f aca="false">29*1000*100</f>
        <v>2900000</v>
      </c>
      <c r="K11" s="0" t="n">
        <f aca="false">22*1000*100</f>
        <v>2200000</v>
      </c>
      <c r="L11" s="0" t="n">
        <f aca="false">77*10*100</f>
        <v>77000</v>
      </c>
      <c r="M11" s="0" t="n">
        <f aca="false">22*10*100</f>
        <v>22000</v>
      </c>
      <c r="N11" s="0" t="n">
        <f aca="false">24*10*100</f>
        <v>24000</v>
      </c>
    </row>
    <row r="12" customFormat="false" ht="14.25" hidden="false" customHeight="false" outlineLevel="0" collapsed="false">
      <c r="A12" s="0" t="s">
        <v>1</v>
      </c>
      <c r="B12" s="0" t="n">
        <v>2</v>
      </c>
      <c r="C12" s="0" t="s">
        <v>8</v>
      </c>
      <c r="D12" s="0" t="n">
        <f aca="false">55*100*100</f>
        <v>550000</v>
      </c>
      <c r="E12" s="0" t="n">
        <f aca="false">34*100*100</f>
        <v>340000</v>
      </c>
      <c r="F12" s="0" t="n">
        <f aca="false">19*100*100</f>
        <v>190000</v>
      </c>
      <c r="G12" s="0" t="n">
        <f aca="false">47*100*100</f>
        <v>470000</v>
      </c>
      <c r="H12" s="0" t="n">
        <f aca="false">28*100*100</f>
        <v>280000</v>
      </c>
      <c r="I12" s="0" t="n">
        <f aca="false">77*100*100</f>
        <v>770000</v>
      </c>
      <c r="J12" s="0" t="n">
        <f aca="false">25*1000*100</f>
        <v>2500000</v>
      </c>
      <c r="K12" s="1" t="n">
        <f aca="false">10*1000*100</f>
        <v>1000000</v>
      </c>
      <c r="L12" s="0" t="n">
        <f aca="false">106*10*100</f>
        <v>106000</v>
      </c>
      <c r="M12" s="0" t="n">
        <f aca="false">33*100*100</f>
        <v>330000</v>
      </c>
      <c r="N12" s="0" t="n">
        <f aca="false">56*100</f>
        <v>5600</v>
      </c>
    </row>
    <row r="13" customFormat="false" ht="14.25" hidden="false" customHeight="false" outlineLevel="0" collapsed="false">
      <c r="A13" s="0" t="s">
        <v>1</v>
      </c>
      <c r="B13" s="0" t="n">
        <v>3</v>
      </c>
      <c r="C13" s="0" t="s">
        <v>8</v>
      </c>
      <c r="D13" s="0" t="n">
        <f aca="false">76*100*100</f>
        <v>760000</v>
      </c>
      <c r="E13" s="0" t="n">
        <f aca="false">38*100*100</f>
        <v>380000</v>
      </c>
      <c r="F13" s="0" t="n">
        <f aca="false">31*100*100</f>
        <v>310000</v>
      </c>
      <c r="G13" s="0" t="n">
        <f aca="false">53*100*100</f>
        <v>530000</v>
      </c>
      <c r="H13" s="0" t="n">
        <f aca="false">29*100*100</f>
        <v>290000</v>
      </c>
      <c r="I13" s="0" t="n">
        <f aca="false">55*100*100</f>
        <v>550000</v>
      </c>
      <c r="J13" s="0" t="n">
        <f aca="false">20*1000*100</f>
        <v>2000000</v>
      </c>
      <c r="K13" s="0" t="n">
        <f aca="false">16*1000*100</f>
        <v>1600000</v>
      </c>
      <c r="L13" s="0" t="s">
        <v>2</v>
      </c>
      <c r="M13" s="0" t="n">
        <f aca="false">31*10*100</f>
        <v>31000</v>
      </c>
      <c r="N13" s="0" t="n">
        <f aca="false">36*10*100</f>
        <v>36000</v>
      </c>
    </row>
    <row r="14" customFormat="false" ht="14.25" hidden="false" customHeight="false" outlineLevel="0" collapsed="false">
      <c r="A14" s="0" t="s">
        <v>3</v>
      </c>
      <c r="B14" s="0" t="n">
        <v>1</v>
      </c>
      <c r="C14" s="0" t="s">
        <v>8</v>
      </c>
      <c r="D14" s="0" t="n">
        <f aca="false">44*100*100</f>
        <v>440000</v>
      </c>
      <c r="E14" s="0" t="n">
        <f aca="false">52*100*100</f>
        <v>520000</v>
      </c>
      <c r="F14" s="0" t="n">
        <f aca="false">21*100*100</f>
        <v>210000</v>
      </c>
      <c r="G14" s="0" t="n">
        <f aca="false">38*100*100</f>
        <v>380000</v>
      </c>
      <c r="H14" s="0" t="n">
        <f aca="false">51*100*100</f>
        <v>510000</v>
      </c>
      <c r="I14" s="0" t="n">
        <f aca="false">50*100*100</f>
        <v>500000</v>
      </c>
      <c r="J14" s="0" t="n">
        <f aca="false">94*100*100</f>
        <v>940000</v>
      </c>
      <c r="K14" s="0" t="n">
        <f aca="false">14*1000*100</f>
        <v>1400000</v>
      </c>
      <c r="L14" s="0" t="s">
        <v>2</v>
      </c>
      <c r="M14" s="0" t="n">
        <f aca="false">45*10*100</f>
        <v>45000</v>
      </c>
      <c r="N14" s="0" t="n">
        <f aca="false">65*100</f>
        <v>6500</v>
      </c>
    </row>
    <row r="15" customFormat="false" ht="14.25" hidden="false" customHeight="false" outlineLevel="0" collapsed="false">
      <c r="A15" s="0" t="s">
        <v>3</v>
      </c>
      <c r="B15" s="0" t="n">
        <v>2</v>
      </c>
      <c r="C15" s="0" t="s">
        <v>8</v>
      </c>
      <c r="D15" s="0" t="n">
        <f aca="false">21*100*100</f>
        <v>210000</v>
      </c>
      <c r="E15" s="0" t="n">
        <f aca="false">29*100*100</f>
        <v>290000</v>
      </c>
      <c r="F15" s="0" t="n">
        <f aca="false">30*100*100</f>
        <v>300000</v>
      </c>
      <c r="G15" s="0" t="n">
        <f aca="false">37*100*100</f>
        <v>370000</v>
      </c>
      <c r="H15" s="0" t="n">
        <f aca="false">24*100*100</f>
        <v>240000</v>
      </c>
      <c r="I15" s="0" t="n">
        <f aca="false">47*100*100</f>
        <v>470000</v>
      </c>
      <c r="J15" s="0" t="n">
        <f aca="false">68*100*100</f>
        <v>680000</v>
      </c>
      <c r="K15" s="0" t="n">
        <f aca="false">13*1000*100</f>
        <v>1300000</v>
      </c>
      <c r="L15" s="0" t="s">
        <v>2</v>
      </c>
      <c r="M15" s="0" t="n">
        <f aca="false">34*10*100</f>
        <v>34000</v>
      </c>
      <c r="N15" s="0" t="n">
        <f aca="false">64*100</f>
        <v>6400</v>
      </c>
    </row>
    <row r="16" customFormat="false" ht="14.25" hidden="false" customHeight="false" outlineLevel="0" collapsed="false">
      <c r="A16" s="0" t="s">
        <v>3</v>
      </c>
      <c r="B16" s="0" t="n">
        <v>3</v>
      </c>
      <c r="C16" s="0" t="s">
        <v>8</v>
      </c>
      <c r="D16" s="0" t="n">
        <f aca="false">28*100*100</f>
        <v>280000</v>
      </c>
      <c r="E16" s="0" t="n">
        <f aca="false">59*100*100</f>
        <v>590000</v>
      </c>
      <c r="F16" s="0" t="n">
        <f aca="false">52*100*100</f>
        <v>520000</v>
      </c>
      <c r="G16" s="0" t="n">
        <f aca="false">39*100*100</f>
        <v>390000</v>
      </c>
      <c r="H16" s="0" t="n">
        <f aca="false">21*100*100</f>
        <v>210000</v>
      </c>
      <c r="I16" s="0" t="n">
        <f aca="false">38*100*100</f>
        <v>380000</v>
      </c>
      <c r="J16" s="0" t="n">
        <f aca="false">16*1000*100</f>
        <v>1600000</v>
      </c>
      <c r="K16" s="1" t="n">
        <f aca="false">19*1000*100</f>
        <v>1900000</v>
      </c>
      <c r="L16" s="0" t="n">
        <f aca="false">21*100*100</f>
        <v>210000</v>
      </c>
      <c r="M16" s="0" t="n">
        <f aca="false">32*10*100</f>
        <v>32000</v>
      </c>
      <c r="N16" s="0" t="n">
        <f aca="false">93*100</f>
        <v>9300</v>
      </c>
    </row>
    <row r="17" customFormat="false" ht="14.25" hidden="false" customHeight="false" outlineLevel="0" collapsed="false">
      <c r="A17" s="0" t="s">
        <v>4</v>
      </c>
      <c r="B17" s="0" t="n">
        <v>1</v>
      </c>
      <c r="C17" s="0" t="s">
        <v>8</v>
      </c>
      <c r="D17" s="0" t="n">
        <f aca="false">23*100*100</f>
        <v>230000</v>
      </c>
      <c r="E17" s="0" t="n">
        <f aca="false">90*100*100</f>
        <v>900000</v>
      </c>
      <c r="F17" s="0" t="n">
        <f aca="false">80*100*100</f>
        <v>800000</v>
      </c>
      <c r="G17" s="0" t="n">
        <f aca="false">94*100*100</f>
        <v>940000</v>
      </c>
      <c r="H17" s="0" t="n">
        <f aca="false">17*1000*100</f>
        <v>1700000</v>
      </c>
      <c r="I17" s="0" t="n">
        <f aca="false">95*100*100</f>
        <v>950000</v>
      </c>
      <c r="J17" s="0" t="n">
        <f aca="false">83*100*100</f>
        <v>830000</v>
      </c>
      <c r="K17" s="0" t="n">
        <f aca="false">65*100*100</f>
        <v>650000</v>
      </c>
      <c r="L17" s="0" t="n">
        <f aca="false">54*100*100</f>
        <v>540000</v>
      </c>
      <c r="M17" s="0" t="n">
        <f aca="false">27*100*100</f>
        <v>270000</v>
      </c>
      <c r="N17" s="0" t="n">
        <f aca="false">26*10*100</f>
        <v>26000</v>
      </c>
    </row>
    <row r="18" customFormat="false" ht="14.25" hidden="false" customHeight="false" outlineLevel="0" collapsed="false">
      <c r="A18" s="0" t="s">
        <v>4</v>
      </c>
      <c r="B18" s="0" t="n">
        <v>2</v>
      </c>
      <c r="C18" s="0" t="s">
        <v>8</v>
      </c>
      <c r="D18" s="0" t="n">
        <f aca="false">36*100*100</f>
        <v>360000</v>
      </c>
      <c r="E18" s="0" t="n">
        <f aca="false">71*100*100</f>
        <v>710000</v>
      </c>
      <c r="F18" s="0" t="n">
        <f aca="false">37*100*100</f>
        <v>370000</v>
      </c>
      <c r="G18" s="0" t="n">
        <f aca="false">99*100*100</f>
        <v>990000</v>
      </c>
      <c r="H18" s="0" t="n">
        <f aca="false">12*1000*100</f>
        <v>1200000</v>
      </c>
      <c r="I18" s="0" t="n">
        <f aca="false">79*100*100</f>
        <v>790000</v>
      </c>
      <c r="J18" s="0" t="n">
        <f aca="false">80*100*100</f>
        <v>800000</v>
      </c>
      <c r="K18" s="0" t="s">
        <v>2</v>
      </c>
      <c r="L18" s="0" t="n">
        <f aca="false">28*100*100</f>
        <v>280000</v>
      </c>
      <c r="M18" s="0" t="n">
        <f aca="false">19*100*100</f>
        <v>190000</v>
      </c>
      <c r="N18" s="0" t="n">
        <f aca="false">38*10*100</f>
        <v>38000</v>
      </c>
    </row>
    <row r="19" customFormat="false" ht="14.25" hidden="false" customHeight="false" outlineLevel="0" collapsed="false">
      <c r="A19" s="0" t="s">
        <v>4</v>
      </c>
      <c r="B19" s="0" t="n">
        <v>3</v>
      </c>
      <c r="C19" s="0" t="s">
        <v>8</v>
      </c>
      <c r="D19" s="0" t="e">
        <f aca="false">42*100*100$repeat_3.h33</f>
        <v>#NAME?</v>
      </c>
      <c r="E19" s="0" t="n">
        <f aca="false">62*100*100</f>
        <v>620000</v>
      </c>
      <c r="F19" s="0" t="n">
        <f aca="false">64*100*100</f>
        <v>640000</v>
      </c>
      <c r="G19" s="0" t="n">
        <f aca="false">92*100*100</f>
        <v>920000</v>
      </c>
      <c r="H19" s="0" t="n">
        <f aca="false">118*100*100</f>
        <v>1180000</v>
      </c>
      <c r="I19" s="0" t="n">
        <f aca="false">94*100*100</f>
        <v>940000</v>
      </c>
      <c r="J19" s="0" t="n">
        <f aca="false">14*100*100</f>
        <v>140000</v>
      </c>
      <c r="K19" s="0" t="n">
        <f aca="false">63*100*100</f>
        <v>630000</v>
      </c>
      <c r="L19" s="0" t="n">
        <f aca="false">55*100*100</f>
        <v>550000</v>
      </c>
      <c r="M19" s="0" t="n">
        <f aca="false">47*100*100</f>
        <v>470000</v>
      </c>
      <c r="N19" s="0" t="n">
        <f aca="false">31*10*100</f>
        <v>31000</v>
      </c>
    </row>
    <row r="21" customFormat="false" ht="14.25" hidden="false" customHeight="false" outlineLevel="0" collapsed="false">
      <c r="K21" s="2"/>
    </row>
    <row r="23" customFormat="false" ht="14.25" hidden="false" customHeight="false" outlineLevel="0" collapsed="false">
      <c r="A23" s="3"/>
      <c r="B23" s="3"/>
      <c r="C23" s="3"/>
    </row>
    <row r="34" customFormat="false" ht="14.25" hidden="false" customHeight="false" outlineLevel="0" collapsed="false">
      <c r="A34" s="3"/>
      <c r="B34" s="3"/>
      <c r="C34" s="3"/>
    </row>
    <row r="100" customFormat="false" ht="14.25" hidden="false" customHeight="false" outlineLevel="0" collapsed="false">
      <c r="A100" s="3"/>
      <c r="B100" s="3"/>
      <c r="C100" s="3"/>
      <c r="K100" s="3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LibreOffice/24.8.3.2$Linux_X86_64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2024-10-21T07:08:01Z</dcterms:created>
  <dc:creator>Fran Gilis</dc:creator>
  <dc:description/>
  <dc:language>en-US</dc:language>
  <cp:lastModifiedBy/>
  <dcterms:modified xsi:type="dcterms:W3CDTF">2024-12-02T14:43:22Z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