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A8769C30-5FD1-4278-8FB2-B805FC9548A8}" xr6:coauthVersionLast="47" xr6:coauthVersionMax="47" xr10:uidLastSave="{00000000-0000-0000-0000-000000000000}"/>
  <bookViews>
    <workbookView xWindow="-108" yWindow="-108" windowWidth="23256" windowHeight="12456" firstSheet="1" activeTab="5" xr2:uid="{B5B3B2F8-B3FA-44DA-8D71-486002D87550}"/>
  </bookViews>
  <sheets>
    <sheet name="pivot table" sheetId="4" r:id="rId1"/>
    <sheet name="الرئيسية" sheetId="1" r:id="rId2"/>
    <sheet name="تقرير المصروفات" sheetId="13" r:id="rId3"/>
    <sheet name="المبيعات بالعملاء" sheetId="5" r:id="rId4"/>
    <sheet name="المببيعات بانواع العملاء" sheetId="7" r:id="rId5"/>
    <sheet name="لوحة التحكم" sheetId="10" r:id="rId6"/>
    <sheet name="المبيعات بالمنطقة" sheetId="8" r:id="rId7"/>
    <sheet name="تريند المبيعات" sheetId="9" r:id="rId8"/>
    <sheet name="قاعدة البيانات" sheetId="2" r:id="rId9"/>
    <sheet name="مقارنة" sheetId="11" r:id="rId10"/>
    <sheet name="المبيعات والهدف" sheetId="12" r:id="rId11"/>
  </sheets>
  <definedNames>
    <definedName name="_xlnm._FilterDatabase" localSheetId="1" hidden="1">الرئيسية!$C$6:$C$22</definedName>
    <definedName name="_xlcn.WorksheetConnection_Book.xlsxرئيسي1" hidden="1">رئيسي[]</definedName>
    <definedName name="_xlcn.WorksheetConnection_Book.xlsxمختصر1" hidden="1">مختصر[]</definedName>
    <definedName name="_xlnm.Extract" localSheetId="1">الرئيسية!$M$31:$M$33</definedName>
    <definedName name="Slicer_اسم_العميل">#N/A</definedName>
    <definedName name="Slicer_المنطقة">#N/A</definedName>
    <definedName name="الرئيسي">رئيسي[#All]</definedName>
  </definedNames>
  <calcPr calcId="191029"/>
  <pivotCaches>
    <pivotCache cacheId="0" r:id="rId12"/>
    <pivotCache cacheId="1" r:id="rId13"/>
    <pivotCache cacheId="2" r:id="rId14"/>
    <pivotCache cacheId="3" r:id="rId15"/>
    <pivotCache cacheId="4" r:id="rId16"/>
    <pivotCache cacheId="5" r:id="rId17"/>
    <pivotCache cacheId="6" r:id="rId18"/>
  </pivotCaches>
  <extLst>
    <ext xmlns:x14="http://schemas.microsoft.com/office/spreadsheetml/2009/9/main" uri="{876F7934-8845-4945-9796-88D515C7AA90}">
      <x14:pivotCaches>
        <pivotCache cacheId="7"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مختصر" name="مختصر" connection="WorksheetConnection_Book.xlsx!مختصر"/>
          <x15:modelTable id="رئيسي" name="رئيسي" connection="WorksheetConnection_Book.xlsx!رئيسي"/>
        </x15:modelTables>
        <x15:modelRelationships>
          <x15:modelRelationship fromTable="رئيسي" fromColumn="اسم العميل" toTable="مختصر" toColumn="اسم العميل  بدون تكرار"/>
        </x15:modelRelationships>
        <x15:extLst>
          <ext xmlns:x16="http://schemas.microsoft.com/office/spreadsheetml/2014/11/main" uri="{9835A34E-60A6-4A7C-AAB8-D5F71C897F49}">
            <x16:modelTimeGroupings>
              <x16:modelTimeGrouping tableName="رئيسي" columnName="التاريخ" columnId="التاريخ">
                <x16:calculatedTimeColumn columnName="التاريخ (Year)" columnId="التاريخ (Year)" contentType="years" isSelected="0"/>
                <x16:calculatedTimeColumn columnName="التاريخ (Quarter)" columnId="التاريخ (Quarter)" contentType="quarters" isSelected="0"/>
                <x16:calculatedTimeColumn columnName="التاريخ (Month Index)" columnId="التاريخ (Month Index)" contentType="monthsindex" isSelected="0"/>
                <x16:calculatedTimeColumn columnName="التاريخ (Month)" columnId="التاريخ (Month)" contentType="months" isSelected="0"/>
                <x16:calculatedTimeColumn columnName="التاريخ (Day Index)" columnId="التاريخ (Day Index)" contentType="daysindex" isSelected="1"/>
                <x16:calculatedTimeColumn columnName="التاريخ (Day)" columnId="التاريخ (Day)" contentType="days" isSelected="1"/>
              </x16:modelTimeGrouping>
            </x16:modelTimeGroupings>
          </ext>
        </x15:extLst>
      </x15:dataModel>
    </ext>
  </extLst>
</workbook>
</file>

<file path=xl/calcChain.xml><?xml version="1.0" encoding="utf-8"?>
<calcChain xmlns="http://schemas.openxmlformats.org/spreadsheetml/2006/main">
  <c r="G20" i="1" l="1"/>
  <c r="G16" i="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F20" i="1" l="1"/>
  <c r="F21" i="1"/>
  <c r="G21" i="1" s="1"/>
  <c r="O15" i="1"/>
  <c r="O8" i="1"/>
  <c r="O9" i="1"/>
  <c r="O10" i="1"/>
  <c r="O11" i="1"/>
  <c r="O12" i="1"/>
  <c r="O13" i="1"/>
  <c r="O14" i="1"/>
  <c r="O7" i="1"/>
  <c r="F15" i="1"/>
  <c r="G15" i="1" s="1"/>
  <c r="F11" i="1"/>
  <c r="G11" i="1" s="1"/>
  <c r="F8" i="1"/>
  <c r="G8" i="1" s="1"/>
  <c r="E25" i="1"/>
  <c r="E23" i="1"/>
  <c r="F17" i="1"/>
  <c r="G17" i="1" s="1"/>
  <c r="F9" i="1"/>
  <c r="G9" i="1" s="1"/>
  <c r="F10" i="1"/>
  <c r="G10" i="1" s="1"/>
  <c r="N9" i="1" s="1"/>
  <c r="F12" i="1"/>
  <c r="G12" i="1" s="1"/>
  <c r="F13" i="1"/>
  <c r="G13" i="1" s="1"/>
  <c r="N11" i="1" s="1"/>
  <c r="F14" i="1"/>
  <c r="G14" i="1" s="1"/>
  <c r="N12" i="1" s="1"/>
  <c r="F16" i="1"/>
  <c r="F18" i="1"/>
  <c r="G18" i="1" s="1"/>
  <c r="N7" i="1" s="1"/>
  <c r="F19" i="1"/>
  <c r="G19" i="1" s="1"/>
  <c r="N14" i="1" s="1"/>
  <c r="F22" i="1"/>
  <c r="F7" i="1"/>
  <c r="G7" i="1" s="1"/>
  <c r="C23" i="1"/>
  <c r="E26" i="1"/>
  <c r="N15" i="1" l="1"/>
  <c r="P15" i="1" s="1"/>
  <c r="G22" i="1"/>
  <c r="N8" i="1"/>
  <c r="N10" i="1"/>
  <c r="N13" i="1"/>
  <c r="G23" i="1"/>
  <c r="Q9" i="1" l="1"/>
  <c r="P9" i="1"/>
  <c r="P11" i="1"/>
  <c r="Q11" i="1"/>
  <c r="P12" i="1"/>
  <c r="Q12" i="1"/>
  <c r="Q7" i="1"/>
  <c r="P7" i="1"/>
  <c r="Q8" i="1"/>
  <c r="P8" i="1"/>
  <c r="P13" i="1"/>
  <c r="Q13" i="1"/>
  <c r="Q10" i="1"/>
  <c r="P10" i="1"/>
  <c r="Q14" i="1"/>
  <c r="P14" i="1"/>
  <c r="Q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C92497-1A46-400E-A1F9-D90FF2559F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B23D0B-F3E0-4146-BA09-0229D949C46C}" name="WorksheetConnection_Book.xlsx!رئيسي" type="102" refreshedVersion="8" minRefreshableVersion="5">
    <extLst>
      <ext xmlns:x15="http://schemas.microsoft.com/office/spreadsheetml/2010/11/main" uri="{DE250136-89BD-433C-8126-D09CA5730AF9}">
        <x15:connection id="رئيسي" autoDelete="1">
          <x15:rangePr sourceName="_xlcn.WorksheetConnection_Book.xlsxرئيسي1"/>
        </x15:connection>
      </ext>
    </extLst>
  </connection>
  <connection id="3" xr16:uid="{1E96A283-9081-49C3-9317-1DC47FED175D}" name="WorksheetConnection_Book.xlsx!مختصر" type="102" refreshedVersion="8" minRefreshableVersion="5">
    <extLst>
      <ext xmlns:x15="http://schemas.microsoft.com/office/spreadsheetml/2010/11/main" uri="{DE250136-89BD-433C-8126-D09CA5730AF9}">
        <x15:connection id="مختصر" autoDelete="1">
          <x15:rangePr sourceName="_xlcn.WorksheetConnection_Book.xlsxمختصر1"/>
        </x15:connection>
      </ext>
    </extLst>
  </connection>
</connections>
</file>

<file path=xl/sharedStrings.xml><?xml version="1.0" encoding="utf-8"?>
<sst xmlns="http://schemas.openxmlformats.org/spreadsheetml/2006/main" count="218" uniqueCount="86">
  <si>
    <t xml:space="preserve">اسم العميل </t>
  </si>
  <si>
    <t>البيان</t>
  </si>
  <si>
    <t xml:space="preserve">القيمة </t>
  </si>
  <si>
    <t>المنطقة</t>
  </si>
  <si>
    <t>التاريخ</t>
  </si>
  <si>
    <t>بيانات العملاء</t>
  </si>
  <si>
    <t xml:space="preserve">احمد </t>
  </si>
  <si>
    <t>فاتورة</t>
  </si>
  <si>
    <t xml:space="preserve">ريم </t>
  </si>
  <si>
    <t>محمد</t>
  </si>
  <si>
    <t>اسيل</t>
  </si>
  <si>
    <t>يوسف</t>
  </si>
  <si>
    <t>الخليل</t>
  </si>
  <si>
    <t xml:space="preserve">رام الله </t>
  </si>
  <si>
    <t>القدس</t>
  </si>
  <si>
    <t>بيت لحم</t>
  </si>
  <si>
    <t>نابلس</t>
  </si>
  <si>
    <t>جنين</t>
  </si>
  <si>
    <t>طولكرم</t>
  </si>
  <si>
    <t>امل</t>
  </si>
  <si>
    <t>نبال</t>
  </si>
  <si>
    <t>خصم</t>
  </si>
  <si>
    <t>اجمالي</t>
  </si>
  <si>
    <t>جمع القيمة عندما يكون البيان "فاتورة"</t>
  </si>
  <si>
    <t>حازم</t>
  </si>
  <si>
    <t>عبد الرحمن</t>
  </si>
  <si>
    <t>جمع القيمة عندما يكون البيان "فاتورة" والمنطقة "الخليل"</t>
  </si>
  <si>
    <t>الضريبة</t>
  </si>
  <si>
    <t>الصافي</t>
  </si>
  <si>
    <t>اسم العميل  بدون تكرار</t>
  </si>
  <si>
    <t>اجمالي المبيعات</t>
  </si>
  <si>
    <t>اجماليات العملاء</t>
  </si>
  <si>
    <t>اسم العميل</t>
  </si>
  <si>
    <t>رام الله</t>
  </si>
  <si>
    <t>نوع العميل</t>
  </si>
  <si>
    <t>نسبة المبيعات</t>
  </si>
  <si>
    <t>Row Labels</t>
  </si>
  <si>
    <t>احمد</t>
  </si>
  <si>
    <t>ريم</t>
  </si>
  <si>
    <t>Grand Total</t>
  </si>
  <si>
    <t>Sum of اجمالي المبيعات</t>
  </si>
  <si>
    <t>عميل قوي</t>
  </si>
  <si>
    <t>عميل عادي</t>
  </si>
  <si>
    <t>عميل مهم</t>
  </si>
  <si>
    <t>Sum of نسبة المبيعات</t>
  </si>
  <si>
    <t>Sum of الصافي</t>
  </si>
  <si>
    <t>Column Labels</t>
  </si>
  <si>
    <t>1-Jan</t>
  </si>
  <si>
    <t>2-Jan</t>
  </si>
  <si>
    <t>3-Jan</t>
  </si>
  <si>
    <t>4-Jan</t>
  </si>
  <si>
    <t>5-Jan</t>
  </si>
  <si>
    <t>6-Jan</t>
  </si>
  <si>
    <t>7-Jan</t>
  </si>
  <si>
    <t>8-Jan</t>
  </si>
  <si>
    <t>9-Jan</t>
  </si>
  <si>
    <t>28-Dec</t>
  </si>
  <si>
    <t>29-Dec</t>
  </si>
  <si>
    <t>30-Dec</t>
  </si>
  <si>
    <t>31-Dec</t>
  </si>
  <si>
    <t>ياسمين</t>
  </si>
  <si>
    <t>(blank)</t>
  </si>
  <si>
    <t>تاريخ التحصيل</t>
  </si>
  <si>
    <t>عدد الأيام المتبقية</t>
  </si>
  <si>
    <t>25-Dec</t>
  </si>
  <si>
    <t>26-Dec</t>
  </si>
  <si>
    <t>27-Dec</t>
  </si>
  <si>
    <t>البند</t>
  </si>
  <si>
    <t>التكلفة</t>
  </si>
  <si>
    <t>سرعة التنفيذ</t>
  </si>
  <si>
    <t>الجودة</t>
  </si>
  <si>
    <t>اتاحة الخامة</t>
  </si>
  <si>
    <t>رخام</t>
  </si>
  <si>
    <t>سيراميك</t>
  </si>
  <si>
    <t>المندوب</t>
  </si>
  <si>
    <t>مصطفى</t>
  </si>
  <si>
    <t>المبيعات</t>
  </si>
  <si>
    <t>الهدف</t>
  </si>
  <si>
    <t>ايجار</t>
  </si>
  <si>
    <t xml:space="preserve">متنوع </t>
  </si>
  <si>
    <t>نقل</t>
  </si>
  <si>
    <t>أجور</t>
  </si>
  <si>
    <t>كهرباء</t>
  </si>
  <si>
    <t>اشتراكات</t>
  </si>
  <si>
    <t>اكراميات</t>
  </si>
  <si>
    <t>المصروفات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</si>
</sst>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F800]dddd\,\ mmmm\ dd\,\ yyyy"/>
    <numFmt numFmtId="165" formatCode="[$-1010000]d/m/yyyy;@"/>
    <numFmt numFmtId="166" formatCode="0.0%"/>
  </numFmts>
  <fonts count="6" x14ac:knownFonts="1">
    <font>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9" tint="0.5999938962981048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60">
    <xf numFmtId="0" fontId="0" fillId="0" borderId="0" xfId="0"/>
    <xf numFmtId="0" fontId="0" fillId="0" borderId="1" xfId="0" applyBorder="1" applyAlignment="1">
      <alignment horizontal="center" vertical="center"/>
    </xf>
    <xf numFmtId="164" fontId="0" fillId="0" borderId="0" xfId="0" applyNumberFormat="1"/>
    <xf numFmtId="2" fontId="0" fillId="0" borderId="1" xfId="0" applyNumberFormat="1" applyBorder="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2" fontId="0" fillId="0" borderId="0" xfId="0" applyNumberFormat="1"/>
    <xf numFmtId="2" fontId="0" fillId="3" borderId="1" xfId="0" applyNumberFormat="1" applyFill="1" applyBorder="1" applyAlignment="1">
      <alignment horizontal="center" vertical="center"/>
    </xf>
    <xf numFmtId="0" fontId="0" fillId="3" borderId="1" xfId="0" applyFill="1" applyBorder="1" applyAlignment="1">
      <alignment horizontal="center" vertical="center"/>
    </xf>
    <xf numFmtId="2" fontId="0" fillId="0" borderId="2" xfId="0" applyNumberFormat="1" applyBorder="1" applyAlignment="1">
      <alignment horizontal="center" vertical="center"/>
    </xf>
    <xf numFmtId="2" fontId="0" fillId="0" borderId="1" xfId="0" applyNumberFormat="1" applyBorder="1"/>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44" fontId="0" fillId="0" borderId="1" xfId="0" applyNumberFormat="1" applyBorder="1" applyAlignment="1">
      <alignment horizontal="center" vertical="center"/>
    </xf>
    <xf numFmtId="44" fontId="0" fillId="0" borderId="0" xfId="0" applyNumberFormat="1" applyAlignment="1">
      <alignment horizontal="center" vertical="center"/>
    </xf>
    <xf numFmtId="44" fontId="0" fillId="0" borderId="0" xfId="0" applyNumberFormat="1"/>
    <xf numFmtId="44" fontId="0" fillId="3" borderId="1" xfId="0" applyNumberFormat="1" applyFill="1" applyBorder="1" applyAlignment="1">
      <alignment horizontal="center" vertical="center"/>
    </xf>
    <xf numFmtId="0" fontId="0" fillId="0" borderId="1" xfId="0" applyBorder="1"/>
    <xf numFmtId="0" fontId="0" fillId="0" borderId="0" xfId="0" pivotButton="1"/>
    <xf numFmtId="0" fontId="0" fillId="0" borderId="0" xfId="0" applyAlignment="1">
      <alignment horizontal="right"/>
    </xf>
    <xf numFmtId="0" fontId="0" fillId="0" borderId="0" xfId="0" applyAlignment="1">
      <alignment horizontal="right" indent="1"/>
    </xf>
    <xf numFmtId="0" fontId="0" fillId="0" borderId="0" xfId="0" applyAlignment="1">
      <alignment horizontal="right" indent="2"/>
    </xf>
    <xf numFmtId="0" fontId="0" fillId="0" borderId="3" xfId="0"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2" fontId="1" fillId="2" borderId="6" xfId="0" applyNumberFormat="1" applyFont="1" applyFill="1" applyBorder="1" applyAlignment="1">
      <alignment horizontal="center" vertical="center"/>
    </xf>
    <xf numFmtId="44" fontId="1" fillId="2" borderId="6" xfId="0" applyNumberFormat="1" applyFont="1" applyFill="1"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2" fontId="0" fillId="0" borderId="9" xfId="0" applyNumberFormat="1" applyBorder="1" applyAlignment="1">
      <alignment horizontal="center" vertical="center"/>
    </xf>
    <xf numFmtId="44" fontId="0" fillId="0" borderId="9" xfId="0" applyNumberFormat="1" applyBorder="1" applyAlignment="1">
      <alignment horizontal="center" vertical="center"/>
    </xf>
    <xf numFmtId="10" fontId="0" fillId="0" borderId="4" xfId="0" applyNumberFormat="1" applyBorder="1"/>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2" fontId="0" fillId="0" borderId="9" xfId="0" applyNumberFormat="1" applyBorder="1"/>
    <xf numFmtId="0" fontId="0" fillId="0" borderId="9" xfId="0" applyBorder="1"/>
    <xf numFmtId="10" fontId="0" fillId="0" borderId="10" xfId="0" applyNumberFormat="1" applyBorder="1"/>
    <xf numFmtId="166" fontId="0" fillId="0" borderId="0" xfId="0" applyNumberFormat="1"/>
    <xf numFmtId="0" fontId="3" fillId="2" borderId="0" xfId="0" applyFont="1" applyFill="1" applyAlignment="1">
      <alignment horizont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4" fontId="1" fillId="2" borderId="1" xfId="0" applyNumberFormat="1" applyFont="1" applyFill="1" applyBorder="1" applyAlignment="1">
      <alignment horizontal="center" vertical="center"/>
    </xf>
    <xf numFmtId="165" fontId="0" fillId="0" borderId="1" xfId="0" applyNumberFormat="1" applyBorder="1" applyAlignment="1">
      <alignment horizontal="center" vertical="center"/>
    </xf>
    <xf numFmtId="0" fontId="1" fillId="2" borderId="1" xfId="0" applyFont="1" applyFill="1" applyBorder="1" applyAlignment="1">
      <alignment horizontal="center" vertical="center"/>
    </xf>
    <xf numFmtId="0" fontId="2" fillId="4" borderId="0" xfId="0" applyFont="1" applyFill="1" applyAlignment="1">
      <alignment horizontal="center" vertical="center"/>
    </xf>
    <xf numFmtId="0" fontId="3" fillId="2" borderId="11" xfId="0" applyFont="1" applyFill="1" applyBorder="1" applyAlignment="1">
      <alignment horizontal="center"/>
    </xf>
    <xf numFmtId="0" fontId="3" fillId="2" borderId="0" xfId="0" applyFont="1" applyFill="1" applyAlignment="1">
      <alignment horizontal="center"/>
    </xf>
    <xf numFmtId="0" fontId="0" fillId="2" borderId="1" xfId="0" applyFill="1" applyBorder="1"/>
    <xf numFmtId="0" fontId="0" fillId="2" borderId="0" xfId="0" applyFill="1"/>
    <xf numFmtId="0" fontId="0" fillId="0" borderId="0" xfId="0" applyAlignment="1">
      <alignment horizontal="center"/>
    </xf>
    <xf numFmtId="0" fontId="0" fillId="0" borderId="11" xfId="0" applyBorder="1" applyAlignment="1">
      <alignment horizontal="center"/>
    </xf>
  </cellXfs>
  <cellStyles count="1">
    <cellStyle name="Normal" xfId="0" builtinId="0"/>
  </cellStyles>
  <dxfs count="25">
    <dxf>
      <font>
        <color rgb="FF9C5700"/>
      </font>
      <fill>
        <patternFill>
          <bgColor rgb="FFFFEB9C"/>
        </patternFill>
      </fill>
    </dxf>
    <dxf>
      <font>
        <color rgb="FF006100"/>
      </font>
      <fill>
        <patternFill>
          <bgColor rgb="FFC6EFCE"/>
        </patternFill>
      </fill>
    </dxf>
    <dxf>
      <font>
        <color rgb="FF9C0006"/>
      </font>
      <fill>
        <patternFill>
          <bgColor rgb="FFFFC7CE"/>
        </patternFill>
      </fill>
    </dxf>
    <dxf>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1010000]d/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1010000]d/m/yy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الرئيسية!$N$6</c:f>
              <c:strCache>
                <c:ptCount val="1"/>
                <c:pt idx="0">
                  <c:v>اجمالي المبيعات</c:v>
                </c:pt>
              </c:strCache>
            </c:strRef>
          </c:tx>
          <c:dPt>
            <c:idx val="0"/>
            <c:bubble3D val="0"/>
            <c:spPr>
              <a:solidFill>
                <a:schemeClr val="accent1"/>
              </a:solidFill>
              <a:ln>
                <a:noFill/>
              </a:ln>
              <a:effectLst/>
            </c:spPr>
            <c:extLst>
              <c:ext xmlns:c16="http://schemas.microsoft.com/office/drawing/2014/chart" uri="{C3380CC4-5D6E-409C-BE32-E72D297353CC}">
                <c16:uniqueId val="{00000004-C4C8-4DFE-9B51-10E214F869F0}"/>
              </c:ext>
            </c:extLst>
          </c:dPt>
          <c:dPt>
            <c:idx val="1"/>
            <c:bubble3D val="0"/>
            <c:spPr>
              <a:solidFill>
                <a:schemeClr val="accent2"/>
              </a:solidFill>
              <a:ln>
                <a:noFill/>
              </a:ln>
              <a:effectLst/>
            </c:spPr>
            <c:extLst>
              <c:ext xmlns:c16="http://schemas.microsoft.com/office/drawing/2014/chart" uri="{C3380CC4-5D6E-409C-BE32-E72D297353CC}">
                <c16:uniqueId val="{00000003-C4C8-4DFE-9B51-10E214F869F0}"/>
              </c:ext>
            </c:extLst>
          </c:dPt>
          <c:dPt>
            <c:idx val="2"/>
            <c:bubble3D val="0"/>
            <c:spPr>
              <a:solidFill>
                <a:schemeClr val="accent3"/>
              </a:solidFill>
              <a:ln>
                <a:noFill/>
              </a:ln>
              <a:effectLst/>
            </c:spPr>
            <c:extLst>
              <c:ext xmlns:c16="http://schemas.microsoft.com/office/drawing/2014/chart" uri="{C3380CC4-5D6E-409C-BE32-E72D297353CC}">
                <c16:uniqueId val="{00000002-C4C8-4DFE-9B51-10E214F869F0}"/>
              </c:ext>
            </c:extLst>
          </c:dPt>
          <c:dPt>
            <c:idx val="3"/>
            <c:bubble3D val="0"/>
            <c:spPr>
              <a:solidFill>
                <a:schemeClr val="accent4"/>
              </a:solidFill>
              <a:ln>
                <a:noFill/>
              </a:ln>
              <a:effectLst/>
            </c:spPr>
            <c:extLst>
              <c:ext xmlns:c16="http://schemas.microsoft.com/office/drawing/2014/chart" uri="{C3380CC4-5D6E-409C-BE32-E72D297353CC}">
                <c16:uniqueId val="{00000001-C4C8-4DFE-9B51-10E214F869F0}"/>
              </c:ext>
            </c:extLst>
          </c:dPt>
          <c:dPt>
            <c:idx val="4"/>
            <c:bubble3D val="0"/>
            <c:spPr>
              <a:solidFill>
                <a:schemeClr val="accent5"/>
              </a:solidFill>
              <a:ln>
                <a:noFill/>
              </a:ln>
              <a:effectLst/>
            </c:spPr>
            <c:extLst>
              <c:ext xmlns:c16="http://schemas.microsoft.com/office/drawing/2014/chart" uri="{C3380CC4-5D6E-409C-BE32-E72D297353CC}">
                <c16:uniqueId val="{00000009-C4C8-4DFE-9B51-10E214F869F0}"/>
              </c:ext>
            </c:extLst>
          </c:dPt>
          <c:dPt>
            <c:idx val="5"/>
            <c:bubble3D val="0"/>
            <c:spPr>
              <a:solidFill>
                <a:schemeClr val="accent6"/>
              </a:solidFill>
              <a:ln>
                <a:noFill/>
              </a:ln>
              <a:effectLst/>
            </c:spPr>
            <c:extLst>
              <c:ext xmlns:c16="http://schemas.microsoft.com/office/drawing/2014/chart" uri="{C3380CC4-5D6E-409C-BE32-E72D297353CC}">
                <c16:uniqueId val="{00000007-C4C8-4DFE-9B51-10E214F869F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8-C4C8-4DFE-9B51-10E214F869F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6-C4C8-4DFE-9B51-10E214F869F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05-C4C8-4DFE-9B51-10E214F869F0}"/>
              </c:ext>
            </c:extLst>
          </c:dPt>
          <c:dLbls>
            <c:dLbl>
              <c:idx val="0"/>
              <c:layout>
                <c:manualLayout>
                  <c:x val="7.2222222222222215E-2"/>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4C8-4DFE-9B51-10E214F869F0}"/>
                </c:ext>
              </c:extLst>
            </c:dLbl>
            <c:dLbl>
              <c:idx val="1"/>
              <c:layout>
                <c:manualLayout>
                  <c:x val="9.4444444444444442E-2"/>
                  <c:y val="-3.24074074074074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4C8-4DFE-9B51-10E214F869F0}"/>
                </c:ext>
              </c:extLst>
            </c:dLbl>
            <c:dLbl>
              <c:idx val="2"/>
              <c:layout>
                <c:manualLayout>
                  <c:x val="9.4444444444444442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4C8-4DFE-9B51-10E214F869F0}"/>
                </c:ext>
              </c:extLst>
            </c:dLbl>
            <c:dLbl>
              <c:idx val="3"/>
              <c:layout>
                <c:manualLayout>
                  <c:x val="9.3055555555555558E-2"/>
                  <c:y val="4.629629629629621E-2"/>
                </c:manualLayout>
              </c:layout>
              <c:spPr>
                <a:noFill/>
                <a:ln>
                  <a:noFill/>
                </a:ln>
                <a:effectLst/>
              </c:spPr>
              <c:txPr>
                <a:bodyPr rot="180000" spcFirstLastPara="1" vertOverflow="clip" horzOverflow="clip" vert="horz" wrap="none" lIns="0" tIns="19050" rIns="38100" bIns="19050" rtlCol="1" anchor="t" anchorCtr="0">
                  <a:noAutofit/>
                </a:bodyPr>
                <a:lstStyle/>
                <a:p>
                  <a:pPr>
                    <a:defRPr sz="900" b="0" i="0" u="none" strike="noStrike" kern="1200" baseline="0">
                      <a:solidFill>
                        <a:schemeClr val="tx1">
                          <a:lumMod val="75000"/>
                          <a:lumOff val="25000"/>
                          <a:alpha val="78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8.3456255468066495E-2"/>
                      <c:h val="8.1414771070282888E-2"/>
                    </c:manualLayout>
                  </c15:layout>
                </c:ext>
                <c:ext xmlns:c16="http://schemas.microsoft.com/office/drawing/2014/chart" uri="{C3380CC4-5D6E-409C-BE32-E72D297353CC}">
                  <c16:uniqueId val="{00000001-C4C8-4DFE-9B51-10E214F869F0}"/>
                </c:ext>
              </c:extLst>
            </c:dLbl>
            <c:dLbl>
              <c:idx val="4"/>
              <c:layout>
                <c:manualLayout>
                  <c:x val="-1.0185067526415994E-16"/>
                  <c:y val="0.134259259259259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4C8-4DFE-9B51-10E214F869F0}"/>
                </c:ext>
              </c:extLst>
            </c:dLbl>
            <c:dLbl>
              <c:idx val="5"/>
              <c:layout>
                <c:manualLayout>
                  <c:x val="-8.0555555555555561E-2"/>
                  <c:y val="8.33333333333332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4C8-4DFE-9B51-10E214F869F0}"/>
                </c:ext>
              </c:extLst>
            </c:dLbl>
            <c:dLbl>
              <c:idx val="6"/>
              <c:layout>
                <c:manualLayout>
                  <c:x val="-0.1083333333333333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4C8-4DFE-9B51-10E214F869F0}"/>
                </c:ext>
              </c:extLst>
            </c:dLbl>
            <c:dLbl>
              <c:idx val="7"/>
              <c:layout>
                <c:manualLayout>
                  <c:x val="-5.5555555555555552E-2"/>
                  <c:y val="-0.10185185185185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4C8-4DFE-9B51-10E214F869F0}"/>
                </c:ext>
              </c:extLst>
            </c:dLbl>
            <c:dLbl>
              <c:idx val="8"/>
              <c:layout>
                <c:manualLayout>
                  <c:x val="-1.1111111111111212E-2"/>
                  <c:y val="-0.129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4C8-4DFE-9B51-10E214F869F0}"/>
                </c:ext>
              </c:extLst>
            </c:dLbl>
            <c:spPr>
              <a:noFill/>
              <a:ln>
                <a:noFill/>
              </a:ln>
              <a:effectLst/>
            </c:spPr>
            <c:txPr>
              <a:bodyPr rot="180000" spcFirstLastPara="1" vertOverflow="clip" horzOverflow="clip" vert="horz" wrap="none" lIns="0" tIns="19050" rIns="38100" bIns="19050" rtlCol="1" anchor="t" anchorCtr="0">
                <a:spAutoFit/>
              </a:bodyPr>
              <a:lstStyle/>
              <a:p>
                <a:pPr>
                  <a:defRPr sz="900" b="0" i="0" u="none" strike="noStrike" kern="1200" baseline="0">
                    <a:solidFill>
                      <a:schemeClr val="tx1">
                        <a:lumMod val="75000"/>
                        <a:lumOff val="25000"/>
                        <a:alpha val="78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الرئيسية!$M$7:$M$15</c:f>
              <c:strCache>
                <c:ptCount val="9"/>
                <c:pt idx="0">
                  <c:v>احمد </c:v>
                </c:pt>
                <c:pt idx="1">
                  <c:v>ريم </c:v>
                </c:pt>
                <c:pt idx="2">
                  <c:v>محمد</c:v>
                </c:pt>
                <c:pt idx="3">
                  <c:v>اسيل</c:v>
                </c:pt>
                <c:pt idx="4">
                  <c:v>يوسف</c:v>
                </c:pt>
                <c:pt idx="5">
                  <c:v>امل</c:v>
                </c:pt>
                <c:pt idx="6">
                  <c:v>نبال</c:v>
                </c:pt>
                <c:pt idx="7">
                  <c:v>حازم</c:v>
                </c:pt>
                <c:pt idx="8">
                  <c:v>عبد الرحمن</c:v>
                </c:pt>
              </c:strCache>
            </c:strRef>
          </c:cat>
          <c:val>
            <c:numRef>
              <c:f>الرئيسية!$N$7:$N$15</c:f>
              <c:numCache>
                <c:formatCode>0.00</c:formatCode>
                <c:ptCount val="9"/>
                <c:pt idx="0">
                  <c:v>2236</c:v>
                </c:pt>
                <c:pt idx="1">
                  <c:v>2580</c:v>
                </c:pt>
                <c:pt idx="2">
                  <c:v>688</c:v>
                </c:pt>
                <c:pt idx="3">
                  <c:v>335.4</c:v>
                </c:pt>
                <c:pt idx="4">
                  <c:v>3440</c:v>
                </c:pt>
                <c:pt idx="5">
                  <c:v>172</c:v>
                </c:pt>
                <c:pt idx="6">
                  <c:v>2709</c:v>
                </c:pt>
                <c:pt idx="7">
                  <c:v>387</c:v>
                </c:pt>
                <c:pt idx="8">
                  <c:v>774</c:v>
                </c:pt>
              </c:numCache>
            </c:numRef>
          </c:val>
          <c:extLst>
            <c:ext xmlns:c16="http://schemas.microsoft.com/office/drawing/2014/chart" uri="{C3380CC4-5D6E-409C-BE32-E72D297353CC}">
              <c16:uniqueId val="{00000000-C4C8-4DFE-9B51-10E214F869F0}"/>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[Book.xlsx]المبيعات بالمنطقة!PivotTable3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بالمنطقة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'المبيعات بالمنطقة'!$B$1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43-4512-8DCE-3E04AAA652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43-4512-8DCE-3E04AAA652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43-4512-8DCE-3E04AAA652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43-4512-8DCE-3E04AAA6521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43-4512-8DCE-3E04AAA6521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943-4512-8DCE-3E04AAA6521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943-4512-8DCE-3E04AAA6521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'المبيعات بالمنطقة'!$A$2:$A$9</c:f>
              <c:strCache>
                <c:ptCount val="7"/>
                <c:pt idx="0">
                  <c:v>الخليل</c:v>
                </c:pt>
                <c:pt idx="1">
                  <c:v>القدس</c:v>
                </c:pt>
                <c:pt idx="2">
                  <c:v>بيت لحم</c:v>
                </c:pt>
                <c:pt idx="3">
                  <c:v>جنين</c:v>
                </c:pt>
                <c:pt idx="4">
                  <c:v>رام الله</c:v>
                </c:pt>
                <c:pt idx="5">
                  <c:v>طولكرم</c:v>
                </c:pt>
                <c:pt idx="6">
                  <c:v>نابلس</c:v>
                </c:pt>
              </c:strCache>
            </c:strRef>
          </c:cat>
          <c:val>
            <c:numRef>
              <c:f>'المبيعات بالمنطقة'!$B$2:$B$9</c:f>
              <c:numCache>
                <c:formatCode>General</c:formatCode>
                <c:ptCount val="7"/>
                <c:pt idx="0">
                  <c:v>2537</c:v>
                </c:pt>
                <c:pt idx="1">
                  <c:v>2322</c:v>
                </c:pt>
                <c:pt idx="2">
                  <c:v>180.6</c:v>
                </c:pt>
                <c:pt idx="3">
                  <c:v>172</c:v>
                </c:pt>
                <c:pt idx="4">
                  <c:v>860</c:v>
                </c:pt>
                <c:pt idx="5">
                  <c:v>2451</c:v>
                </c:pt>
                <c:pt idx="6">
                  <c:v>3440</c:v>
                </c:pt>
              </c:numCache>
            </c:numRef>
          </c:val>
          <c:extLst>
            <c:ext xmlns:c16="http://schemas.microsoft.com/office/drawing/2014/chart" uri="{C3380CC4-5D6E-409C-BE32-E72D297353CC}">
              <c16:uniqueId val="{00000000-2710-4D61-B8D8-EBB027CD4829}"/>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[Book.xlsx]تريند المبيعات!تريند المبيعات</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ت</a:t>
            </a:r>
            <a:r>
              <a:rPr lang="ar-JO"/>
              <a:t>ريند</a:t>
            </a:r>
            <a:r>
              <a:rPr lang="ar-JO" baseline="0"/>
              <a:t> المبيعات</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'تريند المبيعات'!$E$3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'تريند المبيعات'!$D$4:$D$20</c:f>
              <c:strCache>
                <c:ptCount val="16"/>
                <c:pt idx="0">
                  <c:v>1-Jan</c:v>
                </c:pt>
                <c:pt idx="1">
                  <c:v>2-Jan</c:v>
                </c:pt>
                <c:pt idx="2">
                  <c:v>3-Jan</c:v>
                </c:pt>
                <c:pt idx="3">
                  <c:v>4-Jan</c:v>
                </c:pt>
                <c:pt idx="4">
                  <c:v>5-Jan</c:v>
                </c:pt>
                <c:pt idx="5">
                  <c:v>6-Jan</c:v>
                </c:pt>
                <c:pt idx="6">
                  <c:v>7-Jan</c:v>
                </c:pt>
                <c:pt idx="7">
                  <c:v>8-Jan</c:v>
                </c:pt>
                <c:pt idx="8">
                  <c:v>9-Jan</c:v>
                </c:pt>
                <c:pt idx="9">
                  <c:v>25-Dec</c:v>
                </c:pt>
                <c:pt idx="10">
                  <c:v>26-Dec</c:v>
                </c:pt>
                <c:pt idx="11">
                  <c:v>27-Dec</c:v>
                </c:pt>
                <c:pt idx="12">
                  <c:v>28-Dec</c:v>
                </c:pt>
                <c:pt idx="13">
                  <c:v>29-Dec</c:v>
                </c:pt>
                <c:pt idx="14">
                  <c:v>30-Dec</c:v>
                </c:pt>
                <c:pt idx="15">
                  <c:v>31-Dec</c:v>
                </c:pt>
              </c:strCache>
            </c:strRef>
          </c:cat>
          <c:val>
            <c:numRef>
              <c:f>'تريند المبيعات'!$E$4:$E$20</c:f>
              <c:numCache>
                <c:formatCode>General</c:formatCode>
                <c:ptCount val="16"/>
                <c:pt idx="0">
                  <c:v>172</c:v>
                </c:pt>
                <c:pt idx="1">
                  <c:v>2580</c:v>
                </c:pt>
                <c:pt idx="2">
                  <c:v>-129</c:v>
                </c:pt>
                <c:pt idx="3">
                  <c:v>-430</c:v>
                </c:pt>
                <c:pt idx="4">
                  <c:v>86</c:v>
                </c:pt>
                <c:pt idx="5">
                  <c:v>387</c:v>
                </c:pt>
                <c:pt idx="6">
                  <c:v>86</c:v>
                </c:pt>
                <c:pt idx="7">
                  <c:v>1548</c:v>
                </c:pt>
                <c:pt idx="8">
                  <c:v>774</c:v>
                </c:pt>
                <c:pt idx="9">
                  <c:v>1720</c:v>
                </c:pt>
                <c:pt idx="10">
                  <c:v>1720</c:v>
                </c:pt>
                <c:pt idx="11">
                  <c:v>-860</c:v>
                </c:pt>
                <c:pt idx="12">
                  <c:v>688</c:v>
                </c:pt>
                <c:pt idx="13">
                  <c:v>258</c:v>
                </c:pt>
                <c:pt idx="14">
                  <c:v>-77.400000000000006</c:v>
                </c:pt>
                <c:pt idx="15">
                  <c:v>3440</c:v>
                </c:pt>
              </c:numCache>
            </c:numRef>
          </c:val>
          <c:smooth val="0"/>
          <c:extLst>
            <c:ext xmlns:c16="http://schemas.microsoft.com/office/drawing/2014/chart" uri="{C3380CC4-5D6E-409C-BE32-E72D297353CC}">
              <c16:uniqueId val="{00000001-DB74-4954-9C9D-03399363BE3F}"/>
            </c:ext>
          </c:extLst>
        </c:ser>
        <c:dLbls>
          <c:showLegendKey val="0"/>
          <c:showVal val="0"/>
          <c:showCatName val="0"/>
          <c:showSerName val="0"/>
          <c:showPercent val="0"/>
          <c:showBubbleSize val="0"/>
        </c:dLbls>
        <c:marker val="1"/>
        <c:smooth val="0"/>
        <c:axId val="753829800"/>
        <c:axId val="753824760"/>
      </c:lineChart>
      <c:catAx>
        <c:axId val="7538298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4760"/>
        <c:crosses val="autoZero"/>
        <c:auto val="1"/>
        <c:lblAlgn val="ctr"/>
        <c:lblOffset val="100"/>
        <c:noMultiLvlLbl val="0"/>
      </c:catAx>
      <c:valAx>
        <c:axId val="7538247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98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مقارنة</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مقارنة!$B$3</c:f>
              <c:strCache>
                <c:ptCount val="1"/>
                <c:pt idx="0">
                  <c:v>رخام</c:v>
                </c:pt>
              </c:strCache>
            </c:strRef>
          </c:tx>
          <c:spPr>
            <a:ln w="28575" cap="rnd">
              <a:solidFill>
                <a:schemeClr val="accent1"/>
              </a:solidFill>
              <a:round/>
            </a:ln>
            <a:effectLst/>
          </c:spPr>
          <c:marker>
            <c:symbol val="none"/>
          </c:marker>
          <c:cat>
            <c:strRef>
              <c:f>مقارنة!$C$2:$F$2</c:f>
              <c:strCache>
                <c:ptCount val="4"/>
                <c:pt idx="0">
                  <c:v>التكلفة</c:v>
                </c:pt>
                <c:pt idx="1">
                  <c:v>سرعة التنفيذ</c:v>
                </c:pt>
                <c:pt idx="2">
                  <c:v>الجودة</c:v>
                </c:pt>
                <c:pt idx="3">
                  <c:v>اتاحة الخامة</c:v>
                </c:pt>
              </c:strCache>
            </c:strRef>
          </c:cat>
          <c:val>
            <c:numRef>
              <c:f>مقارنة!$C$3:$F$3</c:f>
              <c:numCache>
                <c:formatCode>General</c:formatCode>
                <c:ptCount val="4"/>
                <c:pt idx="0">
                  <c:v>80</c:v>
                </c:pt>
                <c:pt idx="1">
                  <c:v>80</c:v>
                </c:pt>
                <c:pt idx="2">
                  <c:v>80</c:v>
                </c:pt>
                <c:pt idx="3">
                  <c:v>100</c:v>
                </c:pt>
              </c:numCache>
            </c:numRef>
          </c:val>
          <c:extLst>
            <c:ext xmlns:c16="http://schemas.microsoft.com/office/drawing/2014/chart" uri="{C3380CC4-5D6E-409C-BE32-E72D297353CC}">
              <c16:uniqueId val="{00000000-063B-4367-A506-D74F629F88DC}"/>
            </c:ext>
          </c:extLst>
        </c:ser>
        <c:ser>
          <c:idx val="1"/>
          <c:order val="1"/>
          <c:tx>
            <c:strRef>
              <c:f>مقارنة!$B$4</c:f>
              <c:strCache>
                <c:ptCount val="1"/>
                <c:pt idx="0">
                  <c:v>سيراميك</c:v>
                </c:pt>
              </c:strCache>
            </c:strRef>
          </c:tx>
          <c:spPr>
            <a:ln w="28575" cap="rnd">
              <a:solidFill>
                <a:schemeClr val="accent2"/>
              </a:solidFill>
              <a:round/>
            </a:ln>
            <a:effectLst/>
          </c:spPr>
          <c:marker>
            <c:symbol val="none"/>
          </c:marker>
          <c:cat>
            <c:strRef>
              <c:f>مقارنة!$C$2:$F$2</c:f>
              <c:strCache>
                <c:ptCount val="4"/>
                <c:pt idx="0">
                  <c:v>التكلفة</c:v>
                </c:pt>
                <c:pt idx="1">
                  <c:v>سرعة التنفيذ</c:v>
                </c:pt>
                <c:pt idx="2">
                  <c:v>الجودة</c:v>
                </c:pt>
                <c:pt idx="3">
                  <c:v>اتاحة الخامة</c:v>
                </c:pt>
              </c:strCache>
            </c:strRef>
          </c:cat>
          <c:val>
            <c:numRef>
              <c:f>مقارنة!$C$4:$F$4</c:f>
              <c:numCache>
                <c:formatCode>General</c:formatCode>
                <c:ptCount val="4"/>
                <c:pt idx="0">
                  <c:v>60</c:v>
                </c:pt>
                <c:pt idx="1">
                  <c:v>60</c:v>
                </c:pt>
                <c:pt idx="2">
                  <c:v>50</c:v>
                </c:pt>
                <c:pt idx="3">
                  <c:v>70</c:v>
                </c:pt>
              </c:numCache>
            </c:numRef>
          </c:val>
          <c:extLst>
            <c:ext xmlns:c16="http://schemas.microsoft.com/office/drawing/2014/chart" uri="{C3380CC4-5D6E-409C-BE32-E72D297353CC}">
              <c16:uniqueId val="{00000001-063B-4367-A506-D74F629F88DC}"/>
            </c:ext>
          </c:extLst>
        </c:ser>
        <c:dLbls>
          <c:showLegendKey val="0"/>
          <c:showVal val="0"/>
          <c:showCatName val="0"/>
          <c:showSerName val="0"/>
          <c:showPercent val="0"/>
          <c:showBubbleSize val="0"/>
        </c:dLbls>
        <c:axId val="550582256"/>
        <c:axId val="550580456"/>
      </c:radarChart>
      <c:catAx>
        <c:axId val="55058225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80456"/>
        <c:crosses val="autoZero"/>
        <c:auto val="1"/>
        <c:lblAlgn val="ctr"/>
        <c:lblOffset val="100"/>
        <c:noMultiLvlLbl val="0"/>
      </c:catAx>
      <c:valAx>
        <c:axId val="55058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82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والهدف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'المبيعات والهدف'!$C$2</c:f>
              <c:strCache>
                <c:ptCount val="1"/>
                <c:pt idx="0">
                  <c:v>المبيعات</c:v>
                </c:pt>
              </c:strCache>
            </c:strRef>
          </c:tx>
          <c:spPr>
            <a:solidFill>
              <a:schemeClr val="accent1"/>
            </a:solidFill>
            <a:ln>
              <a:noFill/>
            </a:ln>
            <a:effectLst/>
          </c:spPr>
          <c:invertIfNegative val="0"/>
          <c:cat>
            <c:strRef>
              <c:f>'المبيعات والهدف'!$B$3:$B$7</c:f>
              <c:strCache>
                <c:ptCount val="5"/>
                <c:pt idx="0">
                  <c:v>احمد</c:v>
                </c:pt>
                <c:pt idx="1">
                  <c:v>مصطفى</c:v>
                </c:pt>
                <c:pt idx="2">
                  <c:v>يوسف</c:v>
                </c:pt>
                <c:pt idx="3">
                  <c:v>محمد</c:v>
                </c:pt>
                <c:pt idx="4">
                  <c:v>عبد الرحمن</c:v>
                </c:pt>
              </c:strCache>
            </c:strRef>
          </c:cat>
          <c:val>
            <c:numRef>
              <c:f>'المبيعات والهدف'!$C$3:$C$7</c:f>
              <c:numCache>
                <c:formatCode>General</c:formatCode>
                <c:ptCount val="5"/>
                <c:pt idx="0">
                  <c:v>10000</c:v>
                </c:pt>
                <c:pt idx="1">
                  <c:v>15000</c:v>
                </c:pt>
                <c:pt idx="2">
                  <c:v>20000</c:v>
                </c:pt>
                <c:pt idx="3">
                  <c:v>5000</c:v>
                </c:pt>
                <c:pt idx="4">
                  <c:v>9000</c:v>
                </c:pt>
              </c:numCache>
            </c:numRef>
          </c:val>
          <c:extLst>
            <c:ext xmlns:c16="http://schemas.microsoft.com/office/drawing/2014/chart" uri="{C3380CC4-5D6E-409C-BE32-E72D297353CC}">
              <c16:uniqueId val="{00000000-A62B-492D-AD10-805457E06FB8}"/>
            </c:ext>
          </c:extLst>
        </c:ser>
        <c:dLbls>
          <c:showLegendKey val="0"/>
          <c:showVal val="0"/>
          <c:showCatName val="0"/>
          <c:showSerName val="0"/>
          <c:showPercent val="0"/>
          <c:showBubbleSize val="0"/>
        </c:dLbls>
        <c:gapWidth val="150"/>
        <c:axId val="408293288"/>
        <c:axId val="408289328"/>
      </c:barChart>
      <c:lineChart>
        <c:grouping val="standard"/>
        <c:varyColors val="0"/>
        <c:ser>
          <c:idx val="1"/>
          <c:order val="1"/>
          <c:tx>
            <c:strRef>
              <c:f>'المبيعات والهدف'!$D$2</c:f>
              <c:strCache>
                <c:ptCount val="1"/>
                <c:pt idx="0">
                  <c:v>الهدف</c:v>
                </c:pt>
              </c:strCache>
            </c:strRef>
          </c:tx>
          <c:spPr>
            <a:ln w="28575" cap="rnd">
              <a:solidFill>
                <a:schemeClr val="accent2"/>
              </a:solidFill>
              <a:round/>
            </a:ln>
            <a:effectLst/>
          </c:spPr>
          <c:marker>
            <c:symbol val="none"/>
          </c:marker>
          <c:cat>
            <c:strRef>
              <c:f>'المبيعات والهدف'!$B$3:$B$7</c:f>
              <c:strCache>
                <c:ptCount val="5"/>
                <c:pt idx="0">
                  <c:v>احمد</c:v>
                </c:pt>
                <c:pt idx="1">
                  <c:v>مصطفى</c:v>
                </c:pt>
                <c:pt idx="2">
                  <c:v>يوسف</c:v>
                </c:pt>
                <c:pt idx="3">
                  <c:v>محمد</c:v>
                </c:pt>
                <c:pt idx="4">
                  <c:v>عبد الرحمن</c:v>
                </c:pt>
              </c:strCache>
            </c:strRef>
          </c:cat>
          <c:val>
            <c:numRef>
              <c:f>'المبيعات والهدف'!$D$3:$D$7</c:f>
              <c:numCache>
                <c:formatCode>General</c:formatCode>
                <c:ptCount val="5"/>
                <c:pt idx="0">
                  <c:v>20000</c:v>
                </c:pt>
                <c:pt idx="1">
                  <c:v>20000</c:v>
                </c:pt>
                <c:pt idx="2">
                  <c:v>30000</c:v>
                </c:pt>
                <c:pt idx="3">
                  <c:v>20000</c:v>
                </c:pt>
                <c:pt idx="4">
                  <c:v>15000</c:v>
                </c:pt>
              </c:numCache>
            </c:numRef>
          </c:val>
          <c:smooth val="0"/>
          <c:extLst>
            <c:ext xmlns:c16="http://schemas.microsoft.com/office/drawing/2014/chart" uri="{C3380CC4-5D6E-409C-BE32-E72D297353CC}">
              <c16:uniqueId val="{00000001-A62B-492D-AD10-805457E06FB8}"/>
            </c:ext>
          </c:extLst>
        </c:ser>
        <c:dLbls>
          <c:showLegendKey val="0"/>
          <c:showVal val="0"/>
          <c:showCatName val="0"/>
          <c:showSerName val="0"/>
          <c:showPercent val="0"/>
          <c:showBubbleSize val="0"/>
        </c:dLbls>
        <c:marker val="1"/>
        <c:smooth val="0"/>
        <c:axId val="408293288"/>
        <c:axId val="408289328"/>
      </c:lineChart>
      <c:catAx>
        <c:axId val="40829328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89328"/>
        <c:auto val="1"/>
        <c:lblAlgn val="ctr"/>
        <c:lblOffset val="100"/>
        <c:noMultiLvlLbl val="0"/>
      </c:catAx>
      <c:valAx>
        <c:axId val="40828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93288"/>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[Book.xlsx]المبيعات بالعملاء!المبيعات بالعملاء</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بالعملاء</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'المبيعات بالعملاء'!$B$1</c:f>
              <c:strCache>
                <c:ptCount val="1"/>
                <c:pt idx="0">
                  <c:v>Total</c:v>
                </c:pt>
              </c:strCache>
            </c:strRef>
          </c:tx>
          <c:spPr>
            <a:solidFill>
              <a:schemeClr val="accent1"/>
            </a:solidFill>
            <a:ln>
              <a:noFill/>
            </a:ln>
            <a:effectLst/>
            <a:sp3d/>
          </c:spPr>
          <c:invertIfNegative val="0"/>
          <c:cat>
            <c:strRef>
              <c:f>'المبيعات بالعملاء'!$A$2:$A$12</c:f>
              <c:strCache>
                <c:ptCount val="10"/>
                <c:pt idx="0">
                  <c:v>احمد</c:v>
                </c:pt>
                <c:pt idx="1">
                  <c:v>اسيل</c:v>
                </c:pt>
                <c:pt idx="2">
                  <c:v>امل</c:v>
                </c:pt>
                <c:pt idx="3">
                  <c:v>حازم</c:v>
                </c:pt>
                <c:pt idx="4">
                  <c:v>ريم</c:v>
                </c:pt>
                <c:pt idx="5">
                  <c:v>عبد الرحمن</c:v>
                </c:pt>
                <c:pt idx="6">
                  <c:v>محمد</c:v>
                </c:pt>
                <c:pt idx="7">
                  <c:v>نبال</c:v>
                </c:pt>
                <c:pt idx="8">
                  <c:v>ياسمين</c:v>
                </c:pt>
                <c:pt idx="9">
                  <c:v>يوسف</c:v>
                </c:pt>
              </c:strCache>
            </c:strRef>
          </c:cat>
          <c:val>
            <c:numRef>
              <c:f>'المبيعات بالعملاء'!$B$2:$B$12</c:f>
              <c:numCache>
                <c:formatCode>General</c:formatCode>
                <c:ptCount val="10"/>
                <c:pt idx="0">
                  <c:v>1376</c:v>
                </c:pt>
                <c:pt idx="1">
                  <c:v>180.6</c:v>
                </c:pt>
                <c:pt idx="2">
                  <c:v>172</c:v>
                </c:pt>
                <c:pt idx="3">
                  <c:v>387</c:v>
                </c:pt>
                <c:pt idx="4">
                  <c:v>860</c:v>
                </c:pt>
                <c:pt idx="5">
                  <c:v>774</c:v>
                </c:pt>
                <c:pt idx="6">
                  <c:v>688</c:v>
                </c:pt>
                <c:pt idx="7">
                  <c:v>2451</c:v>
                </c:pt>
                <c:pt idx="8">
                  <c:v>1634</c:v>
                </c:pt>
                <c:pt idx="9">
                  <c:v>3440</c:v>
                </c:pt>
              </c:numCache>
            </c:numRef>
          </c:val>
          <c:extLst>
            <c:ext xmlns:c16="http://schemas.microsoft.com/office/drawing/2014/chart" uri="{C3380CC4-5D6E-409C-BE32-E72D297353CC}">
              <c16:uniqueId val="{00000000-8114-4A53-8860-203C560804CF}"/>
            </c:ext>
          </c:extLst>
        </c:ser>
        <c:dLbls>
          <c:showLegendKey val="0"/>
          <c:showVal val="0"/>
          <c:showCatName val="0"/>
          <c:showSerName val="0"/>
          <c:showPercent val="0"/>
          <c:showBubbleSize val="0"/>
        </c:dLbls>
        <c:gapWidth val="150"/>
        <c:shape val="box"/>
        <c:axId val="539013768"/>
        <c:axId val="539010888"/>
        <c:axId val="0"/>
      </c:bar3DChart>
      <c:catAx>
        <c:axId val="53901376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10888"/>
        <c:crosses val="autoZero"/>
        <c:auto val="1"/>
        <c:lblAlgn val="ctr"/>
        <c:lblOffset val="100"/>
        <c:noMultiLvlLbl val="0"/>
      </c:catAx>
      <c:valAx>
        <c:axId val="5390108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137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[Book.xlsx]المببيعات بانواع العملاء!PivotTable8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a:t>
            </a:r>
            <a:r>
              <a:rPr lang="ar-JO" baseline="0"/>
              <a:t> بانواع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'المببيعات بانواع العملاء'!$H$3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'المببيعات بانواع العملاء'!$G$4:$G$8</c:f>
              <c:strCache>
                <c:ptCount val="4"/>
                <c:pt idx="0">
                  <c:v>عميل عادي</c:v>
                </c:pt>
                <c:pt idx="1">
                  <c:v>عميل قوي</c:v>
                </c:pt>
                <c:pt idx="2">
                  <c:v>عميل مهم</c:v>
                </c:pt>
                <c:pt idx="3">
                  <c:v>(blank)</c:v>
                </c:pt>
              </c:strCache>
            </c:strRef>
          </c:cat>
          <c:val>
            <c:numRef>
              <c:f>'المببيعات بانواع العملاء'!$H$4:$H$8</c:f>
              <c:numCache>
                <c:formatCode>General</c:formatCode>
                <c:ptCount val="4"/>
                <c:pt idx="0">
                  <c:v>2201.6</c:v>
                </c:pt>
                <c:pt idx="1">
                  <c:v>4687</c:v>
                </c:pt>
                <c:pt idx="2">
                  <c:v>3440</c:v>
                </c:pt>
                <c:pt idx="3">
                  <c:v>1634</c:v>
                </c:pt>
              </c:numCache>
            </c:numRef>
          </c:val>
          <c:extLst>
            <c:ext xmlns:c16="http://schemas.microsoft.com/office/drawing/2014/chart" uri="{C3380CC4-5D6E-409C-BE32-E72D297353CC}">
              <c16:uniqueId val="{00000000-1271-4593-AE47-67CF25CD9A82}"/>
            </c:ext>
          </c:extLst>
        </c:ser>
        <c:dLbls>
          <c:showLegendKey val="0"/>
          <c:showVal val="0"/>
          <c:showCatName val="0"/>
          <c:showSerName val="0"/>
          <c:showPercent val="0"/>
          <c:showBubbleSize val="0"/>
        </c:dLbls>
        <c:gapWidth val="150"/>
        <c:shape val="box"/>
        <c:axId val="538449256"/>
        <c:axId val="538446736"/>
        <c:axId val="0"/>
      </c:bar3DChart>
      <c:catAx>
        <c:axId val="5384492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6736"/>
        <c:crosses val="autoZero"/>
        <c:auto val="1"/>
        <c:lblAlgn val="ctr"/>
        <c:lblOffset val="100"/>
        <c:noMultiLvlLbl val="0"/>
      </c:catAx>
      <c:valAx>
        <c:axId val="538446736"/>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925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[Book.xlsx]المبيعات بالعملاء!المبيعات بالعملاء</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بالعملاء</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'المبيعات بالعملاء'!$B$1</c:f>
              <c:strCache>
                <c:ptCount val="1"/>
                <c:pt idx="0">
                  <c:v>Total</c:v>
                </c:pt>
              </c:strCache>
            </c:strRef>
          </c:tx>
          <c:spPr>
            <a:solidFill>
              <a:schemeClr val="accent1"/>
            </a:solidFill>
            <a:ln>
              <a:noFill/>
            </a:ln>
            <a:effectLst/>
            <a:sp3d/>
          </c:spPr>
          <c:invertIfNegative val="0"/>
          <c:cat>
            <c:strRef>
              <c:f>'المبيعات بالعملاء'!$A$2:$A$12</c:f>
              <c:strCache>
                <c:ptCount val="10"/>
                <c:pt idx="0">
                  <c:v>احمد</c:v>
                </c:pt>
                <c:pt idx="1">
                  <c:v>اسيل</c:v>
                </c:pt>
                <c:pt idx="2">
                  <c:v>امل</c:v>
                </c:pt>
                <c:pt idx="3">
                  <c:v>حازم</c:v>
                </c:pt>
                <c:pt idx="4">
                  <c:v>ريم</c:v>
                </c:pt>
                <c:pt idx="5">
                  <c:v>عبد الرحمن</c:v>
                </c:pt>
                <c:pt idx="6">
                  <c:v>محمد</c:v>
                </c:pt>
                <c:pt idx="7">
                  <c:v>نبال</c:v>
                </c:pt>
                <c:pt idx="8">
                  <c:v>ياسمين</c:v>
                </c:pt>
                <c:pt idx="9">
                  <c:v>يوسف</c:v>
                </c:pt>
              </c:strCache>
            </c:strRef>
          </c:cat>
          <c:val>
            <c:numRef>
              <c:f>'المبيعات بالعملاء'!$B$2:$B$12</c:f>
              <c:numCache>
                <c:formatCode>General</c:formatCode>
                <c:ptCount val="10"/>
                <c:pt idx="0">
                  <c:v>1376</c:v>
                </c:pt>
                <c:pt idx="1">
                  <c:v>180.6</c:v>
                </c:pt>
                <c:pt idx="2">
                  <c:v>172</c:v>
                </c:pt>
                <c:pt idx="3">
                  <c:v>387</c:v>
                </c:pt>
                <c:pt idx="4">
                  <c:v>860</c:v>
                </c:pt>
                <c:pt idx="5">
                  <c:v>774</c:v>
                </c:pt>
                <c:pt idx="6">
                  <c:v>688</c:v>
                </c:pt>
                <c:pt idx="7">
                  <c:v>2451</c:v>
                </c:pt>
                <c:pt idx="8">
                  <c:v>1634</c:v>
                </c:pt>
                <c:pt idx="9">
                  <c:v>3440</c:v>
                </c:pt>
              </c:numCache>
            </c:numRef>
          </c:val>
          <c:extLst>
            <c:ext xmlns:c16="http://schemas.microsoft.com/office/drawing/2014/chart" uri="{C3380CC4-5D6E-409C-BE32-E72D297353CC}">
              <c16:uniqueId val="{00000000-B609-4309-A418-58FF6A1CEE49}"/>
            </c:ext>
          </c:extLst>
        </c:ser>
        <c:dLbls>
          <c:showLegendKey val="0"/>
          <c:showVal val="0"/>
          <c:showCatName val="0"/>
          <c:showSerName val="0"/>
          <c:showPercent val="0"/>
          <c:showBubbleSize val="0"/>
        </c:dLbls>
        <c:gapWidth val="150"/>
        <c:shape val="box"/>
        <c:axId val="539013768"/>
        <c:axId val="539010888"/>
        <c:axId val="0"/>
      </c:bar3DChart>
      <c:catAx>
        <c:axId val="53901376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10888"/>
        <c:crosses val="autoZero"/>
        <c:auto val="1"/>
        <c:lblAlgn val="ctr"/>
        <c:lblOffset val="100"/>
        <c:noMultiLvlLbl val="0"/>
      </c:catAx>
      <c:valAx>
        <c:axId val="5390108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01376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[Book.xlsx]المببيعات بانواع العملاء!PivotTable8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a:t>
            </a:r>
            <a:r>
              <a:rPr lang="ar-JO" baseline="0"/>
              <a:t> بانواع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'المببيعات بانواع العملاء'!$H$3</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'المببيعات بانواع العملاء'!$G$4:$G$8</c:f>
              <c:strCache>
                <c:ptCount val="4"/>
                <c:pt idx="0">
                  <c:v>عميل عادي</c:v>
                </c:pt>
                <c:pt idx="1">
                  <c:v>عميل قوي</c:v>
                </c:pt>
                <c:pt idx="2">
                  <c:v>عميل مهم</c:v>
                </c:pt>
                <c:pt idx="3">
                  <c:v>(blank)</c:v>
                </c:pt>
              </c:strCache>
            </c:strRef>
          </c:cat>
          <c:val>
            <c:numRef>
              <c:f>'المببيعات بانواع العملاء'!$H$4:$H$8</c:f>
              <c:numCache>
                <c:formatCode>General</c:formatCode>
                <c:ptCount val="4"/>
                <c:pt idx="0">
                  <c:v>2201.6</c:v>
                </c:pt>
                <c:pt idx="1">
                  <c:v>4687</c:v>
                </c:pt>
                <c:pt idx="2">
                  <c:v>3440</c:v>
                </c:pt>
                <c:pt idx="3">
                  <c:v>1634</c:v>
                </c:pt>
              </c:numCache>
            </c:numRef>
          </c:val>
          <c:extLst>
            <c:ext xmlns:c16="http://schemas.microsoft.com/office/drawing/2014/chart" uri="{C3380CC4-5D6E-409C-BE32-E72D297353CC}">
              <c16:uniqueId val="{00000000-A099-4E50-9393-440E42AA4283}"/>
            </c:ext>
          </c:extLst>
        </c:ser>
        <c:dLbls>
          <c:showLegendKey val="0"/>
          <c:showVal val="0"/>
          <c:showCatName val="0"/>
          <c:showSerName val="0"/>
          <c:showPercent val="0"/>
          <c:showBubbleSize val="0"/>
        </c:dLbls>
        <c:gapWidth val="150"/>
        <c:shape val="box"/>
        <c:axId val="538449256"/>
        <c:axId val="538446736"/>
        <c:axId val="0"/>
      </c:bar3DChart>
      <c:catAx>
        <c:axId val="5384492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6736"/>
        <c:crosses val="autoZero"/>
        <c:auto val="1"/>
        <c:lblAlgn val="ctr"/>
        <c:lblOffset val="100"/>
        <c:noMultiLvlLbl val="0"/>
      </c:catAx>
      <c:valAx>
        <c:axId val="538446736"/>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44925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[Book.xlsx]المبيعات بالمنطقة!PivotTable3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بالمنطقة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'المبيعات بالمنطقة'!$B$1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90-4594-A009-5C29A80F35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90-4594-A009-5C29A80F35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90-4594-A009-5C29A80F35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90-4594-A009-5C29A80F35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90-4594-A009-5C29A80F35D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90-4594-A009-5C29A80F35D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90-4594-A009-5C29A80F35D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'المبيعات بالمنطقة'!$A$2:$A$9</c:f>
              <c:strCache>
                <c:ptCount val="7"/>
                <c:pt idx="0">
                  <c:v>الخليل</c:v>
                </c:pt>
                <c:pt idx="1">
                  <c:v>القدس</c:v>
                </c:pt>
                <c:pt idx="2">
                  <c:v>بيت لحم</c:v>
                </c:pt>
                <c:pt idx="3">
                  <c:v>جنين</c:v>
                </c:pt>
                <c:pt idx="4">
                  <c:v>رام الله</c:v>
                </c:pt>
                <c:pt idx="5">
                  <c:v>طولكرم</c:v>
                </c:pt>
                <c:pt idx="6">
                  <c:v>نابلس</c:v>
                </c:pt>
              </c:strCache>
            </c:strRef>
          </c:cat>
          <c:val>
            <c:numRef>
              <c:f>'المبيعات بالمنطقة'!$B$2:$B$9</c:f>
              <c:numCache>
                <c:formatCode>General</c:formatCode>
                <c:ptCount val="7"/>
                <c:pt idx="0">
                  <c:v>2537</c:v>
                </c:pt>
                <c:pt idx="1">
                  <c:v>2322</c:v>
                </c:pt>
                <c:pt idx="2">
                  <c:v>180.6</c:v>
                </c:pt>
                <c:pt idx="3">
                  <c:v>172</c:v>
                </c:pt>
                <c:pt idx="4">
                  <c:v>860</c:v>
                </c:pt>
                <c:pt idx="5">
                  <c:v>2451</c:v>
                </c:pt>
                <c:pt idx="6">
                  <c:v>3440</c:v>
                </c:pt>
              </c:numCache>
            </c:numRef>
          </c:val>
          <c:extLst>
            <c:ext xmlns:c16="http://schemas.microsoft.com/office/drawing/2014/chart" uri="{C3380CC4-5D6E-409C-BE32-E72D297353CC}">
              <c16:uniqueId val="{0000000E-B790-4594-A009-5C29A80F35DF}"/>
            </c:ext>
          </c:extLst>
        </c:ser>
        <c:dLbls>
          <c:showLegendKey val="0"/>
          <c:showVal val="0"/>
          <c:showCatName val="0"/>
          <c:showSerName val="0"/>
          <c:showPercent val="0"/>
          <c:showBubbleSize val="0"/>
          <c:showLeaderLines val="0"/>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[Book.xlsx]تريند المبيعات!تريند المبيعات</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ت</a:t>
            </a:r>
            <a:r>
              <a:rPr lang="ar-JO"/>
              <a:t>ريند</a:t>
            </a:r>
            <a:r>
              <a:rPr lang="ar-JO" baseline="0"/>
              <a:t> المبيعات</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'تريند المبيعات'!$E$3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'تريند المبيعات'!$D$4:$D$20</c:f>
              <c:strCache>
                <c:ptCount val="16"/>
                <c:pt idx="0">
                  <c:v>1-Jan</c:v>
                </c:pt>
                <c:pt idx="1">
                  <c:v>2-Jan</c:v>
                </c:pt>
                <c:pt idx="2">
                  <c:v>3-Jan</c:v>
                </c:pt>
                <c:pt idx="3">
                  <c:v>4-Jan</c:v>
                </c:pt>
                <c:pt idx="4">
                  <c:v>5-Jan</c:v>
                </c:pt>
                <c:pt idx="5">
                  <c:v>6-Jan</c:v>
                </c:pt>
                <c:pt idx="6">
                  <c:v>7-Jan</c:v>
                </c:pt>
                <c:pt idx="7">
                  <c:v>8-Jan</c:v>
                </c:pt>
                <c:pt idx="8">
                  <c:v>9-Jan</c:v>
                </c:pt>
                <c:pt idx="9">
                  <c:v>25-Dec</c:v>
                </c:pt>
                <c:pt idx="10">
                  <c:v>26-Dec</c:v>
                </c:pt>
                <c:pt idx="11">
                  <c:v>27-Dec</c:v>
                </c:pt>
                <c:pt idx="12">
                  <c:v>28-Dec</c:v>
                </c:pt>
                <c:pt idx="13">
                  <c:v>29-Dec</c:v>
                </c:pt>
                <c:pt idx="14">
                  <c:v>30-Dec</c:v>
                </c:pt>
                <c:pt idx="15">
                  <c:v>31-Dec</c:v>
                </c:pt>
              </c:strCache>
            </c:strRef>
          </c:cat>
          <c:val>
            <c:numRef>
              <c:f>'تريند المبيعات'!$E$4:$E$20</c:f>
              <c:numCache>
                <c:formatCode>General</c:formatCode>
                <c:ptCount val="16"/>
                <c:pt idx="0">
                  <c:v>172</c:v>
                </c:pt>
                <c:pt idx="1">
                  <c:v>2580</c:v>
                </c:pt>
                <c:pt idx="2">
                  <c:v>-129</c:v>
                </c:pt>
                <c:pt idx="3">
                  <c:v>-430</c:v>
                </c:pt>
                <c:pt idx="4">
                  <c:v>86</c:v>
                </c:pt>
                <c:pt idx="5">
                  <c:v>387</c:v>
                </c:pt>
                <c:pt idx="6">
                  <c:v>86</c:v>
                </c:pt>
                <c:pt idx="7">
                  <c:v>1548</c:v>
                </c:pt>
                <c:pt idx="8">
                  <c:v>774</c:v>
                </c:pt>
                <c:pt idx="9">
                  <c:v>1720</c:v>
                </c:pt>
                <c:pt idx="10">
                  <c:v>1720</c:v>
                </c:pt>
                <c:pt idx="11">
                  <c:v>-860</c:v>
                </c:pt>
                <c:pt idx="12">
                  <c:v>688</c:v>
                </c:pt>
                <c:pt idx="13">
                  <c:v>258</c:v>
                </c:pt>
                <c:pt idx="14">
                  <c:v>-77.400000000000006</c:v>
                </c:pt>
                <c:pt idx="15">
                  <c:v>3440</c:v>
                </c:pt>
              </c:numCache>
            </c:numRef>
          </c:val>
          <c:smooth val="0"/>
          <c:extLst>
            <c:ext xmlns:c16="http://schemas.microsoft.com/office/drawing/2014/chart" uri="{C3380CC4-5D6E-409C-BE32-E72D297353CC}">
              <c16:uniqueId val="{00000002-8C91-4721-BF0C-4F3352573818}"/>
            </c:ext>
          </c:extLst>
        </c:ser>
        <c:dLbls>
          <c:showLegendKey val="0"/>
          <c:showVal val="0"/>
          <c:showCatName val="0"/>
          <c:showSerName val="0"/>
          <c:showPercent val="0"/>
          <c:showBubbleSize val="0"/>
        </c:dLbls>
        <c:marker val="1"/>
        <c:smooth val="0"/>
        <c:axId val="753829800"/>
        <c:axId val="753824760"/>
      </c:lineChart>
      <c:catAx>
        <c:axId val="7538298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4760"/>
        <c:crosses val="autoZero"/>
        <c:auto val="1"/>
        <c:lblAlgn val="ctr"/>
        <c:lblOffset val="100"/>
        <c:noMultiLvlLbl val="0"/>
      </c:catAx>
      <c:valAx>
        <c:axId val="7538247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82980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المبيعات والهدف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'المبيعات والهدف'!$C$2</c:f>
              <c:strCache>
                <c:ptCount val="1"/>
                <c:pt idx="0">
                  <c:v>المبيعات</c:v>
                </c:pt>
              </c:strCache>
            </c:strRef>
          </c:tx>
          <c:spPr>
            <a:solidFill>
              <a:schemeClr val="accent1"/>
            </a:solidFill>
            <a:ln>
              <a:noFill/>
            </a:ln>
            <a:effectLst/>
          </c:spPr>
          <c:invertIfNegative val="0"/>
          <c:cat>
            <c:strRef>
              <c:f>'المبيعات والهدف'!$B$3:$B$7</c:f>
              <c:strCache>
                <c:ptCount val="5"/>
                <c:pt idx="0">
                  <c:v>احمد</c:v>
                </c:pt>
                <c:pt idx="1">
                  <c:v>مصطفى</c:v>
                </c:pt>
                <c:pt idx="2">
                  <c:v>يوسف</c:v>
                </c:pt>
                <c:pt idx="3">
                  <c:v>محمد</c:v>
                </c:pt>
                <c:pt idx="4">
                  <c:v>عبد الرحمن</c:v>
                </c:pt>
              </c:strCache>
            </c:strRef>
          </c:cat>
          <c:val>
            <c:numRef>
              <c:f>'المبيعات والهدف'!$C$3:$C$7</c:f>
              <c:numCache>
                <c:formatCode>General</c:formatCode>
                <c:ptCount val="5"/>
                <c:pt idx="0">
                  <c:v>10000</c:v>
                </c:pt>
                <c:pt idx="1">
                  <c:v>15000</c:v>
                </c:pt>
                <c:pt idx="2">
                  <c:v>20000</c:v>
                </c:pt>
                <c:pt idx="3">
                  <c:v>5000</c:v>
                </c:pt>
                <c:pt idx="4">
                  <c:v>9000</c:v>
                </c:pt>
              </c:numCache>
            </c:numRef>
          </c:val>
          <c:extLst>
            <c:ext xmlns:c16="http://schemas.microsoft.com/office/drawing/2014/chart" uri="{C3380CC4-5D6E-409C-BE32-E72D297353CC}">
              <c16:uniqueId val="{00000000-9132-4E52-93A4-99FBBDB3F9E7}"/>
            </c:ext>
          </c:extLst>
        </c:ser>
        <c:dLbls>
          <c:showLegendKey val="0"/>
          <c:showVal val="0"/>
          <c:showCatName val="0"/>
          <c:showSerName val="0"/>
          <c:showPercent val="0"/>
          <c:showBubbleSize val="0"/>
        </c:dLbls>
        <c:gapWidth val="150"/>
        <c:axId val="408293288"/>
        <c:axId val="408289328"/>
      </c:barChart>
      <c:lineChart>
        <c:grouping val="standard"/>
        <c:varyColors val="0"/>
        <c:ser>
          <c:idx val="1"/>
          <c:order val="1"/>
          <c:tx>
            <c:strRef>
              <c:f>'المبيعات والهدف'!$D$2</c:f>
              <c:strCache>
                <c:ptCount val="1"/>
                <c:pt idx="0">
                  <c:v>الهدف</c:v>
                </c:pt>
              </c:strCache>
            </c:strRef>
          </c:tx>
          <c:spPr>
            <a:ln w="28575" cap="rnd">
              <a:solidFill>
                <a:schemeClr val="accent2"/>
              </a:solidFill>
              <a:round/>
            </a:ln>
            <a:effectLst/>
          </c:spPr>
          <c:marker>
            <c:symbol val="none"/>
          </c:marker>
          <c:cat>
            <c:strRef>
              <c:f>'المبيعات والهدف'!$B$3:$B$7</c:f>
              <c:strCache>
                <c:ptCount val="5"/>
                <c:pt idx="0">
                  <c:v>احمد</c:v>
                </c:pt>
                <c:pt idx="1">
                  <c:v>مصطفى</c:v>
                </c:pt>
                <c:pt idx="2">
                  <c:v>يوسف</c:v>
                </c:pt>
                <c:pt idx="3">
                  <c:v>محمد</c:v>
                </c:pt>
                <c:pt idx="4">
                  <c:v>عبد الرحمن</c:v>
                </c:pt>
              </c:strCache>
            </c:strRef>
          </c:cat>
          <c:val>
            <c:numRef>
              <c:f>'المبيعات والهدف'!$D$3:$D$7</c:f>
              <c:numCache>
                <c:formatCode>General</c:formatCode>
                <c:ptCount val="5"/>
                <c:pt idx="0">
                  <c:v>20000</c:v>
                </c:pt>
                <c:pt idx="1">
                  <c:v>20000</c:v>
                </c:pt>
                <c:pt idx="2">
                  <c:v>30000</c:v>
                </c:pt>
                <c:pt idx="3">
                  <c:v>20000</c:v>
                </c:pt>
                <c:pt idx="4">
                  <c:v>15000</c:v>
                </c:pt>
              </c:numCache>
            </c:numRef>
          </c:val>
          <c:smooth val="0"/>
          <c:extLst>
            <c:ext xmlns:c16="http://schemas.microsoft.com/office/drawing/2014/chart" uri="{C3380CC4-5D6E-409C-BE32-E72D297353CC}">
              <c16:uniqueId val="{00000001-9132-4E52-93A4-99FBBDB3F9E7}"/>
            </c:ext>
          </c:extLst>
        </c:ser>
        <c:dLbls>
          <c:showLegendKey val="0"/>
          <c:showVal val="0"/>
          <c:showCatName val="0"/>
          <c:showSerName val="0"/>
          <c:showPercent val="0"/>
          <c:showBubbleSize val="0"/>
        </c:dLbls>
        <c:marker val="1"/>
        <c:smooth val="0"/>
        <c:axId val="408293288"/>
        <c:axId val="408289328"/>
      </c:lineChart>
      <c:catAx>
        <c:axId val="40829328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89328"/>
        <c:crosses val="autoZero"/>
        <c:auto val="1"/>
        <c:lblAlgn val="ctr"/>
        <c:lblOffset val="100"/>
        <c:noMultiLvlLbl val="0"/>
      </c:catAx>
      <c:valAx>
        <c:axId val="40828932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29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JO"/>
              <a:t>مقارنة</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مقارنة!$B$3</c:f>
              <c:strCache>
                <c:ptCount val="1"/>
                <c:pt idx="0">
                  <c:v>رخام</c:v>
                </c:pt>
              </c:strCache>
            </c:strRef>
          </c:tx>
          <c:spPr>
            <a:ln w="28575" cap="rnd">
              <a:solidFill>
                <a:schemeClr val="accent1"/>
              </a:solidFill>
              <a:round/>
            </a:ln>
            <a:effectLst/>
          </c:spPr>
          <c:marker>
            <c:symbol val="none"/>
          </c:marker>
          <c:cat>
            <c:strRef>
              <c:f>مقارنة!$C$2:$F$2</c:f>
              <c:strCache>
                <c:ptCount val="4"/>
                <c:pt idx="0">
                  <c:v>التكلفة</c:v>
                </c:pt>
                <c:pt idx="1">
                  <c:v>سرعة التنفيذ</c:v>
                </c:pt>
                <c:pt idx="2">
                  <c:v>الجودة</c:v>
                </c:pt>
                <c:pt idx="3">
                  <c:v>اتاحة الخامة</c:v>
                </c:pt>
              </c:strCache>
            </c:strRef>
          </c:cat>
          <c:val>
            <c:numRef>
              <c:f>مقارنة!$C$3:$F$3</c:f>
              <c:numCache>
                <c:formatCode>General</c:formatCode>
                <c:ptCount val="4"/>
                <c:pt idx="0">
                  <c:v>80</c:v>
                </c:pt>
                <c:pt idx="1">
                  <c:v>80</c:v>
                </c:pt>
                <c:pt idx="2">
                  <c:v>80</c:v>
                </c:pt>
                <c:pt idx="3">
                  <c:v>100</c:v>
                </c:pt>
              </c:numCache>
            </c:numRef>
          </c:val>
          <c:extLst>
            <c:ext xmlns:c16="http://schemas.microsoft.com/office/drawing/2014/chart" uri="{C3380CC4-5D6E-409C-BE32-E72D297353CC}">
              <c16:uniqueId val="{00000000-8E82-4998-AC18-75FBFB6A9DFB}"/>
            </c:ext>
          </c:extLst>
        </c:ser>
        <c:ser>
          <c:idx val="1"/>
          <c:order val="1"/>
          <c:tx>
            <c:strRef>
              <c:f>مقارنة!$B$4</c:f>
              <c:strCache>
                <c:ptCount val="1"/>
                <c:pt idx="0">
                  <c:v>سيراميك</c:v>
                </c:pt>
              </c:strCache>
            </c:strRef>
          </c:tx>
          <c:spPr>
            <a:ln w="28575" cap="rnd">
              <a:solidFill>
                <a:schemeClr val="accent2"/>
              </a:solidFill>
              <a:round/>
            </a:ln>
            <a:effectLst/>
          </c:spPr>
          <c:marker>
            <c:symbol val="none"/>
          </c:marker>
          <c:cat>
            <c:strRef>
              <c:f>مقارنة!$C$2:$F$2</c:f>
              <c:strCache>
                <c:ptCount val="4"/>
                <c:pt idx="0">
                  <c:v>التكلفة</c:v>
                </c:pt>
                <c:pt idx="1">
                  <c:v>سرعة التنفيذ</c:v>
                </c:pt>
                <c:pt idx="2">
                  <c:v>الجودة</c:v>
                </c:pt>
                <c:pt idx="3">
                  <c:v>اتاحة الخامة</c:v>
                </c:pt>
              </c:strCache>
            </c:strRef>
          </c:cat>
          <c:val>
            <c:numRef>
              <c:f>مقارنة!$C$4:$F$4</c:f>
              <c:numCache>
                <c:formatCode>General</c:formatCode>
                <c:ptCount val="4"/>
                <c:pt idx="0">
                  <c:v>60</c:v>
                </c:pt>
                <c:pt idx="1">
                  <c:v>60</c:v>
                </c:pt>
                <c:pt idx="2">
                  <c:v>50</c:v>
                </c:pt>
                <c:pt idx="3">
                  <c:v>70</c:v>
                </c:pt>
              </c:numCache>
            </c:numRef>
          </c:val>
          <c:extLst>
            <c:ext xmlns:c16="http://schemas.microsoft.com/office/drawing/2014/chart" uri="{C3380CC4-5D6E-409C-BE32-E72D297353CC}">
              <c16:uniqueId val="{00000001-8E82-4998-AC18-75FBFB6A9DFB}"/>
            </c:ext>
          </c:extLst>
        </c:ser>
        <c:dLbls>
          <c:showLegendKey val="0"/>
          <c:showVal val="0"/>
          <c:showCatName val="0"/>
          <c:showSerName val="0"/>
          <c:showPercent val="0"/>
          <c:showBubbleSize val="0"/>
        </c:dLbls>
        <c:axId val="550582256"/>
        <c:axId val="550580456"/>
      </c:radarChart>
      <c:catAx>
        <c:axId val="55058225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80456"/>
        <c:crosses val="autoZero"/>
        <c:auto val="1"/>
        <c:lblAlgn val="ctr"/>
        <c:lblOffset val="100"/>
        <c:noMultiLvlLbl val="0"/>
      </c:catAx>
      <c:valAx>
        <c:axId val="550580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82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11</xdr:col>
      <xdr:colOff>1231533</xdr:colOff>
      <xdr:row>17</xdr:row>
      <xdr:rowOff>70917</xdr:rowOff>
    </xdr:from>
    <xdr:to>
      <xdr:col>16</xdr:col>
      <xdr:colOff>500475</xdr:colOff>
      <xdr:row>32</xdr:row>
      <xdr:rowOff>90213</xdr:rowOff>
    </xdr:to>
    <xdr:graphicFrame macro="">
      <xdr:nvGraphicFramePr>
        <xdr:cNvPr id="2" name="Chart 1">
          <a:extLst>
            <a:ext uri="{FF2B5EF4-FFF2-40B4-BE49-F238E27FC236}">
              <a16:creationId xmlns:a16="http://schemas.microsoft.com/office/drawing/2014/main" id="{0DB0182D-CDAC-B3A2-6555-FCEFE3FF3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1</xdr:row>
      <xdr:rowOff>7620</xdr:rowOff>
    </xdr:from>
    <xdr:to>
      <xdr:col>10</xdr:col>
      <xdr:colOff>563880</xdr:colOff>
      <xdr:row>16</xdr:row>
      <xdr:rowOff>7620</xdr:rowOff>
    </xdr:to>
    <xdr:graphicFrame macro="">
      <xdr:nvGraphicFramePr>
        <xdr:cNvPr id="2" name="Chart 1">
          <a:extLst>
            <a:ext uri="{FF2B5EF4-FFF2-40B4-BE49-F238E27FC236}">
              <a16:creationId xmlns:a16="http://schemas.microsoft.com/office/drawing/2014/main" id="{CA6C0977-3EFA-2DBD-A848-1AF708E6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525780</xdr:colOff>
      <xdr:row>1</xdr:row>
      <xdr:rowOff>160020</xdr:rowOff>
    </xdr:from>
    <xdr:to>
      <xdr:col>16</xdr:col>
      <xdr:colOff>220980</xdr:colOff>
      <xdr:row>16</xdr:row>
      <xdr:rowOff>160020</xdr:rowOff>
    </xdr:to>
    <xdr:graphicFrame macro="">
      <xdr:nvGraphicFramePr>
        <xdr:cNvPr id="2" name="Chart 1">
          <a:extLst>
            <a:ext uri="{FF2B5EF4-FFF2-40B4-BE49-F238E27FC236}">
              <a16:creationId xmlns:a16="http://schemas.microsoft.com/office/drawing/2014/main" id="{0E64A96C-6643-84C1-109C-ADF3357A7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160020</xdr:rowOff>
    </xdr:from>
    <xdr:to>
      <xdr:col>9</xdr:col>
      <xdr:colOff>242047</xdr:colOff>
      <xdr:row>30</xdr:row>
      <xdr:rowOff>160020</xdr:rowOff>
    </xdr:to>
    <xdr:graphicFrame macro="">
      <xdr:nvGraphicFramePr>
        <xdr:cNvPr id="2" name="Chart 1">
          <a:extLst>
            <a:ext uri="{FF2B5EF4-FFF2-40B4-BE49-F238E27FC236}">
              <a16:creationId xmlns:a16="http://schemas.microsoft.com/office/drawing/2014/main" id="{3256A7EE-C9B8-4772-AC71-10BF4A27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359036</xdr:colOff>
      <xdr:row>15</xdr:row>
      <xdr:rowOff>177950</xdr:rowOff>
    </xdr:from>
    <xdr:to>
      <xdr:col>19</xdr:col>
      <xdr:colOff>53788</xdr:colOff>
      <xdr:row>30</xdr:row>
      <xdr:rowOff>177950</xdr:rowOff>
    </xdr:to>
    <xdr:graphicFrame macro="">
      <xdr:nvGraphicFramePr>
        <xdr:cNvPr id="3" name="Chart 2">
          <a:extLst>
            <a:ext uri="{FF2B5EF4-FFF2-40B4-BE49-F238E27FC236}">
              <a16:creationId xmlns:a16="http://schemas.microsoft.com/office/drawing/2014/main" id="{6F49D148-4CAD-473C-AF81-EFB95E209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348727</xdr:colOff>
      <xdr:row>0</xdr:row>
      <xdr:rowOff>0</xdr:rowOff>
    </xdr:from>
    <xdr:to>
      <xdr:col>19</xdr:col>
      <xdr:colOff>43927</xdr:colOff>
      <xdr:row>15</xdr:row>
      <xdr:rowOff>107576</xdr:rowOff>
    </xdr:to>
    <xdr:graphicFrame macro="">
      <xdr:nvGraphicFramePr>
        <xdr:cNvPr id="4" name="Chart 3">
          <a:extLst>
            <a:ext uri="{FF2B5EF4-FFF2-40B4-BE49-F238E27FC236}">
              <a16:creationId xmlns:a16="http://schemas.microsoft.com/office/drawing/2014/main" id="{F2015BEB-F74C-4EEA-9075-0126FFA743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9896</xdr:rowOff>
    </xdr:from>
    <xdr:to>
      <xdr:col>11</xdr:col>
      <xdr:colOff>197224</xdr:colOff>
      <xdr:row>15</xdr:row>
      <xdr:rowOff>101336</xdr:rowOff>
    </xdr:to>
    <xdr:graphicFrame macro="">
      <xdr:nvGraphicFramePr>
        <xdr:cNvPr id="5" name="Chart 4">
          <a:extLst>
            <a:ext uri="{FF2B5EF4-FFF2-40B4-BE49-F238E27FC236}">
              <a16:creationId xmlns:a16="http://schemas.microsoft.com/office/drawing/2014/main" id="{FE1B555D-44C7-4282-8F6F-6F587DDE7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595262</xdr:colOff>
      <xdr:row>2</xdr:row>
      <xdr:rowOff>13902</xdr:rowOff>
    </xdr:from>
    <xdr:to>
      <xdr:col>29</xdr:col>
      <xdr:colOff>595262</xdr:colOff>
      <xdr:row>15</xdr:row>
      <xdr:rowOff>103438</xdr:rowOff>
    </xdr:to>
    <mc:AlternateContent xmlns:mc="http://schemas.openxmlformats.org/markup-compatibility/2006">
      <mc:Choice xmlns:a14="http://schemas.microsoft.com/office/drawing/2010/main" Requires="a14">
        <xdr:graphicFrame macro="">
          <xdr:nvGraphicFramePr>
            <xdr:cNvPr id="6" name="اسم العميل">
              <a:extLst>
                <a:ext uri="{FF2B5EF4-FFF2-40B4-BE49-F238E27FC236}">
                  <a16:creationId xmlns:a16="http://schemas.microsoft.com/office/drawing/2014/main" id="{FB45C656-69B4-4A74-8F0B-E89AEC466623}"/>
                </a:ext>
              </a:extLst>
            </xdr:cNvPr>
            <xdr:cNvGraphicFramePr/>
          </xdr:nvGraphicFramePr>
          <xdr:xfrm>
            <a:off x="0" y="0"/>
            <a:ext cx="0" cy="0"/>
          </xdr:xfrm>
          <a:graphic>
            <a:graphicData uri="http://schemas.microsoft.com/office/drawing/2010/slicer">
              <sle:slicer xmlns:sle="http://schemas.microsoft.com/office/drawing/2010/slicer" name="اسم العميل"/>
            </a:graphicData>
          </a:graphic>
        </xdr:graphicFrame>
      </mc:Choice>
      <mc:Fallback>
        <xdr:sp macro="" textlink="">
          <xdr:nvSpPr>
            <xdr:cNvPr id="0" name=""/>
            <xdr:cNvSpPr>
              <a:spLocks noTextEdit="1"/>
            </xdr:cNvSpPr>
          </xdr:nvSpPr>
          <xdr:spPr>
            <a:xfrm>
              <a:off x="10034153049" y="370162"/>
              <a:ext cx="1840676" cy="2405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576545</xdr:colOff>
      <xdr:row>16</xdr:row>
      <xdr:rowOff>18707</xdr:rowOff>
    </xdr:from>
    <xdr:to>
      <xdr:col>29</xdr:col>
      <xdr:colOff>576545</xdr:colOff>
      <xdr:row>29</xdr:row>
      <xdr:rowOff>120286</xdr:rowOff>
    </xdr:to>
    <mc:AlternateContent xmlns:mc="http://schemas.openxmlformats.org/markup-compatibility/2006">
      <mc:Choice xmlns:a14="http://schemas.microsoft.com/office/drawing/2010/main" Requires="a14">
        <xdr:graphicFrame macro="">
          <xdr:nvGraphicFramePr>
            <xdr:cNvPr id="7" name="المنطقة">
              <a:extLst>
                <a:ext uri="{FF2B5EF4-FFF2-40B4-BE49-F238E27FC236}">
                  <a16:creationId xmlns:a16="http://schemas.microsoft.com/office/drawing/2014/main" id="{6A590B39-C6BB-BA1F-2A2D-2063A2E779DF}"/>
                </a:ext>
              </a:extLst>
            </xdr:cNvPr>
            <xdr:cNvGraphicFramePr/>
          </xdr:nvGraphicFramePr>
          <xdr:xfrm>
            <a:off x="0" y="0"/>
            <a:ext cx="0" cy="0"/>
          </xdr:xfrm>
          <a:graphic>
            <a:graphicData uri="http://schemas.microsoft.com/office/drawing/2010/slicer">
              <sle:slicer xmlns:sle="http://schemas.microsoft.com/office/drawing/2010/slicer" name="المنطقة"/>
            </a:graphicData>
          </a:graphic>
        </xdr:graphicFrame>
      </mc:Choice>
      <mc:Fallback>
        <xdr:sp macro="" textlink="">
          <xdr:nvSpPr>
            <xdr:cNvPr id="0" name=""/>
            <xdr:cNvSpPr>
              <a:spLocks noTextEdit="1"/>
            </xdr:cNvSpPr>
          </xdr:nvSpPr>
          <xdr:spPr>
            <a:xfrm>
              <a:off x="10034171766" y="2868785"/>
              <a:ext cx="1840676" cy="2417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121025</xdr:colOff>
      <xdr:row>16</xdr:row>
      <xdr:rowOff>0</xdr:rowOff>
    </xdr:from>
    <xdr:to>
      <xdr:col>26</xdr:col>
      <xdr:colOff>375781</xdr:colOff>
      <xdr:row>30</xdr:row>
      <xdr:rowOff>166487</xdr:rowOff>
    </xdr:to>
    <xdr:graphicFrame macro="">
      <xdr:nvGraphicFramePr>
        <xdr:cNvPr id="9" name="Chart 8">
          <a:extLst>
            <a:ext uri="{FF2B5EF4-FFF2-40B4-BE49-F238E27FC236}">
              <a16:creationId xmlns:a16="http://schemas.microsoft.com/office/drawing/2014/main" id="{5A73F8D1-6DE6-4F02-8F69-FF289C22F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92207</xdr:colOff>
      <xdr:row>0</xdr:row>
      <xdr:rowOff>0</xdr:rowOff>
    </xdr:from>
    <xdr:to>
      <xdr:col>26</xdr:col>
      <xdr:colOff>397007</xdr:colOff>
      <xdr:row>15</xdr:row>
      <xdr:rowOff>98612</xdr:rowOff>
    </xdr:to>
    <xdr:graphicFrame macro="">
      <xdr:nvGraphicFramePr>
        <xdr:cNvPr id="10" name="Chart 9">
          <a:extLst>
            <a:ext uri="{FF2B5EF4-FFF2-40B4-BE49-F238E27FC236}">
              <a16:creationId xmlns:a16="http://schemas.microsoft.com/office/drawing/2014/main" id="{575E634E-2EF5-41AF-9698-BA73C27E1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586740</xdr:colOff>
      <xdr:row>1</xdr:row>
      <xdr:rowOff>0</xdr:rowOff>
    </xdr:from>
    <xdr:to>
      <xdr:col>10</xdr:col>
      <xdr:colOff>281940</xdr:colOff>
      <xdr:row>16</xdr:row>
      <xdr:rowOff>0</xdr:rowOff>
    </xdr:to>
    <xdr:graphicFrame macro="">
      <xdr:nvGraphicFramePr>
        <xdr:cNvPr id="2" name="Chart 1">
          <a:extLst>
            <a:ext uri="{FF2B5EF4-FFF2-40B4-BE49-F238E27FC236}">
              <a16:creationId xmlns:a16="http://schemas.microsoft.com/office/drawing/2014/main" id="{E57A25F6-6A10-2BE4-466E-DFC21CA85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593320</xdr:colOff>
      <xdr:row>2</xdr:row>
      <xdr:rowOff>8654</xdr:rowOff>
    </xdr:from>
    <xdr:to>
      <xdr:col>14</xdr:col>
      <xdr:colOff>295882</xdr:colOff>
      <xdr:row>17</xdr:row>
      <xdr:rowOff>8653</xdr:rowOff>
    </xdr:to>
    <xdr:graphicFrame macro="">
      <xdr:nvGraphicFramePr>
        <xdr:cNvPr id="3" name="Chart 2">
          <a:extLst>
            <a:ext uri="{FF2B5EF4-FFF2-40B4-BE49-F238E27FC236}">
              <a16:creationId xmlns:a16="http://schemas.microsoft.com/office/drawing/2014/main" id="{1B2DAEFA-F1FE-3395-34C3-415AA28333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83820</xdr:colOff>
      <xdr:row>6</xdr:row>
      <xdr:rowOff>152400</xdr:rowOff>
    </xdr:from>
    <xdr:to>
      <xdr:col>9</xdr:col>
      <xdr:colOff>403860</xdr:colOff>
      <xdr:row>21</xdr:row>
      <xdr:rowOff>152400</xdr:rowOff>
    </xdr:to>
    <xdr:graphicFrame macro="">
      <xdr:nvGraphicFramePr>
        <xdr:cNvPr id="2" name="Chart 1">
          <a:extLst>
            <a:ext uri="{FF2B5EF4-FFF2-40B4-BE49-F238E27FC236}">
              <a16:creationId xmlns:a16="http://schemas.microsoft.com/office/drawing/2014/main" id="{3AA24BA3-B760-83FB-AFD0-6B55332E1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121920</xdr:colOff>
      <xdr:row>7</xdr:row>
      <xdr:rowOff>167640</xdr:rowOff>
    </xdr:from>
    <xdr:to>
      <xdr:col>7</xdr:col>
      <xdr:colOff>426720</xdr:colOff>
      <xdr:row>22</xdr:row>
      <xdr:rowOff>167640</xdr:rowOff>
    </xdr:to>
    <xdr:graphicFrame macro="">
      <xdr:nvGraphicFramePr>
        <xdr:cNvPr id="3" name="Chart 2">
          <a:extLst>
            <a:ext uri="{FF2B5EF4-FFF2-40B4-BE49-F238E27FC236}">
              <a16:creationId xmlns:a16="http://schemas.microsoft.com/office/drawing/2014/main" id="{663B9BE4-181D-B442-7ACF-1F85F0282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27314815" backgroundQuery="1" createdVersion="8" refreshedVersion="8" minRefreshableVersion="3" recordCount="0" supportSubquery="1" supportAdvancedDrill="1" xr:uid="{63D056A7-1351-4470-830B-F2ABCF7258E1}">
  <cacheSource type="external" connectionId="1"/>
  <cacheFields count="1">
    <cacheField name="[رئيسي].[اسم العميل].[اسم العميل]" caption="اسم العميل" numFmtId="0" level="1">
      <sharedItems containsSemiMixedTypes="0" containsNonDate="0" containsString="0"/>
    </cacheField>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fieldsUsage count="2">
        <fieldUsage x="-1"/>
        <fieldUsage x="0"/>
      </fieldsUsage>
    </cacheHierarchy>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0" memberValueDatatype="130" unbalanced="0"/>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hidden="1">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28819446" backgroundQuery="1" createdVersion="8" refreshedVersion="8" minRefreshableVersion="3" recordCount="0" supportSubquery="1" supportAdvancedDrill="1" xr:uid="{E34D6B5C-987A-451A-A4F4-B2B0C7348A9D}">
  <cacheSource type="external" connectionId="1"/>
  <cacheFields count="3">
    <cacheField name="[Measures].[Sum of الصافي 2]" caption="Sum of الصافي 2" numFmtId="0" hierarchy="23" level="32767"/>
    <cacheField name="[مختصر].[نوع العميل].[نوع العميل]" caption="نوع العميل" numFmtId="0" hierarchy="16" level="1">
      <sharedItems containsBlank="1" count="4">
        <s v="عميل عادي"/>
        <s v="عميل قوي"/>
        <s v="عميل مهم"/>
        <m/>
      </sharedItems>
    </cacheField>
    <cacheField name="[رئيسي].[اسم العميل].[اسم العميل]" caption="اسم العميل" numFmtId="0" level="1">
      <sharedItems containsSemiMixedTypes="0" containsNonDate="0" containsString="0"/>
    </cacheField>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fieldsUsage count="2">
        <fieldUsage x="-1"/>
        <fieldUsage x="2"/>
      </fieldsUsage>
    </cacheHierarchy>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0" memberValueDatatype="130" unbalanced="0"/>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2" memberValueDatatype="130" unbalanced="0">
      <fieldsUsage count="2">
        <fieldUsage x="-1"/>
        <fieldUsage x="1"/>
      </fieldsUsage>
    </cacheHierarchy>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29861109" backgroundQuery="1" createdVersion="8" refreshedVersion="8" minRefreshableVersion="3" recordCount="0" supportSubquery="1" supportAdvancedDrill="1" xr:uid="{8DC9FD07-2345-4B48-8F76-58153CB83CF8}">
  <cacheSource type="external" connectionId="1"/>
  <cacheFields count="2">
    <cacheField name="[رئيسي].[اسم العميل].[اسم العميل]" caption="اسم العميل" numFmtId="0" level="1">
      <sharedItems count="10">
        <s v="احمد"/>
        <s v="اسيل"/>
        <s v="امل"/>
        <s v="حازم"/>
        <s v="ريم"/>
        <s v="عبد الرحمن"/>
        <s v="محمد"/>
        <s v="نبال"/>
        <s v="ياسمين"/>
        <s v="يوسف"/>
      </sharedItems>
    </cacheField>
    <cacheField name="[Measures].[Sum of الصافي 2]" caption="Sum of الصافي 2" numFmtId="0" hierarchy="23" level="32767"/>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fieldsUsage count="2">
        <fieldUsage x="-1"/>
        <fieldUsage x="0"/>
      </fieldsUsage>
    </cacheHierarchy>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0" memberValueDatatype="130" unbalanced="0"/>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31134256" backgroundQuery="1" createdVersion="8" refreshedVersion="8" minRefreshableVersion="3" recordCount="0" supportSubquery="1" supportAdvancedDrill="1" xr:uid="{BF0C6163-8B31-4D04-AD8B-06B488131C2F}">
  <cacheSource type="external" connectionId="1"/>
  <cacheFields count="3">
    <cacheField name="[رئيسي].[المنطقة].[المنطقة]" caption="المنطقة" numFmtId="0" hierarchy="5" level="1">
      <sharedItems count="7">
        <s v="الخليل"/>
        <s v="القدس"/>
        <s v="بيت لحم"/>
        <s v="جنين"/>
        <s v="رام الله"/>
        <s v="طولكرم"/>
        <s v="نابلس"/>
      </sharedItems>
    </cacheField>
    <cacheField name="[Measures].[Sum of الصافي 2]" caption="Sum of الصافي 2" numFmtId="0" hierarchy="23" level="32767"/>
    <cacheField name="[رئيسي].[اسم العميل].[اسم العميل]" caption="اسم العميل" numFmtId="0" level="1">
      <sharedItems containsSemiMixedTypes="0" containsNonDate="0" containsString="0"/>
    </cacheField>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fieldsUsage count="2">
        <fieldUsage x="-1"/>
        <fieldUsage x="2"/>
      </fieldsUsage>
    </cacheHierarchy>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2" memberValueDatatype="130" unbalanced="0">
      <fieldsUsage count="2">
        <fieldUsage x="-1"/>
        <fieldUsage x="0"/>
      </fieldsUsage>
    </cacheHierarchy>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33449073" backgroundQuery="1" createdVersion="8" refreshedVersion="8" minRefreshableVersion="3" recordCount="0" supportSubquery="1" supportAdvancedDrill="1" xr:uid="{173B20FE-41DB-4917-830C-27CF9B52A7CF}">
  <cacheSource type="external" connectionId="1"/>
  <cacheFields count="5">
    <cacheField name="[رئيسي].[التاريخ].[التاريخ]" caption="التاريخ" numFmtId="0" hierarchy="6" level="1">
      <sharedItems containsSemiMixedTypes="0" containsNonDate="0" containsDate="1" containsString="0" minDate="2022-12-28T00:00:00" maxDate="2023-01-11T00:00:00" count="14">
        <d v="2023-01-01T00:00:00"/>
        <d v="2023-01-02T00:00:00"/>
        <d v="2023-01-03T00:00:00"/>
        <d v="2023-01-04T00:00:00"/>
        <d v="2023-01-05T00:00:00"/>
        <d v="2023-01-06T00:00:00"/>
        <d v="2023-01-07T00:00:00"/>
        <d v="2023-01-08T00:00:00"/>
        <d v="2023-01-09T00:00:00"/>
        <d v="2023-01-10T00:00:00"/>
        <d v="2022-12-28T00:00:00"/>
        <d v="2022-12-29T00:00:00"/>
        <d v="2022-12-30T00:00:00"/>
        <d v="2022-12-31T00:00:00"/>
      </sharedItems>
    </cacheField>
    <cacheField name="[Measures].[Sum of الصافي 2]" caption="Sum of الصافي 2" numFmtId="0" hierarchy="23" level="32767"/>
    <cacheField name="[رئيسي].[التاريخ (Day)].[التاريخ (Day)]" caption="التاريخ (Day)" numFmtId="0" hierarchy="10" level="1">
      <sharedItems count="16">
        <s v="1-Jan"/>
        <s v="2-Jan"/>
        <s v="3-Jan"/>
        <s v="4-Jan"/>
        <s v="5-Jan"/>
        <s v="6-Jan"/>
        <s v="7-Jan"/>
        <s v="8-Jan"/>
        <s v="9-Jan"/>
        <s v="25-Dec"/>
        <s v="26-Dec"/>
        <s v="27-Dec"/>
        <s v="28-Dec"/>
        <s v="29-Dec"/>
        <s v="30-Dec"/>
        <s v="31-Dec"/>
      </sharedItems>
    </cacheField>
    <cacheField name="[رئيسي].[اسم العميل].[اسم العميل]" caption="اسم العميل" numFmtId="0" level="1">
      <sharedItems containsSemiMixedTypes="0" containsNonDate="0" containsString="0"/>
    </cacheField>
    <cacheField name="[رئيسي].[المنطقة].[المنطقة]" caption="المنطقة" numFmtId="0" hierarchy="5" level="1">
      <sharedItems containsSemiMixedTypes="0" containsNonDate="0" containsString="0"/>
    </cacheField>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fieldsUsage count="2">
        <fieldUsage x="-1"/>
        <fieldUsage x="3"/>
      </fieldsUsage>
    </cacheHierarchy>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2" memberValueDatatype="130" unbalanced="0">
      <fieldsUsage count="2">
        <fieldUsage x="-1"/>
        <fieldUsage x="4"/>
      </fieldsUsage>
    </cacheHierarchy>
    <cacheHierarchy uniqueName="[رئيسي].[التاريخ]" caption="التاريخ" attribute="1" time="1" defaultMemberUniqueName="[رئيسي].[التاريخ].[All]" allUniqueName="[رئيسي].[التاريخ].[All]" dimensionUniqueName="[رئيسي]" displayFolder="" count="2" memberValueDatatype="7" unbalanced="0">
      <fieldsUsage count="2">
        <fieldUsage x="-1"/>
        <fieldUsage x="0"/>
      </fieldsUsage>
    </cacheHierarchy>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2" memberValueDatatype="130" unbalanced="0">
      <fieldsUsage count="2">
        <fieldUsage x="-1"/>
        <fieldUsage x="2"/>
      </fieldsUsage>
    </cacheHierarchy>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36689813" backgroundQuery="1" createdVersion="8" refreshedVersion="8" minRefreshableVersion="3" recordCount="0" supportSubquery="1" supportAdvancedDrill="1" xr:uid="{BF0842F9-065F-46FA-A9E2-193F9C6C949B}">
  <cacheSource type="external" connectionId="1"/>
  <cacheFields count="5">
    <cacheField name="[مختصر].[اسم العميل  بدون تكرار].[اسم العميل  بدون تكرار]" caption="اسم العميل  بدون تكرار" numFmtId="0" hierarchy="13" level="1">
      <sharedItems count="9">
        <s v="احمد"/>
        <s v="اسيل"/>
        <s v="امل"/>
        <s v="حازم"/>
        <s v="ريم"/>
        <s v="عبد الرحمن"/>
        <s v="محمد"/>
        <s v="نبال"/>
        <s v="يوسف"/>
      </sharedItems>
    </cacheField>
    <cacheField name="[Measures].[Sum of اجمالي المبيعات 2]" caption="Sum of اجمالي المبيعات 2" numFmtId="0" hierarchy="26" level="32767"/>
    <cacheField name="[مختصر].[المنطقة].[المنطقة]" caption="المنطقة" numFmtId="0" hierarchy="15" level="1">
      <sharedItems count="7">
        <s v="الخليل"/>
        <s v="بيت لحم"/>
        <s v="جنين"/>
        <s v="رام الله"/>
        <s v="القدس"/>
        <s v="طولكرم"/>
        <s v="نابلس"/>
      </sharedItems>
    </cacheField>
    <cacheField name="[مختصر].[نوع العميل].[نوع العميل]" caption="نوع العميل" numFmtId="0" hierarchy="16" level="1">
      <sharedItems count="3">
        <s v="عميل قوي"/>
        <s v="عميل عادي"/>
        <s v="عميل مهم"/>
      </sharedItems>
    </cacheField>
    <cacheField name="[Measures].[Sum of نسبة المبيعات 2]" caption="Sum of نسبة المبيعات 2" numFmtId="0" hierarchy="27" level="32767"/>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0" memberValueDatatype="130" unbalanced="0"/>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0" memberValueDatatype="130" unbalanced="0"/>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2" memberValueDatatype="130" unbalanced="0">
      <fieldsUsage count="2">
        <fieldUsage x="-1"/>
        <fieldUsage x="0"/>
      </fieldsUsage>
    </cacheHierarchy>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2" memberValueDatatype="130" unbalanced="0">
      <fieldsUsage count="2">
        <fieldUsage x="-1"/>
        <fieldUsage x="2"/>
      </fieldsUsage>
    </cacheHierarchy>
    <cacheHierarchy uniqueName="[مختصر].[نوع العميل]" caption="نوع العميل" attribute="1" defaultMemberUniqueName="[مختصر].[نوع العميل].[All]" allUniqueName="[مختصر].[نوع العميل].[All]" dimensionUniqueName="[مختصر]" displayFolder="" count="2" memberValueDatatype="130" unbalanced="0">
      <fieldsUsage count="2">
        <fieldUsage x="-1"/>
        <fieldUsage x="3"/>
      </fieldsUsage>
    </cacheHierarchy>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hidden="1">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oneField="1" hidden="1">
      <fieldsUsage count="1">
        <fieldUsage x="4"/>
      </fieldsUsage>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38425922" backgroundQuery="1" createdVersion="8" refreshedVersion="8" minRefreshableVersion="3" recordCount="0" supportSubquery="1" supportAdvancedDrill="1" xr:uid="{37B8732C-C5C7-464D-836A-0ADA497FAECF}">
  <cacheSource type="external" connectionId="1"/>
  <cacheFields count="3">
    <cacheField name="[رئيسي].[اسم العميل].[اسم العميل]" caption="اسم العميل" numFmtId="0" level="1">
      <sharedItems count="10">
        <s v="احمد"/>
        <s v="اسيل"/>
        <s v="امل"/>
        <s v="حازم"/>
        <s v="ريم"/>
        <s v="عبد الرحمن"/>
        <s v="محمد"/>
        <s v="نبال"/>
        <s v="ياسمين"/>
        <s v="يوسف"/>
      </sharedItems>
    </cacheField>
    <cacheField name="[رئيسي].[البيان].[البيان]" caption="البيان" numFmtId="0" hierarchy="1" level="1">
      <sharedItems count="2">
        <s v="خصم"/>
        <s v="فاتورة"/>
      </sharedItems>
    </cacheField>
    <cacheField name="[Measures].[Sum of الصافي 2]" caption="Sum of الصافي 2" numFmtId="0" hierarchy="23" level="32767"/>
  </cacheFields>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fieldsUsage count="2">
        <fieldUsage x="-1"/>
        <fieldUsage x="0"/>
      </fieldsUsage>
    </cacheHierarchy>
    <cacheHierarchy uniqueName="[رئيسي].[البيان]" caption="البيان" attribute="1" defaultMemberUniqueName="[رئيسي].[البيان].[All]" allUniqueName="[رئيسي].[البيان].[All]" dimensionUniqueName="[رئيسي]" displayFolder="" count="2" memberValueDatatype="130" unbalanced="0">
      <fieldsUsage count="2">
        <fieldUsage x="-1"/>
        <fieldUsage x="1"/>
      </fieldsUsage>
    </cacheHierarchy>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0" memberValueDatatype="130" unbalanced="0"/>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رئيسي" uniqueName="[رئيسي]" caption="رئيسي"/>
    <dimension name="مختصر" uniqueName="[مختصر]" caption="مختصر"/>
  </dimensions>
  <measureGroups count="2">
    <measureGroup name="رئيسي" caption="رئيسي"/>
    <measureGroup name="مختصر" caption="مختصر"/>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496.479126157406" backgroundQuery="1" createdVersion="3" refreshedVersion="8" minRefreshableVersion="3" recordCount="0" supportSubquery="1" supportAdvancedDrill="1" xr:uid="{F3F577CC-E257-448C-BA49-CF1FAAC7E3F5}">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رئيسي].[اسم العميل]" caption="اسم العميل" attribute="1" defaultMemberUniqueName="[رئيسي].[اسم العميل].[All]" allUniqueName="[رئيسي].[اسم العميل].[All]" dimensionUniqueName="[رئيسي]" displayFolder="" count="2" memberValueDatatype="130" unbalanced="0"/>
    <cacheHierarchy uniqueName="[رئيسي].[البيان]" caption="البيان" attribute="1" defaultMemberUniqueName="[رئيسي].[البيان].[All]" allUniqueName="[رئيسي].[البيان].[All]" dimensionUniqueName="[رئيسي]" displayFolder="" count="0" memberValueDatatype="130" unbalanced="0"/>
    <cacheHierarchy uniqueName="[رئيسي].[القيمة]" caption="القيمة" attribute="1" defaultMemberUniqueName="[رئيسي].[القيمة].[All]" allUniqueName="[رئيسي].[القيمة].[All]" dimensionUniqueName="[رئيسي]" displayFolder="" count="0" memberValueDatatype="20" unbalanced="0"/>
    <cacheHierarchy uniqueName="[رئيسي].[الضريبة]" caption="الضريبة" attribute="1" defaultMemberUniqueName="[رئيسي].[الضريبة].[All]" allUniqueName="[رئيسي].[الضريبة].[All]" dimensionUniqueName="[رئيسي]" displayFolder="" count="0" memberValueDatatype="5" unbalanced="0"/>
    <cacheHierarchy uniqueName="[رئيسي].[الصافي]" caption="الصافي" attribute="1" defaultMemberUniqueName="[رئيسي].[الصافي].[All]" allUniqueName="[رئيسي].[الصافي].[All]" dimensionUniqueName="[رئيسي]" displayFolder="" count="0" memberValueDatatype="5" unbalanced="0"/>
    <cacheHierarchy uniqueName="[رئيسي].[المنطقة]" caption="المنطقة" attribute="1" defaultMemberUniqueName="[رئيسي].[المنطقة].[All]" allUniqueName="[رئيسي].[المنطقة].[All]" dimensionUniqueName="[رئيسي]" displayFolder="" count="2" memberValueDatatype="130" unbalanced="0"/>
    <cacheHierarchy uniqueName="[رئيسي].[التاريخ]" caption="التاريخ" attribute="1" time="1" defaultMemberUniqueName="[رئيسي].[التاريخ].[All]" allUniqueName="[رئيسي].[التاريخ].[All]" dimensionUniqueName="[رئيسي]" displayFolder="" count="0" memberValueDatatype="7" unbalanced="0"/>
    <cacheHierarchy uniqueName="[رئيسي].[التاريخ (Year)]" caption="التاريخ (Year)" attribute="1" defaultMemberUniqueName="[رئيسي].[التاريخ (Year)].[All]" allUniqueName="[رئيسي].[التاريخ (Year)].[All]" dimensionUniqueName="[رئيسي]" displayFolder="" count="0" memberValueDatatype="130" unbalanced="0"/>
    <cacheHierarchy uniqueName="[رئيسي].[التاريخ (Quarter)]" caption="التاريخ (Quarter)" attribute="1" defaultMemberUniqueName="[رئيسي].[التاريخ (Quarter)].[All]" allUniqueName="[رئيسي].[التاريخ (Quarter)].[All]" dimensionUniqueName="[رئيسي]" displayFolder="" count="0" memberValueDatatype="130" unbalanced="0"/>
    <cacheHierarchy uniqueName="[رئيسي].[التاريخ (Month)]" caption="التاريخ (Month)" attribute="1" defaultMemberUniqueName="[رئيسي].[التاريخ (Month)].[All]" allUniqueName="[رئيسي].[التاريخ (Month)].[All]" dimensionUniqueName="[رئيسي]" displayFolder="" count="0" memberValueDatatype="130" unbalanced="0"/>
    <cacheHierarchy uniqueName="[رئيسي].[التاريخ (Day)]" caption="التاريخ (Day)" attribute="1" defaultMemberUniqueName="[رئيسي].[التاريخ (Day)].[All]" allUniqueName="[رئيسي].[التاريخ (Day)].[All]" dimensionUniqueName="[رئيسي]" displayFolder="" count="0" memberValueDatatype="130" unbalanced="0"/>
    <cacheHierarchy uniqueName="[رئيسي].[تاريخ التحصيل]" caption="تاريخ التحصيل" attribute="1" time="1" defaultMemberUniqueName="[رئيسي].[تاريخ التحصيل].[All]" allUniqueName="[رئيسي].[تاريخ التحصيل].[All]" dimensionUniqueName="[رئيسي]" displayFolder="" count="0" memberValueDatatype="7" unbalanced="0"/>
    <cacheHierarchy uniqueName="[رئيسي].[عدد الأيام المتبقية]" caption="عدد الأيام المتبقية" attribute="1" defaultMemberUniqueName="[رئيسي].[عدد الأيام المتبقية].[All]" allUniqueName="[رئيسي].[عدد الأيام المتبقية].[All]" dimensionUniqueName="[رئيسي]" displayFolder="" count="0" memberValueDatatype="20" unbalanced="0"/>
    <cacheHierarchy uniqueName="[مختصر].[اسم العميل  بدون تكرار]" caption="اسم العميل  بدون تكرار" attribute="1" defaultMemberUniqueName="[مختصر].[اسم العميل  بدون تكرار].[All]" allUniqueName="[مختصر].[اسم العميل  بدون تكرار].[All]" dimensionUniqueName="[مختصر]" displayFolder="" count="0" memberValueDatatype="130" unbalanced="0"/>
    <cacheHierarchy uniqueName="[مختصر].[اجمالي المبيعات]" caption="اجمالي المبيعات" attribute="1" defaultMemberUniqueName="[مختصر].[اجمالي المبيعات].[All]" allUniqueName="[مختصر].[اجمالي المبيعات].[All]" dimensionUniqueName="[مختصر]" displayFolder="" count="0" memberValueDatatype="5" unbalanced="0"/>
    <cacheHierarchy uniqueName="[مختصر].[المنطقة]" caption="المنطقة" attribute="1" defaultMemberUniqueName="[مختصر].[المنطقة].[All]" allUniqueName="[مختصر].[المنطقة].[All]" dimensionUniqueName="[مختصر]" displayFolder="" count="0" memberValueDatatype="130" unbalanced="0"/>
    <cacheHierarchy uniqueName="[مختصر].[نوع العميل]" caption="نوع العميل" attribute="1" defaultMemberUniqueName="[مختصر].[نوع العميل].[All]" allUniqueName="[مختصر].[نوع العميل].[All]" dimensionUniqueName="[مختصر]" displayFolder="" count="0" memberValueDatatype="130" unbalanced="0"/>
    <cacheHierarchy uniqueName="[مختصر].[نسبة المبيعات]" caption="نسبة المبيعات" attribute="1" defaultMemberUniqueName="[مختصر].[نسبة المبيعات].[All]" allUniqueName="[مختصر].[نسبة المبيعات].[All]" dimensionUniqueName="[مختصر]" displayFolder="" count="0" memberValueDatatype="5" unbalanced="0"/>
    <cacheHierarchy uniqueName="[رئيسي].[التاريخ (Day Index)]" caption="التاريخ (Day Index)" attribute="1" defaultMemberUniqueName="[رئيسي].[التاريخ (Day Index)].[All]" allUniqueName="[رئيسي].[التاريخ (Day Index)].[All]" dimensionUniqueName="[رئيسي]" displayFolder="" count="0" memberValueDatatype="5" unbalanced="0" hidden="1"/>
    <cacheHierarchy uniqueName="[رئيسي].[التاريخ (Month Index)]" caption="التاريخ (Month Index)" attribute="1" defaultMemberUniqueName="[رئيسي].[التاريخ (Month Index)].[All]" allUniqueName="[رئيسي].[التاريخ (Month Index)].[All]" dimensionUniqueName="[رئيسي]" displayFolder="" count="0" memberValueDatatype="20" unbalanced="0" hidden="1"/>
    <cacheHierarchy uniqueName="[Measures].[__XL_Count رئيسي]" caption="__XL_Count رئيسي" measure="1" displayFolder="" measureGroup="رئيسي" count="0" hidden="1"/>
    <cacheHierarchy uniqueName="[Measures].[__XL_Count مختصر]" caption="__XL_Count مختصر" measure="1" displayFolder="" measureGroup="مختصر" count="0" hidden="1"/>
    <cacheHierarchy uniqueName="[Measures].[__No measures defined]" caption="__No measures defined" measure="1" displayFolder="" count="0" hidden="1"/>
    <cacheHierarchy uniqueName="[Measures].[Sum of الصافي 2]" caption="Sum of الصافي 2" measure="1" displayFolder="" measureGroup="رئيسي" count="0" hidden="1">
      <extLst>
        <ext xmlns:x15="http://schemas.microsoft.com/office/spreadsheetml/2010/11/main" uri="{B97F6D7D-B522-45F9-BDA1-12C45D357490}">
          <x15:cacheHierarchy aggregatedColumn="4"/>
        </ext>
      </extLst>
    </cacheHierarchy>
    <cacheHierarchy uniqueName="[Measures].[Sum of الضريبة 2]" caption="Sum of الضريبة 2" measure="1" displayFolder="" measureGroup="رئيسي" count="0" hidden="1">
      <extLst>
        <ext xmlns:x15="http://schemas.microsoft.com/office/spreadsheetml/2010/11/main" uri="{B97F6D7D-B522-45F9-BDA1-12C45D357490}">
          <x15:cacheHierarchy aggregatedColumn="3"/>
        </ext>
      </extLst>
    </cacheHierarchy>
    <cacheHierarchy uniqueName="[Measures].[Sum of القيمة 2]" caption="Sum of القيمة 2" measure="1" displayFolder="" measureGroup="رئيسي" count="0" hidden="1">
      <extLst>
        <ext xmlns:x15="http://schemas.microsoft.com/office/spreadsheetml/2010/11/main" uri="{B97F6D7D-B522-45F9-BDA1-12C45D357490}">
          <x15:cacheHierarchy aggregatedColumn="2"/>
        </ext>
      </extLst>
    </cacheHierarchy>
    <cacheHierarchy uniqueName="[Measures].[Sum of اجمالي المبيعات 2]" caption="Sum of اجمالي المبيعات 2" measure="1" displayFolder="" measureGroup="مختصر" count="0" hidden="1">
      <extLst>
        <ext xmlns:x15="http://schemas.microsoft.com/office/spreadsheetml/2010/11/main" uri="{B97F6D7D-B522-45F9-BDA1-12C45D357490}">
          <x15:cacheHierarchy aggregatedColumn="14"/>
        </ext>
      </extLst>
    </cacheHierarchy>
    <cacheHierarchy uniqueName="[Measures].[Sum of نسبة المبيعات 2]" caption="Sum of نسبة المبيعات 2" measure="1" displayFolder="" measureGroup="مختصر"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7649911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CA1A7B-0DEF-46F2-8283-299715E76DCE}" name="PivotTable4"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6:C44" firstHeaderRow="0"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s>
  <rowFields count="3">
    <field x="0"/>
    <field x="2"/>
    <field x="3"/>
  </rowFields>
  <rowItems count="28">
    <i>
      <x/>
    </i>
    <i r="1">
      <x/>
    </i>
    <i r="2">
      <x/>
    </i>
    <i>
      <x v="1"/>
    </i>
    <i r="1">
      <x v="1"/>
    </i>
    <i r="2">
      <x v="1"/>
    </i>
    <i>
      <x v="2"/>
    </i>
    <i r="1">
      <x v="2"/>
    </i>
    <i r="2">
      <x v="1"/>
    </i>
    <i>
      <x v="3"/>
    </i>
    <i r="1">
      <x/>
    </i>
    <i r="2">
      <x v="1"/>
    </i>
    <i>
      <x v="4"/>
    </i>
    <i r="1">
      <x v="3"/>
    </i>
    <i r="2">
      <x/>
    </i>
    <i>
      <x v="5"/>
    </i>
    <i r="1">
      <x/>
    </i>
    <i r="2">
      <x v="1"/>
    </i>
    <i>
      <x v="6"/>
    </i>
    <i r="1">
      <x v="4"/>
    </i>
    <i r="2">
      <x v="1"/>
    </i>
    <i>
      <x v="7"/>
    </i>
    <i r="1">
      <x v="5"/>
    </i>
    <i r="2">
      <x/>
    </i>
    <i>
      <x v="8"/>
    </i>
    <i r="1">
      <x v="6"/>
    </i>
    <i r="2">
      <x v="2"/>
    </i>
    <i t="grand">
      <x/>
    </i>
  </rowItems>
  <colFields count="1">
    <field x="-2"/>
  </colFields>
  <colItems count="2">
    <i>
      <x/>
    </i>
    <i i="1">
      <x v="1"/>
    </i>
  </colItems>
  <dataFields count="2">
    <dataField name="Sum of اجمالي المبيعات" fld="1" baseField="0" baseItem="0"/>
    <dataField name="Sum of نسبة المبيعات" fld="4" baseField="0" baseItem="0" numFmtId="166"/>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5"/>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xlsx!مختصر">
        <x15:activeTabTopLevelEntity name="[مختصر]"/>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A5607E-3D1F-43C7-9B0C-4A9203432928}"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D13"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3">
    <i>
      <x/>
    </i>
    <i>
      <x v="1"/>
    </i>
    <i t="grand">
      <x/>
    </i>
  </colItems>
  <dataFields count="1">
    <dataField name="Sum of الصافي" fld="2" baseField="0" baseItem="0"/>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xlsx!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8873F-CE73-43B2-AA56-DBEB5D710E91}" name="المبيعات بالعملاء"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B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الصافي"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xlsx!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054999-79AF-4521-8BA1-DE6FB3DE696D}" name="PivotTable8"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G3:H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الصافي"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مختصر]"/>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868CB4-37BE-48FD-B8B3-447771292D91}" name="PivotTable7"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C19" firstHeaderRow="1" firstDataRow="1" firstDataCol="0"/>
  <pivotFields count="1">
    <pivotField allDrilled="1" subtotalTop="0" showAll="0" dataSourceSort="1" defaultSubtotal="0" defaultAttributeDrillState="1"/>
  </pivotFields>
  <pivotHierarchies count="2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xlsx!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E8DB27-55FA-4411-B281-555A128D8D0B}"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الصافي" fld="1" baseField="0" baseItem="0"/>
  </dataFields>
  <chartFormats count="16">
    <chartFormat chart="0"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 chart="6" format="13">
      <pivotArea type="data" outline="0" fieldPosition="0">
        <references count="2">
          <reference field="4294967294" count="1" selected="0">
            <x v="0"/>
          </reference>
          <reference field="0" count="1" selected="0">
            <x v="3"/>
          </reference>
        </references>
      </pivotArea>
    </chartFormat>
    <chartFormat chart="6" format="14">
      <pivotArea type="data" outline="0" fieldPosition="0">
        <references count="2">
          <reference field="4294967294" count="1" selected="0">
            <x v="0"/>
          </reference>
          <reference field="0" count="1" selected="0">
            <x v="4"/>
          </reference>
        </references>
      </pivotArea>
    </chartFormat>
    <chartFormat chart="6" format="15">
      <pivotArea type="data" outline="0" fieldPosition="0">
        <references count="2">
          <reference field="4294967294" count="1" selected="0">
            <x v="0"/>
          </reference>
          <reference field="0" count="1" selected="0">
            <x v="5"/>
          </reference>
        </references>
      </pivotArea>
    </chartFormat>
    <chartFormat chart="6" format="16">
      <pivotArea type="data" outline="0" fieldPosition="0">
        <references count="2">
          <reference field="4294967294" count="1" selected="0">
            <x v="0"/>
          </reference>
          <reference field="0" count="1" selected="0">
            <x v="6"/>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s>
  <pivotHierarchies count="28">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xlsx!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35AB8F-6E9F-4BEC-9E7B-90ED48FB9566}" name="تريند المبيعات"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D3:E20" firstHeaderRow="1" firstDataRow="1" firstDataCol="1"/>
  <pivotFields count="5">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xis="axisRow" allDrilled="1" subtotalTop="0" showAll="0" dataSourceSort="1" defaultSubtotal="0">
      <items count="16">
        <item x="0" e="0"/>
        <item x="1" e="0"/>
        <item x="2" e="0"/>
        <item x="3" e="0"/>
        <item x="4" e="0"/>
        <item x="5" e="0"/>
        <item x="6" e="0"/>
        <item x="7" e="0"/>
        <item x="8" e="0"/>
        <item x="9" e="0"/>
        <item x="10" e="0"/>
        <item x="11" e="0"/>
        <item x="12" e="0"/>
        <item x="13" e="0"/>
        <item x="14" e="0"/>
        <item x="15" e="0"/>
      </items>
    </pivotField>
    <pivotField allDrilled="1" subtotalTop="0" showAll="0" dataSourceSort="1" defaultSubtotal="0" defaultAttributeDrillState="1"/>
    <pivotField allDrilled="1" subtotalTop="0" showAll="0" dataSourceSort="1" defaultSubtotal="0" defaultAttributeDrillState="1"/>
  </pivotFields>
  <rowFields count="2">
    <field x="2"/>
    <field x="0"/>
  </rowFields>
  <rowItems count="17">
    <i>
      <x/>
    </i>
    <i>
      <x v="1"/>
    </i>
    <i>
      <x v="2"/>
    </i>
    <i>
      <x v="3"/>
    </i>
    <i>
      <x v="4"/>
    </i>
    <i>
      <x v="5"/>
    </i>
    <i>
      <x v="6"/>
    </i>
    <i>
      <x v="7"/>
    </i>
    <i>
      <x v="8"/>
    </i>
    <i>
      <x v="9"/>
    </i>
    <i>
      <x v="10"/>
    </i>
    <i>
      <x v="11"/>
    </i>
    <i>
      <x v="12"/>
    </i>
    <i>
      <x v="13"/>
    </i>
    <i>
      <x v="14"/>
    </i>
    <i>
      <x v="15"/>
    </i>
    <i t="grand">
      <x/>
    </i>
  </rowItems>
  <colItems count="1">
    <i/>
  </colItems>
  <dataFields count="1">
    <dataField name="Sum of الصافي" fld="1"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8">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xlsx!رئيسي">
        <x15:activeTabTopLevelEntity name="[رئيسي]"/>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سم_العميل" xr10:uid="{F7D2C2BA-3445-4E60-AF8B-560109BA5301}" sourceName="[رئيسي].[اسم العميل]">
  <pivotTables>
    <pivotTable tabId="9" name="تريند المبيعات"/>
    <pivotTable tabId="7" name="PivotTable7"/>
    <pivotTable tabId="7" name="PivotTable8"/>
    <pivotTable tabId="5" name="المبيعات بالعملاء"/>
    <pivotTable tabId="8" name="PivotTable3"/>
  </pivotTables>
  <data>
    <olap pivotCacheId="1764991189">
      <levels count="2">
        <level uniqueName="[رئيسي].[اسم العميل].[(All)]" sourceCaption="(All)" count="0"/>
        <level uniqueName="[رئيسي].[اسم العميل].[اسم العميل]" sourceCaption="اسم العميل" count="10">
          <ranges>
            <range startItem="0">
              <i n="[رئيسي].[اسم العميل].&amp;[احمد]" c="احمد"/>
              <i n="[رئيسي].[اسم العميل].&amp;[اسيل]" c="اسيل"/>
              <i n="[رئيسي].[اسم العميل].&amp;[امل]" c="امل"/>
              <i n="[رئيسي].[اسم العميل].&amp;[حازم]" c="حازم"/>
              <i n="[رئيسي].[اسم العميل].&amp;[ريم]" c="ريم"/>
              <i n="[رئيسي].[اسم العميل].&amp;[عبد الرحمن]" c="عبد الرحمن"/>
              <i n="[رئيسي].[اسم العميل].&amp;[محمد]" c="محمد"/>
              <i n="[رئيسي].[اسم العميل].&amp;[نبال]" c="نبال"/>
              <i n="[رئيسي].[اسم العميل].&amp;[ياسمين]" c="ياسمين"/>
              <i n="[رئيسي].[اسم العميل].&amp;[يوسف]" c="يوسف"/>
            </range>
          </ranges>
        </level>
      </levels>
      <selections count="1">
        <selection n="[رئيسي].[اسم العميل].[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طقة" xr10:uid="{FD2FF0AB-BF09-4F0E-8FBD-F82E14DDD9E5}" sourceName="[رئيسي].[المنطقة]">
  <pivotTables>
    <pivotTable tabId="9" name="تريند المبيعات"/>
  </pivotTables>
  <data>
    <olap pivotCacheId="1764991189">
      <levels count="2">
        <level uniqueName="[رئيسي].[المنطقة].[(All)]" sourceCaption="(All)" count="0"/>
        <level uniqueName="[رئيسي].[المنطقة].[المنطقة]" sourceCaption="المنطقة" count="7">
          <ranges>
            <range startItem="0">
              <i n="[رئيسي].[المنطقة].&amp;[الخليل]" c="الخليل"/>
              <i n="[رئيسي].[المنطقة].&amp;[القدس]" c="القدس"/>
              <i n="[رئيسي].[المنطقة].&amp;[بيت لحم]" c="بيت لحم"/>
              <i n="[رئيسي].[المنطقة].&amp;[جنين]" c="جنين"/>
              <i n="[رئيسي].[المنطقة].&amp;[رام الله]" c="رام الله"/>
              <i n="[رئيسي].[المنطقة].&amp;[طولكرم]" c="طولكرم"/>
              <i n="[رئيسي].[المنطقة].&amp;[نابلس]" c="نابلس"/>
            </range>
          </ranges>
        </level>
      </levels>
      <selections count="1">
        <selection n="[رئيسي].[المنطقة].[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سم العميل" xr10:uid="{E2FB8671-B6DB-4A73-96C1-CEBC4BB21B48}" cache="Slicer_اسم_العميل" caption="اسم العميل" level="1" rowHeight="234950"/>
  <slicer name="المنطقة" xr10:uid="{1D66824E-527D-4B17-9B5C-B3A93BBD0D65}" cache="Slicer_المنطقة" caption="المنطقة"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D242EA-C06C-4ACA-A23F-343DB1908495}" name="رئيسي" displayName="رئيسي" ref="C6:K22" totalsRowShown="0" dataDxfId="23" headerRowBorderDxfId="24" tableBorderDxfId="22" totalsRowBorderDxfId="21">
  <tableColumns count="9">
    <tableColumn id="1" xr3:uid="{D25F744B-AB72-46E1-8941-F86B45985293}" name="اسم العميل " dataDxfId="20"/>
    <tableColumn id="2" xr3:uid="{0AEAC887-0942-4C3A-A854-39101A1B8CBF}" name="البيان" dataDxfId="19"/>
    <tableColumn id="3" xr3:uid="{81EA3F7F-9BC3-4DFF-9CB4-131913AAB313}" name="القيمة " dataDxfId="18"/>
    <tableColumn id="4" xr3:uid="{8B7E694D-37BC-49E3-9C48-A112E803A6CF}" name="الضريبة" dataDxfId="17">
      <calculatedColumnFormula>E7*0.14</calculatedColumnFormula>
    </tableColumn>
    <tableColumn id="5" xr3:uid="{1C871CA7-0DD7-4B9E-A6A8-3993CA289EB5}" name="الصافي" dataDxfId="16"/>
    <tableColumn id="6" xr3:uid="{DB018152-26DA-49D5-98DD-E0A0AEAC5945}" name="المنطقة" dataDxfId="15"/>
    <tableColumn id="7" xr3:uid="{7BD770C6-8CA8-470B-8C9B-855C7EDA2A3F}" name="التاريخ" dataDxfId="14"/>
    <tableColumn id="8" xr3:uid="{3FB83024-F607-4F8E-9D7A-943ED696D843}" name="تاريخ التحصيل" dataDxfId="13">
      <calculatedColumnFormula>EOMONTH(رئيسي[[#This Row],[التاريخ]],0)</calculatedColumnFormula>
    </tableColumn>
    <tableColumn id="9" xr3:uid="{7BBAE37D-173A-4065-A42D-D5D273570A07}" name="عدد الأيام المتبقية" dataDxfId="12">
      <calculatedColumnFormula>رئيسي[[#This Row],[تاريخ التحصيل]]-TODAY()</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15B753-2867-4E7D-8CA8-676CA17A9F10}" name="مختصر" displayName="مختصر" ref="M6:Q15" totalsRowShown="0" headerRowDxfId="11" headerRowBorderDxfId="10" tableBorderDxfId="9" totalsRowBorderDxfId="8">
  <autoFilter ref="M6:Q15" xr:uid="{F115B753-2867-4E7D-8CA8-676CA17A9F10}"/>
  <tableColumns count="5">
    <tableColumn id="1" xr3:uid="{20C20E13-0388-492F-9EEA-429A9CAE993F}" name="اسم العميل  بدون تكرار" dataDxfId="7"/>
    <tableColumn id="2" xr3:uid="{0B279F5E-8B3A-49DE-9E9D-730F7E3EFB59}" name="اجمالي المبيعات" dataDxfId="6">
      <calculatedColumnFormula>SUMIFS($G$7:$G$22,$C$7:$C$22,M7,$D$7:$D$22,"فاتورة")-SUMIFS($G$7:$G$22,$C$7:$C$22,M7,$D$7:$D$22,"خصم")</calculatedColumnFormula>
    </tableColumn>
    <tableColumn id="3" xr3:uid="{0928E271-8C80-4B76-835F-3CEE330CC168}" name="المنطقة" dataDxfId="5">
      <calculatedColumnFormula>VLOOKUP(M7,'قاعدة البيانات'!B3:C12,2,FALSE)</calculatedColumnFormula>
    </tableColumn>
    <tableColumn id="4" xr3:uid="{F5039031-CEDC-466C-B556-D895418CF680}" name="نوع العميل" dataDxfId="4">
      <calculatedColumnFormula>IF(N7&gt;3000,"عميل مهم",IF(N7&gt;2000,"عميل قوي","عميل عادي"))</calculatedColumnFormula>
    </tableColumn>
    <tableColumn id="5" xr3:uid="{1BE6A84A-271D-4481-82D9-0A76DB3DEDDD}" name="نسبة المبيعات" dataDxfId="3">
      <calculatedColumnFormula>N7/SUM($N$7:$N$15)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8823B-2C2A-4200-99EB-3A9191DF0D9B}">
  <dimension ref="A1:D44"/>
  <sheetViews>
    <sheetView rightToLeft="1" workbookViewId="0">
      <selection activeCell="G10" sqref="G10"/>
    </sheetView>
  </sheetViews>
  <sheetFormatPr defaultRowHeight="14.4" x14ac:dyDescent="0.3"/>
  <cols>
    <col min="1" max="1" width="12.5546875" bestFit="1" customWidth="1"/>
    <col min="2" max="2" width="15.5546875" bestFit="1" customWidth="1"/>
    <col min="3" max="3" width="6" bestFit="1" customWidth="1"/>
    <col min="4" max="4" width="10.77734375" bestFit="1" customWidth="1"/>
    <col min="5" max="5" width="5" bestFit="1" customWidth="1"/>
    <col min="6" max="6" width="10.77734375" bestFit="1" customWidth="1"/>
    <col min="7" max="11" width="8.77734375" bestFit="1" customWidth="1"/>
    <col min="12" max="12" width="9.77734375" bestFit="1" customWidth="1"/>
    <col min="13" max="16" width="10.77734375" bestFit="1" customWidth="1"/>
  </cols>
  <sheetData>
    <row r="1" spans="1:4" x14ac:dyDescent="0.3">
      <c r="A1" s="19" t="s">
        <v>45</v>
      </c>
      <c r="B1" s="19" t="s">
        <v>46</v>
      </c>
    </row>
    <row r="2" spans="1:4" x14ac:dyDescent="0.3">
      <c r="A2" s="19" t="s">
        <v>36</v>
      </c>
      <c r="B2" t="s">
        <v>21</v>
      </c>
      <c r="C2" t="s">
        <v>7</v>
      </c>
      <c r="D2" t="s">
        <v>39</v>
      </c>
    </row>
    <row r="3" spans="1:4" x14ac:dyDescent="0.3">
      <c r="A3" s="20" t="s">
        <v>37</v>
      </c>
      <c r="B3">
        <v>-430</v>
      </c>
      <c r="C3">
        <v>1806</v>
      </c>
      <c r="D3">
        <v>1376</v>
      </c>
    </row>
    <row r="4" spans="1:4" x14ac:dyDescent="0.3">
      <c r="A4" s="20" t="s">
        <v>10</v>
      </c>
      <c r="B4">
        <v>-77.400000000000006</v>
      </c>
      <c r="C4">
        <v>258</v>
      </c>
      <c r="D4">
        <v>180.6</v>
      </c>
    </row>
    <row r="5" spans="1:4" x14ac:dyDescent="0.3">
      <c r="A5" s="20" t="s">
        <v>19</v>
      </c>
      <c r="C5">
        <v>172</v>
      </c>
      <c r="D5">
        <v>172</v>
      </c>
    </row>
    <row r="6" spans="1:4" x14ac:dyDescent="0.3">
      <c r="A6" s="20" t="s">
        <v>24</v>
      </c>
      <c r="C6">
        <v>387</v>
      </c>
      <c r="D6">
        <v>387</v>
      </c>
    </row>
    <row r="7" spans="1:4" x14ac:dyDescent="0.3">
      <c r="A7" s="20" t="s">
        <v>38</v>
      </c>
      <c r="B7">
        <v>-860</v>
      </c>
      <c r="C7">
        <v>1720</v>
      </c>
      <c r="D7">
        <v>860</v>
      </c>
    </row>
    <row r="8" spans="1:4" x14ac:dyDescent="0.3">
      <c r="A8" s="20" t="s">
        <v>25</v>
      </c>
      <c r="C8">
        <v>774</v>
      </c>
      <c r="D8">
        <v>774</v>
      </c>
    </row>
    <row r="9" spans="1:4" x14ac:dyDescent="0.3">
      <c r="A9" s="20" t="s">
        <v>9</v>
      </c>
      <c r="C9">
        <v>688</v>
      </c>
      <c r="D9">
        <v>688</v>
      </c>
    </row>
    <row r="10" spans="1:4" x14ac:dyDescent="0.3">
      <c r="A10" s="20" t="s">
        <v>20</v>
      </c>
      <c r="B10">
        <v>-129</v>
      </c>
      <c r="C10">
        <v>2580</v>
      </c>
      <c r="D10">
        <v>2451</v>
      </c>
    </row>
    <row r="11" spans="1:4" x14ac:dyDescent="0.3">
      <c r="A11" s="20" t="s">
        <v>60</v>
      </c>
      <c r="B11">
        <v>86</v>
      </c>
      <c r="C11">
        <v>1548</v>
      </c>
      <c r="D11">
        <v>1634</v>
      </c>
    </row>
    <row r="12" spans="1:4" x14ac:dyDescent="0.3">
      <c r="A12" s="20" t="s">
        <v>11</v>
      </c>
      <c r="C12">
        <v>3440</v>
      </c>
      <c r="D12">
        <v>3440</v>
      </c>
    </row>
    <row r="13" spans="1:4" x14ac:dyDescent="0.3">
      <c r="A13" s="20" t="s">
        <v>39</v>
      </c>
      <c r="B13">
        <v>-1410.4</v>
      </c>
      <c r="C13">
        <v>13373</v>
      </c>
      <c r="D13">
        <v>11962.6</v>
      </c>
    </row>
    <row r="16" spans="1:4" x14ac:dyDescent="0.3">
      <c r="A16" s="19" t="s">
        <v>36</v>
      </c>
      <c r="B16" t="s">
        <v>40</v>
      </c>
      <c r="C16" t="s">
        <v>44</v>
      </c>
    </row>
    <row r="17" spans="1:3" x14ac:dyDescent="0.3">
      <c r="A17" s="20" t="s">
        <v>37</v>
      </c>
      <c r="C17" s="39"/>
    </row>
    <row r="18" spans="1:3" x14ac:dyDescent="0.3">
      <c r="A18" s="21" t="s">
        <v>12</v>
      </c>
      <c r="C18" s="39"/>
    </row>
    <row r="19" spans="1:3" x14ac:dyDescent="0.3">
      <c r="A19" s="22" t="s">
        <v>41</v>
      </c>
      <c r="B19">
        <v>2236</v>
      </c>
      <c r="C19" s="39">
        <v>0.16785022595222726</v>
      </c>
    </row>
    <row r="20" spans="1:3" x14ac:dyDescent="0.3">
      <c r="A20" s="20" t="s">
        <v>10</v>
      </c>
      <c r="C20" s="39"/>
    </row>
    <row r="21" spans="1:3" x14ac:dyDescent="0.3">
      <c r="A21" s="21" t="s">
        <v>15</v>
      </c>
      <c r="C21" s="39"/>
    </row>
    <row r="22" spans="1:3" x14ac:dyDescent="0.3">
      <c r="A22" s="22" t="s">
        <v>42</v>
      </c>
      <c r="B22">
        <v>335.4</v>
      </c>
      <c r="C22" s="39">
        <v>2.5177533892834086E-2</v>
      </c>
    </row>
    <row r="23" spans="1:3" x14ac:dyDescent="0.3">
      <c r="A23" s="20" t="s">
        <v>19</v>
      </c>
      <c r="C23" s="39"/>
    </row>
    <row r="24" spans="1:3" x14ac:dyDescent="0.3">
      <c r="A24" s="21" t="s">
        <v>17</v>
      </c>
      <c r="C24" s="39"/>
    </row>
    <row r="25" spans="1:3" x14ac:dyDescent="0.3">
      <c r="A25" s="22" t="s">
        <v>42</v>
      </c>
      <c r="B25">
        <v>172</v>
      </c>
      <c r="C25" s="39">
        <v>1.2911555842479019E-2</v>
      </c>
    </row>
    <row r="26" spans="1:3" x14ac:dyDescent="0.3">
      <c r="A26" s="20" t="s">
        <v>24</v>
      </c>
      <c r="C26" s="39"/>
    </row>
    <row r="27" spans="1:3" x14ac:dyDescent="0.3">
      <c r="A27" s="21" t="s">
        <v>12</v>
      </c>
      <c r="C27" s="39"/>
    </row>
    <row r="28" spans="1:3" x14ac:dyDescent="0.3">
      <c r="A28" s="22" t="s">
        <v>42</v>
      </c>
      <c r="B28">
        <v>387</v>
      </c>
      <c r="C28" s="39">
        <v>2.9051000645577793E-2</v>
      </c>
    </row>
    <row r="29" spans="1:3" x14ac:dyDescent="0.3">
      <c r="A29" s="20" t="s">
        <v>38</v>
      </c>
      <c r="C29" s="39"/>
    </row>
    <row r="30" spans="1:3" x14ac:dyDescent="0.3">
      <c r="A30" s="21" t="s">
        <v>33</v>
      </c>
      <c r="C30" s="39"/>
    </row>
    <row r="31" spans="1:3" x14ac:dyDescent="0.3">
      <c r="A31" s="22" t="s">
        <v>41</v>
      </c>
      <c r="B31">
        <v>2580</v>
      </c>
      <c r="C31" s="39">
        <v>0.19367333763718528</v>
      </c>
    </row>
    <row r="32" spans="1:3" x14ac:dyDescent="0.3">
      <c r="A32" s="20" t="s">
        <v>25</v>
      </c>
      <c r="C32" s="39"/>
    </row>
    <row r="33" spans="1:3" x14ac:dyDescent="0.3">
      <c r="A33" s="21" t="s">
        <v>12</v>
      </c>
      <c r="C33" s="39"/>
    </row>
    <row r="34" spans="1:3" x14ac:dyDescent="0.3">
      <c r="A34" s="22" t="s">
        <v>42</v>
      </c>
      <c r="B34">
        <v>774</v>
      </c>
      <c r="C34" s="39">
        <v>5.8102001291155586E-2</v>
      </c>
    </row>
    <row r="35" spans="1:3" x14ac:dyDescent="0.3">
      <c r="A35" s="20" t="s">
        <v>9</v>
      </c>
      <c r="C35" s="39"/>
    </row>
    <row r="36" spans="1:3" x14ac:dyDescent="0.3">
      <c r="A36" s="21" t="s">
        <v>14</v>
      </c>
      <c r="C36" s="39"/>
    </row>
    <row r="37" spans="1:3" x14ac:dyDescent="0.3">
      <c r="A37" s="22" t="s">
        <v>42</v>
      </c>
      <c r="B37">
        <v>688</v>
      </c>
      <c r="C37" s="39">
        <v>5.1646223369916075E-2</v>
      </c>
    </row>
    <row r="38" spans="1:3" x14ac:dyDescent="0.3">
      <c r="A38" s="20" t="s">
        <v>20</v>
      </c>
      <c r="C38" s="39"/>
    </row>
    <row r="39" spans="1:3" x14ac:dyDescent="0.3">
      <c r="A39" s="21" t="s">
        <v>18</v>
      </c>
      <c r="C39" s="39"/>
    </row>
    <row r="40" spans="1:3" x14ac:dyDescent="0.3">
      <c r="A40" s="22" t="s">
        <v>41</v>
      </c>
      <c r="B40">
        <v>2709</v>
      </c>
      <c r="C40" s="39">
        <v>0.20335700451904454</v>
      </c>
    </row>
    <row r="41" spans="1:3" x14ac:dyDescent="0.3">
      <c r="A41" s="20" t="s">
        <v>11</v>
      </c>
      <c r="C41" s="39"/>
    </row>
    <row r="42" spans="1:3" x14ac:dyDescent="0.3">
      <c r="A42" s="21" t="s">
        <v>16</v>
      </c>
      <c r="C42" s="39"/>
    </row>
    <row r="43" spans="1:3" x14ac:dyDescent="0.3">
      <c r="A43" s="22" t="s">
        <v>43</v>
      </c>
      <c r="B43">
        <v>3440</v>
      </c>
      <c r="C43" s="39">
        <v>0.25823111684958039</v>
      </c>
    </row>
    <row r="44" spans="1:3" x14ac:dyDescent="0.3">
      <c r="A44" s="20" t="s">
        <v>39</v>
      </c>
      <c r="B44">
        <v>13321.4</v>
      </c>
      <c r="C44" s="39">
        <v>0.99999999999999989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37477-B6BF-409E-9875-5748D9CDEEC3}">
  <dimension ref="B2:F4"/>
  <sheetViews>
    <sheetView rightToLeft="1" workbookViewId="0">
      <selection activeCell="K10" sqref="K10"/>
    </sheetView>
  </sheetViews>
  <sheetFormatPr defaultRowHeight="14.4" x14ac:dyDescent="0.3"/>
  <cols>
    <col min="2" max="2" width="6.44140625" bestFit="1" customWidth="1"/>
    <col min="3" max="3" width="8.109375" customWidth="1"/>
    <col min="4" max="4" width="9.21875" bestFit="1" customWidth="1"/>
    <col min="5" max="5" width="9" customWidth="1"/>
    <col min="6" max="6" width="9" bestFit="1" customWidth="1"/>
  </cols>
  <sheetData>
    <row r="2" spans="2:6" x14ac:dyDescent="0.3">
      <c r="B2" s="56" t="s">
        <v>67</v>
      </c>
      <c r="C2" s="56" t="s">
        <v>68</v>
      </c>
      <c r="D2" s="56" t="s">
        <v>69</v>
      </c>
      <c r="E2" s="56" t="s">
        <v>70</v>
      </c>
      <c r="F2" s="56" t="s">
        <v>71</v>
      </c>
    </row>
    <row r="3" spans="2:6" x14ac:dyDescent="0.3">
      <c r="B3" s="56" t="s">
        <v>72</v>
      </c>
      <c r="C3" s="18">
        <v>80</v>
      </c>
      <c r="D3" s="18">
        <v>80</v>
      </c>
      <c r="E3" s="18">
        <v>80</v>
      </c>
      <c r="F3" s="18">
        <v>100</v>
      </c>
    </row>
    <row r="4" spans="2:6" x14ac:dyDescent="0.3">
      <c r="B4" s="56" t="s">
        <v>73</v>
      </c>
      <c r="C4" s="18">
        <v>60</v>
      </c>
      <c r="D4" s="18">
        <v>60</v>
      </c>
      <c r="E4" s="18">
        <v>50</v>
      </c>
      <c r="F4" s="18">
        <v>70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92B44-5408-49A4-ADB3-27B148B06699}">
  <dimension ref="B2:D7"/>
  <sheetViews>
    <sheetView rightToLeft="1" workbookViewId="0">
      <selection activeCell="F5" sqref="F5"/>
    </sheetView>
  </sheetViews>
  <sheetFormatPr defaultRowHeight="14.4" x14ac:dyDescent="0.3"/>
  <sheetData>
    <row r="2" spans="2:4" x14ac:dyDescent="0.3">
      <c r="B2" s="57" t="s">
        <v>74</v>
      </c>
      <c r="C2" s="57" t="s">
        <v>76</v>
      </c>
      <c r="D2" s="57" t="s">
        <v>77</v>
      </c>
    </row>
    <row r="3" spans="2:4" x14ac:dyDescent="0.3">
      <c r="B3" s="57" t="s">
        <v>37</v>
      </c>
      <c r="C3">
        <v>10000</v>
      </c>
      <c r="D3">
        <v>20000</v>
      </c>
    </row>
    <row r="4" spans="2:4" x14ac:dyDescent="0.3">
      <c r="B4" s="57" t="s">
        <v>75</v>
      </c>
      <c r="C4">
        <v>15000</v>
      </c>
      <c r="D4">
        <v>20000</v>
      </c>
    </row>
    <row r="5" spans="2:4" x14ac:dyDescent="0.3">
      <c r="B5" s="57" t="s">
        <v>11</v>
      </c>
      <c r="C5">
        <v>20000</v>
      </c>
      <c r="D5">
        <v>30000</v>
      </c>
    </row>
    <row r="6" spans="2:4" x14ac:dyDescent="0.3">
      <c r="B6" s="57" t="s">
        <v>9</v>
      </c>
      <c r="C6">
        <v>5000</v>
      </c>
      <c r="D6">
        <v>20000</v>
      </c>
    </row>
    <row r="7" spans="2:4" x14ac:dyDescent="0.3">
      <c r="B7" s="57" t="s">
        <v>25</v>
      </c>
      <c r="C7">
        <v>9000</v>
      </c>
      <c r="D7">
        <v>15000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D687-2F41-4FA0-9D77-1B9B057930FE}">
  <dimension ref="B4:Q33"/>
  <sheetViews>
    <sheetView rightToLeft="1" zoomScale="57" zoomScaleNormal="57" workbookViewId="0">
      <selection activeCell="J36" sqref="J36"/>
    </sheetView>
  </sheetViews>
  <sheetFormatPr defaultRowHeight="14.4" x14ac:dyDescent="0.3"/>
  <cols>
    <col min="1" max="1" width="2.77734375" customWidth="1"/>
    <col min="2" max="2" width="40.33203125" customWidth="1"/>
    <col min="3" max="3" width="11.6640625" customWidth="1"/>
    <col min="4" max="4" width="6.88671875" customWidth="1"/>
    <col min="5" max="6" width="15.6640625" style="7" customWidth="1"/>
    <col min="7" max="7" width="11.6640625" style="16" customWidth="1"/>
    <col min="9" max="9" width="11.5546875" style="2" bestFit="1" customWidth="1"/>
    <col min="10" max="10" width="27.5546875" style="2" customWidth="1"/>
    <col min="11" max="11" width="15.21875" bestFit="1" customWidth="1"/>
    <col min="12" max="12" width="20" customWidth="1"/>
    <col min="13" max="13" width="21.6640625" customWidth="1"/>
    <col min="14" max="14" width="13.88671875" customWidth="1"/>
    <col min="15" max="15" width="11.33203125" customWidth="1"/>
    <col min="16" max="16" width="10.21875" customWidth="1"/>
    <col min="17" max="17" width="12.77734375" customWidth="1"/>
  </cols>
  <sheetData>
    <row r="4" spans="3:17" ht="21" x14ac:dyDescent="0.4">
      <c r="C4" s="54" t="s">
        <v>5</v>
      </c>
      <c r="D4" s="55"/>
      <c r="E4" s="55"/>
      <c r="F4" s="55"/>
      <c r="G4" s="55"/>
      <c r="H4" s="55"/>
      <c r="I4" s="55"/>
      <c r="J4" s="40"/>
      <c r="K4" s="40"/>
      <c r="M4" s="53" t="s">
        <v>31</v>
      </c>
      <c r="N4" s="53"/>
      <c r="O4" s="53"/>
      <c r="P4" s="53"/>
      <c r="Q4" s="53"/>
    </row>
    <row r="6" spans="3:17" ht="15.6" x14ac:dyDescent="0.3">
      <c r="C6" s="24" t="s">
        <v>0</v>
      </c>
      <c r="D6" s="25" t="s">
        <v>1</v>
      </c>
      <c r="E6" s="26" t="s">
        <v>2</v>
      </c>
      <c r="F6" s="26" t="s">
        <v>27</v>
      </c>
      <c r="G6" s="27" t="s">
        <v>28</v>
      </c>
      <c r="H6" s="25" t="s">
        <v>3</v>
      </c>
      <c r="I6" s="50" t="s">
        <v>4</v>
      </c>
      <c r="J6" s="50" t="s">
        <v>62</v>
      </c>
      <c r="K6" s="52" t="s">
        <v>63</v>
      </c>
      <c r="M6" s="33" t="s">
        <v>29</v>
      </c>
      <c r="N6" s="34" t="s">
        <v>30</v>
      </c>
      <c r="O6" s="34" t="s">
        <v>3</v>
      </c>
      <c r="P6" s="34" t="s">
        <v>34</v>
      </c>
      <c r="Q6" s="35" t="s">
        <v>35</v>
      </c>
    </row>
    <row r="7" spans="3:17" x14ac:dyDescent="0.3">
      <c r="C7" s="23" t="s">
        <v>6</v>
      </c>
      <c r="D7" s="1" t="s">
        <v>7</v>
      </c>
      <c r="E7" s="3">
        <v>2000</v>
      </c>
      <c r="F7" s="3">
        <f t="shared" ref="F7:F22" si="0">E7*0.14</f>
        <v>280</v>
      </c>
      <c r="G7" s="14">
        <f>E7-F7</f>
        <v>1720</v>
      </c>
      <c r="H7" s="1" t="s">
        <v>12</v>
      </c>
      <c r="I7" s="51">
        <v>45651</v>
      </c>
      <c r="J7" s="51">
        <f>EOMONTH(رئيسي[[#This Row],[التاريخ]],0)</f>
        <v>45657</v>
      </c>
      <c r="K7" s="1">
        <f ca="1">رئيسي[[#This Row],[تاريخ التحصيل]]-TODAY()</f>
        <v>157</v>
      </c>
      <c r="M7" s="23" t="s">
        <v>6</v>
      </c>
      <c r="N7" s="11">
        <f>SUMIFS($G$7:$G$22,$C$7:$C$22,M7,$D$7:$D$22,"فاتورة")-SUMIFS($G$7:$G$22,$C$7:$C$22,M7,$D$7:$D$22,"خصم")</f>
        <v>2236</v>
      </c>
      <c r="O7" s="11" t="str">
        <f>VLOOKUP(M7,'قاعدة البيانات'!B3:C12,2,FALSE)</f>
        <v>الخليل</v>
      </c>
      <c r="P7" s="18" t="str">
        <f>IF(N7&gt;3000,"عميل مهم",IF(N7&gt;2000,"عميل قوي","عميل عادي"))</f>
        <v>عميل قوي</v>
      </c>
      <c r="Q7" s="32">
        <f>N7/SUM($N$7:$N$15)</f>
        <v>0.16785022595222726</v>
      </c>
    </row>
    <row r="8" spans="3:17" x14ac:dyDescent="0.3">
      <c r="C8" s="23" t="s">
        <v>8</v>
      </c>
      <c r="D8" s="1" t="s">
        <v>7</v>
      </c>
      <c r="E8" s="3">
        <v>2000</v>
      </c>
      <c r="F8" s="3">
        <f t="shared" si="0"/>
        <v>280</v>
      </c>
      <c r="G8" s="14">
        <f>E8-F8</f>
        <v>1720</v>
      </c>
      <c r="H8" s="1" t="s">
        <v>13</v>
      </c>
      <c r="I8" s="51">
        <v>45652</v>
      </c>
      <c r="J8" s="51">
        <f>EOMONTH(رئيسي[[#This Row],[التاريخ]],0)</f>
        <v>45657</v>
      </c>
      <c r="K8" s="1">
        <f ca="1">رئيسي[[#This Row],[تاريخ التحصيل]]-TODAY()</f>
        <v>157</v>
      </c>
      <c r="M8" s="23" t="s">
        <v>8</v>
      </c>
      <c r="N8" s="11">
        <f t="shared" ref="N8:N15" si="1">SUMIFS($G$7:$G$22,$C$7:$C$22,M8,$D$7:$D$22,"فاتورة")-SUMIFS($G$7:$G$22,$C$7:$C$22,M8,$D$7:$D$22,"خصم")</f>
        <v>2580</v>
      </c>
      <c r="O8" s="11" t="str">
        <f>VLOOKUP(M8,'قاعدة البيانات'!B4:C13,2,FALSE)</f>
        <v>رام الله</v>
      </c>
      <c r="P8" s="18" t="str">
        <f t="shared" ref="P8:P15" si="2">IF(N8&gt;3000,"عميل مهم",IF(N8&gt;2000,"عميل قوي","عميل عادي"))</f>
        <v>عميل قوي</v>
      </c>
      <c r="Q8" s="32">
        <f t="shared" ref="Q8:Q15" si="3">N8/SUM($N$7:$N$15)</f>
        <v>0.19367333763718528</v>
      </c>
    </row>
    <row r="9" spans="3:17" x14ac:dyDescent="0.3">
      <c r="C9" s="23" t="s">
        <v>8</v>
      </c>
      <c r="D9" s="1" t="s">
        <v>21</v>
      </c>
      <c r="E9" s="3">
        <v>1000</v>
      </c>
      <c r="F9" s="3">
        <f t="shared" si="0"/>
        <v>140</v>
      </c>
      <c r="G9" s="14">
        <f>-(E9-F9)</f>
        <v>-860</v>
      </c>
      <c r="H9" s="1" t="s">
        <v>13</v>
      </c>
      <c r="I9" s="51">
        <v>45653</v>
      </c>
      <c r="J9" s="51">
        <f>EOMONTH(رئيسي[[#This Row],[التاريخ]],0)</f>
        <v>45657</v>
      </c>
      <c r="K9" s="1">
        <f ca="1">رئيسي[[#This Row],[تاريخ التحصيل]]-TODAY()</f>
        <v>157</v>
      </c>
      <c r="M9" s="23" t="s">
        <v>9</v>
      </c>
      <c r="N9" s="11">
        <f t="shared" si="1"/>
        <v>688</v>
      </c>
      <c r="O9" s="11" t="str">
        <f>VLOOKUP(M9,'قاعدة البيانات'!B5:C14,2,FALSE)</f>
        <v>القدس</v>
      </c>
      <c r="P9" s="18" t="str">
        <f t="shared" si="2"/>
        <v>عميل عادي</v>
      </c>
      <c r="Q9" s="32">
        <f t="shared" si="3"/>
        <v>5.1646223369916075E-2</v>
      </c>
    </row>
    <row r="10" spans="3:17" x14ac:dyDescent="0.3">
      <c r="C10" s="23" t="s">
        <v>9</v>
      </c>
      <c r="D10" s="1" t="s">
        <v>7</v>
      </c>
      <c r="E10" s="3">
        <v>800</v>
      </c>
      <c r="F10" s="3">
        <f t="shared" si="0"/>
        <v>112.00000000000001</v>
      </c>
      <c r="G10" s="14">
        <f>E10-F10</f>
        <v>688</v>
      </c>
      <c r="H10" s="1" t="s">
        <v>14</v>
      </c>
      <c r="I10" s="51">
        <v>45654</v>
      </c>
      <c r="J10" s="51">
        <f>EOMONTH(رئيسي[[#This Row],[التاريخ]],0)</f>
        <v>45657</v>
      </c>
      <c r="K10" s="1">
        <f ca="1">رئيسي[[#This Row],[تاريخ التحصيل]]-TODAY()</f>
        <v>157</v>
      </c>
      <c r="M10" s="23" t="s">
        <v>10</v>
      </c>
      <c r="N10" s="11">
        <f t="shared" si="1"/>
        <v>335.4</v>
      </c>
      <c r="O10" s="11" t="str">
        <f>VLOOKUP(M10,'قاعدة البيانات'!B6:C15,2,FALSE)</f>
        <v>بيت لحم</v>
      </c>
      <c r="P10" s="18" t="str">
        <f t="shared" si="2"/>
        <v>عميل عادي</v>
      </c>
      <c r="Q10" s="32">
        <f t="shared" si="3"/>
        <v>2.5177533892834086E-2</v>
      </c>
    </row>
    <row r="11" spans="3:17" x14ac:dyDescent="0.3">
      <c r="C11" s="23" t="s">
        <v>10</v>
      </c>
      <c r="D11" s="1" t="s">
        <v>7</v>
      </c>
      <c r="E11" s="3">
        <v>300</v>
      </c>
      <c r="F11" s="3">
        <f t="shared" si="0"/>
        <v>42.000000000000007</v>
      </c>
      <c r="G11" s="14">
        <f>E11-F11</f>
        <v>258</v>
      </c>
      <c r="H11" s="1" t="s">
        <v>15</v>
      </c>
      <c r="I11" s="51">
        <v>45655</v>
      </c>
      <c r="J11" s="51">
        <f>EOMONTH(رئيسي[[#This Row],[التاريخ]],0)</f>
        <v>45657</v>
      </c>
      <c r="K11" s="1">
        <f ca="1">رئيسي[[#This Row],[تاريخ التحصيل]]-TODAY()</f>
        <v>157</v>
      </c>
      <c r="M11" s="23" t="s">
        <v>11</v>
      </c>
      <c r="N11" s="11">
        <f t="shared" si="1"/>
        <v>3440</v>
      </c>
      <c r="O11" s="11" t="str">
        <f>VLOOKUP(M11,'قاعدة البيانات'!B7:C16,2,FALSE)</f>
        <v>نابلس</v>
      </c>
      <c r="P11" s="18" t="str">
        <f t="shared" si="2"/>
        <v>عميل مهم</v>
      </c>
      <c r="Q11" s="32">
        <f t="shared" si="3"/>
        <v>0.25823111684958039</v>
      </c>
    </row>
    <row r="12" spans="3:17" x14ac:dyDescent="0.3">
      <c r="C12" s="23" t="s">
        <v>10</v>
      </c>
      <c r="D12" s="1" t="s">
        <v>21</v>
      </c>
      <c r="E12" s="3">
        <v>90</v>
      </c>
      <c r="F12" s="3">
        <f t="shared" si="0"/>
        <v>12.600000000000001</v>
      </c>
      <c r="G12" s="14">
        <f>-(E12-F12)</f>
        <v>-77.400000000000006</v>
      </c>
      <c r="H12" s="1" t="s">
        <v>15</v>
      </c>
      <c r="I12" s="51">
        <v>45656</v>
      </c>
      <c r="J12" s="51">
        <f>EOMONTH(رئيسي[[#This Row],[التاريخ]],0)</f>
        <v>45657</v>
      </c>
      <c r="K12" s="1">
        <f ca="1">رئيسي[[#This Row],[تاريخ التحصيل]]-TODAY()</f>
        <v>157</v>
      </c>
      <c r="M12" s="23" t="s">
        <v>19</v>
      </c>
      <c r="N12" s="11">
        <f t="shared" si="1"/>
        <v>172</v>
      </c>
      <c r="O12" s="11" t="str">
        <f>VLOOKUP(M12,'قاعدة البيانات'!B8:C17,2,FALSE)</f>
        <v>جنين</v>
      </c>
      <c r="P12" s="18" t="str">
        <f t="shared" si="2"/>
        <v>عميل عادي</v>
      </c>
      <c r="Q12" s="32">
        <f t="shared" si="3"/>
        <v>1.2911555842479019E-2</v>
      </c>
    </row>
    <row r="13" spans="3:17" x14ac:dyDescent="0.3">
      <c r="C13" s="23" t="s">
        <v>11</v>
      </c>
      <c r="D13" s="1" t="s">
        <v>7</v>
      </c>
      <c r="E13" s="3">
        <v>4000</v>
      </c>
      <c r="F13" s="3">
        <f t="shared" si="0"/>
        <v>560</v>
      </c>
      <c r="G13" s="14">
        <f>E13-F13</f>
        <v>3440</v>
      </c>
      <c r="H13" s="1" t="s">
        <v>16</v>
      </c>
      <c r="I13" s="51">
        <v>45657</v>
      </c>
      <c r="J13" s="51">
        <f>EOMONTH(رئيسي[[#This Row],[التاريخ]],0)</f>
        <v>45657</v>
      </c>
      <c r="K13" s="1">
        <f ca="1">رئيسي[[#This Row],[تاريخ التحصيل]]-TODAY()</f>
        <v>157</v>
      </c>
      <c r="M13" s="23" t="s">
        <v>20</v>
      </c>
      <c r="N13" s="11">
        <f t="shared" si="1"/>
        <v>2709</v>
      </c>
      <c r="O13" s="11" t="str">
        <f>VLOOKUP(M13,'قاعدة البيانات'!B9:C18,2,FALSE)</f>
        <v>طولكرم</v>
      </c>
      <c r="P13" s="18" t="str">
        <f t="shared" si="2"/>
        <v>عميل قوي</v>
      </c>
      <c r="Q13" s="32">
        <f t="shared" si="3"/>
        <v>0.20335700451904454</v>
      </c>
    </row>
    <row r="14" spans="3:17" x14ac:dyDescent="0.3">
      <c r="C14" s="23" t="s">
        <v>19</v>
      </c>
      <c r="D14" s="1" t="s">
        <v>7</v>
      </c>
      <c r="E14" s="3">
        <v>200</v>
      </c>
      <c r="F14" s="3">
        <f t="shared" si="0"/>
        <v>28.000000000000004</v>
      </c>
      <c r="G14" s="14">
        <f>E14-F14</f>
        <v>172</v>
      </c>
      <c r="H14" s="1" t="s">
        <v>17</v>
      </c>
      <c r="I14" s="51">
        <v>45658</v>
      </c>
      <c r="J14" s="51">
        <f>EOMONTH(رئيسي[[#This Row],[التاريخ]],0)</f>
        <v>45688</v>
      </c>
      <c r="K14" s="1">
        <f ca="1">رئيسي[[#This Row],[تاريخ التحصيل]]-TODAY()</f>
        <v>188</v>
      </c>
      <c r="M14" s="23" t="s">
        <v>24</v>
      </c>
      <c r="N14" s="11">
        <f t="shared" si="1"/>
        <v>387</v>
      </c>
      <c r="O14" s="11" t="str">
        <f>VLOOKUP(M14,'قاعدة البيانات'!B10:C19,2,FALSE)</f>
        <v>الخليل</v>
      </c>
      <c r="P14" s="18" t="str">
        <f t="shared" si="2"/>
        <v>عميل عادي</v>
      </c>
      <c r="Q14" s="32">
        <f t="shared" si="3"/>
        <v>2.9051000645577793E-2</v>
      </c>
    </row>
    <row r="15" spans="3:17" x14ac:dyDescent="0.3">
      <c r="C15" s="23" t="s">
        <v>20</v>
      </c>
      <c r="D15" s="1" t="s">
        <v>7</v>
      </c>
      <c r="E15" s="3">
        <v>3000</v>
      </c>
      <c r="F15" s="3">
        <f t="shared" si="0"/>
        <v>420.00000000000006</v>
      </c>
      <c r="G15" s="14">
        <f>E15-F15</f>
        <v>2580</v>
      </c>
      <c r="H15" s="1" t="s">
        <v>18</v>
      </c>
      <c r="I15" s="51">
        <v>45659</v>
      </c>
      <c r="J15" s="51">
        <f>EOMONTH(رئيسي[[#This Row],[التاريخ]],0)</f>
        <v>45688</v>
      </c>
      <c r="K15" s="1">
        <f ca="1">رئيسي[[#This Row],[تاريخ التحصيل]]-TODAY()</f>
        <v>188</v>
      </c>
      <c r="M15" s="28" t="s">
        <v>25</v>
      </c>
      <c r="N15" s="11">
        <f t="shared" si="1"/>
        <v>774</v>
      </c>
      <c r="O15" s="36" t="str">
        <f>VLOOKUP(M15,'قاعدة البيانات'!B11:C20,2,FALSE)</f>
        <v>الخليل</v>
      </c>
      <c r="P15" s="37" t="str">
        <f t="shared" si="2"/>
        <v>عميل عادي</v>
      </c>
      <c r="Q15" s="38">
        <f t="shared" si="3"/>
        <v>5.8102001291155586E-2</v>
      </c>
    </row>
    <row r="16" spans="3:17" x14ac:dyDescent="0.3">
      <c r="C16" s="23" t="s">
        <v>20</v>
      </c>
      <c r="D16" s="1" t="s">
        <v>21</v>
      </c>
      <c r="E16" s="3">
        <v>150</v>
      </c>
      <c r="F16" s="3">
        <f t="shared" si="0"/>
        <v>21.000000000000004</v>
      </c>
      <c r="G16" s="14">
        <f>-(E16-F16)</f>
        <v>-129</v>
      </c>
      <c r="H16" s="1" t="s">
        <v>18</v>
      </c>
      <c r="I16" s="51">
        <v>45660</v>
      </c>
      <c r="J16" s="51">
        <f>EOMONTH(رئيسي[[#This Row],[التاريخ]],0)</f>
        <v>45688</v>
      </c>
      <c r="K16" s="1">
        <f ca="1">رئيسي[[#This Row],[تاريخ التحصيل]]-TODAY()</f>
        <v>188</v>
      </c>
      <c r="N16" s="7"/>
      <c r="O16" s="7"/>
    </row>
    <row r="17" spans="2:15" x14ac:dyDescent="0.3">
      <c r="C17" s="23" t="s">
        <v>6</v>
      </c>
      <c r="D17" s="1" t="s">
        <v>21</v>
      </c>
      <c r="E17" s="3">
        <v>500</v>
      </c>
      <c r="F17" s="3">
        <f t="shared" si="0"/>
        <v>70</v>
      </c>
      <c r="G17" s="14">
        <f>-(E17-F17)</f>
        <v>-430</v>
      </c>
      <c r="H17" s="1" t="s">
        <v>12</v>
      </c>
      <c r="I17" s="51">
        <v>45661</v>
      </c>
      <c r="J17" s="51">
        <f>EOMONTH(رئيسي[[#This Row],[التاريخ]],0)</f>
        <v>45688</v>
      </c>
      <c r="K17" s="1">
        <f ca="1">رئيسي[[#This Row],[تاريخ التحصيل]]-TODAY()</f>
        <v>188</v>
      </c>
      <c r="N17" s="7"/>
      <c r="O17" s="7"/>
    </row>
    <row r="18" spans="2:15" x14ac:dyDescent="0.3">
      <c r="C18" s="23" t="s">
        <v>6</v>
      </c>
      <c r="D18" s="1" t="s">
        <v>7</v>
      </c>
      <c r="E18" s="3">
        <v>100</v>
      </c>
      <c r="F18" s="3">
        <f t="shared" si="0"/>
        <v>14.000000000000002</v>
      </c>
      <c r="G18" s="14">
        <f>E18-F18</f>
        <v>86</v>
      </c>
      <c r="H18" s="1" t="s">
        <v>12</v>
      </c>
      <c r="I18" s="51">
        <v>45662</v>
      </c>
      <c r="J18" s="51">
        <f>EOMONTH(رئيسي[[#This Row],[التاريخ]],0)</f>
        <v>45688</v>
      </c>
      <c r="K18" s="1">
        <f ca="1">رئيسي[[#This Row],[تاريخ التحصيل]]-TODAY()</f>
        <v>188</v>
      </c>
      <c r="N18" s="7"/>
      <c r="O18" s="7"/>
    </row>
    <row r="19" spans="2:15" x14ac:dyDescent="0.3">
      <c r="C19" s="23" t="s">
        <v>24</v>
      </c>
      <c r="D19" s="1" t="s">
        <v>7</v>
      </c>
      <c r="E19" s="3">
        <v>450</v>
      </c>
      <c r="F19" s="3">
        <f t="shared" si="0"/>
        <v>63.000000000000007</v>
      </c>
      <c r="G19" s="14">
        <f>E19-F19</f>
        <v>387</v>
      </c>
      <c r="H19" s="1" t="s">
        <v>12</v>
      </c>
      <c r="I19" s="51">
        <v>45663</v>
      </c>
      <c r="J19" s="51">
        <f>EOMONTH(رئيسي[[#This Row],[التاريخ]],0)</f>
        <v>45688</v>
      </c>
      <c r="K19" s="1">
        <f ca="1">رئيسي[[#This Row],[تاريخ التحصيل]]-TODAY()</f>
        <v>188</v>
      </c>
    </row>
    <row r="20" spans="2:15" x14ac:dyDescent="0.3">
      <c r="C20" s="23" t="s">
        <v>60</v>
      </c>
      <c r="D20" s="1" t="s">
        <v>21</v>
      </c>
      <c r="E20" s="3">
        <v>100</v>
      </c>
      <c r="F20" s="3">
        <f t="shared" si="0"/>
        <v>14.000000000000002</v>
      </c>
      <c r="G20" s="14">
        <f>-(E20-F20)</f>
        <v>-86</v>
      </c>
      <c r="H20" s="1" t="s">
        <v>14</v>
      </c>
      <c r="I20" s="51">
        <v>45664</v>
      </c>
      <c r="J20" s="51">
        <f>EOMONTH(رئيسي[[#This Row],[التاريخ]],0)</f>
        <v>45688</v>
      </c>
      <c r="K20" s="1">
        <f ca="1">رئيسي[[#This Row],[تاريخ التحصيل]]-TODAY()</f>
        <v>188</v>
      </c>
    </row>
    <row r="21" spans="2:15" x14ac:dyDescent="0.3">
      <c r="C21" s="23" t="s">
        <v>60</v>
      </c>
      <c r="D21" s="1" t="s">
        <v>7</v>
      </c>
      <c r="E21" s="3">
        <v>1800</v>
      </c>
      <c r="F21" s="3">
        <f t="shared" si="0"/>
        <v>252.00000000000003</v>
      </c>
      <c r="G21" s="14">
        <f>E21-F21</f>
        <v>1548</v>
      </c>
      <c r="H21" s="1" t="s">
        <v>14</v>
      </c>
      <c r="I21" s="51">
        <v>45665</v>
      </c>
      <c r="J21" s="51">
        <f>EOMONTH(رئيسي[[#This Row],[التاريخ]],0)</f>
        <v>45688</v>
      </c>
      <c r="K21" s="1">
        <f ca="1">رئيسي[[#This Row],[تاريخ التحصيل]]-TODAY()</f>
        <v>188</v>
      </c>
    </row>
    <row r="22" spans="2:15" x14ac:dyDescent="0.3">
      <c r="C22" s="28" t="s">
        <v>25</v>
      </c>
      <c r="D22" s="29" t="s">
        <v>7</v>
      </c>
      <c r="E22" s="30">
        <v>900</v>
      </c>
      <c r="F22" s="30">
        <f t="shared" si="0"/>
        <v>126.00000000000001</v>
      </c>
      <c r="G22" s="31">
        <f>E22-F22</f>
        <v>774</v>
      </c>
      <c r="H22" s="29" t="s">
        <v>12</v>
      </c>
      <c r="I22" s="51">
        <v>45666</v>
      </c>
      <c r="J22" s="51">
        <f>EOMONTH(رئيسي[[#This Row],[التاريخ]],0)</f>
        <v>45688</v>
      </c>
      <c r="K22" s="1">
        <f ca="1">رئيسي[[#This Row],[تاريخ التحصيل]]-TODAY()</f>
        <v>188</v>
      </c>
    </row>
    <row r="23" spans="2:15" x14ac:dyDescent="0.3">
      <c r="B23" t="s">
        <v>22</v>
      </c>
      <c r="C23" s="9">
        <f>COUNTA(C7:C22)</f>
        <v>16</v>
      </c>
      <c r="D23" s="4"/>
      <c r="E23" s="8">
        <f>SUM(E7:E22)</f>
        <v>17390</v>
      </c>
      <c r="F23" s="10"/>
      <c r="G23" s="17">
        <f>SUBTOTAL(109,G7:G22)</f>
        <v>11790.6</v>
      </c>
      <c r="H23" s="4"/>
      <c r="I23" s="5"/>
      <c r="J23" s="5"/>
      <c r="K23" s="4"/>
    </row>
    <row r="24" spans="2:15" x14ac:dyDescent="0.3">
      <c r="C24" s="4"/>
      <c r="D24" s="4"/>
      <c r="E24" s="6"/>
      <c r="F24" s="6"/>
      <c r="G24" s="15"/>
      <c r="H24" s="4"/>
      <c r="I24" s="5"/>
      <c r="J24" s="5"/>
      <c r="K24" s="4"/>
    </row>
    <row r="25" spans="2:15" x14ac:dyDescent="0.3">
      <c r="B25" t="s">
        <v>23</v>
      </c>
      <c r="C25" s="4"/>
      <c r="D25" s="4"/>
      <c r="E25" s="8">
        <f>SUMIFS(E7:E22,D7:D22,"فاتورة")</f>
        <v>15550</v>
      </c>
      <c r="F25" s="6"/>
      <c r="G25" s="15"/>
      <c r="H25" s="4"/>
      <c r="I25" s="5"/>
      <c r="J25" s="5"/>
      <c r="K25" s="4"/>
    </row>
    <row r="26" spans="2:15" x14ac:dyDescent="0.3">
      <c r="B26" t="s">
        <v>26</v>
      </c>
      <c r="C26" s="4"/>
      <c r="D26" s="4"/>
      <c r="E26" s="8">
        <f>SUMIFS(E7:E22,D7:D22,"فاتورة",H7:H22,"الخليل")</f>
        <v>3450</v>
      </c>
      <c r="F26" s="6"/>
      <c r="G26" s="15"/>
      <c r="H26" s="4"/>
      <c r="I26" s="5"/>
      <c r="J26" s="5"/>
      <c r="K26" s="4"/>
    </row>
    <row r="27" spans="2:15" x14ac:dyDescent="0.3">
      <c r="C27" s="4"/>
      <c r="D27" s="4"/>
      <c r="E27" s="6"/>
      <c r="F27" s="6"/>
      <c r="G27" s="15"/>
      <c r="H27" s="4"/>
      <c r="I27" s="5"/>
      <c r="J27" s="5"/>
      <c r="K27" s="4"/>
    </row>
    <row r="28" spans="2:15" x14ac:dyDescent="0.3">
      <c r="C28" s="4"/>
      <c r="D28" s="4"/>
      <c r="E28" s="6"/>
      <c r="F28" s="6"/>
      <c r="G28" s="15"/>
      <c r="H28" s="4"/>
      <c r="I28" s="5"/>
      <c r="J28" s="5"/>
      <c r="K28" s="4"/>
    </row>
    <row r="29" spans="2:15" x14ac:dyDescent="0.3">
      <c r="C29" s="4"/>
      <c r="D29" s="4"/>
      <c r="E29" s="6"/>
      <c r="F29" s="6"/>
      <c r="G29" s="15"/>
      <c r="H29" s="4"/>
      <c r="I29" s="5"/>
      <c r="J29" s="5"/>
      <c r="K29" s="4"/>
    </row>
    <row r="30" spans="2:15" x14ac:dyDescent="0.3">
      <c r="C30" s="4"/>
      <c r="D30" s="4"/>
      <c r="E30" s="6"/>
      <c r="F30" s="6"/>
      <c r="G30" s="15"/>
      <c r="H30" s="4"/>
      <c r="I30" s="5"/>
      <c r="J30" s="5"/>
      <c r="K30" s="4"/>
    </row>
    <row r="31" spans="2:15" x14ac:dyDescent="0.3">
      <c r="C31" s="4"/>
      <c r="D31" s="4"/>
      <c r="E31" s="6"/>
      <c r="F31" s="6"/>
      <c r="G31" s="15"/>
      <c r="H31" s="4"/>
      <c r="I31" s="5"/>
      <c r="J31" s="5"/>
      <c r="K31" s="4"/>
    </row>
    <row r="32" spans="2:15" x14ac:dyDescent="0.3">
      <c r="C32" s="4"/>
      <c r="D32" s="4"/>
      <c r="E32" s="6"/>
      <c r="F32" s="6"/>
      <c r="G32" s="15"/>
      <c r="H32" s="4"/>
      <c r="I32" s="5"/>
      <c r="J32" s="5"/>
      <c r="K32" s="4"/>
    </row>
    <row r="33" spans="3:11" x14ac:dyDescent="0.3">
      <c r="C33" s="4"/>
      <c r="D33" s="4"/>
      <c r="E33" s="6"/>
      <c r="F33" s="6"/>
      <c r="G33" s="15"/>
      <c r="H33" s="4"/>
      <c r="I33" s="5"/>
      <c r="J33" s="5"/>
      <c r="K33" s="4"/>
    </row>
  </sheetData>
  <mergeCells count="2">
    <mergeCell ref="M4:Q4"/>
    <mergeCell ref="C4:I4"/>
  </mergeCells>
  <phoneticPr fontId="4" type="noConversion"/>
  <conditionalFormatting sqref="N7:N15">
    <cfRule type="top10" dxfId="2" priority="2" percent="1" bottom="1" rank="10"/>
    <cfRule type="top10" dxfId="1" priority="3" percent="1" rank="10"/>
  </conditionalFormatting>
  <conditionalFormatting sqref="P7:P15">
    <cfRule type="cellIs" dxfId="0" priority="4" operator="equal">
      <formula>"عميل قوي"</formula>
    </cfRule>
  </conditionalFormatting>
  <conditionalFormatting sqref="Q7:Q15">
    <cfRule type="iconSet" priority="1">
      <iconSet iconSet="3Arrows">
        <cfvo type="percent" val="0"/>
        <cfvo type="percent" val="33"/>
        <cfvo type="percent" val="67"/>
      </iconSet>
    </cfRule>
  </conditionalFormatting>
  <pageMargins left="0.7" right="0.7" top="0.75" bottom="0.75" header="0.3" footer="0.3"/>
  <ignoredErrors>
    <ignoredError sqref="G12 G9 G20" formula="1"/>
  </ignoredErrors>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F09BA-BC1F-40C2-8955-76B27D7AE1E6}">
  <dimension ref="B4:H11"/>
  <sheetViews>
    <sheetView rightToLeft="1" topLeftCell="A2" zoomScale="156" workbookViewId="0">
      <selection activeCell="C16" sqref="C16"/>
    </sheetView>
  </sheetViews>
  <sheetFormatPr defaultRowHeight="14.4" x14ac:dyDescent="0.3"/>
  <sheetData>
    <row r="4" spans="2:8" x14ac:dyDescent="0.3">
      <c r="B4" s="56" t="s">
        <v>85</v>
      </c>
      <c r="C4" s="56">
        <v>2018</v>
      </c>
      <c r="D4" s="56">
        <v>2019</v>
      </c>
      <c r="E4" s="56">
        <v>2020</v>
      </c>
      <c r="F4" s="56">
        <v>2021</v>
      </c>
    </row>
    <row r="5" spans="2:8" x14ac:dyDescent="0.3">
      <c r="B5" s="56" t="s">
        <v>78</v>
      </c>
      <c r="C5" s="18">
        <v>5000</v>
      </c>
      <c r="D5" s="18">
        <v>6000</v>
      </c>
      <c r="E5" s="18">
        <v>7000</v>
      </c>
      <c r="F5" s="18">
        <v>8000</v>
      </c>
      <c r="G5" s="59"/>
      <c r="H5" s="58"/>
    </row>
    <row r="6" spans="2:8" x14ac:dyDescent="0.3">
      <c r="B6" s="56" t="s">
        <v>79</v>
      </c>
      <c r="C6" s="18">
        <v>356</v>
      </c>
      <c r="D6" s="18">
        <v>350</v>
      </c>
      <c r="E6" s="18">
        <v>230</v>
      </c>
      <c r="F6" s="18">
        <v>150</v>
      </c>
      <c r="G6" s="59"/>
      <c r="H6" s="58"/>
    </row>
    <row r="7" spans="2:8" x14ac:dyDescent="0.3">
      <c r="B7" s="56" t="s">
        <v>80</v>
      </c>
      <c r="C7" s="18">
        <v>1000</v>
      </c>
      <c r="D7" s="18">
        <v>3000</v>
      </c>
      <c r="E7" s="18">
        <v>2000</v>
      </c>
      <c r="F7" s="18">
        <v>1500</v>
      </c>
      <c r="G7" s="59"/>
      <c r="H7" s="58"/>
    </row>
    <row r="8" spans="2:8" x14ac:dyDescent="0.3">
      <c r="B8" s="56" t="s">
        <v>81</v>
      </c>
      <c r="C8" s="18">
        <v>20000</v>
      </c>
      <c r="D8" s="18">
        <v>25000</v>
      </c>
      <c r="E8" s="18">
        <v>30000</v>
      </c>
      <c r="F8" s="18">
        <v>40000</v>
      </c>
      <c r="G8" s="59"/>
      <c r="H8" s="58"/>
    </row>
    <row r="9" spans="2:8" x14ac:dyDescent="0.3">
      <c r="B9" s="56" t="s">
        <v>82</v>
      </c>
      <c r="C9" s="18">
        <v>5000</v>
      </c>
      <c r="D9" s="18">
        <v>6000</v>
      </c>
      <c r="E9" s="18">
        <v>10000</v>
      </c>
      <c r="F9" s="18">
        <v>12000</v>
      </c>
      <c r="G9" s="59"/>
      <c r="H9" s="58"/>
    </row>
    <row r="10" spans="2:8" x14ac:dyDescent="0.3">
      <c r="B10" s="56" t="s">
        <v>83</v>
      </c>
      <c r="C10" s="18">
        <v>200</v>
      </c>
      <c r="D10" s="18">
        <v>300</v>
      </c>
      <c r="E10" s="18">
        <v>150</v>
      </c>
      <c r="F10" s="18">
        <v>200</v>
      </c>
      <c r="G10" s="59"/>
      <c r="H10" s="58"/>
    </row>
    <row r="11" spans="2:8" x14ac:dyDescent="0.3">
      <c r="B11" s="56" t="s">
        <v>84</v>
      </c>
      <c r="C11" s="18">
        <v>300</v>
      </c>
      <c r="D11" s="18">
        <v>200</v>
      </c>
      <c r="E11" s="18">
        <v>100</v>
      </c>
      <c r="F11" s="18">
        <v>150</v>
      </c>
      <c r="G11" s="59"/>
      <c r="H11" s="58"/>
    </row>
  </sheetData>
  <mergeCells count="7">
    <mergeCell ref="G11:H11"/>
    <mergeCell ref="G5:H5"/>
    <mergeCell ref="G6:H6"/>
    <mergeCell ref="G7:H7"/>
    <mergeCell ref="G8:H8"/>
    <mergeCell ref="G9:H9"/>
    <mergeCell ref="G10:H10"/>
  </mergeCells>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rightToLeft="1" xr2:uid="{94465D8A-1ACA-4347-8CFF-58A9AE67ACCA}">
          <x14:colorSeries rgb="FF376092"/>
          <x14:colorNegative rgb="FFD00000"/>
          <x14:colorAxis rgb="FF000000"/>
          <x14:colorMarkers rgb="FFD00000"/>
          <x14:colorFirst rgb="FFD00000"/>
          <x14:colorLast rgb="FFD00000"/>
          <x14:colorHigh rgb="FFD00000"/>
          <x14:colorLow rgb="FFD00000"/>
          <x14:sparklines>
            <x14:sparkline>
              <xm:f>'تقرير المصروفات'!C5:F5</xm:f>
              <xm:sqref>G5</xm:sqref>
            </x14:sparkline>
            <x14:sparkline>
              <xm:f>'تقرير المصروفات'!C6:F6</xm:f>
              <xm:sqref>G6</xm:sqref>
            </x14:sparkline>
            <x14:sparkline>
              <xm:f>'تقرير المصروفات'!C7:F7</xm:f>
              <xm:sqref>G7</xm:sqref>
            </x14:sparkline>
            <x14:sparkline>
              <xm:f>'تقرير المصروفات'!C8:F8</xm:f>
              <xm:sqref>G8</xm:sqref>
            </x14:sparkline>
            <x14:sparkline>
              <xm:f>'تقرير المصروفات'!C9:F9</xm:f>
              <xm:sqref>G9</xm:sqref>
            </x14:sparkline>
            <x14:sparkline>
              <xm:f>'تقرير المصروفات'!C10:F10</xm:f>
              <xm:sqref>G10</xm:sqref>
            </x14:sparkline>
            <x14:sparkline>
              <xm:f>'تقرير المصروفات'!C11:F11</xm:f>
              <xm:sqref>G11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D55CB-1684-4807-87ED-A1E7BC298CAE}">
  <dimension ref="A1:B12"/>
  <sheetViews>
    <sheetView rightToLeft="1" workbookViewId="0">
      <selection activeCell="B19" sqref="B19"/>
    </sheetView>
  </sheetViews>
  <sheetFormatPr defaultRowHeight="14.4" x14ac:dyDescent="0.3"/>
  <cols>
    <col min="1" max="1" width="12.5546875" bestFit="1" customWidth="1"/>
    <col min="2" max="2" width="11.5546875" bestFit="1" customWidth="1"/>
  </cols>
  <sheetData>
    <row r="1" spans="1:2" x14ac:dyDescent="0.3">
      <c r="A1" s="19" t="s">
        <v>36</v>
      </c>
      <c r="B1" t="s">
        <v>45</v>
      </c>
    </row>
    <row r="2" spans="1:2" x14ac:dyDescent="0.3">
      <c r="A2" s="20" t="s">
        <v>37</v>
      </c>
      <c r="B2">
        <v>1376</v>
      </c>
    </row>
    <row r="3" spans="1:2" x14ac:dyDescent="0.3">
      <c r="A3" s="20" t="s">
        <v>10</v>
      </c>
      <c r="B3">
        <v>180.6</v>
      </c>
    </row>
    <row r="4" spans="1:2" x14ac:dyDescent="0.3">
      <c r="A4" s="20" t="s">
        <v>19</v>
      </c>
      <c r="B4">
        <v>172</v>
      </c>
    </row>
    <row r="5" spans="1:2" x14ac:dyDescent="0.3">
      <c r="A5" s="20" t="s">
        <v>24</v>
      </c>
      <c r="B5">
        <v>387</v>
      </c>
    </row>
    <row r="6" spans="1:2" x14ac:dyDescent="0.3">
      <c r="A6" s="20" t="s">
        <v>38</v>
      </c>
      <c r="B6">
        <v>860</v>
      </c>
    </row>
    <row r="7" spans="1:2" x14ac:dyDescent="0.3">
      <c r="A7" s="20" t="s">
        <v>25</v>
      </c>
      <c r="B7">
        <v>774</v>
      </c>
    </row>
    <row r="8" spans="1:2" x14ac:dyDescent="0.3">
      <c r="A8" s="20" t="s">
        <v>9</v>
      </c>
      <c r="B8">
        <v>688</v>
      </c>
    </row>
    <row r="9" spans="1:2" x14ac:dyDescent="0.3">
      <c r="A9" s="20" t="s">
        <v>20</v>
      </c>
      <c r="B9">
        <v>2451</v>
      </c>
    </row>
    <row r="10" spans="1:2" x14ac:dyDescent="0.3">
      <c r="A10" s="20" t="s">
        <v>60</v>
      </c>
      <c r="B10">
        <v>1634</v>
      </c>
    </row>
    <row r="11" spans="1:2" x14ac:dyDescent="0.3">
      <c r="A11" s="20" t="s">
        <v>11</v>
      </c>
      <c r="B11">
        <v>3440</v>
      </c>
    </row>
    <row r="12" spans="1:2" x14ac:dyDescent="0.3">
      <c r="A12" s="20" t="s">
        <v>39</v>
      </c>
      <c r="B12">
        <v>11962.6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7B-F195-47F6-9C98-E386D0BD3CD1}">
  <dimension ref="A2:H19"/>
  <sheetViews>
    <sheetView rightToLeft="1" topLeftCell="E3" workbookViewId="0">
      <selection activeCell="E14" sqref="E14"/>
    </sheetView>
  </sheetViews>
  <sheetFormatPr defaultRowHeight="14.4" x14ac:dyDescent="0.3"/>
  <cols>
    <col min="7" max="7" width="12.5546875" bestFit="1" customWidth="1"/>
    <col min="8" max="8" width="11.5546875" bestFit="1" customWidth="1"/>
  </cols>
  <sheetData>
    <row r="2" spans="1:8" x14ac:dyDescent="0.3">
      <c r="A2" s="41"/>
      <c r="B2" s="42"/>
      <c r="C2" s="43"/>
    </row>
    <row r="3" spans="1:8" x14ac:dyDescent="0.3">
      <c r="A3" s="44"/>
      <c r="B3" s="45"/>
      <c r="C3" s="46"/>
      <c r="G3" s="19" t="s">
        <v>36</v>
      </c>
      <c r="H3" t="s">
        <v>45</v>
      </c>
    </row>
    <row r="4" spans="1:8" x14ac:dyDescent="0.3">
      <c r="A4" s="44"/>
      <c r="B4" s="45"/>
      <c r="C4" s="46"/>
      <c r="G4" s="20" t="s">
        <v>42</v>
      </c>
      <c r="H4">
        <v>2201.6</v>
      </c>
    </row>
    <row r="5" spans="1:8" x14ac:dyDescent="0.3">
      <c r="A5" s="44"/>
      <c r="B5" s="45"/>
      <c r="C5" s="46"/>
      <c r="G5" s="20" t="s">
        <v>41</v>
      </c>
      <c r="H5">
        <v>4687</v>
      </c>
    </row>
    <row r="6" spans="1:8" x14ac:dyDescent="0.3">
      <c r="A6" s="44"/>
      <c r="B6" s="45"/>
      <c r="C6" s="46"/>
      <c r="G6" s="20" t="s">
        <v>43</v>
      </c>
      <c r="H6">
        <v>3440</v>
      </c>
    </row>
    <row r="7" spans="1:8" x14ac:dyDescent="0.3">
      <c r="A7" s="44"/>
      <c r="B7" s="45"/>
      <c r="C7" s="46"/>
      <c r="G7" s="20" t="s">
        <v>61</v>
      </c>
      <c r="H7">
        <v>1634</v>
      </c>
    </row>
    <row r="8" spans="1:8" x14ac:dyDescent="0.3">
      <c r="A8" s="44"/>
      <c r="B8" s="45"/>
      <c r="C8" s="46"/>
      <c r="G8" s="20" t="s">
        <v>39</v>
      </c>
      <c r="H8">
        <v>11962.6</v>
      </c>
    </row>
    <row r="9" spans="1:8" x14ac:dyDescent="0.3">
      <c r="A9" s="44"/>
      <c r="B9" s="45"/>
      <c r="C9" s="46"/>
    </row>
    <row r="10" spans="1:8" x14ac:dyDescent="0.3">
      <c r="A10" s="44"/>
      <c r="B10" s="45"/>
      <c r="C10" s="46"/>
    </row>
    <row r="11" spans="1:8" x14ac:dyDescent="0.3">
      <c r="A11" s="44"/>
      <c r="B11" s="45"/>
      <c r="C11" s="46"/>
    </row>
    <row r="12" spans="1:8" x14ac:dyDescent="0.3">
      <c r="A12" s="44"/>
      <c r="B12" s="45"/>
      <c r="C12" s="46"/>
    </row>
    <row r="13" spans="1:8" x14ac:dyDescent="0.3">
      <c r="A13" s="44"/>
      <c r="B13" s="45"/>
      <c r="C13" s="46"/>
    </row>
    <row r="14" spans="1:8" x14ac:dyDescent="0.3">
      <c r="A14" s="44"/>
      <c r="B14" s="45"/>
      <c r="C14" s="46"/>
    </row>
    <row r="15" spans="1:8" x14ac:dyDescent="0.3">
      <c r="A15" s="44"/>
      <c r="B15" s="45"/>
      <c r="C15" s="46"/>
    </row>
    <row r="16" spans="1:8" x14ac:dyDescent="0.3">
      <c r="A16" s="44"/>
      <c r="B16" s="45"/>
      <c r="C16" s="46"/>
    </row>
    <row r="17" spans="1:3" x14ac:dyDescent="0.3">
      <c r="A17" s="44"/>
      <c r="B17" s="45"/>
      <c r="C17" s="46"/>
    </row>
    <row r="18" spans="1:3" x14ac:dyDescent="0.3">
      <c r="A18" s="44"/>
      <c r="B18" s="45"/>
      <c r="C18" s="46"/>
    </row>
    <row r="19" spans="1:3" x14ac:dyDescent="0.3">
      <c r="A19" s="47"/>
      <c r="B19" s="48"/>
      <c r="C19" s="49"/>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67684-3F8D-4CE6-A60C-8CE5E6B4590A}">
  <sheetPr>
    <tabColor rgb="FFFF0000"/>
  </sheetPr>
  <dimension ref="A1"/>
  <sheetViews>
    <sheetView showGridLines="0" rightToLeft="1" tabSelected="1" topLeftCell="A3" zoomScale="77" workbookViewId="0">
      <selection activeCell="F47" sqref="F4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73CC2-D2D5-4F3A-B937-4076929483A6}">
  <dimension ref="A1:B9"/>
  <sheetViews>
    <sheetView rightToLeft="1" workbookViewId="0">
      <selection activeCell="F23" sqref="F23"/>
    </sheetView>
  </sheetViews>
  <sheetFormatPr defaultRowHeight="14.4" x14ac:dyDescent="0.3"/>
  <cols>
    <col min="1" max="1" width="12.5546875" bestFit="1" customWidth="1"/>
    <col min="2" max="2" width="11.5546875" bestFit="1" customWidth="1"/>
  </cols>
  <sheetData>
    <row r="1" spans="1:2" x14ac:dyDescent="0.3">
      <c r="A1" s="19" t="s">
        <v>36</v>
      </c>
      <c r="B1" t="s">
        <v>45</v>
      </c>
    </row>
    <row r="2" spans="1:2" x14ac:dyDescent="0.3">
      <c r="A2" s="20" t="s">
        <v>12</v>
      </c>
      <c r="B2">
        <v>2537</v>
      </c>
    </row>
    <row r="3" spans="1:2" x14ac:dyDescent="0.3">
      <c r="A3" s="20" t="s">
        <v>14</v>
      </c>
      <c r="B3">
        <v>2322</v>
      </c>
    </row>
    <row r="4" spans="1:2" x14ac:dyDescent="0.3">
      <c r="A4" s="20" t="s">
        <v>15</v>
      </c>
      <c r="B4">
        <v>180.6</v>
      </c>
    </row>
    <row r="5" spans="1:2" x14ac:dyDescent="0.3">
      <c r="A5" s="20" t="s">
        <v>17</v>
      </c>
      <c r="B5">
        <v>172</v>
      </c>
    </row>
    <row r="6" spans="1:2" x14ac:dyDescent="0.3">
      <c r="A6" s="20" t="s">
        <v>33</v>
      </c>
      <c r="B6">
        <v>860</v>
      </c>
    </row>
    <row r="7" spans="1:2" x14ac:dyDescent="0.3">
      <c r="A7" s="20" t="s">
        <v>18</v>
      </c>
      <c r="B7">
        <v>2451</v>
      </c>
    </row>
    <row r="8" spans="1:2" x14ac:dyDescent="0.3">
      <c r="A8" s="20" t="s">
        <v>16</v>
      </c>
      <c r="B8">
        <v>3440</v>
      </c>
    </row>
    <row r="9" spans="1:2" x14ac:dyDescent="0.3">
      <c r="A9" s="20" t="s">
        <v>39</v>
      </c>
      <c r="B9">
        <v>11962.6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C1855-40C5-40F0-902C-C9C1F67A2B94}">
  <dimension ref="D3:E20"/>
  <sheetViews>
    <sheetView rightToLeft="1" topLeftCell="B3" zoomScale="103" zoomScaleNormal="103" workbookViewId="0">
      <selection activeCell="G20" sqref="G20"/>
    </sheetView>
  </sheetViews>
  <sheetFormatPr defaultRowHeight="14.4" x14ac:dyDescent="0.3"/>
  <cols>
    <col min="4" max="4" width="12.77734375" bestFit="1" customWidth="1"/>
    <col min="5" max="5" width="11.6640625" bestFit="1" customWidth="1"/>
    <col min="20" max="20" width="12.5546875" bestFit="1" customWidth="1"/>
    <col min="21" max="21" width="11.5546875" bestFit="1" customWidth="1"/>
  </cols>
  <sheetData>
    <row r="3" spans="4:5" x14ac:dyDescent="0.3">
      <c r="D3" s="19" t="s">
        <v>36</v>
      </c>
      <c r="E3" t="s">
        <v>45</v>
      </c>
    </row>
    <row r="4" spans="4:5" x14ac:dyDescent="0.3">
      <c r="D4" s="20" t="s">
        <v>47</v>
      </c>
      <c r="E4">
        <v>172</v>
      </c>
    </row>
    <row r="5" spans="4:5" x14ac:dyDescent="0.3">
      <c r="D5" s="20" t="s">
        <v>48</v>
      </c>
      <c r="E5">
        <v>2580</v>
      </c>
    </row>
    <row r="6" spans="4:5" x14ac:dyDescent="0.3">
      <c r="D6" s="20" t="s">
        <v>49</v>
      </c>
      <c r="E6">
        <v>-129</v>
      </c>
    </row>
    <row r="7" spans="4:5" x14ac:dyDescent="0.3">
      <c r="D7" s="20" t="s">
        <v>50</v>
      </c>
      <c r="E7">
        <v>-430</v>
      </c>
    </row>
    <row r="8" spans="4:5" x14ac:dyDescent="0.3">
      <c r="D8" s="20" t="s">
        <v>51</v>
      </c>
      <c r="E8">
        <v>86</v>
      </c>
    </row>
    <row r="9" spans="4:5" x14ac:dyDescent="0.3">
      <c r="D9" s="20" t="s">
        <v>52</v>
      </c>
      <c r="E9">
        <v>387</v>
      </c>
    </row>
    <row r="10" spans="4:5" x14ac:dyDescent="0.3">
      <c r="D10" s="20" t="s">
        <v>53</v>
      </c>
      <c r="E10">
        <v>86</v>
      </c>
    </row>
    <row r="11" spans="4:5" x14ac:dyDescent="0.3">
      <c r="D11" s="20" t="s">
        <v>54</v>
      </c>
      <c r="E11">
        <v>1548</v>
      </c>
    </row>
    <row r="12" spans="4:5" x14ac:dyDescent="0.3">
      <c r="D12" s="20" t="s">
        <v>55</v>
      </c>
      <c r="E12">
        <v>774</v>
      </c>
    </row>
    <row r="13" spans="4:5" x14ac:dyDescent="0.3">
      <c r="D13" s="20" t="s">
        <v>64</v>
      </c>
      <c r="E13">
        <v>1720</v>
      </c>
    </row>
    <row r="14" spans="4:5" x14ac:dyDescent="0.3">
      <c r="D14" s="20" t="s">
        <v>65</v>
      </c>
      <c r="E14">
        <v>1720</v>
      </c>
    </row>
    <row r="15" spans="4:5" x14ac:dyDescent="0.3">
      <c r="D15" s="20" t="s">
        <v>66</v>
      </c>
      <c r="E15">
        <v>-860</v>
      </c>
    </row>
    <row r="16" spans="4:5" x14ac:dyDescent="0.3">
      <c r="D16" s="20" t="s">
        <v>56</v>
      </c>
      <c r="E16">
        <v>688</v>
      </c>
    </row>
    <row r="17" spans="4:5" x14ac:dyDescent="0.3">
      <c r="D17" s="20" t="s">
        <v>57</v>
      </c>
      <c r="E17">
        <v>258</v>
      </c>
    </row>
    <row r="18" spans="4:5" x14ac:dyDescent="0.3">
      <c r="D18" s="20" t="s">
        <v>58</v>
      </c>
      <c r="E18">
        <v>-77.400000000000006</v>
      </c>
    </row>
    <row r="19" spans="4:5" x14ac:dyDescent="0.3">
      <c r="D19" s="20" t="s">
        <v>59</v>
      </c>
      <c r="E19">
        <v>3440</v>
      </c>
    </row>
    <row r="20" spans="4:5" x14ac:dyDescent="0.3">
      <c r="D20" s="20" t="s">
        <v>39</v>
      </c>
      <c r="E20">
        <v>11962.6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0C4F-290A-47D1-B83E-7FAA647ED54C}">
  <dimension ref="B3:C13"/>
  <sheetViews>
    <sheetView rightToLeft="1" zoomScale="146" workbookViewId="0">
      <selection activeCell="H8" sqref="H8"/>
    </sheetView>
  </sheetViews>
  <sheetFormatPr defaultRowHeight="14.4" x14ac:dyDescent="0.3"/>
  <cols>
    <col min="2" max="2" width="9.6640625" bestFit="1" customWidth="1"/>
    <col min="3" max="3" width="7.77734375" bestFit="1" customWidth="1"/>
  </cols>
  <sheetData>
    <row r="3" spans="2:3" ht="15.6" x14ac:dyDescent="0.3">
      <c r="B3" s="13" t="s">
        <v>32</v>
      </c>
      <c r="C3" s="13" t="s">
        <v>3</v>
      </c>
    </row>
    <row r="4" spans="2:3" ht="15.6" x14ac:dyDescent="0.3">
      <c r="B4" s="12" t="s">
        <v>6</v>
      </c>
      <c r="C4" s="12" t="s">
        <v>12</v>
      </c>
    </row>
    <row r="5" spans="2:3" ht="15.6" x14ac:dyDescent="0.3">
      <c r="B5" s="12" t="s">
        <v>8</v>
      </c>
      <c r="C5" s="12" t="s">
        <v>33</v>
      </c>
    </row>
    <row r="6" spans="2:3" ht="15.6" x14ac:dyDescent="0.3">
      <c r="B6" s="12" t="s">
        <v>9</v>
      </c>
      <c r="C6" s="12" t="s">
        <v>14</v>
      </c>
    </row>
    <row r="7" spans="2:3" ht="15.6" x14ac:dyDescent="0.3">
      <c r="B7" s="12" t="s">
        <v>10</v>
      </c>
      <c r="C7" s="12" t="s">
        <v>15</v>
      </c>
    </row>
    <row r="8" spans="2:3" ht="15.6" x14ac:dyDescent="0.3">
      <c r="B8" s="12" t="s">
        <v>11</v>
      </c>
      <c r="C8" s="12" t="s">
        <v>16</v>
      </c>
    </row>
    <row r="9" spans="2:3" ht="15.6" x14ac:dyDescent="0.3">
      <c r="B9" s="12" t="s">
        <v>19</v>
      </c>
      <c r="C9" s="12" t="s">
        <v>17</v>
      </c>
    </row>
    <row r="10" spans="2:3" ht="15.6" x14ac:dyDescent="0.3">
      <c r="B10" s="12" t="s">
        <v>20</v>
      </c>
      <c r="C10" s="12" t="s">
        <v>18</v>
      </c>
    </row>
    <row r="11" spans="2:3" ht="15.6" x14ac:dyDescent="0.3">
      <c r="B11" s="12" t="s">
        <v>24</v>
      </c>
      <c r="C11" s="12" t="s">
        <v>12</v>
      </c>
    </row>
    <row r="12" spans="2:3" ht="15.6" x14ac:dyDescent="0.3">
      <c r="B12" s="12" t="s">
        <v>25</v>
      </c>
      <c r="C12" s="12" t="s">
        <v>12</v>
      </c>
    </row>
    <row r="13" spans="2:3" ht="15.6" x14ac:dyDescent="0.3">
      <c r="B13" s="12" t="s">
        <v>60</v>
      </c>
      <c r="C13" s="1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pivot table</vt:lpstr>
      <vt:lpstr>الرئيسية</vt:lpstr>
      <vt:lpstr>تقرير المصروفات</vt:lpstr>
      <vt:lpstr>المبيعات بالعملاء</vt:lpstr>
      <vt:lpstr>المببيعات بانواع العملاء</vt:lpstr>
      <vt:lpstr>لوحة التحكم</vt:lpstr>
      <vt:lpstr>المبيعات بالمنطقة</vt:lpstr>
      <vt:lpstr>تريند المبيعات</vt:lpstr>
      <vt:lpstr>قاعدة البيانات</vt:lpstr>
      <vt:lpstr>مقارنة</vt:lpstr>
      <vt:lpstr>المبيعات والهدف</vt:lpstr>
      <vt:lpstr>الرئيسية!Extract</vt:lpstr>
      <vt:lpstr>الرئيسي</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نهلة شاور التميمي</dc:creator>
  <cp:lastModifiedBy>نهلة شاور التميمي</cp:lastModifiedBy>
  <dcterms:created xsi:type="dcterms:W3CDTF">2024-07-14T06:57:17Z</dcterms:created>
  <dcterms:modified xsi:type="dcterms:W3CDTF">2024-07-27T09:54:23Z</dcterms:modified>
</cp:coreProperties>
</file>