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$&quot;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IFERROR(__xludf.DUMMYFUNCTION("IMPORTHTML(""https://www.worlddata.info/iq-by-country.php"", ""table"", 1)"),"Rank")</f>
        <v>Rank</v>
      </c>
      <c r="B1" s="1" t="str">
        <f>IFERROR(__xludf.DUMMYFUNCTION("""COMPUTED_VALUE"""),"Country")</f>
        <v>Country</v>
      </c>
      <c r="C1" s="1" t="str">
        <f>IFERROR(__xludf.DUMMYFUNCTION("""COMPUTED_VALUE"""),"IQ")</f>
        <v>IQ</v>
      </c>
      <c r="D1" s="1" t="str">
        <f>IFERROR(__xludf.DUMMYFUNCTION("""COMPUTED_VALUE"""),"Ø Income")</f>
        <v>Ø Income</v>
      </c>
      <c r="E1" s="1" t="str">
        <f>IFERROR(__xludf.DUMMYFUNCTION("""COMPUTED_VALUE"""),"Education expenditure
per inhabitant")</f>
        <v>Education expenditure
per inhabitant</v>
      </c>
      <c r="F1" s="1" t="str">
        <f>IFERROR(__xludf.DUMMYFUNCTION("""COMPUTED_VALUE"""),"Ø Daily maximum
temperature")</f>
        <v>Ø Daily maximum
temperature</v>
      </c>
    </row>
    <row r="2">
      <c r="A2" s="1">
        <f>IFERROR(__xludf.DUMMYFUNCTION("""COMPUTED_VALUE"""),1.0)</f>
        <v>1</v>
      </c>
      <c r="B2" s="1" t="str">
        <f>IFERROR(__xludf.DUMMYFUNCTION("""COMPUTED_VALUE"""),"Hong Kong")</f>
        <v>Hong Kong</v>
      </c>
      <c r="C2" s="1">
        <f>IFERROR(__xludf.DUMMYFUNCTION("""COMPUTED_VALUE"""),108.0)</f>
        <v>108</v>
      </c>
      <c r="D2" s="1"/>
      <c r="E2" s="2">
        <f>IFERROR(__xludf.DUMMYFUNCTION("""COMPUTED_VALUE"""),915.0)</f>
        <v>915</v>
      </c>
      <c r="F2" s="1" t="str">
        <f>IFERROR(__xludf.DUMMYFUNCTION("""COMPUTED_VALUE"""),"26.2 °C")</f>
        <v>26.2 °C</v>
      </c>
    </row>
    <row r="3">
      <c r="A3" s="1">
        <f>IFERROR(__xludf.DUMMYFUNCTION("""COMPUTED_VALUE"""),2.0)</f>
        <v>2</v>
      </c>
      <c r="B3" s="1" t="str">
        <f>IFERROR(__xludf.DUMMYFUNCTION("""COMPUTED_VALUE"""),"Singapore")</f>
        <v>Singapore</v>
      </c>
      <c r="C3" s="1">
        <f>IFERROR(__xludf.DUMMYFUNCTION("""COMPUTED_VALUE"""),108.0)</f>
        <v>108</v>
      </c>
      <c r="D3" s="1"/>
      <c r="E3" s="2">
        <f>IFERROR(__xludf.DUMMYFUNCTION("""COMPUTED_VALUE"""),908.0)</f>
        <v>908</v>
      </c>
      <c r="F3" s="1" t="str">
        <f>IFERROR(__xludf.DUMMYFUNCTION("""COMPUTED_VALUE"""),"31.5 °C")</f>
        <v>31.5 °C</v>
      </c>
    </row>
    <row r="4">
      <c r="A4" s="1">
        <f>IFERROR(__xludf.DUMMYFUNCTION("""COMPUTED_VALUE"""),3.0)</f>
        <v>3</v>
      </c>
      <c r="B4" s="1" t="str">
        <f>IFERROR(__xludf.DUMMYFUNCTION("""COMPUTED_VALUE"""),"South Korea")</f>
        <v>South Korea</v>
      </c>
      <c r="C4" s="1">
        <f>IFERROR(__xludf.DUMMYFUNCTION("""COMPUTED_VALUE"""),106.0)</f>
        <v>106</v>
      </c>
      <c r="D4" s="1"/>
      <c r="E4" s="2">
        <f>IFERROR(__xludf.DUMMYFUNCTION("""COMPUTED_VALUE"""),537.0)</f>
        <v>537</v>
      </c>
      <c r="F4" s="1" t="str">
        <f>IFERROR(__xludf.DUMMYFUNCTION("""COMPUTED_VALUE"""),"18.2 °C")</f>
        <v>18.2 °C</v>
      </c>
    </row>
    <row r="5">
      <c r="A5" s="1">
        <f>IFERROR(__xludf.DUMMYFUNCTION("""COMPUTED_VALUE"""),4.0)</f>
        <v>4</v>
      </c>
      <c r="B5" s="1" t="str">
        <f>IFERROR(__xludf.DUMMYFUNCTION("""COMPUTED_VALUE"""),"Taiwan")</f>
        <v>Taiwan</v>
      </c>
      <c r="C5" s="1">
        <f>IFERROR(__xludf.DUMMYFUNCTION("""COMPUTED_VALUE"""),106.0)</f>
        <v>106</v>
      </c>
      <c r="D5" s="1"/>
      <c r="E5" s="1"/>
      <c r="F5" s="1" t="str">
        <f>IFERROR(__xludf.DUMMYFUNCTION("""COMPUTED_VALUE"""),"26.9 °C")</f>
        <v>26.9 °C</v>
      </c>
    </row>
    <row r="6">
      <c r="A6" s="1">
        <f>IFERROR(__xludf.DUMMYFUNCTION("""COMPUTED_VALUE"""),5.0)</f>
        <v>5</v>
      </c>
      <c r="B6" s="1" t="str">
        <f>IFERROR(__xludf.DUMMYFUNCTION("""COMPUTED_VALUE"""),"Japan")</f>
        <v>Japan</v>
      </c>
      <c r="C6" s="1">
        <f>IFERROR(__xludf.DUMMYFUNCTION("""COMPUTED_VALUE"""),105.0)</f>
        <v>105</v>
      </c>
      <c r="D6" s="1"/>
      <c r="E6" s="2">
        <f>IFERROR(__xludf.DUMMYFUNCTION("""COMPUTED_VALUE"""),1258.0)</f>
        <v>1258</v>
      </c>
      <c r="F6" s="1" t="str">
        <f>IFERROR(__xludf.DUMMYFUNCTION("""COMPUTED_VALUE"""),"19.2 °C")</f>
        <v>19.2 °C</v>
      </c>
    </row>
    <row r="7">
      <c r="A7" s="1">
        <f>IFERROR(__xludf.DUMMYFUNCTION("""COMPUTED_VALUE"""),6.0)</f>
        <v>6</v>
      </c>
      <c r="B7" s="1" t="str">
        <f>IFERROR(__xludf.DUMMYFUNCTION("""COMPUTED_VALUE"""),"China")</f>
        <v>China</v>
      </c>
      <c r="C7" s="1">
        <f>IFERROR(__xludf.DUMMYFUNCTION("""COMPUTED_VALUE"""),104.0)</f>
        <v>104</v>
      </c>
      <c r="D7" s="1"/>
      <c r="E7" s="2">
        <f>IFERROR(__xludf.DUMMYFUNCTION("""COMPUTED_VALUE"""),27.0)</f>
        <v>27</v>
      </c>
      <c r="F7" s="1" t="str">
        <f>IFERROR(__xludf.DUMMYFUNCTION("""COMPUTED_VALUE"""),"19.0 °C")</f>
        <v>19.0 °C</v>
      </c>
    </row>
    <row r="8">
      <c r="A8" s="1">
        <f>IFERROR(__xludf.DUMMYFUNCTION("""COMPUTED_VALUE"""),7.0)</f>
        <v>7</v>
      </c>
      <c r="B8" s="1" t="str">
        <f>IFERROR(__xludf.DUMMYFUNCTION("""COMPUTED_VALUE"""),"Netherlands")</f>
        <v>Netherlands</v>
      </c>
      <c r="C8" s="1">
        <f>IFERROR(__xludf.DUMMYFUNCTION("""COMPUTED_VALUE"""),102.0)</f>
        <v>102</v>
      </c>
      <c r="D8" s="1"/>
      <c r="E8" s="2">
        <f>IFERROR(__xludf.DUMMYFUNCTION("""COMPUTED_VALUE"""),1701.0)</f>
        <v>1701</v>
      </c>
      <c r="F8" s="1" t="str">
        <f>IFERROR(__xludf.DUMMYFUNCTION("""COMPUTED_VALUE"""),"14.4 °C")</f>
        <v>14.4 °C</v>
      </c>
    </row>
    <row r="9">
      <c r="A9" s="1">
        <f>IFERROR(__xludf.DUMMYFUNCTION("""COMPUTED_VALUE"""),8.0)</f>
        <v>8</v>
      </c>
      <c r="B9" s="1" t="str">
        <f>IFERROR(__xludf.DUMMYFUNCTION("""COMPUTED_VALUE"""),"North Korea")</f>
        <v>North Korea</v>
      </c>
      <c r="C9" s="1">
        <f>IFERROR(__xludf.DUMMYFUNCTION("""COMPUTED_VALUE"""),102.0)</f>
        <v>102</v>
      </c>
      <c r="D9" s="1"/>
      <c r="E9" s="1"/>
      <c r="F9" s="1" t="str">
        <f>IFERROR(__xludf.DUMMYFUNCTION("""COMPUTED_VALUE"""),"15.2 °C")</f>
        <v>15.2 °C</v>
      </c>
    </row>
    <row r="10">
      <c r="A10" s="1">
        <f>IFERROR(__xludf.DUMMYFUNCTION("""COMPUTED_VALUE"""),9.0)</f>
        <v>9</v>
      </c>
      <c r="B10" s="1" t="str">
        <f>IFERROR(__xludf.DUMMYFUNCTION("""COMPUTED_VALUE"""),"Switzerland")</f>
        <v>Switzerland</v>
      </c>
      <c r="C10" s="1">
        <f>IFERROR(__xludf.DUMMYFUNCTION("""COMPUTED_VALUE"""),102.0)</f>
        <v>102</v>
      </c>
      <c r="D10" s="1"/>
      <c r="E10" s="2">
        <f>IFERROR(__xludf.DUMMYFUNCTION("""COMPUTED_VALUE"""),2539.0)</f>
        <v>2539</v>
      </c>
      <c r="F10" s="1" t="str">
        <f>IFERROR(__xludf.DUMMYFUNCTION("""COMPUTED_VALUE"""),"15.1 °C")</f>
        <v>15.1 °C</v>
      </c>
    </row>
    <row r="11">
      <c r="A11" s="1">
        <f>IFERROR(__xludf.DUMMYFUNCTION("""COMPUTED_VALUE"""),10.0)</f>
        <v>10</v>
      </c>
      <c r="B11" s="1" t="str">
        <f>IFERROR(__xludf.DUMMYFUNCTION("""COMPUTED_VALUE"""),"Iceland")</f>
        <v>Iceland</v>
      </c>
      <c r="C11" s="1">
        <f>IFERROR(__xludf.DUMMYFUNCTION("""COMPUTED_VALUE"""),101.0)</f>
        <v>101</v>
      </c>
      <c r="D11" s="1"/>
      <c r="E11" s="2">
        <f>IFERROR(__xludf.DUMMYFUNCTION("""COMPUTED_VALUE"""),2443.0)</f>
        <v>2443</v>
      </c>
      <c r="F11" s="1" t="str">
        <f>IFERROR(__xludf.DUMMYFUNCTION("""COMPUTED_VALUE"""),"8.1 °C")</f>
        <v>8.1 °C</v>
      </c>
    </row>
    <row r="12">
      <c r="A12" s="1">
        <f>IFERROR(__xludf.DUMMYFUNCTION("""COMPUTED_VALUE"""),11.0)</f>
        <v>11</v>
      </c>
      <c r="B12" s="1" t="str">
        <f>IFERROR(__xludf.DUMMYFUNCTION("""COMPUTED_VALUE"""),"Canada")</f>
        <v>Canada</v>
      </c>
      <c r="C12" s="1">
        <f>IFERROR(__xludf.DUMMYFUNCTION("""COMPUTED_VALUE"""),101.0)</f>
        <v>101</v>
      </c>
      <c r="D12" s="1"/>
      <c r="E12" s="2">
        <f>IFERROR(__xludf.DUMMYFUNCTION("""COMPUTED_VALUE"""),1661.0)</f>
        <v>1661</v>
      </c>
      <c r="F12" s="1" t="str">
        <f>IFERROR(__xludf.DUMMYFUNCTION("""COMPUTED_VALUE"""),"7.3 °C")</f>
        <v>7.3 °C</v>
      </c>
    </row>
    <row r="13">
      <c r="A13" s="1">
        <f>IFERROR(__xludf.DUMMYFUNCTION("""COMPUTED_VALUE"""),12.0)</f>
        <v>12</v>
      </c>
      <c r="B13" s="1" t="str">
        <f>IFERROR(__xludf.DUMMYFUNCTION("""COMPUTED_VALUE"""),"Macao")</f>
        <v>Macao</v>
      </c>
      <c r="C13" s="1">
        <f>IFERROR(__xludf.DUMMYFUNCTION("""COMPUTED_VALUE"""),101.0)</f>
        <v>101</v>
      </c>
      <c r="D13" s="1"/>
      <c r="E13" s="2">
        <f>IFERROR(__xludf.DUMMYFUNCTION("""COMPUTED_VALUE"""),628.0)</f>
        <v>628</v>
      </c>
      <c r="F13" s="1" t="str">
        <f>IFERROR(__xludf.DUMMYFUNCTION("""COMPUTED_VALUE"""),"26.0 °C")</f>
        <v>26.0 °C</v>
      </c>
    </row>
    <row r="14">
      <c r="A14" s="1">
        <f>IFERROR(__xludf.DUMMYFUNCTION("""COMPUTED_VALUE"""),13.0)</f>
        <v>13</v>
      </c>
      <c r="B14" s="1" t="str">
        <f>IFERROR(__xludf.DUMMYFUNCTION("""COMPUTED_VALUE"""),"Finland")</f>
        <v>Finland</v>
      </c>
      <c r="C14" s="1">
        <f>IFERROR(__xludf.DUMMYFUNCTION("""COMPUTED_VALUE"""),101.0)</f>
        <v>101</v>
      </c>
      <c r="D14" s="1"/>
      <c r="E14" s="2">
        <f>IFERROR(__xludf.DUMMYFUNCTION("""COMPUTED_VALUE"""),1990.0)</f>
        <v>1990</v>
      </c>
      <c r="F14" s="1" t="str">
        <f>IFERROR(__xludf.DUMMYFUNCTION("""COMPUTED_VALUE"""),"8.2 °C")</f>
        <v>8.2 °C</v>
      </c>
    </row>
    <row r="15">
      <c r="A15" s="1">
        <f>IFERROR(__xludf.DUMMYFUNCTION("""COMPUTED_VALUE"""),14.0)</f>
        <v>14</v>
      </c>
      <c r="B15" s="1" t="str">
        <f>IFERROR(__xludf.DUMMYFUNCTION("""COMPUTED_VALUE"""),"Belgium")</f>
        <v>Belgium</v>
      </c>
      <c r="C15" s="1">
        <f>IFERROR(__xludf.DUMMYFUNCTION("""COMPUTED_VALUE"""),100.0)</f>
        <v>100</v>
      </c>
      <c r="D15" s="1"/>
      <c r="E15" s="2">
        <f>IFERROR(__xludf.DUMMYFUNCTION("""COMPUTED_VALUE"""),1676.0)</f>
        <v>1676</v>
      </c>
      <c r="F15" s="1" t="str">
        <f>IFERROR(__xludf.DUMMYFUNCTION("""COMPUTED_VALUE"""),"14.8 °C")</f>
        <v>14.8 °C</v>
      </c>
    </row>
    <row r="16">
      <c r="A16" s="1">
        <f>IFERROR(__xludf.DUMMYFUNCTION("""COMPUTED_VALUE"""),15.0)</f>
        <v>15</v>
      </c>
      <c r="B16" s="1" t="str">
        <f>IFERROR(__xludf.DUMMYFUNCTION("""COMPUTED_VALUE"""),"United Kingdom")</f>
        <v>United Kingdom</v>
      </c>
      <c r="C16" s="1">
        <f>IFERROR(__xludf.DUMMYFUNCTION("""COMPUTED_VALUE"""),100.0)</f>
        <v>100</v>
      </c>
      <c r="D16" s="1"/>
      <c r="E16" s="2">
        <f>IFERROR(__xludf.DUMMYFUNCTION("""COMPUTED_VALUE"""),1455.0)</f>
        <v>1455</v>
      </c>
      <c r="F16" s="1" t="str">
        <f>IFERROR(__xludf.DUMMYFUNCTION("""COMPUTED_VALUE"""),"12.9 °C")</f>
        <v>12.9 °C</v>
      </c>
    </row>
    <row r="17">
      <c r="A17" s="1">
        <f>IFERROR(__xludf.DUMMYFUNCTION("""COMPUTED_VALUE"""),16.0)</f>
        <v>16</v>
      </c>
      <c r="B17" s="1" t="str">
        <f>IFERROR(__xludf.DUMMYFUNCTION("""COMPUTED_VALUE"""),"Austria")</f>
        <v>Austria</v>
      </c>
      <c r="C17" s="1">
        <f>IFERROR(__xludf.DUMMYFUNCTION("""COMPUTED_VALUE"""),100.0)</f>
        <v>100</v>
      </c>
      <c r="D17" s="1"/>
      <c r="E17" s="2">
        <f>IFERROR(__xludf.DUMMYFUNCTION("""COMPUTED_VALUE"""),1764.0)</f>
        <v>1764</v>
      </c>
      <c r="F17" s="1" t="str">
        <f>IFERROR(__xludf.DUMMYFUNCTION("""COMPUTED_VALUE"""),"13.1 °C")</f>
        <v>13.1 °C</v>
      </c>
    </row>
    <row r="18">
      <c r="A18" s="1">
        <f>IFERROR(__xludf.DUMMYFUNCTION("""COMPUTED_VALUE"""),17.0)</f>
        <v>17</v>
      </c>
      <c r="B18" s="1" t="str">
        <f>IFERROR(__xludf.DUMMYFUNCTION("""COMPUTED_VALUE"""),"Germany")</f>
        <v>Germany</v>
      </c>
      <c r="C18" s="1">
        <f>IFERROR(__xludf.DUMMYFUNCTION("""COMPUTED_VALUE"""),100.0)</f>
        <v>100</v>
      </c>
      <c r="D18" s="1"/>
      <c r="E18" s="2">
        <f>IFERROR(__xludf.DUMMYFUNCTION("""COMPUTED_VALUE"""),1385.0)</f>
        <v>1385</v>
      </c>
      <c r="F18" s="1" t="str">
        <f>IFERROR(__xludf.DUMMYFUNCTION("""COMPUTED_VALUE"""),"13.7 °C")</f>
        <v>13.7 °C</v>
      </c>
    </row>
    <row r="19">
      <c r="A19" s="1">
        <f>IFERROR(__xludf.DUMMYFUNCTION("""COMPUTED_VALUE"""),18.0)</f>
        <v>18</v>
      </c>
      <c r="B19" s="1" t="str">
        <f>IFERROR(__xludf.DUMMYFUNCTION("""COMPUTED_VALUE"""),"New Zealand")</f>
        <v>New Zealand</v>
      </c>
      <c r="C19" s="1">
        <f>IFERROR(__xludf.DUMMYFUNCTION("""COMPUTED_VALUE"""),100.0)</f>
        <v>100</v>
      </c>
      <c r="D19" s="1"/>
      <c r="E19" s="2">
        <f>IFERROR(__xludf.DUMMYFUNCTION("""COMPUTED_VALUE"""),1283.0)</f>
        <v>1283</v>
      </c>
      <c r="F19" s="1" t="str">
        <f>IFERROR(__xludf.DUMMYFUNCTION("""COMPUTED_VALUE"""),"17.3 °C")</f>
        <v>17.3 °C</v>
      </c>
    </row>
    <row r="20">
      <c r="A20" s="1">
        <f>IFERROR(__xludf.DUMMYFUNCTION("""COMPUTED_VALUE"""),19.0)</f>
        <v>19</v>
      </c>
      <c r="B20" s="1" t="str">
        <f>IFERROR(__xludf.DUMMYFUNCTION("""COMPUTED_VALUE"""),"Australia")</f>
        <v>Australia</v>
      </c>
      <c r="C20" s="1">
        <f>IFERROR(__xludf.DUMMYFUNCTION("""COMPUTED_VALUE"""),99.0)</f>
        <v>99</v>
      </c>
      <c r="D20" s="1"/>
      <c r="E20" s="2">
        <f>IFERROR(__xludf.DUMMYFUNCTION("""COMPUTED_VALUE"""),1390.0)</f>
        <v>1390</v>
      </c>
      <c r="F20" s="1" t="str">
        <f>IFERROR(__xludf.DUMMYFUNCTION("""COMPUTED_VALUE"""),"24.4 °C")</f>
        <v>24.4 °C</v>
      </c>
    </row>
    <row r="21">
      <c r="A21" s="1">
        <f>IFERROR(__xludf.DUMMYFUNCTION("""COMPUTED_VALUE"""),20.0)</f>
        <v>20</v>
      </c>
      <c r="B21" s="1" t="str">
        <f>IFERROR(__xludf.DUMMYFUNCTION("""COMPUTED_VALUE"""),"Luxembourg")</f>
        <v>Luxembourg</v>
      </c>
      <c r="C21" s="1">
        <f>IFERROR(__xludf.DUMMYFUNCTION("""COMPUTED_VALUE"""),99.0)</f>
        <v>99</v>
      </c>
      <c r="D21" s="1"/>
      <c r="E21" s="2">
        <f>IFERROR(__xludf.DUMMYFUNCTION("""COMPUTED_VALUE"""),2310.0)</f>
        <v>2310</v>
      </c>
      <c r="F21" s="1" t="str">
        <f>IFERROR(__xludf.DUMMYFUNCTION("""COMPUTED_VALUE"""),"14.6 °C")</f>
        <v>14.6 °C</v>
      </c>
    </row>
    <row r="22">
      <c r="A22" s="1">
        <f>IFERROR(__xludf.DUMMYFUNCTION("""COMPUTED_VALUE"""),21.0)</f>
        <v>21</v>
      </c>
      <c r="B22" s="1" t="str">
        <f>IFERROR(__xludf.DUMMYFUNCTION("""COMPUTED_VALUE"""),"Norway")</f>
        <v>Norway</v>
      </c>
      <c r="C22" s="1">
        <f>IFERROR(__xludf.DUMMYFUNCTION("""COMPUTED_VALUE"""),99.0)</f>
        <v>99</v>
      </c>
      <c r="D22" s="1"/>
      <c r="E22" s="2">
        <f>IFERROR(__xludf.DUMMYFUNCTION("""COMPUTED_VALUE"""),3527.0)</f>
        <v>3527</v>
      </c>
      <c r="F22" s="1" t="str">
        <f>IFERROR(__xludf.DUMMYFUNCTION("""COMPUTED_VALUE"""),"9.0 °C")</f>
        <v>9.0 °C</v>
      </c>
    </row>
    <row r="23">
      <c r="A23" s="1">
        <f>IFERROR(__xludf.DUMMYFUNCTION("""COMPUTED_VALUE"""),22.0)</f>
        <v>22</v>
      </c>
      <c r="B23" s="1" t="str">
        <f>IFERROR(__xludf.DUMMYFUNCTION("""COMPUTED_VALUE"""),"Sweden")</f>
        <v>Sweden</v>
      </c>
      <c r="C23" s="1">
        <f>IFERROR(__xludf.DUMMYFUNCTION("""COMPUTED_VALUE"""),99.0)</f>
        <v>99</v>
      </c>
      <c r="D23" s="1"/>
      <c r="E23" s="2">
        <f>IFERROR(__xludf.DUMMYFUNCTION("""COMPUTED_VALUE"""),2359.0)</f>
        <v>2359</v>
      </c>
      <c r="F23" s="1" t="str">
        <f>IFERROR(__xludf.DUMMYFUNCTION("""COMPUTED_VALUE"""),"9.9 °C")</f>
        <v>9.9 °C</v>
      </c>
    </row>
    <row r="24">
      <c r="A24" s="1">
        <f>IFERROR(__xludf.DUMMYFUNCTION("""COMPUTED_VALUE"""),23.0)</f>
        <v>23</v>
      </c>
      <c r="B24" s="1" t="str">
        <f>IFERROR(__xludf.DUMMYFUNCTION("""COMPUTED_VALUE"""),"Denmark")</f>
        <v>Denmark</v>
      </c>
      <c r="C24" s="1">
        <f>IFERROR(__xludf.DUMMYFUNCTION("""COMPUTED_VALUE"""),99.0)</f>
        <v>99</v>
      </c>
      <c r="D24" s="1"/>
      <c r="E24" s="2">
        <f>IFERROR(__xludf.DUMMYFUNCTION("""COMPUTED_VALUE"""),3127.0)</f>
        <v>3127</v>
      </c>
      <c r="F24" s="1" t="str">
        <f>IFERROR(__xludf.DUMMYFUNCTION("""COMPUTED_VALUE"""),"12.5 °C")</f>
        <v>12.5 °C</v>
      </c>
    </row>
    <row r="25">
      <c r="A25" s="1">
        <f>IFERROR(__xludf.DUMMYFUNCTION("""COMPUTED_VALUE"""),24.0)</f>
        <v>24</v>
      </c>
      <c r="B25" s="1" t="str">
        <f>IFERROR(__xludf.DUMMYFUNCTION("""COMPUTED_VALUE"""),"Czechia")</f>
        <v>Czechia</v>
      </c>
      <c r="C25" s="1">
        <f>IFERROR(__xludf.DUMMYFUNCTION("""COMPUTED_VALUE"""),99.0)</f>
        <v>99</v>
      </c>
      <c r="D25" s="1"/>
      <c r="E25" s="2">
        <f>IFERROR(__xludf.DUMMYFUNCTION("""COMPUTED_VALUE"""),387.0)</f>
        <v>387</v>
      </c>
      <c r="F25" s="1" t="str">
        <f>IFERROR(__xludf.DUMMYFUNCTION("""COMPUTED_VALUE"""),"12.8 °C")</f>
        <v>12.8 °C</v>
      </c>
    </row>
    <row r="26">
      <c r="A26" s="1">
        <f>IFERROR(__xludf.DUMMYFUNCTION("""COMPUTED_VALUE"""),25.0)</f>
        <v>25</v>
      </c>
      <c r="B26" s="1" t="str">
        <f>IFERROR(__xludf.DUMMYFUNCTION("""COMPUTED_VALUE"""),"Estonia")</f>
        <v>Estonia</v>
      </c>
      <c r="C26" s="1">
        <f>IFERROR(__xludf.DUMMYFUNCTION("""COMPUTED_VALUE"""),99.0)</f>
        <v>99</v>
      </c>
      <c r="D26" s="1"/>
      <c r="E26" s="2">
        <f>IFERROR(__xludf.DUMMYFUNCTION("""COMPUTED_VALUE"""),459.0)</f>
        <v>459</v>
      </c>
      <c r="F26" s="1" t="str">
        <f>IFERROR(__xludf.DUMMYFUNCTION("""COMPUTED_VALUE"""),"10.1 °C")</f>
        <v>10.1 °C</v>
      </c>
    </row>
    <row r="27">
      <c r="A27" s="1">
        <f>IFERROR(__xludf.DUMMYFUNCTION("""COMPUTED_VALUE"""),26.0)</f>
        <v>26</v>
      </c>
      <c r="B27" s="1" t="str">
        <f>IFERROR(__xludf.DUMMYFUNCTION("""COMPUTED_VALUE"""),"Mongolia")</f>
        <v>Mongolia</v>
      </c>
      <c r="C27" s="1">
        <f>IFERROR(__xludf.DUMMYFUNCTION("""COMPUTED_VALUE"""),98.0)</f>
        <v>98</v>
      </c>
      <c r="D27" s="1"/>
      <c r="E27" s="2">
        <f>IFERROR(__xludf.DUMMYFUNCTION("""COMPUTED_VALUE"""),50.0)</f>
        <v>50</v>
      </c>
      <c r="F27" s="1" t="str">
        <f>IFERROR(__xludf.DUMMYFUNCTION("""COMPUTED_VALUE"""),"8.0 °C")</f>
        <v>8.0 °C</v>
      </c>
    </row>
    <row r="28">
      <c r="A28" s="1">
        <f>IFERROR(__xludf.DUMMYFUNCTION("""COMPUTED_VALUE"""),27.0)</f>
        <v>27</v>
      </c>
      <c r="B28" s="1" t="str">
        <f>IFERROR(__xludf.DUMMYFUNCTION("""COMPUTED_VALUE"""),"France")</f>
        <v>France</v>
      </c>
      <c r="C28" s="1">
        <f>IFERROR(__xludf.DUMMYFUNCTION("""COMPUTED_VALUE"""),98.0)</f>
        <v>98</v>
      </c>
      <c r="D28" s="1"/>
      <c r="E28" s="2">
        <f>IFERROR(__xludf.DUMMYFUNCTION("""COMPUTED_VALUE"""),1609.0)</f>
        <v>1609</v>
      </c>
      <c r="F28" s="1" t="str">
        <f>IFERROR(__xludf.DUMMYFUNCTION("""COMPUTED_VALUE"""),"16.8 °C")</f>
        <v>16.8 °C</v>
      </c>
    </row>
    <row r="29">
      <c r="A29" s="1">
        <f>IFERROR(__xludf.DUMMYFUNCTION("""COMPUTED_VALUE"""),28.0)</f>
        <v>28</v>
      </c>
      <c r="B29" s="1" t="str">
        <f>IFERROR(__xludf.DUMMYFUNCTION("""COMPUTED_VALUE"""),"Hungary")</f>
        <v>Hungary</v>
      </c>
      <c r="C29" s="1">
        <f>IFERROR(__xludf.DUMMYFUNCTION("""COMPUTED_VALUE"""),98.0)</f>
        <v>98</v>
      </c>
      <c r="D29" s="1"/>
      <c r="E29" s="2">
        <f>IFERROR(__xludf.DUMMYFUNCTION("""COMPUTED_VALUE"""),392.0)</f>
        <v>392</v>
      </c>
      <c r="F29" s="1" t="str">
        <f>IFERROR(__xludf.DUMMYFUNCTION("""COMPUTED_VALUE"""),"16.6 °C")</f>
        <v>16.6 °C</v>
      </c>
    </row>
    <row r="30">
      <c r="A30" s="1">
        <f>IFERROR(__xludf.DUMMYFUNCTION("""COMPUTED_VALUE"""),29.0)</f>
        <v>29</v>
      </c>
      <c r="B30" s="1" t="str">
        <f>IFERROR(__xludf.DUMMYFUNCTION("""COMPUTED_VALUE"""),"United States")</f>
        <v>United States</v>
      </c>
      <c r="C30" s="1">
        <f>IFERROR(__xludf.DUMMYFUNCTION("""COMPUTED_VALUE"""),98.0)</f>
        <v>98</v>
      </c>
      <c r="D30" s="1"/>
      <c r="E30" s="2">
        <f>IFERROR(__xludf.DUMMYFUNCTION("""COMPUTED_VALUE"""),1904.0)</f>
        <v>1904</v>
      </c>
      <c r="F30" s="1" t="str">
        <f>IFERROR(__xludf.DUMMYFUNCTION("""COMPUTED_VALUE"""),"18.8 °C")</f>
        <v>18.8 °C</v>
      </c>
    </row>
    <row r="31">
      <c r="A31" s="1">
        <f>IFERROR(__xludf.DUMMYFUNCTION("""COMPUTED_VALUE"""),30.0)</f>
        <v>30</v>
      </c>
      <c r="B31" s="1" t="str">
        <f>IFERROR(__xludf.DUMMYFUNCTION("""COMPUTED_VALUE"""),"Spain")</f>
        <v>Spain</v>
      </c>
      <c r="C31" s="1">
        <f>IFERROR(__xludf.DUMMYFUNCTION("""COMPUTED_VALUE"""),97.0)</f>
        <v>97</v>
      </c>
      <c r="D31" s="1"/>
      <c r="E31" s="2">
        <f>IFERROR(__xludf.DUMMYFUNCTION("""COMPUTED_VALUE"""),885.0)</f>
        <v>885</v>
      </c>
      <c r="F31" s="1" t="str">
        <f>IFERROR(__xludf.DUMMYFUNCTION("""COMPUTED_VALUE"""),"21.0 °C")</f>
        <v>21.0 °C</v>
      </c>
    </row>
    <row r="32">
      <c r="A32" s="1">
        <f>IFERROR(__xludf.DUMMYFUNCTION("""COMPUTED_VALUE"""),31.0)</f>
        <v>31</v>
      </c>
      <c r="B32" s="1" t="str">
        <f>IFERROR(__xludf.DUMMYFUNCTION("""COMPUTED_VALUE"""),"Italy")</f>
        <v>Italy</v>
      </c>
      <c r="C32" s="1">
        <f>IFERROR(__xludf.DUMMYFUNCTION("""COMPUTED_VALUE"""),97.0)</f>
        <v>97</v>
      </c>
      <c r="D32" s="1"/>
      <c r="E32" s="2">
        <f>IFERROR(__xludf.DUMMYFUNCTION("""COMPUTED_VALUE"""),1175.0)</f>
        <v>1175</v>
      </c>
      <c r="F32" s="1" t="str">
        <f>IFERROR(__xludf.DUMMYFUNCTION("""COMPUTED_VALUE"""),"17.8 °C")</f>
        <v>17.8 °C</v>
      </c>
    </row>
    <row r="33">
      <c r="A33" s="1">
        <f>IFERROR(__xludf.DUMMYFUNCTION("""COMPUTED_VALUE"""),32.0)</f>
        <v>32</v>
      </c>
      <c r="B33" s="1" t="str">
        <f>IFERROR(__xludf.DUMMYFUNCTION("""COMPUTED_VALUE"""),"Latvia")</f>
        <v>Latvia</v>
      </c>
      <c r="C33" s="1">
        <f>IFERROR(__xludf.DUMMYFUNCTION("""COMPUTED_VALUE"""),97.0)</f>
        <v>97</v>
      </c>
      <c r="D33" s="1"/>
      <c r="E33" s="2">
        <f>IFERROR(__xludf.DUMMYFUNCTION("""COMPUTED_VALUE"""),335.0)</f>
        <v>335</v>
      </c>
      <c r="F33" s="1" t="str">
        <f>IFERROR(__xludf.DUMMYFUNCTION("""COMPUTED_VALUE"""),"10.9 °C")</f>
        <v>10.9 °C</v>
      </c>
    </row>
    <row r="34">
      <c r="A34" s="1">
        <f>IFERROR(__xludf.DUMMYFUNCTION("""COMPUTED_VALUE"""),33.0)</f>
        <v>33</v>
      </c>
      <c r="B34" s="1" t="str">
        <f>IFERROR(__xludf.DUMMYFUNCTION("""COMPUTED_VALUE"""),"Malta")</f>
        <v>Malta</v>
      </c>
      <c r="C34" s="1">
        <f>IFERROR(__xludf.DUMMYFUNCTION("""COMPUTED_VALUE"""),97.0)</f>
        <v>97</v>
      </c>
      <c r="D34" s="1"/>
      <c r="E34" s="2">
        <f>IFERROR(__xludf.DUMMYFUNCTION("""COMPUTED_VALUE"""),619.0)</f>
        <v>619</v>
      </c>
      <c r="F34" s="1" t="str">
        <f>IFERROR(__xludf.DUMMYFUNCTION("""COMPUTED_VALUE"""),"23.1 °C")</f>
        <v>23.1 °C</v>
      </c>
    </row>
    <row r="35">
      <c r="A35" s="1">
        <f>IFERROR(__xludf.DUMMYFUNCTION("""COMPUTED_VALUE"""),34.0)</f>
        <v>34</v>
      </c>
      <c r="B35" s="1" t="str">
        <f>IFERROR(__xludf.DUMMYFUNCTION("""COMPUTED_VALUE"""),"Poland")</f>
        <v>Poland</v>
      </c>
      <c r="C35" s="1">
        <f>IFERROR(__xludf.DUMMYFUNCTION("""COMPUTED_VALUE"""),97.0)</f>
        <v>97</v>
      </c>
      <c r="D35" s="1"/>
      <c r="E35" s="2">
        <f>IFERROR(__xludf.DUMMYFUNCTION("""COMPUTED_VALUE"""),298.0)</f>
        <v>298</v>
      </c>
      <c r="F35" s="1" t="str">
        <f>IFERROR(__xludf.DUMMYFUNCTION("""COMPUTED_VALUE"""),"13.4 °C")</f>
        <v>13.4 °C</v>
      </c>
    </row>
    <row r="36">
      <c r="A36" s="1">
        <f>IFERROR(__xludf.DUMMYFUNCTION("""COMPUTED_VALUE"""),35.0)</f>
        <v>35</v>
      </c>
      <c r="B36" s="1" t="str">
        <f>IFERROR(__xludf.DUMMYFUNCTION("""COMPUTED_VALUE"""),"Russia")</f>
        <v>Russia</v>
      </c>
      <c r="C36" s="1">
        <f>IFERROR(__xludf.DUMMYFUNCTION("""COMPUTED_VALUE"""),96.0)</f>
        <v>96</v>
      </c>
      <c r="D36" s="1"/>
      <c r="E36" s="2">
        <f>IFERROR(__xludf.DUMMYFUNCTION("""COMPUTED_VALUE"""),157.0)</f>
        <v>157</v>
      </c>
      <c r="F36" s="1" t="str">
        <f>IFERROR(__xludf.DUMMYFUNCTION("""COMPUTED_VALUE"""),"9.5 °C")</f>
        <v>9.5 °C</v>
      </c>
    </row>
    <row r="37">
      <c r="A37" s="1">
        <f>IFERROR(__xludf.DUMMYFUNCTION("""COMPUTED_VALUE"""),36.0)</f>
        <v>36</v>
      </c>
      <c r="B37" s="1" t="str">
        <f>IFERROR(__xludf.DUMMYFUNCTION("""COMPUTED_VALUE"""),"Croatia")</f>
        <v>Croatia</v>
      </c>
      <c r="C37" s="1">
        <f>IFERROR(__xludf.DUMMYFUNCTION("""COMPUTED_VALUE"""),95.0)</f>
        <v>95</v>
      </c>
      <c r="D37" s="1"/>
      <c r="E37" s="2">
        <f>IFERROR(__xludf.DUMMYFUNCTION("""COMPUTED_VALUE"""),353.0)</f>
        <v>353</v>
      </c>
      <c r="F37" s="1" t="str">
        <f>IFERROR(__xludf.DUMMYFUNCTION("""COMPUTED_VALUE"""),"18.2 °C")</f>
        <v>18.2 °C</v>
      </c>
    </row>
    <row r="38">
      <c r="A38" s="1">
        <f>IFERROR(__xludf.DUMMYFUNCTION("""COMPUTED_VALUE"""),37.0)</f>
        <v>37</v>
      </c>
      <c r="B38" s="1" t="str">
        <f>IFERROR(__xludf.DUMMYFUNCTION("""COMPUTED_VALUE"""),"Portugal")</f>
        <v>Portugal</v>
      </c>
      <c r="C38" s="1">
        <f>IFERROR(__xludf.DUMMYFUNCTION("""COMPUTED_VALUE"""),95.0)</f>
        <v>95</v>
      </c>
      <c r="D38" s="1"/>
      <c r="E38" s="2">
        <f>IFERROR(__xludf.DUMMYFUNCTION("""COMPUTED_VALUE"""),725.0)</f>
        <v>725</v>
      </c>
      <c r="F38" s="1" t="str">
        <f>IFERROR(__xludf.DUMMYFUNCTION("""COMPUTED_VALUE"""),"21.3 °C")</f>
        <v>21.3 °C</v>
      </c>
    </row>
    <row r="39">
      <c r="A39" s="1">
        <f>IFERROR(__xludf.DUMMYFUNCTION("""COMPUTED_VALUE"""),38.0)</f>
        <v>38</v>
      </c>
      <c r="B39" s="1" t="str">
        <f>IFERROR(__xludf.DUMMYFUNCTION("""COMPUTED_VALUE"""),"Ukraine")</f>
        <v>Ukraine</v>
      </c>
      <c r="C39" s="1">
        <f>IFERROR(__xludf.DUMMYFUNCTION("""COMPUTED_VALUE"""),95.0)</f>
        <v>95</v>
      </c>
      <c r="D39" s="1"/>
      <c r="E39" s="2">
        <f>IFERROR(__xludf.DUMMYFUNCTION("""COMPUTED_VALUE"""),85.0)</f>
        <v>85</v>
      </c>
      <c r="F39" s="1" t="str">
        <f>IFERROR(__xludf.DUMMYFUNCTION("""COMPUTED_VALUE"""),"14.3 °C")</f>
        <v>14.3 °C</v>
      </c>
    </row>
    <row r="40">
      <c r="A40" s="1">
        <f>IFERROR(__xludf.DUMMYFUNCTION("""COMPUTED_VALUE"""),39.0)</f>
        <v>39</v>
      </c>
      <c r="B40" s="1" t="str">
        <f>IFERROR(__xludf.DUMMYFUNCTION("""COMPUTED_VALUE"""),"Ireland")</f>
        <v>Ireland</v>
      </c>
      <c r="C40" s="1">
        <f>IFERROR(__xludf.DUMMYFUNCTION("""COMPUTED_VALUE"""),94.0)</f>
        <v>94</v>
      </c>
      <c r="D40" s="1"/>
      <c r="E40" s="2">
        <f>IFERROR(__xludf.DUMMYFUNCTION("""COMPUTED_VALUE"""),1635.0)</f>
        <v>1635</v>
      </c>
      <c r="F40" s="1" t="str">
        <f>IFERROR(__xludf.DUMMYFUNCTION("""COMPUTED_VALUE"""),"13.2 °C")</f>
        <v>13.2 °C</v>
      </c>
    </row>
    <row r="41">
      <c r="A41" s="1">
        <f>IFERROR(__xludf.DUMMYFUNCTION("""COMPUTED_VALUE"""),40.0)</f>
        <v>40</v>
      </c>
      <c r="B41" s="1" t="str">
        <f>IFERROR(__xludf.DUMMYFUNCTION("""COMPUTED_VALUE"""),"Israel")</f>
        <v>Israel</v>
      </c>
      <c r="C41" s="1">
        <f>IFERROR(__xludf.DUMMYFUNCTION("""COMPUTED_VALUE"""),94.0)</f>
        <v>94</v>
      </c>
      <c r="D41" s="1"/>
      <c r="E41" s="2">
        <f>IFERROR(__xludf.DUMMYFUNCTION("""COMPUTED_VALUE"""),1226.0)</f>
        <v>1226</v>
      </c>
      <c r="F41" s="1" t="str">
        <f>IFERROR(__xludf.DUMMYFUNCTION("""COMPUTED_VALUE"""),"25.4 °C")</f>
        <v>25.4 °C</v>
      </c>
    </row>
    <row r="42">
      <c r="A42" s="1">
        <f>IFERROR(__xludf.DUMMYFUNCTION("""COMPUTED_VALUE"""),41.0)</f>
        <v>41</v>
      </c>
      <c r="B42" s="1" t="str">
        <f>IFERROR(__xludf.DUMMYFUNCTION("""COMPUTED_VALUE"""),"Vietnam")</f>
        <v>Vietnam</v>
      </c>
      <c r="C42" s="1">
        <f>IFERROR(__xludf.DUMMYFUNCTION("""COMPUTED_VALUE"""),94.0)</f>
        <v>94</v>
      </c>
      <c r="D42" s="1"/>
      <c r="E42" s="2">
        <f>IFERROR(__xludf.DUMMYFUNCTION("""COMPUTED_VALUE"""),26.0)</f>
        <v>26</v>
      </c>
      <c r="F42" s="1" t="str">
        <f>IFERROR(__xludf.DUMMYFUNCTION("""COMPUTED_VALUE"""),"28.8 °C")</f>
        <v>28.8 °C</v>
      </c>
    </row>
    <row r="43">
      <c r="A43" s="1">
        <f>IFERROR(__xludf.DUMMYFUNCTION("""COMPUTED_VALUE"""),42.0)</f>
        <v>42</v>
      </c>
      <c r="B43" s="1" t="str">
        <f>IFERROR(__xludf.DUMMYFUNCTION("""COMPUTED_VALUE"""),"Malaysia")</f>
        <v>Malaysia</v>
      </c>
      <c r="C43" s="1">
        <f>IFERROR(__xludf.DUMMYFUNCTION("""COMPUTED_VALUE"""),93.0)</f>
        <v>93</v>
      </c>
      <c r="D43" s="1"/>
      <c r="E43" s="2">
        <f>IFERROR(__xludf.DUMMYFUNCTION("""COMPUTED_VALUE"""),273.0)</f>
        <v>273</v>
      </c>
      <c r="F43" s="1" t="str">
        <f>IFERROR(__xludf.DUMMYFUNCTION("""COMPUTED_VALUE"""),"32.1 °C")</f>
        <v>32.1 °C</v>
      </c>
    </row>
    <row r="44">
      <c r="A44" s="1">
        <f>IFERROR(__xludf.DUMMYFUNCTION("""COMPUTED_VALUE"""),43.0)</f>
        <v>43</v>
      </c>
      <c r="B44" s="1" t="str">
        <f>IFERROR(__xludf.DUMMYFUNCTION("""COMPUTED_VALUE"""),"Armenia")</f>
        <v>Armenia</v>
      </c>
      <c r="C44" s="1">
        <f>IFERROR(__xludf.DUMMYFUNCTION("""COMPUTED_VALUE"""),92.0)</f>
        <v>92</v>
      </c>
      <c r="D44" s="1"/>
      <c r="E44" s="2">
        <f>IFERROR(__xludf.DUMMYFUNCTION("""COMPUTED_VALUE"""),32.0)</f>
        <v>32</v>
      </c>
      <c r="F44" s="1" t="str">
        <f>IFERROR(__xludf.DUMMYFUNCTION("""COMPUTED_VALUE"""),"14.8 °C")</f>
        <v>14.8 °C</v>
      </c>
    </row>
    <row r="45">
      <c r="A45" s="1">
        <f>IFERROR(__xludf.DUMMYFUNCTION("""COMPUTED_VALUE"""),44.0)</f>
        <v>44</v>
      </c>
      <c r="B45" s="1" t="str">
        <f>IFERROR(__xludf.DUMMYFUNCTION("""COMPUTED_VALUE"""),"Georgia")</f>
        <v>Georgia</v>
      </c>
      <c r="C45" s="1">
        <f>IFERROR(__xludf.DUMMYFUNCTION("""COMPUTED_VALUE"""),92.0)</f>
        <v>92</v>
      </c>
      <c r="D45" s="1"/>
      <c r="E45" s="2">
        <f>IFERROR(__xludf.DUMMYFUNCTION("""COMPUTED_VALUE"""),38.0)</f>
        <v>38</v>
      </c>
      <c r="F45" s="1" t="str">
        <f>IFERROR(__xludf.DUMMYFUNCTION("""COMPUTED_VALUE"""),"20.2 °C")</f>
        <v>20.2 °C</v>
      </c>
    </row>
    <row r="46">
      <c r="A46" s="1">
        <f>IFERROR(__xludf.DUMMYFUNCTION("""COMPUTED_VALUE"""),45.0)</f>
        <v>45</v>
      </c>
      <c r="B46" s="1" t="str">
        <f>IFERROR(__xludf.DUMMYFUNCTION("""COMPUTED_VALUE"""),"Kazakhstan")</f>
        <v>Kazakhstan</v>
      </c>
      <c r="C46" s="1">
        <f>IFERROR(__xludf.DUMMYFUNCTION("""COMPUTED_VALUE"""),92.0)</f>
        <v>92</v>
      </c>
      <c r="D46" s="1"/>
      <c r="E46" s="2">
        <f>IFERROR(__xludf.DUMMYFUNCTION("""COMPUTED_VALUE"""),97.0)</f>
        <v>97</v>
      </c>
      <c r="F46" s="1" t="str">
        <f>IFERROR(__xludf.DUMMYFUNCTION("""COMPUTED_VALUE"""),"13.5 °C")</f>
        <v>13.5 °C</v>
      </c>
    </row>
    <row r="47">
      <c r="A47" s="1">
        <f>IFERROR(__xludf.DUMMYFUNCTION("""COMPUTED_VALUE"""),46.0)</f>
        <v>46</v>
      </c>
      <c r="B47" s="1" t="str">
        <f>IFERROR(__xludf.DUMMYFUNCTION("""COMPUTED_VALUE"""),"Greece")</f>
        <v>Greece</v>
      </c>
      <c r="C47" s="1">
        <f>IFERROR(__xludf.DUMMYFUNCTION("""COMPUTED_VALUE"""),92.0)</f>
        <v>92</v>
      </c>
      <c r="D47" s="1"/>
      <c r="E47" s="2">
        <f>IFERROR(__xludf.DUMMYFUNCTION("""COMPUTED_VALUE"""),541.0)</f>
        <v>541</v>
      </c>
      <c r="F47" s="1" t="str">
        <f>IFERROR(__xludf.DUMMYFUNCTION("""COMPUTED_VALUE"""),"22.3 °C")</f>
        <v>22.3 °C</v>
      </c>
    </row>
    <row r="48">
      <c r="A48" s="1">
        <f>IFERROR(__xludf.DUMMYFUNCTION("""COMPUTED_VALUE"""),47.0)</f>
        <v>47</v>
      </c>
      <c r="B48" s="1" t="str">
        <f>IFERROR(__xludf.DUMMYFUNCTION("""COMPUTED_VALUE"""),"Bulgaria")</f>
        <v>Bulgaria</v>
      </c>
      <c r="C48" s="1">
        <f>IFERROR(__xludf.DUMMYFUNCTION("""COMPUTED_VALUE"""),91.0)</f>
        <v>91</v>
      </c>
      <c r="D48" s="1"/>
      <c r="E48" s="2">
        <f>IFERROR(__xludf.DUMMYFUNCTION("""COMPUTED_VALUE"""),114.0)</f>
        <v>114</v>
      </c>
      <c r="F48" s="1" t="str">
        <f>IFERROR(__xludf.DUMMYFUNCTION("""COMPUTED_VALUE"""),"18.1 °C")</f>
        <v>18.1 °C</v>
      </c>
    </row>
    <row r="49">
      <c r="A49" s="1">
        <f>IFERROR(__xludf.DUMMYFUNCTION("""COMPUTED_VALUE"""),48.0)</f>
        <v>48</v>
      </c>
      <c r="B49" s="1" t="str">
        <f>IFERROR(__xludf.DUMMYFUNCTION("""COMPUTED_VALUE"""),"Argentina")</f>
        <v>Argentina</v>
      </c>
      <c r="C49" s="1">
        <f>IFERROR(__xludf.DUMMYFUNCTION("""COMPUTED_VALUE"""),90.0)</f>
        <v>90</v>
      </c>
      <c r="D49" s="1"/>
      <c r="E49" s="2">
        <f>IFERROR(__xludf.DUMMYFUNCTION("""COMPUTED_VALUE"""),278.0)</f>
        <v>278</v>
      </c>
      <c r="F49" s="1" t="str">
        <f>IFERROR(__xludf.DUMMYFUNCTION("""COMPUTED_VALUE"""),"23.9 °C")</f>
        <v>23.9 °C</v>
      </c>
    </row>
    <row r="50">
      <c r="A50" s="1">
        <f>IFERROR(__xludf.DUMMYFUNCTION("""COMPUTED_VALUE"""),49.0)</f>
        <v>49</v>
      </c>
      <c r="B50" s="1" t="str">
        <f>IFERROR(__xludf.DUMMYFUNCTION("""COMPUTED_VALUE"""),"Romania")</f>
        <v>Romania</v>
      </c>
      <c r="C50" s="1">
        <f>IFERROR(__xludf.DUMMYFUNCTION("""COMPUTED_VALUE"""),90.0)</f>
        <v>90</v>
      </c>
      <c r="D50" s="1"/>
      <c r="E50" s="2">
        <f>IFERROR(__xludf.DUMMYFUNCTION("""COMPUTED_VALUE"""),120.0)</f>
        <v>120</v>
      </c>
      <c r="F50" s="1" t="str">
        <f>IFERROR(__xludf.DUMMYFUNCTION("""COMPUTED_VALUE"""),"16.0 °C")</f>
        <v>16.0 °C</v>
      </c>
    </row>
    <row r="51">
      <c r="A51" s="1">
        <f>IFERROR(__xludf.DUMMYFUNCTION("""COMPUTED_VALUE"""),50.0)</f>
        <v>50</v>
      </c>
      <c r="B51" s="1" t="str">
        <f>IFERROR(__xludf.DUMMYFUNCTION("""COMPUTED_VALUE"""),"Chile")</f>
        <v>Chile</v>
      </c>
      <c r="C51" s="1">
        <f>IFERROR(__xludf.DUMMYFUNCTION("""COMPUTED_VALUE"""),89.0)</f>
        <v>89</v>
      </c>
      <c r="D51" s="1"/>
      <c r="E51" s="2">
        <f>IFERROR(__xludf.DUMMYFUNCTION("""COMPUTED_VALUE"""),210.0)</f>
        <v>210</v>
      </c>
      <c r="F51" s="1" t="str">
        <f>IFERROR(__xludf.DUMMYFUNCTION("""COMPUTED_VALUE"""),"18.4 °C")</f>
        <v>18.4 °C</v>
      </c>
    </row>
    <row r="52">
      <c r="A52" s="1">
        <f>IFERROR(__xludf.DUMMYFUNCTION("""COMPUTED_VALUE"""),51.0)</f>
        <v>51</v>
      </c>
      <c r="B52" s="1" t="str">
        <f>IFERROR(__xludf.DUMMYFUNCTION("""COMPUTED_VALUE"""),"Thailand")</f>
        <v>Thailand</v>
      </c>
      <c r="C52" s="1">
        <f>IFERROR(__xludf.DUMMYFUNCTION("""COMPUTED_VALUE"""),89.0)</f>
        <v>89</v>
      </c>
      <c r="D52" s="1"/>
      <c r="E52" s="2">
        <f>IFERROR(__xludf.DUMMYFUNCTION("""COMPUTED_VALUE"""),108.0)</f>
        <v>108</v>
      </c>
      <c r="F52" s="1" t="str">
        <f>IFERROR(__xludf.DUMMYFUNCTION("""COMPUTED_VALUE"""),"33.0 °C")</f>
        <v>33.0 °C</v>
      </c>
    </row>
    <row r="53">
      <c r="A53" s="1">
        <f>IFERROR(__xludf.DUMMYFUNCTION("""COMPUTED_VALUE"""),52.0)</f>
        <v>52</v>
      </c>
      <c r="B53" s="1" t="str">
        <f>IFERROR(__xludf.DUMMYFUNCTION("""COMPUTED_VALUE"""),"Turkey")</f>
        <v>Turkey</v>
      </c>
      <c r="C53" s="1">
        <f>IFERROR(__xludf.DUMMYFUNCTION("""COMPUTED_VALUE"""),89.0)</f>
        <v>89</v>
      </c>
      <c r="D53" s="1"/>
      <c r="E53" s="2">
        <f>IFERROR(__xludf.DUMMYFUNCTION("""COMPUTED_VALUE"""),141.0)</f>
        <v>141</v>
      </c>
      <c r="F53" s="1" t="str">
        <f>IFERROR(__xludf.DUMMYFUNCTION("""COMPUTED_VALUE"""),"20.4 °C")</f>
        <v>20.4 °C</v>
      </c>
    </row>
    <row r="54">
      <c r="A54" s="1">
        <f>IFERROR(__xludf.DUMMYFUNCTION("""COMPUTED_VALUE"""),53.0)</f>
        <v>53</v>
      </c>
      <c r="B54" s="1" t="str">
        <f>IFERROR(__xludf.DUMMYFUNCTION("""COMPUTED_VALUE"""),"Serbia")</f>
        <v>Serbia</v>
      </c>
      <c r="C54" s="1">
        <f>IFERROR(__xludf.DUMMYFUNCTION("""COMPUTED_VALUE"""),89.0)</f>
        <v>89</v>
      </c>
      <c r="D54" s="1"/>
      <c r="E54" s="2">
        <f>IFERROR(__xludf.DUMMYFUNCTION("""COMPUTED_VALUE"""),164.0)</f>
        <v>164</v>
      </c>
      <c r="F54" s="1" t="str">
        <f>IFERROR(__xludf.DUMMYFUNCTION("""COMPUTED_VALUE"""),"18.3 °C")</f>
        <v>18.3 °C</v>
      </c>
    </row>
    <row r="55">
      <c r="A55" s="1">
        <f>IFERROR(__xludf.DUMMYFUNCTION("""COMPUTED_VALUE"""),54.0)</f>
        <v>54</v>
      </c>
      <c r="B55" s="1" t="str">
        <f>IFERROR(__xludf.DUMMYFUNCTION("""COMPUTED_VALUE"""),"Bermuda")</f>
        <v>Bermuda</v>
      </c>
      <c r="C55" s="1">
        <f>IFERROR(__xludf.DUMMYFUNCTION("""COMPUTED_VALUE"""),88.0)</f>
        <v>88</v>
      </c>
      <c r="D55" s="1"/>
      <c r="E55" s="2">
        <f>IFERROR(__xludf.DUMMYFUNCTION("""COMPUTED_VALUE"""),1552.0)</f>
        <v>1552</v>
      </c>
      <c r="F55" s="1" t="str">
        <f>IFERROR(__xludf.DUMMYFUNCTION("""COMPUTED_VALUE"""),"24.6 °C")</f>
        <v>24.6 °C</v>
      </c>
    </row>
    <row r="56">
      <c r="A56" s="1">
        <f>IFERROR(__xludf.DUMMYFUNCTION("""COMPUTED_VALUE"""),55.0)</f>
        <v>55</v>
      </c>
      <c r="B56" s="1" t="str">
        <f>IFERROR(__xludf.DUMMYFUNCTION("""COMPUTED_VALUE"""),"Brunei")</f>
        <v>Brunei</v>
      </c>
      <c r="C56" s="1">
        <f>IFERROR(__xludf.DUMMYFUNCTION("""COMPUTED_VALUE"""),88.0)</f>
        <v>88</v>
      </c>
      <c r="D56" s="1"/>
      <c r="E56" s="2">
        <f>IFERROR(__xludf.DUMMYFUNCTION("""COMPUTED_VALUE"""),840.0)</f>
        <v>840</v>
      </c>
      <c r="F56" s="1" t="str">
        <f>IFERROR(__xludf.DUMMYFUNCTION("""COMPUTED_VALUE"""),"31.7 °C")</f>
        <v>31.7 °C</v>
      </c>
    </row>
    <row r="57">
      <c r="A57" s="1">
        <f>IFERROR(__xludf.DUMMYFUNCTION("""COMPUTED_VALUE"""),56.0)</f>
        <v>56</v>
      </c>
      <c r="B57" s="1" t="str">
        <f>IFERROR(__xludf.DUMMYFUNCTION("""COMPUTED_VALUE"""),"Cambodia")</f>
        <v>Cambodia</v>
      </c>
      <c r="C57" s="1">
        <f>IFERROR(__xludf.DUMMYFUNCTION("""COMPUTED_VALUE"""),88.0)</f>
        <v>88</v>
      </c>
      <c r="D57" s="1"/>
      <c r="E57" s="2">
        <f>IFERROR(__xludf.DUMMYFUNCTION("""COMPUTED_VALUE"""),7.0)</f>
        <v>7</v>
      </c>
      <c r="F57" s="1" t="str">
        <f>IFERROR(__xludf.DUMMYFUNCTION("""COMPUTED_VALUE"""),"32.5 °C")</f>
        <v>32.5 °C</v>
      </c>
    </row>
    <row r="58">
      <c r="A58" s="1">
        <f>IFERROR(__xludf.DUMMYFUNCTION("""COMPUTED_VALUE"""),57.0)</f>
        <v>57</v>
      </c>
      <c r="B58" s="1" t="str">
        <f>IFERROR(__xludf.DUMMYFUNCTION("""COMPUTED_VALUE"""),"Mauritius")</f>
        <v>Mauritius</v>
      </c>
      <c r="C58" s="1">
        <f>IFERROR(__xludf.DUMMYFUNCTION("""COMPUTED_VALUE"""),87.0)</f>
        <v>87</v>
      </c>
      <c r="D58" s="1"/>
      <c r="E58" s="2">
        <f>IFERROR(__xludf.DUMMYFUNCTION("""COMPUTED_VALUE"""),167.0)</f>
        <v>167</v>
      </c>
      <c r="F58" s="1" t="str">
        <f>IFERROR(__xludf.DUMMYFUNCTION("""COMPUTED_VALUE"""),"26.8 °C")</f>
        <v>26.8 °C</v>
      </c>
    </row>
    <row r="59">
      <c r="A59" s="1">
        <f>IFERROR(__xludf.DUMMYFUNCTION("""COMPUTED_VALUE"""),58.0)</f>
        <v>58</v>
      </c>
      <c r="B59" s="1" t="str">
        <f>IFERROR(__xludf.DUMMYFUNCTION("""COMPUTED_VALUE"""),"Costa Rica")</f>
        <v>Costa Rica</v>
      </c>
      <c r="C59" s="1">
        <f>IFERROR(__xludf.DUMMYFUNCTION("""COMPUTED_VALUE"""),86.0)</f>
        <v>86</v>
      </c>
      <c r="D59" s="1"/>
      <c r="E59" s="2">
        <f>IFERROR(__xludf.DUMMYFUNCTION("""COMPUTED_VALUE"""),216.0)</f>
        <v>216</v>
      </c>
      <c r="F59" s="1" t="str">
        <f>IFERROR(__xludf.DUMMYFUNCTION("""COMPUTED_VALUE"""),"28.7 °C")</f>
        <v>28.7 °C</v>
      </c>
    </row>
    <row r="60">
      <c r="A60" s="1">
        <f>IFERROR(__xludf.DUMMYFUNCTION("""COMPUTED_VALUE"""),59.0)</f>
        <v>59</v>
      </c>
      <c r="B60" s="1" t="str">
        <f>IFERROR(__xludf.DUMMYFUNCTION("""COMPUTED_VALUE"""),"Philippines")</f>
        <v>Philippines</v>
      </c>
      <c r="C60" s="1">
        <f>IFERROR(__xludf.DUMMYFUNCTION("""COMPUTED_VALUE"""),86.0)</f>
        <v>86</v>
      </c>
      <c r="D60" s="1"/>
      <c r="E60" s="2">
        <f>IFERROR(__xludf.DUMMYFUNCTION("""COMPUTED_VALUE"""),38.0)</f>
        <v>38</v>
      </c>
      <c r="F60" s="1" t="str">
        <f>IFERROR(__xludf.DUMMYFUNCTION("""COMPUTED_VALUE"""),"31.9 °C")</f>
        <v>31.9 °C</v>
      </c>
    </row>
    <row r="61">
      <c r="A61" s="1">
        <f>IFERROR(__xludf.DUMMYFUNCTION("""COMPUTED_VALUE"""),60.0)</f>
        <v>60</v>
      </c>
      <c r="B61" s="1" t="str">
        <f>IFERROR(__xludf.DUMMYFUNCTION("""COMPUTED_VALUE"""),"Iraq")</f>
        <v>Iraq</v>
      </c>
      <c r="C61" s="1">
        <f>IFERROR(__xludf.DUMMYFUNCTION("""COMPUTED_VALUE"""),86.0)</f>
        <v>86</v>
      </c>
      <c r="D61" s="1"/>
      <c r="E61" s="1"/>
      <c r="F61" s="1" t="str">
        <f>IFERROR(__xludf.DUMMYFUNCTION("""COMPUTED_VALUE"""),"32.3 °C")</f>
        <v>32.3 °C</v>
      </c>
    </row>
    <row r="62">
      <c r="A62" s="1">
        <f>IFERROR(__xludf.DUMMYFUNCTION("""COMPUTED_VALUE"""),61.0)</f>
        <v>61</v>
      </c>
      <c r="B62" s="1" t="str">
        <f>IFERROR(__xludf.DUMMYFUNCTION("""COMPUTED_VALUE"""),"Mexico")</f>
        <v>Mexico</v>
      </c>
      <c r="C62" s="1">
        <f>IFERROR(__xludf.DUMMYFUNCTION("""COMPUTED_VALUE"""),86.0)</f>
        <v>86</v>
      </c>
      <c r="D62" s="1"/>
      <c r="E62" s="2">
        <f>IFERROR(__xludf.DUMMYFUNCTION("""COMPUTED_VALUE"""),279.0)</f>
        <v>279</v>
      </c>
      <c r="F62" s="1" t="str">
        <f>IFERROR(__xludf.DUMMYFUNCTION("""COMPUTED_VALUE"""),"29.8 °C")</f>
        <v>29.8 °C</v>
      </c>
    </row>
    <row r="63">
      <c r="A63" s="1">
        <f>IFERROR(__xludf.DUMMYFUNCTION("""COMPUTED_VALUE"""),62.0)</f>
        <v>62</v>
      </c>
      <c r="B63" s="1" t="str">
        <f>IFERROR(__xludf.DUMMYFUNCTION("""COMPUTED_VALUE"""),"Bolivia")</f>
        <v>Bolivia</v>
      </c>
      <c r="C63" s="1">
        <f>IFERROR(__xludf.DUMMYFUNCTION("""COMPUTED_VALUE"""),85.0)</f>
        <v>85</v>
      </c>
      <c r="D63" s="1"/>
      <c r="E63" s="2">
        <f>IFERROR(__xludf.DUMMYFUNCTION("""COMPUTED_VALUE"""),67.0)</f>
        <v>67</v>
      </c>
      <c r="F63" s="1" t="str">
        <f>IFERROR(__xludf.DUMMYFUNCTION("""COMPUTED_VALUE"""),"27.0 °C")</f>
        <v>27.0 °C</v>
      </c>
    </row>
    <row r="64">
      <c r="A64" s="1">
        <f>IFERROR(__xludf.DUMMYFUNCTION("""COMPUTED_VALUE"""),63.0)</f>
        <v>63</v>
      </c>
      <c r="B64" s="1" t="str">
        <f>IFERROR(__xludf.DUMMYFUNCTION("""COMPUTED_VALUE"""),"Kuwait")</f>
        <v>Kuwait</v>
      </c>
      <c r="C64" s="1">
        <f>IFERROR(__xludf.DUMMYFUNCTION("""COMPUTED_VALUE"""),85.0)</f>
        <v>85</v>
      </c>
      <c r="D64" s="1"/>
      <c r="E64" s="2">
        <f>IFERROR(__xludf.DUMMYFUNCTION("""COMPUTED_VALUE"""),1630.0)</f>
        <v>1630</v>
      </c>
      <c r="F64" s="1" t="str">
        <f>IFERROR(__xludf.DUMMYFUNCTION("""COMPUTED_VALUE"""),"34.2 °C")</f>
        <v>34.2 °C</v>
      </c>
    </row>
    <row r="65">
      <c r="A65" s="1">
        <f>IFERROR(__xludf.DUMMYFUNCTION("""COMPUTED_VALUE"""),64.0)</f>
        <v>64</v>
      </c>
      <c r="B65" s="1" t="str">
        <f>IFERROR(__xludf.DUMMYFUNCTION("""COMPUTED_VALUE"""),"Venezuela")</f>
        <v>Venezuela</v>
      </c>
      <c r="C65" s="1">
        <f>IFERROR(__xludf.DUMMYFUNCTION("""COMPUTED_VALUE"""),85.0)</f>
        <v>85</v>
      </c>
      <c r="D65" s="1"/>
      <c r="E65" s="2">
        <f>IFERROR(__xludf.DUMMYFUNCTION("""COMPUTED_VALUE"""),241.0)</f>
        <v>241</v>
      </c>
      <c r="F65" s="1" t="str">
        <f>IFERROR(__xludf.DUMMYFUNCTION("""COMPUTED_VALUE"""),"32.1 °C")</f>
        <v>32.1 °C</v>
      </c>
    </row>
    <row r="66">
      <c r="A66" s="1">
        <f>IFERROR(__xludf.DUMMYFUNCTION("""COMPUTED_VALUE"""),65.0)</f>
        <v>65</v>
      </c>
      <c r="B66" s="1" t="str">
        <f>IFERROR(__xludf.DUMMYFUNCTION("""COMPUTED_VALUE"""),"Albania")</f>
        <v>Albania</v>
      </c>
      <c r="C66" s="1">
        <f>IFERROR(__xludf.DUMMYFUNCTION("""COMPUTED_VALUE"""),84.0)</f>
        <v>84</v>
      </c>
      <c r="D66" s="1"/>
      <c r="E66" s="2">
        <f>IFERROR(__xludf.DUMMYFUNCTION("""COMPUTED_VALUE"""),55.0)</f>
        <v>55</v>
      </c>
      <c r="F66" s="1" t="str">
        <f>IFERROR(__xludf.DUMMYFUNCTION("""COMPUTED_VALUE"""),"21.2 °C")</f>
        <v>21.2 °C</v>
      </c>
    </row>
    <row r="67">
      <c r="A67" s="1">
        <f>IFERROR(__xludf.DUMMYFUNCTION("""COMPUTED_VALUE"""),66.0)</f>
        <v>66</v>
      </c>
      <c r="B67" s="1" t="str">
        <f>IFERROR(__xludf.DUMMYFUNCTION("""COMPUTED_VALUE"""),"Indonesia")</f>
        <v>Indonesia</v>
      </c>
      <c r="C67" s="1">
        <f>IFERROR(__xludf.DUMMYFUNCTION("""COMPUTED_VALUE"""),84.0)</f>
        <v>84</v>
      </c>
      <c r="D67" s="1"/>
      <c r="E67" s="2">
        <f>IFERROR(__xludf.DUMMYFUNCTION("""COMPUTED_VALUE"""),29.0)</f>
        <v>29</v>
      </c>
      <c r="F67" s="1" t="str">
        <f>IFERROR(__xludf.DUMMYFUNCTION("""COMPUTED_VALUE"""),"31.6 °C")</f>
        <v>31.6 °C</v>
      </c>
    </row>
    <row r="68">
      <c r="A68" s="1">
        <f>IFERROR(__xludf.DUMMYFUNCTION("""COMPUTED_VALUE"""),67.0)</f>
        <v>67</v>
      </c>
      <c r="B68" s="1" t="str">
        <f>IFERROR(__xludf.DUMMYFUNCTION("""COMPUTED_VALUE"""),"Iran")</f>
        <v>Iran</v>
      </c>
      <c r="C68" s="1">
        <f>IFERROR(__xludf.DUMMYFUNCTION("""COMPUTED_VALUE"""),84.0)</f>
        <v>84</v>
      </c>
      <c r="D68" s="1"/>
      <c r="E68" s="2">
        <f>IFERROR(__xludf.DUMMYFUNCTION("""COMPUTED_VALUE"""),120.0)</f>
        <v>120</v>
      </c>
      <c r="F68" s="1" t="str">
        <f>IFERROR(__xludf.DUMMYFUNCTION("""COMPUTED_VALUE"""),"26.5 °C")</f>
        <v>26.5 °C</v>
      </c>
    </row>
    <row r="69">
      <c r="A69" s="1">
        <f>IFERROR(__xludf.DUMMYFUNCTION("""COMPUTED_VALUE"""),68.0)</f>
        <v>68</v>
      </c>
      <c r="B69" s="1" t="str">
        <f>IFERROR(__xludf.DUMMYFUNCTION("""COMPUTED_VALUE"""),"Montenegro")</f>
        <v>Montenegro</v>
      </c>
      <c r="C69" s="1">
        <f>IFERROR(__xludf.DUMMYFUNCTION("""COMPUTED_VALUE"""),84.0)</f>
        <v>84</v>
      </c>
      <c r="D69" s="1"/>
      <c r="E69" s="1"/>
      <c r="F69" s="1" t="str">
        <f>IFERROR(__xludf.DUMMYFUNCTION("""COMPUTED_VALUE"""),"21.0 °C")</f>
        <v>21.0 °C</v>
      </c>
    </row>
    <row r="70">
      <c r="A70" s="1">
        <f>IFERROR(__xludf.DUMMYFUNCTION("""COMPUTED_VALUE"""),69.0)</f>
        <v>69</v>
      </c>
      <c r="B70" s="1" t="str">
        <f>IFERROR(__xludf.DUMMYFUNCTION("""COMPUTED_VALUE"""),"United Arab Emirates")</f>
        <v>United Arab Emirates</v>
      </c>
      <c r="C70" s="1">
        <f>IFERROR(__xludf.DUMMYFUNCTION("""COMPUTED_VALUE"""),83.0)</f>
        <v>83</v>
      </c>
      <c r="D70" s="1"/>
      <c r="E70" s="2">
        <f>IFERROR(__xludf.DUMMYFUNCTION("""COMPUTED_VALUE"""),378.0)</f>
        <v>378</v>
      </c>
      <c r="F70" s="1" t="str">
        <f>IFERROR(__xludf.DUMMYFUNCTION("""COMPUTED_VALUE"""),"34.4 °C")</f>
        <v>34.4 °C</v>
      </c>
    </row>
    <row r="71">
      <c r="A71" s="1">
        <f>IFERROR(__xludf.DUMMYFUNCTION("""COMPUTED_VALUE"""),70.0)</f>
        <v>70</v>
      </c>
      <c r="B71" s="1" t="str">
        <f>IFERROR(__xludf.DUMMYFUNCTION("""COMPUTED_VALUE"""),"Bahrain")</f>
        <v>Bahrain</v>
      </c>
      <c r="C71" s="1">
        <f>IFERROR(__xludf.DUMMYFUNCTION("""COMPUTED_VALUE"""),83.0)</f>
        <v>83</v>
      </c>
      <c r="D71" s="1"/>
      <c r="E71" s="2">
        <f>IFERROR(__xludf.DUMMYFUNCTION("""COMPUTED_VALUE"""),401.0)</f>
        <v>401</v>
      </c>
      <c r="F71" s="1" t="str">
        <f>IFERROR(__xludf.DUMMYFUNCTION("""COMPUTED_VALUE"""),"32.6 °C")</f>
        <v>32.6 °C</v>
      </c>
    </row>
    <row r="72">
      <c r="A72" s="1">
        <f>IFERROR(__xludf.DUMMYFUNCTION("""COMPUTED_VALUE"""),71.0)</f>
        <v>71</v>
      </c>
      <c r="B72" s="1" t="str">
        <f>IFERROR(__xludf.DUMMYFUNCTION("""COMPUTED_VALUE"""),"Brazil")</f>
        <v>Brazil</v>
      </c>
      <c r="C72" s="1">
        <f>IFERROR(__xludf.DUMMYFUNCTION("""COMPUTED_VALUE"""),83.0)</f>
        <v>83</v>
      </c>
      <c r="D72" s="1"/>
      <c r="E72" s="2">
        <f>IFERROR(__xludf.DUMMYFUNCTION("""COMPUTED_VALUE"""),223.0)</f>
        <v>223</v>
      </c>
      <c r="F72" s="1" t="str">
        <f>IFERROR(__xludf.DUMMYFUNCTION("""COMPUTED_VALUE"""),"30.7 °C")</f>
        <v>30.7 °C</v>
      </c>
    </row>
    <row r="73">
      <c r="A73" s="1">
        <f>IFERROR(__xludf.DUMMYFUNCTION("""COMPUTED_VALUE"""),72.0)</f>
        <v>72</v>
      </c>
      <c r="B73" s="1" t="str">
        <f>IFERROR(__xludf.DUMMYFUNCTION("""COMPUTED_VALUE"""),"Ecuador")</f>
        <v>Ecuador</v>
      </c>
      <c r="C73" s="1">
        <f>IFERROR(__xludf.DUMMYFUNCTION("""COMPUTED_VALUE"""),83.0)</f>
        <v>83</v>
      </c>
      <c r="D73" s="1"/>
      <c r="E73" s="2">
        <f>IFERROR(__xludf.DUMMYFUNCTION("""COMPUTED_VALUE"""),68.0)</f>
        <v>68</v>
      </c>
      <c r="F73" s="1" t="str">
        <f>IFERROR(__xludf.DUMMYFUNCTION("""COMPUTED_VALUE"""),"24.3 °C")</f>
        <v>24.3 °C</v>
      </c>
    </row>
    <row r="74">
      <c r="A74" s="1">
        <f>IFERROR(__xludf.DUMMYFUNCTION("""COMPUTED_VALUE"""),73.0)</f>
        <v>73</v>
      </c>
      <c r="B74" s="1" t="str">
        <f>IFERROR(__xludf.DUMMYFUNCTION("""COMPUTED_VALUE"""),"Egypt")</f>
        <v>Egypt</v>
      </c>
      <c r="C74" s="1">
        <f>IFERROR(__xludf.DUMMYFUNCTION("""COMPUTED_VALUE"""),83.0)</f>
        <v>83</v>
      </c>
      <c r="D74" s="1"/>
      <c r="E74" s="2">
        <f>IFERROR(__xludf.DUMMYFUNCTION("""COMPUTED_VALUE"""),58.0)</f>
        <v>58</v>
      </c>
      <c r="F74" s="1" t="str">
        <f>IFERROR(__xludf.DUMMYFUNCTION("""COMPUTED_VALUE"""),"30.0 °C")</f>
        <v>30.0 °C</v>
      </c>
    </row>
    <row r="75">
      <c r="A75" s="1">
        <f>IFERROR(__xludf.DUMMYFUNCTION("""COMPUTED_VALUE"""),74.0)</f>
        <v>74</v>
      </c>
      <c r="B75" s="1" t="str">
        <f>IFERROR(__xludf.DUMMYFUNCTION("""COMPUTED_VALUE"""),"Fiji")</f>
        <v>Fiji</v>
      </c>
      <c r="C75" s="1">
        <f>IFERROR(__xludf.DUMMYFUNCTION("""COMPUTED_VALUE"""),83.0)</f>
        <v>83</v>
      </c>
      <c r="D75" s="1"/>
      <c r="E75" s="2">
        <f>IFERROR(__xludf.DUMMYFUNCTION("""COMPUTED_VALUE"""),151.0)</f>
        <v>151</v>
      </c>
      <c r="F75" s="1" t="str">
        <f>IFERROR(__xludf.DUMMYFUNCTION("""COMPUTED_VALUE"""),"29.5 °C")</f>
        <v>29.5 °C</v>
      </c>
    </row>
    <row r="76">
      <c r="A76" s="1">
        <f>IFERROR(__xludf.DUMMYFUNCTION("""COMPUTED_VALUE"""),75.0)</f>
        <v>75</v>
      </c>
      <c r="B76" s="1" t="str">
        <f>IFERROR(__xludf.DUMMYFUNCTION("""COMPUTED_VALUE"""),"Burma")</f>
        <v>Burma</v>
      </c>
      <c r="C76" s="1">
        <f>IFERROR(__xludf.DUMMYFUNCTION("""COMPUTED_VALUE"""),83.0)</f>
        <v>83</v>
      </c>
      <c r="D76" s="1"/>
      <c r="E76" s="2">
        <f>IFERROR(__xludf.DUMMYFUNCTION("""COMPUTED_VALUE"""),3.0)</f>
        <v>3</v>
      </c>
      <c r="F76" s="1" t="str">
        <f>IFERROR(__xludf.DUMMYFUNCTION("""COMPUTED_VALUE"""),"32.2 °C")</f>
        <v>32.2 °C</v>
      </c>
    </row>
    <row r="77">
      <c r="A77" s="1">
        <f>IFERROR(__xludf.DUMMYFUNCTION("""COMPUTED_VALUE"""),76.0)</f>
        <v>76</v>
      </c>
      <c r="B77" s="1" t="str">
        <f>IFERROR(__xludf.DUMMYFUNCTION("""COMPUTED_VALUE"""),"Algeria")</f>
        <v>Algeria</v>
      </c>
      <c r="C77" s="1">
        <f>IFERROR(__xludf.DUMMYFUNCTION("""COMPUTED_VALUE"""),82.0)</f>
        <v>82</v>
      </c>
      <c r="D77" s="1"/>
      <c r="E77" s="2">
        <f>IFERROR(__xludf.DUMMYFUNCTION("""COMPUTED_VALUE"""),109.0)</f>
        <v>109</v>
      </c>
      <c r="F77" s="1" t="str">
        <f>IFERROR(__xludf.DUMMYFUNCTION("""COMPUTED_VALUE"""),"26.5 °C")</f>
        <v>26.5 °C</v>
      </c>
    </row>
    <row r="78">
      <c r="A78" s="1">
        <f>IFERROR(__xludf.DUMMYFUNCTION("""COMPUTED_VALUE"""),77.0)</f>
        <v>77</v>
      </c>
      <c r="B78" s="1" t="str">
        <f>IFERROR(__xludf.DUMMYFUNCTION("""COMPUTED_VALUE"""),"Colombia")</f>
        <v>Colombia</v>
      </c>
      <c r="C78" s="1">
        <f>IFERROR(__xludf.DUMMYFUNCTION("""COMPUTED_VALUE"""),82.0)</f>
        <v>82</v>
      </c>
      <c r="D78" s="1"/>
      <c r="E78" s="2">
        <f>IFERROR(__xludf.DUMMYFUNCTION("""COMPUTED_VALUE"""),128.0)</f>
        <v>128</v>
      </c>
      <c r="F78" s="1" t="str">
        <f>IFERROR(__xludf.DUMMYFUNCTION("""COMPUTED_VALUE"""),"30.2 °C")</f>
        <v>30.2 °C</v>
      </c>
    </row>
    <row r="79">
      <c r="A79" s="1">
        <f>IFERROR(__xludf.DUMMYFUNCTION("""COMPUTED_VALUE"""),78.0)</f>
        <v>78</v>
      </c>
      <c r="B79" s="1" t="str">
        <f>IFERROR(__xludf.DUMMYFUNCTION("""COMPUTED_VALUE"""),"Morocco")</f>
        <v>Morocco</v>
      </c>
      <c r="C79" s="1">
        <f>IFERROR(__xludf.DUMMYFUNCTION("""COMPUTED_VALUE"""),82.0)</f>
        <v>82</v>
      </c>
      <c r="D79" s="1"/>
      <c r="E79" s="2">
        <f>IFERROR(__xludf.DUMMYFUNCTION("""COMPUTED_VALUE"""),89.0)</f>
        <v>89</v>
      </c>
      <c r="F79" s="1" t="str">
        <f>IFERROR(__xludf.DUMMYFUNCTION("""COMPUTED_VALUE"""),"24.0 °C")</f>
        <v>24.0 °C</v>
      </c>
    </row>
    <row r="80">
      <c r="A80" s="1">
        <f>IFERROR(__xludf.DUMMYFUNCTION("""COMPUTED_VALUE"""),79.0)</f>
        <v>79</v>
      </c>
      <c r="B80" s="1" t="str">
        <f>IFERROR(__xludf.DUMMYFUNCTION("""COMPUTED_VALUE"""),"Oman")</f>
        <v>Oman</v>
      </c>
      <c r="C80" s="1">
        <f>IFERROR(__xludf.DUMMYFUNCTION("""COMPUTED_VALUE"""),82.0)</f>
        <v>82</v>
      </c>
      <c r="D80" s="1"/>
      <c r="E80" s="2">
        <f>IFERROR(__xludf.DUMMYFUNCTION("""COMPUTED_VALUE"""),385.0)</f>
        <v>385</v>
      </c>
      <c r="F80" s="1" t="str">
        <f>IFERROR(__xludf.DUMMYFUNCTION("""COMPUTED_VALUE"""),"33.9 °C")</f>
        <v>33.9 °C</v>
      </c>
    </row>
    <row r="81">
      <c r="A81" s="1">
        <f>IFERROR(__xludf.DUMMYFUNCTION("""COMPUTED_VALUE"""),80.0)</f>
        <v>80</v>
      </c>
      <c r="B81" s="1" t="str">
        <f>IFERROR(__xludf.DUMMYFUNCTION("""COMPUTED_VALUE"""),"Pakistan")</f>
        <v>Pakistan</v>
      </c>
      <c r="C81" s="1">
        <f>IFERROR(__xludf.DUMMYFUNCTION("""COMPUTED_VALUE"""),82.0)</f>
        <v>82</v>
      </c>
      <c r="D81" s="1"/>
      <c r="E81" s="2">
        <f>IFERROR(__xludf.DUMMYFUNCTION("""COMPUTED_VALUE"""),16.0)</f>
        <v>16</v>
      </c>
      <c r="F81" s="1" t="str">
        <f>IFERROR(__xludf.DUMMYFUNCTION("""COMPUTED_VALUE"""),"30.9 °C")</f>
        <v>30.9 °C</v>
      </c>
    </row>
    <row r="82">
      <c r="A82" s="1">
        <f>IFERROR(__xludf.DUMMYFUNCTION("""COMPUTED_VALUE"""),81.0)</f>
        <v>81</v>
      </c>
      <c r="B82" s="1" t="str">
        <f>IFERROR(__xludf.DUMMYFUNCTION("""COMPUTED_VALUE"""),"India")</f>
        <v>India</v>
      </c>
      <c r="C82" s="1">
        <f>IFERROR(__xludf.DUMMYFUNCTION("""COMPUTED_VALUE"""),81.0)</f>
        <v>81</v>
      </c>
      <c r="D82" s="1"/>
      <c r="E82" s="2">
        <f>IFERROR(__xludf.DUMMYFUNCTION("""COMPUTED_VALUE"""),22.0)</f>
        <v>22</v>
      </c>
      <c r="F82" s="1" t="str">
        <f>IFERROR(__xludf.DUMMYFUNCTION("""COMPUTED_VALUE"""),"31.7 °C")</f>
        <v>31.7 °C</v>
      </c>
    </row>
    <row r="83">
      <c r="A83" s="1">
        <f>IFERROR(__xludf.DUMMYFUNCTION("""COMPUTED_VALUE"""),82.0)</f>
        <v>82</v>
      </c>
      <c r="B83" s="1" t="str">
        <f>IFERROR(__xludf.DUMMYFUNCTION("""COMPUTED_VALUE"""),"Saudi Arabia")</f>
        <v>Saudi Arabia</v>
      </c>
      <c r="C83" s="1">
        <f>IFERROR(__xludf.DUMMYFUNCTION("""COMPUTED_VALUE"""),81.0)</f>
        <v>81</v>
      </c>
      <c r="D83" s="1"/>
      <c r="E83" s="2">
        <f>IFERROR(__xludf.DUMMYFUNCTION("""COMPUTED_VALUE"""),700.0)</f>
        <v>700</v>
      </c>
      <c r="F83" s="1" t="str">
        <f>IFERROR(__xludf.DUMMYFUNCTION("""COMPUTED_VALUE"""),"32.5 °C")</f>
        <v>32.5 °C</v>
      </c>
    </row>
    <row r="84">
      <c r="A84" s="1">
        <f>IFERROR(__xludf.DUMMYFUNCTION("""COMPUTED_VALUE"""),83.0)</f>
        <v>83</v>
      </c>
      <c r="B84" s="1" t="str">
        <f>IFERROR(__xludf.DUMMYFUNCTION("""COMPUTED_VALUE"""),"Afghanistan")</f>
        <v>Afghanistan</v>
      </c>
      <c r="C84" s="1">
        <f>IFERROR(__xludf.DUMMYFUNCTION("""COMPUTED_VALUE"""),80.0)</f>
        <v>80</v>
      </c>
      <c r="D84" s="1"/>
      <c r="E84" s="2">
        <f>IFERROR(__xludf.DUMMYFUNCTION("""COMPUTED_VALUE"""),13.0)</f>
        <v>13</v>
      </c>
      <c r="F84" s="1" t="str">
        <f>IFERROR(__xludf.DUMMYFUNCTION("""COMPUTED_VALUE"""),"24.4 °C")</f>
        <v>24.4 °C</v>
      </c>
    </row>
    <row r="85">
      <c r="A85" s="1">
        <f>IFERROR(__xludf.DUMMYFUNCTION("""COMPUTED_VALUE"""),84.0)</f>
        <v>84</v>
      </c>
      <c r="B85" s="1" t="str">
        <f>IFERROR(__xludf.DUMMYFUNCTION("""COMPUTED_VALUE"""),"Sri Lanka")</f>
        <v>Sri Lanka</v>
      </c>
      <c r="C85" s="1">
        <f>IFERROR(__xludf.DUMMYFUNCTION("""COMPUTED_VALUE"""),79.0)</f>
        <v>79</v>
      </c>
      <c r="D85" s="1"/>
      <c r="E85" s="2">
        <f>IFERROR(__xludf.DUMMYFUNCTION("""COMPUTED_VALUE"""),30.0)</f>
        <v>30</v>
      </c>
      <c r="F85" s="1" t="str">
        <f>IFERROR(__xludf.DUMMYFUNCTION("""COMPUTED_VALUE"""),"29.7 °C")</f>
        <v>29.7 °C</v>
      </c>
    </row>
    <row r="86">
      <c r="A86" s="1">
        <f>IFERROR(__xludf.DUMMYFUNCTION("""COMPUTED_VALUE"""),85.0)</f>
        <v>85</v>
      </c>
      <c r="B86" s="1" t="str">
        <f>IFERROR(__xludf.DUMMYFUNCTION("""COMPUTED_VALUE"""),"Qatar")</f>
        <v>Qatar</v>
      </c>
      <c r="C86" s="1">
        <f>IFERROR(__xludf.DUMMYFUNCTION("""COMPUTED_VALUE"""),78.0)</f>
        <v>78</v>
      </c>
      <c r="D86" s="1"/>
      <c r="E86" s="2">
        <f>IFERROR(__xludf.DUMMYFUNCTION("""COMPUTED_VALUE"""),1574.0)</f>
        <v>1574</v>
      </c>
      <c r="F86" s="1" t="str">
        <f>IFERROR(__xludf.DUMMYFUNCTION("""COMPUTED_VALUE"""),"33.7 °C")</f>
        <v>33.7 °C</v>
      </c>
    </row>
    <row r="87">
      <c r="A87" s="1">
        <f>IFERROR(__xludf.DUMMYFUNCTION("""COMPUTED_VALUE"""),86.0)</f>
        <v>86</v>
      </c>
      <c r="B87" s="1" t="str">
        <f>IFERROR(__xludf.DUMMYFUNCTION("""COMPUTED_VALUE"""),"Bangladesh")</f>
        <v>Bangladesh</v>
      </c>
      <c r="C87" s="1">
        <f>IFERROR(__xludf.DUMMYFUNCTION("""COMPUTED_VALUE"""),77.0)</f>
        <v>77</v>
      </c>
      <c r="D87" s="1"/>
      <c r="E87" s="2">
        <f>IFERROR(__xludf.DUMMYFUNCTION("""COMPUTED_VALUE"""),9.0)</f>
        <v>9</v>
      </c>
      <c r="F87" s="1" t="str">
        <f>IFERROR(__xludf.DUMMYFUNCTION("""COMPUTED_VALUE"""),"29.8 °C")</f>
        <v>29.8 °C</v>
      </c>
    </row>
    <row r="88">
      <c r="A88" s="1">
        <f>IFERROR(__xludf.DUMMYFUNCTION("""COMPUTED_VALUE"""),87.0)</f>
        <v>87</v>
      </c>
      <c r="B88" s="1" t="str">
        <f>IFERROR(__xludf.DUMMYFUNCTION("""COMPUTED_VALUE"""),"Nepal")</f>
        <v>Nepal</v>
      </c>
      <c r="C88" s="1">
        <f>IFERROR(__xludf.DUMMYFUNCTION("""COMPUTED_VALUE"""),77.0)</f>
        <v>77</v>
      </c>
      <c r="D88" s="1"/>
      <c r="E88" s="2">
        <f>IFERROR(__xludf.DUMMYFUNCTION("""COMPUTED_VALUE"""),10.0)</f>
        <v>10</v>
      </c>
      <c r="F88" s="1" t="str">
        <f>IFERROR(__xludf.DUMMYFUNCTION("""COMPUTED_VALUE"""),"24.8 °C")</f>
        <v>24.8 °C</v>
      </c>
    </row>
    <row r="89">
      <c r="A89" s="1">
        <f>IFERROR(__xludf.DUMMYFUNCTION("""COMPUTED_VALUE"""),88.0)</f>
        <v>88</v>
      </c>
      <c r="B89" s="1" t="str">
        <f>IFERROR(__xludf.DUMMYFUNCTION("""COMPUTED_VALUE"""),"Zambia")</f>
        <v>Zambia</v>
      </c>
      <c r="C89" s="1">
        <f>IFERROR(__xludf.DUMMYFUNCTION("""COMPUTED_VALUE"""),72.0)</f>
        <v>72</v>
      </c>
      <c r="D89" s="1"/>
      <c r="E89" s="2">
        <f>IFERROR(__xludf.DUMMYFUNCTION("""COMPUTED_VALUE"""),13.0)</f>
        <v>13</v>
      </c>
      <c r="F89" s="1" t="str">
        <f>IFERROR(__xludf.DUMMYFUNCTION("""COMPUTED_VALUE"""),"28.9 °C")</f>
        <v>28.9 °C</v>
      </c>
    </row>
    <row r="90">
      <c r="A90" s="1">
        <f>IFERROR(__xludf.DUMMYFUNCTION("""COMPUTED_VALUE"""),89.0)</f>
        <v>89</v>
      </c>
      <c r="B90" s="1" t="str">
        <f>IFERROR(__xludf.DUMMYFUNCTION("""COMPUTED_VALUE"""),"Zimbabwe")</f>
        <v>Zimbabwe</v>
      </c>
      <c r="C90" s="1">
        <f>IFERROR(__xludf.DUMMYFUNCTION("""COMPUTED_VALUE"""),72.0)</f>
        <v>72</v>
      </c>
      <c r="D90" s="1"/>
      <c r="E90" s="2">
        <f>IFERROR(__xludf.DUMMYFUNCTION("""COMPUTED_VALUE"""),122.0)</f>
        <v>122</v>
      </c>
      <c r="F90" s="1" t="str">
        <f>IFERROR(__xludf.DUMMYFUNCTION("""COMPUTED_VALUE"""),"27.1 °C")</f>
        <v>27.1 °C</v>
      </c>
    </row>
    <row r="91">
      <c r="A91" s="1">
        <f>IFERROR(__xludf.DUMMYFUNCTION("""COMPUTED_VALUE"""),90.0)</f>
        <v>90</v>
      </c>
      <c r="B91" s="1" t="str">
        <f>IFERROR(__xludf.DUMMYFUNCTION("""COMPUTED_VALUE"""),"Kenya")</f>
        <v>Kenya</v>
      </c>
      <c r="C91" s="1">
        <f>IFERROR(__xludf.DUMMYFUNCTION("""COMPUTED_VALUE"""),71.0)</f>
        <v>71</v>
      </c>
      <c r="D91" s="1"/>
      <c r="E91" s="2">
        <f>IFERROR(__xludf.DUMMYFUNCTION("""COMPUTED_VALUE"""),33.0)</f>
        <v>33</v>
      </c>
      <c r="F91" s="1" t="str">
        <f>IFERROR(__xludf.DUMMYFUNCTION("""COMPUTED_VALUE"""),"27.4 °C")</f>
        <v>27.4 °C</v>
      </c>
    </row>
    <row r="92">
      <c r="A92" s="1">
        <f>IFERROR(__xludf.DUMMYFUNCTION("""COMPUTED_VALUE"""),91.0)</f>
        <v>91</v>
      </c>
      <c r="B92" s="1" t="str">
        <f>IFERROR(__xludf.DUMMYFUNCTION("""COMPUTED_VALUE"""),"Ivory Coast")</f>
        <v>Ivory Coast</v>
      </c>
      <c r="C92" s="1">
        <f>IFERROR(__xludf.DUMMYFUNCTION("""COMPUTED_VALUE"""),71.0)</f>
        <v>71</v>
      </c>
      <c r="D92" s="1"/>
      <c r="E92" s="2">
        <f>IFERROR(__xludf.DUMMYFUNCTION("""COMPUTED_VALUE"""),53.0)</f>
        <v>53</v>
      </c>
      <c r="F92" s="1" t="str">
        <f>IFERROR(__xludf.DUMMYFUNCTION("""COMPUTED_VALUE"""),"32.2 °C")</f>
        <v>32.2 °C</v>
      </c>
    </row>
    <row r="93">
      <c r="A93" s="1">
        <f>IFERROR(__xludf.DUMMYFUNCTION("""COMPUTED_VALUE"""),92.0)</f>
        <v>92</v>
      </c>
      <c r="B93" s="1" t="str">
        <f>IFERROR(__xludf.DUMMYFUNCTION("""COMPUTED_VALUE"""),"South Africa")</f>
        <v>South Africa</v>
      </c>
      <c r="C93" s="1">
        <f>IFERROR(__xludf.DUMMYFUNCTION("""COMPUTED_VALUE"""),70.0)</f>
        <v>70</v>
      </c>
      <c r="D93" s="1"/>
      <c r="E93" s="2">
        <f>IFERROR(__xludf.DUMMYFUNCTION("""COMPUTED_VALUE"""),247.0)</f>
        <v>247</v>
      </c>
      <c r="F93" s="1" t="str">
        <f>IFERROR(__xludf.DUMMYFUNCTION("""COMPUTED_VALUE"""),"24.7 °C")</f>
        <v>24.7 °C</v>
      </c>
    </row>
    <row r="94">
      <c r="A94" s="1">
        <f>IFERROR(__xludf.DUMMYFUNCTION("""COMPUTED_VALUE"""),93.0)</f>
        <v>93</v>
      </c>
      <c r="B94" s="1" t="str">
        <f>IFERROR(__xludf.DUMMYFUNCTION("""COMPUTED_VALUE"""),"Nigeria")</f>
        <v>Nigeria</v>
      </c>
      <c r="C94" s="1">
        <f>IFERROR(__xludf.DUMMYFUNCTION("""COMPUTED_VALUE"""),70.0)</f>
        <v>70</v>
      </c>
      <c r="D94" s="1"/>
      <c r="E94" s="1"/>
      <c r="F94" s="1" t="str">
        <f>IFERROR(__xludf.DUMMYFUNCTION("""COMPUTED_VALUE"""),"33.7 °C")</f>
        <v>33.7 °C</v>
      </c>
    </row>
    <row r="95">
      <c r="A95" s="1">
        <f>IFERROR(__xludf.DUMMYFUNCTION("""COMPUTED_VALUE"""),94.0)</f>
        <v>94</v>
      </c>
      <c r="B95" s="1" t="str">
        <f>IFERROR(__xludf.DUMMYFUNCTION("""COMPUTED_VALUE"""),"Sudan")</f>
        <v>Sudan</v>
      </c>
      <c r="C95" s="1">
        <f>IFERROR(__xludf.DUMMYFUNCTION("""COMPUTED_VALUE"""),70.0)</f>
        <v>70</v>
      </c>
      <c r="D95" s="1"/>
      <c r="E95" s="2">
        <f>IFERROR(__xludf.DUMMYFUNCTION("""COMPUTED_VALUE"""),15.0)</f>
        <v>15</v>
      </c>
      <c r="F95" s="1" t="str">
        <f>IFERROR(__xludf.DUMMYFUNCTION("""COMPUTED_VALUE"""),"36.5 °C")</f>
        <v>36.5 °C</v>
      </c>
    </row>
    <row r="96">
      <c r="A96" s="1">
        <f>IFERROR(__xludf.DUMMYFUNCTION("""COMPUTED_VALUE"""),95.0)</f>
        <v>95</v>
      </c>
      <c r="B96" s="1" t="str">
        <f>IFERROR(__xludf.DUMMYFUNCTION("""COMPUTED_VALUE"""),"Ghana")</f>
        <v>Ghana</v>
      </c>
      <c r="C96" s="1">
        <f>IFERROR(__xludf.DUMMYFUNCTION("""COMPUTED_VALUE"""),69.0)</f>
        <v>69</v>
      </c>
      <c r="D96" s="1"/>
      <c r="E96" s="2">
        <f>IFERROR(__xludf.DUMMYFUNCTION("""COMPUTED_VALUE"""),34.0)</f>
        <v>34</v>
      </c>
      <c r="F96" s="1" t="str">
        <f>IFERROR(__xludf.DUMMYFUNCTION("""COMPUTED_VALUE"""),"32.1 °C")</f>
        <v>32.1 °C</v>
      </c>
    </row>
    <row r="97">
      <c r="A97" s="1">
        <f>IFERROR(__xludf.DUMMYFUNCTION("""COMPUTED_VALUE"""),96.0)</f>
        <v>96</v>
      </c>
      <c r="B97" s="1" t="str">
        <f>IFERROR(__xludf.DUMMYFUNCTION("""COMPUTED_VALUE"""),"Cameroon")</f>
        <v>Cameroon</v>
      </c>
      <c r="C97" s="1">
        <f>IFERROR(__xludf.DUMMYFUNCTION("""COMPUTED_VALUE"""),65.0)</f>
        <v>65</v>
      </c>
      <c r="D97" s="1"/>
      <c r="E97" s="2">
        <f>IFERROR(__xludf.DUMMYFUNCTION("""COMPUTED_VALUE"""),29.0)</f>
        <v>29</v>
      </c>
      <c r="F97" s="1" t="str">
        <f>IFERROR(__xludf.DUMMYFUNCTION("""COMPUTED_VALUE"""),"31.0 °C")</f>
        <v>31.0 °C</v>
      </c>
    </row>
    <row r="98">
      <c r="A98" s="1">
        <f>IFERROR(__xludf.DUMMYFUNCTION("""COMPUTED_VALUE"""),97.0)</f>
        <v>97</v>
      </c>
      <c r="B98" s="1" t="str">
        <f>IFERROR(__xludf.DUMMYFUNCTION("""COMPUTED_VALUE"""),"Chad")</f>
        <v>Chad</v>
      </c>
      <c r="C98" s="1">
        <f>IFERROR(__xludf.DUMMYFUNCTION("""COMPUTED_VALUE"""),65.0)</f>
        <v>65</v>
      </c>
      <c r="D98" s="1"/>
      <c r="E98" s="2">
        <f>IFERROR(__xludf.DUMMYFUNCTION("""COMPUTED_VALUE"""),10.0)</f>
        <v>10</v>
      </c>
      <c r="F98" s="1" t="str">
        <f>IFERROR(__xludf.DUMMYFUNCTION("""COMPUTED_VALUE"""),"35.4 °C")</f>
        <v>35.4 °C</v>
      </c>
    </row>
    <row r="99">
      <c r="A99" s="1">
        <f>IFERROR(__xludf.DUMMYFUNCTION("""COMPUTED_VALUE"""),98.0)</f>
        <v>98</v>
      </c>
      <c r="B99" s="1" t="str">
        <f>IFERROR(__xludf.DUMMYFUNCTION("""COMPUTED_VALUE"""),"Central Africa")</f>
        <v>Central Africa</v>
      </c>
      <c r="C99" s="1">
        <f>IFERROR(__xludf.DUMMYFUNCTION("""COMPUTED_VALUE"""),64.0)</f>
        <v>64</v>
      </c>
      <c r="D99" s="1"/>
      <c r="E99" s="2">
        <f>IFERROR(__xludf.DUMMYFUNCTION("""COMPUTED_VALUE"""),6.0)</f>
        <v>6</v>
      </c>
      <c r="F99" s="1" t="str">
        <f>IFERROR(__xludf.DUMMYFUNCTION("""COMPUTED_VALUE"""),"32.5 °C")</f>
        <v>32.5 °C</v>
      </c>
    </row>
    <row r="100">
      <c r="A100" s="1">
        <f>IFERROR(__xludf.DUMMYFUNCTION("""COMPUTED_VALUE"""),99.0)</f>
        <v>99</v>
      </c>
      <c r="B100" s="1" t="str">
        <f>IFERROR(__xludf.DUMMYFUNCTION("""COMPUTED_VALUE"""),"Congo (Dem. Republic)")</f>
        <v>Congo (Dem. Republic)</v>
      </c>
      <c r="C100" s="1">
        <f>IFERROR(__xludf.DUMMYFUNCTION("""COMPUTED_VALUE"""),63.0)</f>
        <v>63</v>
      </c>
      <c r="D100" s="1"/>
      <c r="E100" s="2">
        <f>IFERROR(__xludf.DUMMYFUNCTION("""COMPUTED_VALUE"""),3.0)</f>
        <v>3</v>
      </c>
      <c r="F100" s="1" t="str">
        <f>IFERROR(__xludf.DUMMYFUNCTION("""COMPUTED_VALUE"""),"30.3 °C")</f>
        <v>30.3 °C</v>
      </c>
    </row>
    <row r="101">
      <c r="A101" s="1">
        <f>IFERROR(__xludf.DUMMYFUNCTION("""COMPUTED_VALUE"""),100.0)</f>
        <v>100</v>
      </c>
      <c r="B101" s="1" t="str">
        <f>IFERROR(__xludf.DUMMYFUNCTION("""COMPUTED_VALUE"""),"Niger")</f>
        <v>Niger</v>
      </c>
      <c r="C101" s="1">
        <f>IFERROR(__xludf.DUMMYFUNCTION("""COMPUTED_VALUE"""),63.0)</f>
        <v>63</v>
      </c>
      <c r="D101" s="1"/>
      <c r="E101" s="2">
        <f>IFERROR(__xludf.DUMMYFUNCTION("""COMPUTED_VALUE"""),10.0)</f>
        <v>10</v>
      </c>
      <c r="F101" s="1" t="str">
        <f>IFERROR(__xludf.DUMMYFUNCTION("""COMPUTED_VALUE"""),"36.5 °C")</f>
        <v>36.5 °C</v>
      </c>
    </row>
    <row r="102">
      <c r="A102" s="1">
        <f>IFERROR(__xludf.DUMMYFUNCTION("""COMPUTED_VALUE"""),101.0)</f>
        <v>101</v>
      </c>
      <c r="B102" s="1" t="str">
        <f>IFERROR(__xludf.DUMMYFUNCTION("""COMPUTED_VALUE"""),"Guinea-Bissau")</f>
        <v>Guinea-Bissau</v>
      </c>
      <c r="C102" s="1">
        <f>IFERROR(__xludf.DUMMYFUNCTION("""COMPUTED_VALUE"""),62.0)</f>
        <v>62</v>
      </c>
      <c r="D102" s="1"/>
      <c r="E102" s="2">
        <f>IFERROR(__xludf.DUMMYFUNCTION("""COMPUTED_VALUE"""),13.0)</f>
        <v>13</v>
      </c>
      <c r="F102" s="1" t="str">
        <f>IFERROR(__xludf.DUMMYFUNCTION("""COMPUTED_VALUE"""),"33.4 °C")</f>
        <v>33.4 °C</v>
      </c>
    </row>
    <row r="103">
      <c r="A103" s="1">
        <f>IFERROR(__xludf.DUMMYFUNCTION("""COMPUTED_VALUE"""),102.0)</f>
        <v>102</v>
      </c>
      <c r="B103" s="1" t="str">
        <f>IFERROR(__xludf.DUMMYFUNCTION("""COMPUTED_VALUE"""),"Ethiopia")</f>
        <v>Ethiopia</v>
      </c>
      <c r="C103" s="1">
        <f>IFERROR(__xludf.DUMMYFUNCTION("""COMPUTED_VALUE"""),61.0)</f>
        <v>61</v>
      </c>
      <c r="D103" s="1"/>
      <c r="E103" s="2">
        <f>IFERROR(__xludf.DUMMYFUNCTION("""COMPUTED_VALUE"""),8.0)</f>
        <v>8</v>
      </c>
      <c r="F103" s="1" t="str">
        <f>IFERROR(__xludf.DUMMYFUNCTION("""COMPUTED_VALUE"""),"27.2 °C")</f>
        <v>27.2 °C</v>
      </c>
    </row>
    <row r="104">
      <c r="A104" s="1">
        <f>IFERROR(__xludf.DUMMYFUNCTION("""COMPUTED_VALUE"""),103.0)</f>
        <v>103</v>
      </c>
      <c r="B104" s="1" t="str">
        <f>IFERROR(__xludf.DUMMYFUNCTION("""COMPUTED_VALUE"""),"Gabon")</f>
        <v>Gabon</v>
      </c>
      <c r="C104" s="1">
        <f>IFERROR(__xludf.DUMMYFUNCTION("""COMPUTED_VALUE"""),60.0)</f>
        <v>60</v>
      </c>
      <c r="D104" s="1"/>
      <c r="E104" s="2">
        <f>IFERROR(__xludf.DUMMYFUNCTION("""COMPUTED_VALUE"""),192.0)</f>
        <v>192</v>
      </c>
      <c r="F104" s="1" t="str">
        <f>IFERROR(__xludf.DUMMYFUNCTION("""COMPUTED_VALUE"""),"29.8 °C")</f>
        <v>29.8 °C</v>
      </c>
    </row>
    <row r="105">
      <c r="A105" s="1">
        <f>IFERROR(__xludf.DUMMYFUNCTION("""COMPUTED_VALUE"""),104.0)</f>
        <v>104</v>
      </c>
      <c r="B105" s="1" t="str">
        <f>IFERROR(__xludf.DUMMYFUNCTION("""COMPUTED_VALUE"""),"Gambia")</f>
        <v>Gambia</v>
      </c>
      <c r="C105" s="1">
        <f>IFERROR(__xludf.DUMMYFUNCTION("""COMPUTED_VALUE"""),60.0)</f>
        <v>60</v>
      </c>
      <c r="D105" s="1"/>
      <c r="E105" s="2">
        <f>IFERROR(__xludf.DUMMYFUNCTION("""COMPUTED_VALUE"""),13.0)</f>
        <v>13</v>
      </c>
      <c r="F105" s="1" t="str">
        <f>IFERROR(__xludf.DUMMYFUNCTION("""COMPUTED_VALUE"""),"32.9 °C")</f>
        <v>32.9 °C</v>
      </c>
    </row>
    <row r="106">
      <c r="A106" s="1">
        <f>IFERROR(__xludf.DUMMYFUNCTION("""COMPUTED_VALUE"""),105.0)</f>
        <v>105</v>
      </c>
      <c r="B106" s="1" t="str">
        <f>IFERROR(__xludf.DUMMYFUNCTION("""COMPUTED_VALUE"""),"Timor-Leste")</f>
        <v>Timor-Leste</v>
      </c>
      <c r="C106" s="1">
        <f>IFERROR(__xludf.DUMMYFUNCTION("""COMPUTED_VALUE"""),60.0)</f>
        <v>60</v>
      </c>
      <c r="D106" s="1"/>
      <c r="E106" s="2">
        <f>IFERROR(__xludf.DUMMYFUNCTION("""COMPUTED_VALUE"""),30.0)</f>
        <v>30</v>
      </c>
      <c r="F106" s="1" t="str">
        <f>IFERROR(__xludf.DUMMYFUNCTION("""COMPUTED_VALUE"""),"30.9 °C")</f>
        <v>30.9 °C</v>
      </c>
    </row>
    <row r="107">
      <c r="A107" s="1">
        <f>IFERROR(__xludf.DUMMYFUNCTION("""COMPUTED_VALUE"""),106.0)</f>
        <v>106</v>
      </c>
      <c r="B107" s="1" t="str">
        <f>IFERROR(__xludf.DUMMYFUNCTION("""COMPUTED_VALUE"""),"Senegal")</f>
        <v>Senegal</v>
      </c>
      <c r="C107" s="1">
        <f>IFERROR(__xludf.DUMMYFUNCTION("""COMPUTED_VALUE"""),60.0)</f>
        <v>60</v>
      </c>
      <c r="D107" s="1"/>
      <c r="E107" s="2">
        <f>IFERROR(__xludf.DUMMYFUNCTION("""COMPUTED_VALUE"""),37.0)</f>
        <v>37</v>
      </c>
      <c r="F107" s="1" t="str">
        <f>IFERROR(__xludf.DUMMYFUNCTION("""COMPUTED_VALUE"""),"35.3 °C")</f>
        <v>35.3 °C</v>
      </c>
    </row>
    <row r="108">
      <c r="A108" s="1">
        <f>IFERROR(__xludf.DUMMYFUNCTION("""COMPUTED_VALUE"""),107.0)</f>
        <v>107</v>
      </c>
      <c r="B108" s="1" t="str">
        <f>IFERROR(__xludf.DUMMYFUNCTION("""COMPUTED_VALUE"""),"Sao Tome and Principe")</f>
        <v>Sao Tome and Principe</v>
      </c>
      <c r="C108" s="1">
        <f>IFERROR(__xludf.DUMMYFUNCTION("""COMPUTED_VALUE"""),58.0)</f>
        <v>58</v>
      </c>
      <c r="D108" s="1"/>
      <c r="E108" s="2">
        <f>IFERROR(__xludf.DUMMYFUNCTION("""COMPUTED_VALUE"""),55.0)</f>
        <v>55</v>
      </c>
      <c r="F108" s="1" t="str">
        <f>IFERROR(__xludf.DUMMYFUNCTION("""COMPUTED_VALUE"""),"28.6 °C")</f>
        <v>28.6 °C</v>
      </c>
    </row>
    <row r="109">
      <c r="A109" s="1">
        <f>IFERROR(__xludf.DUMMYFUNCTION("""COMPUTED_VALUE"""),108.0)</f>
        <v>108</v>
      </c>
      <c r="B109" s="1" t="str">
        <f>IFERROR(__xludf.DUMMYFUNCTION("""COMPUTED_VALUE"""),"Equatorial Guinea")</f>
        <v>Equatorial Guinea</v>
      </c>
      <c r="C109" s="1">
        <f>IFERROR(__xludf.DUMMYFUNCTION("""COMPUTED_VALUE"""),56.0)</f>
        <v>56</v>
      </c>
      <c r="D109" s="1"/>
      <c r="E109" s="2">
        <f>IFERROR(__xludf.DUMMYFUNCTION("""COMPUTED_VALUE"""),158.0)</f>
        <v>158</v>
      </c>
      <c r="F109" s="1" t="str">
        <f>IFERROR(__xludf.DUMMYFUNCTION("""COMPUTED_VALUE"""),"30.0 °C")</f>
        <v>30.0 °C</v>
      </c>
    </row>
  </sheetData>
  <drawing r:id="rId1"/>
</worksheet>
</file>