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62FE981A-1473-4C63-9D77-E27939BD2AF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10" i="3" l="1"/>
  <c r="F11" i="3"/>
  <c r="F9" i="3"/>
  <c r="F9" i="2"/>
  <c r="E11" i="3"/>
  <c r="E10" i="3"/>
  <c r="E9" i="3"/>
  <c r="D11" i="3"/>
  <c r="D10" i="3"/>
  <c r="D9" i="3"/>
  <c r="C10" i="3"/>
  <c r="C11" i="3"/>
  <c r="C9" i="3"/>
  <c r="B11" i="3"/>
  <c r="B10" i="3"/>
  <c r="B9" i="3"/>
  <c r="F3" i="3"/>
  <c r="F4" i="3"/>
  <c r="F5" i="3"/>
  <c r="F2" i="3"/>
  <c r="F2" i="2"/>
  <c r="E5" i="3"/>
  <c r="E4" i="3"/>
  <c r="E3" i="3"/>
  <c r="E2" i="3"/>
  <c r="D5" i="3"/>
  <c r="D4" i="3"/>
  <c r="D3" i="3"/>
  <c r="D2" i="3"/>
  <c r="C3" i="3" l="1"/>
  <c r="C4" i="3"/>
  <c r="C5" i="3"/>
  <c r="C2" i="3"/>
  <c r="B3" i="3"/>
  <c r="B4" i="3"/>
  <c r="B5" i="3"/>
  <c r="B2" i="3"/>
  <c r="F52" i="1"/>
  <c r="F49" i="1"/>
  <c r="F48" i="1"/>
  <c r="F47" i="1"/>
  <c r="F45" i="1"/>
  <c r="F44" i="1"/>
  <c r="F43" i="1" l="1"/>
  <c r="F42" i="1"/>
  <c r="F39" i="1"/>
  <c r="F38" i="1"/>
  <c r="F37" i="1"/>
  <c r="F36" i="1"/>
  <c r="F33" i="1"/>
  <c r="F32" i="1"/>
  <c r="F31" i="1"/>
  <c r="F30" i="1"/>
  <c r="F29" i="1"/>
  <c r="F10" i="2" l="1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<sst xmlns="http://schemas.openxmlformats.org/spreadsheetml/2006/main" count="1531" uniqueCount="76">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</sst>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0" fillId="4" borderId="1" xfId="0" applyFill="1" applyBorder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42" workbookViewId="0">
      <selection activeCell="F46" sqref="F46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19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19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19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19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19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19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19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19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19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COUNTIF(A1:G25,G2)</f>
        <v>4</v>
      </c>
    </row>
    <row r="30" spans="1:7" x14ac:dyDescent="0.25">
      <c r="E30" s="4" t="s">
        <v>36</v>
      </c>
      <c r="F30">
        <f>COUNTIF(A1:G25,D12)</f>
        <v>5</v>
      </c>
    </row>
    <row r="31" spans="1:7" x14ac:dyDescent="0.25">
      <c r="E31" s="4" t="s">
        <v>37</v>
      </c>
      <c r="F31">
        <f>COUNTIFS(A1:G25,F3)</f>
        <v>8</v>
      </c>
    </row>
    <row r="32" spans="1:7" x14ac:dyDescent="0.25">
      <c r="E32" s="4" t="s">
        <v>38</v>
      </c>
      <c r="F32">
        <f>COUNTIF(C1:C25,C23)</f>
        <v>6</v>
      </c>
    </row>
    <row r="33" spans="5:6" x14ac:dyDescent="0.25">
      <c r="E33" s="4" t="s">
        <v>30</v>
      </c>
      <c r="F33">
        <f>COUNTIF(E1:E25,"&lt;20")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COUNTIFS(F2:F25,"truck 1",C2:C25,"peter White")</f>
        <v>2</v>
      </c>
    </row>
    <row r="44" spans="5:6" x14ac:dyDescent="0.25">
      <c r="E44" s="4" t="s">
        <v>41</v>
      </c>
      <c r="F44">
        <f>COUNTIFS(G2:G25,"Boston",B2:B25,"&gt;3/2/2013")</f>
        <v>2</v>
      </c>
    </row>
    <row r="45" spans="5:6" x14ac:dyDescent="0.25">
      <c r="E45" s="4" t="s">
        <v>42</v>
      </c>
      <c r="F45">
        <f>COUNTIFS(B2:B25,"&gt;3/2/2013",B2:B25,"&lt;6/2/2013")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43</v>
      </c>
      <c r="F49">
        <f>SUMIFS(E2:E25,B2:B25,"&gt;3/2/2013",B2:B25,"&lt;6/2/2013")</f>
        <v>194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8" workbookViewId="0">
      <selection activeCell="F9" sqref="F9:F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COUNTIF($B$16:$B$241,A2)</f>
        <v>71</v>
      </c>
      <c r="C2" s="2">
        <f>SUMIFS($E$16:$E$241,$B$16:$B$241,A2)</f>
        <v>717</v>
      </c>
      <c r="D2" s="2">
        <f>COUNTIFS(D16:D241,"Cash",B16:B241,"Shaving")</f>
        <v>42</v>
      </c>
      <c r="E2" s="2">
        <f>COUNTIFS(D16:D241,"credit card",B16:B241,"Shaving")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COUNTIF($B$16:$B$241,A3)</f>
        <v>46</v>
      </c>
      <c r="C3" s="2">
        <f t="shared" ref="C3:C5" si="1">SUMIFS($E$16:$E$241,$B$16:$B$241,A3)</f>
        <v>1934</v>
      </c>
      <c r="D3" s="2">
        <f>COUNTIFS(D17:D242,"Cash",B17:B242,"Washing and combing")</f>
        <v>31</v>
      </c>
      <c r="E3" s="2">
        <f>COUNTIFS(D16:D241,"Credit Card",B16:B241,"Washing and Combing")</f>
        <v>15</v>
      </c>
      <c r="F3" s="2">
        <f t="shared" ref="F3:F5" si="2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>COUNTIFS(D18:D243,"Cash",B18:B243,"Dyeing")</f>
        <v>35</v>
      </c>
      <c r="E4" s="2">
        <f>COUNTIFS(D16:D241,"Credit Card",B16:B241,"Dyeing")</f>
        <v>15</v>
      </c>
      <c r="F4" s="2">
        <f t="shared" si="2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>COUNTIFS(D19:D244,"Cash",B19:B244,"Meeting Hairstyles")</f>
        <v>21</v>
      </c>
      <c r="E5" s="2">
        <f>COUNTIFS(D16:D241,"Credit Card",B16:B241,"Meeting hairstyles")</f>
        <v>11</v>
      </c>
      <c r="F5" s="2">
        <f t="shared" si="2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COUNTIF(C15:C241,"jane")</f>
        <v>25</v>
      </c>
      <c r="C9" s="2">
        <f>SUMIFS(E16:E241,C16:C241,A9)</f>
        <v>688</v>
      </c>
      <c r="D9" s="2">
        <f>COUNTIFS( B16:B241,"Shaving",C16:C241,"jane")</f>
        <v>7</v>
      </c>
      <c r="E9" s="2">
        <f>COUNTIFS(B16:B241,"Kids",C16:C241,"jane")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>COUNTIF(C16:C242,"Martha")</f>
        <v>31</v>
      </c>
      <c r="C10" s="2">
        <f t="shared" ref="C10:C11" si="3">SUMIFS(E17:E242,C17:C242,A10)</f>
        <v>965</v>
      </c>
      <c r="D10" s="2">
        <f>COUNTIFS( B17:B242,"Shaving",C17:C242,"Martha")</f>
        <v>8</v>
      </c>
      <c r="E10" s="2">
        <f>COUNTIFS(B17:B242,"Kids",C17:C242,"Martha")</f>
        <v>1</v>
      </c>
      <c r="F10" s="2">
        <f t="shared" ref="F10:F11" si="4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>COUNTIF(C17:C243,"Alex")</f>
        <v>23</v>
      </c>
      <c r="C11" s="2">
        <f t="shared" si="3"/>
        <v>701</v>
      </c>
      <c r="D11" s="2">
        <f>COUNTIFS( B18:B243,"Shaving",C18:C243,"Alex")</f>
        <v>5</v>
      </c>
      <c r="E11" s="2">
        <f>COUNTIFS(B18:B243,"Kids",C18:C243,"Alex")</f>
        <v>1</v>
      </c>
      <c r="F11" s="2">
        <f t="shared" si="4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4" sqref="F14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>COUNTIFS($B$16:$B$241,A3)</f>
        <v>46</v>
      </c>
      <c r="C3" s="2">
        <f>SUMIFS($E$16:$E$241,$B$16:$B$241,A3)</f>
        <v>1934</v>
      </c>
      <c r="D3" s="2">
        <f>COUNTIFS($D$16:$D$241,"cash",$B$16:$B$241,A3)</f>
        <v>31</v>
      </c>
      <c r="E3" s="2">
        <f>COUNTIFS($D$16:$D$241,"credit card",$B$16:$B$241,A3)</f>
        <v>15</v>
      </c>
      <c r="F3" s="2">
        <f>SUMIFS($E$16:$E$241,$D$16:$D$241,"cash",$B$16:$B$241,A3)</f>
        <v>1350</v>
      </c>
    </row>
    <row r="4" spans="1:6" x14ac:dyDescent="0.25">
      <c r="A4" s="10" t="s">
        <v>48</v>
      </c>
      <c r="B4" s="2">
        <f>COUNTIFS($B$16:$B$241,A4)</f>
        <v>50</v>
      </c>
      <c r="C4" s="2">
        <f>SUMIFS($E$16:$E$241,$B$16:$B$241,A4)</f>
        <v>1650</v>
      </c>
      <c r="D4" s="2">
        <f>COUNTIFS($D$16:$D$241,"cash",$B$16:$B$241,A4)</f>
        <v>35</v>
      </c>
      <c r="E4" s="2">
        <f>COUNTIFS($D$16:$D$241,"credit card",$B$16:$B$241,A4)</f>
        <v>15</v>
      </c>
      <c r="F4" s="2">
        <f>SUMIFS($E$16:$E$241,$D$16:$D$241,"cash",$B$16:$B$241,A4)</f>
        <v>1155</v>
      </c>
    </row>
    <row r="5" spans="1:6" x14ac:dyDescent="0.25">
      <c r="A5" s="2" t="s">
        <v>52</v>
      </c>
      <c r="B5" s="2">
        <f>COUNTIFS($B$16:$B$241,A5)</f>
        <v>32</v>
      </c>
      <c r="C5" s="2">
        <f>SUMIFS($E$16:$E$241,$B$16:$B$241,A5)</f>
        <v>1119</v>
      </c>
      <c r="D5" s="2">
        <f>COUNTIFS($D$16:$D$241,"cash",$B$16:$B$241,A5)</f>
        <v>21</v>
      </c>
      <c r="E5" s="2">
        <f>COUNTIFS($D$16:$D$241,"credit card",$B$16:$B$241,A5)</f>
        <v>11</v>
      </c>
      <c r="F5" s="2">
        <f>SUMIFS($E$16:$E$241,$D$16:$D$241,"cash",$B$16:$B$241,A5)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>COUNTIFS($C$16:$C$241,A10)</f>
        <v>31</v>
      </c>
      <c r="C10" s="2">
        <f>SUMIFS($E$16:$E$241,$C$16:$C$241,A10)</f>
        <v>965</v>
      </c>
      <c r="D10" s="2">
        <f>COUNTIFS($C$16:$C$241,A10,$B$16:$B$241,"Shaving")</f>
        <v>8</v>
      </c>
      <c r="E10" s="2">
        <f>COUNTIFS($C$16:$C$241,A10,$B$16:$B$241,"Kids")</f>
        <v>1</v>
      </c>
      <c r="F10" s="2">
        <f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>COUNTIFS($C$16:$C$241,A11)</f>
        <v>23</v>
      </c>
      <c r="C11" s="2">
        <f>SUMIFS($E$16:$E$241,$C$16:$C$241,A11)</f>
        <v>701</v>
      </c>
      <c r="D11" s="2">
        <f>COUNTIFS($C$16:$C$241,A11,$B$16:$B$241,"Shaving")</f>
        <v>5</v>
      </c>
      <c r="E11" s="2">
        <f>COUNTIFS($C$16:$C$241,A11,$B$16:$B$241,"Kids")</f>
        <v>1</v>
      </c>
      <c r="F11" s="2">
        <f>SUMIFS($E$16:$E$241,$C$16:$C$241,A11,$B$16:$B$241,"Shaving",$A$16:$A$241,"&gt;=5/10/2013",$A$16:$A$241,"&lt;=5/20/2013")</f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20" t="s">
        <v>65</v>
      </c>
      <c r="B14" s="20"/>
      <c r="C14" s="20"/>
      <c r="D14" s="20"/>
      <c r="E14" s="20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Admin</cp:lastModifiedBy>
  <dcterms:created xsi:type="dcterms:W3CDTF">2013-06-05T17:23:06Z</dcterms:created>
  <dcterms:modified xsi:type="dcterms:W3CDTF">2022-02-02T08:51:07Z</dcterms:modified>
</cp:coreProperties>
</file>