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P:\+ MPD Clinic folder\AphasiaBank\UCL participant files\"/>
    </mc:Choice>
  </mc:AlternateContent>
  <bookViews>
    <workbookView xWindow="0" yWindow="0" windowWidth="19155" windowHeight="10170" tabRatio="190" activeTab="1"/>
  </bookViews>
  <sheets>
    <sheet name="ReadMe" sheetId="1" r:id="rId1"/>
    <sheet name="Time 1" sheetId="2" r:id="rId2"/>
    <sheet name="Repeats" sheetId="3" r:id="rId3"/>
  </sheets>
  <definedNames>
    <definedName name="_xlnm.Print_Area" localSheetId="0">ReadMe!$1:$12</definedName>
    <definedName name="_xlnm.Print_Titles" localSheetId="0">ReadMe!$A:$A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2" l="1"/>
  <c r="E5" i="2" l="1"/>
  <c r="E4" i="2"/>
  <c r="E3" i="2"/>
  <c r="E132" i="3" l="1"/>
  <c r="E131" i="3"/>
  <c r="E130" i="3"/>
  <c r="E129" i="3"/>
  <c r="E128" i="3"/>
  <c r="E127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AV92" i="3"/>
  <c r="AV93" i="3"/>
  <c r="AV94" i="3"/>
  <c r="AV95" i="3"/>
  <c r="AT92" i="3"/>
  <c r="AT93" i="3"/>
  <c r="AT94" i="3"/>
  <c r="AT95" i="3"/>
  <c r="U95" i="3"/>
  <c r="E95" i="3"/>
  <c r="AE94" i="3"/>
  <c r="U94" i="3"/>
  <c r="E94" i="3"/>
  <c r="E93" i="3"/>
  <c r="E92" i="3"/>
  <c r="AV88" i="3"/>
  <c r="AV89" i="3"/>
  <c r="AV90" i="3"/>
  <c r="AV91" i="3"/>
  <c r="AT88" i="3"/>
  <c r="AT89" i="3"/>
  <c r="AT90" i="3"/>
  <c r="AT91" i="3"/>
  <c r="U91" i="3"/>
  <c r="E91" i="3"/>
  <c r="U90" i="3"/>
  <c r="E90" i="3"/>
  <c r="E89" i="3"/>
  <c r="E88" i="3"/>
  <c r="AV84" i="3"/>
  <c r="AV85" i="3"/>
  <c r="AV86" i="3"/>
  <c r="AV87" i="3"/>
  <c r="AT84" i="3"/>
  <c r="AT85" i="3"/>
  <c r="AT86" i="3"/>
  <c r="AT87" i="3"/>
  <c r="U87" i="3"/>
  <c r="E87" i="3"/>
  <c r="AE86" i="3"/>
  <c r="U86" i="3"/>
  <c r="E86" i="3"/>
  <c r="E85" i="3"/>
  <c r="E84" i="3"/>
  <c r="AV83" i="3"/>
  <c r="AT83" i="3"/>
  <c r="U83" i="3"/>
  <c r="E83" i="3"/>
  <c r="E82" i="3"/>
  <c r="AV80" i="3"/>
  <c r="AV81" i="3"/>
  <c r="AT80" i="3"/>
  <c r="AT81" i="3"/>
  <c r="E81" i="3"/>
  <c r="E80" i="3"/>
  <c r="E79" i="3"/>
  <c r="AV76" i="3"/>
  <c r="AV77" i="3"/>
  <c r="AV78" i="3"/>
  <c r="AT76" i="3"/>
  <c r="AT77" i="3"/>
  <c r="AT78" i="3"/>
  <c r="AE78" i="3"/>
  <c r="E78" i="3"/>
  <c r="E77" i="3"/>
  <c r="E76" i="3"/>
  <c r="AV75" i="3"/>
  <c r="AT75" i="3"/>
  <c r="AE75" i="3"/>
  <c r="U75" i="3"/>
  <c r="E75" i="3"/>
  <c r="E74" i="3"/>
  <c r="AV72" i="3"/>
  <c r="AV73" i="3"/>
  <c r="AT72" i="3"/>
  <c r="AT73" i="3"/>
  <c r="E73" i="3"/>
  <c r="E72" i="3"/>
  <c r="AV68" i="3"/>
  <c r="AV69" i="3"/>
  <c r="AV70" i="3"/>
  <c r="AV71" i="3"/>
  <c r="AT68" i="3"/>
  <c r="AT69" i="3"/>
  <c r="AT70" i="3"/>
  <c r="AT71" i="3"/>
  <c r="U71" i="3"/>
  <c r="E71" i="3"/>
  <c r="AE70" i="3"/>
  <c r="U70" i="3"/>
  <c r="E70" i="3"/>
  <c r="E69" i="3"/>
  <c r="E68" i="3"/>
  <c r="E67" i="3"/>
  <c r="AV64" i="3"/>
  <c r="AV65" i="3"/>
  <c r="AV66" i="3"/>
  <c r="AT64" i="3"/>
  <c r="AT65" i="3"/>
  <c r="AT66" i="3"/>
  <c r="E66" i="3"/>
  <c r="E65" i="3"/>
  <c r="E64" i="3"/>
  <c r="AV60" i="3"/>
  <c r="AV61" i="3"/>
  <c r="AV62" i="3"/>
  <c r="AV63" i="3"/>
  <c r="AT60" i="3"/>
  <c r="AT61" i="3"/>
  <c r="AT62" i="3"/>
  <c r="AT63" i="3"/>
  <c r="AE63" i="3"/>
  <c r="E63" i="3"/>
  <c r="E62" i="3"/>
  <c r="E61" i="3"/>
  <c r="E60" i="3"/>
  <c r="AV56" i="3"/>
  <c r="AV57" i="3"/>
  <c r="AV58" i="3"/>
  <c r="AV59" i="3"/>
  <c r="AT56" i="3"/>
  <c r="AT57" i="3"/>
  <c r="AT58" i="3"/>
  <c r="AT59" i="3"/>
  <c r="E59" i="3"/>
  <c r="E58" i="3"/>
  <c r="E57" i="3"/>
  <c r="E56" i="3"/>
  <c r="AV53" i="3"/>
  <c r="AV54" i="3"/>
  <c r="AV55" i="3"/>
  <c r="AT53" i="3"/>
  <c r="AT54" i="3"/>
  <c r="AT55" i="3"/>
  <c r="E55" i="3"/>
  <c r="E54" i="3"/>
  <c r="E53" i="3"/>
  <c r="AV49" i="3"/>
  <c r="AV50" i="3"/>
  <c r="AV51" i="3"/>
  <c r="AV52" i="3"/>
  <c r="AT49" i="3"/>
  <c r="AT50" i="3"/>
  <c r="AT51" i="3"/>
  <c r="AT52" i="3"/>
  <c r="E52" i="3"/>
  <c r="E51" i="3"/>
  <c r="E50" i="3"/>
  <c r="E49" i="3"/>
  <c r="AV46" i="3"/>
  <c r="AV47" i="3"/>
  <c r="AV48" i="3"/>
  <c r="AT41" i="3"/>
  <c r="AT42" i="3"/>
  <c r="AT46" i="3"/>
  <c r="AT47" i="3"/>
  <c r="AT48" i="3"/>
  <c r="E48" i="3"/>
  <c r="E47" i="3"/>
  <c r="E46" i="3"/>
  <c r="AV42" i="3"/>
  <c r="AV43" i="3"/>
  <c r="AV44" i="3"/>
  <c r="AV45" i="3"/>
  <c r="AT43" i="3"/>
  <c r="AT44" i="3"/>
  <c r="AT45" i="3"/>
  <c r="E45" i="3"/>
  <c r="E44" i="3"/>
  <c r="E43" i="3"/>
  <c r="E42" i="3"/>
  <c r="AV41" i="3"/>
  <c r="E41" i="3"/>
  <c r="AV38" i="3"/>
  <c r="AV39" i="3"/>
  <c r="AV40" i="3"/>
  <c r="AT38" i="3"/>
  <c r="AT39" i="3"/>
  <c r="AT40" i="3"/>
  <c r="E40" i="3"/>
  <c r="E39" i="3"/>
  <c r="E38" i="3"/>
  <c r="AV35" i="3"/>
  <c r="AV36" i="3"/>
  <c r="AV37" i="3"/>
  <c r="AT35" i="3"/>
  <c r="AT36" i="3"/>
  <c r="AT37" i="3"/>
  <c r="E37" i="3"/>
  <c r="E36" i="3"/>
  <c r="E35" i="3"/>
  <c r="AV34" i="3"/>
  <c r="AT34" i="3"/>
  <c r="E34" i="3"/>
  <c r="AV31" i="3"/>
  <c r="AV32" i="3"/>
  <c r="AV33" i="3"/>
  <c r="AT31" i="3"/>
  <c r="AT32" i="3"/>
  <c r="AT33" i="3"/>
  <c r="E33" i="3"/>
  <c r="E32" i="3"/>
  <c r="E31" i="3"/>
  <c r="AV29" i="3"/>
  <c r="AV30" i="3"/>
  <c r="AT29" i="3"/>
  <c r="AT30" i="3"/>
  <c r="E30" i="3"/>
  <c r="E29" i="3"/>
  <c r="AV26" i="3"/>
  <c r="AV27" i="3"/>
  <c r="AV28" i="3"/>
  <c r="AT26" i="3"/>
  <c r="AT27" i="3"/>
  <c r="AT28" i="3"/>
  <c r="E28" i="3"/>
  <c r="E27" i="3"/>
  <c r="E26" i="3"/>
  <c r="AV25" i="3"/>
  <c r="AT22" i="3"/>
  <c r="AT23" i="3"/>
  <c r="AT24" i="3"/>
  <c r="AT25" i="3"/>
  <c r="E25" i="3"/>
  <c r="AV24" i="3"/>
  <c r="E24" i="3"/>
  <c r="AV23" i="3"/>
  <c r="E23" i="3"/>
  <c r="AV22" i="3"/>
  <c r="E22" i="3"/>
  <c r="AV16" i="3"/>
  <c r="AV17" i="3"/>
  <c r="AV18" i="3"/>
  <c r="AV19" i="3"/>
  <c r="AV20" i="3"/>
  <c r="AV21" i="3"/>
  <c r="AT16" i="3"/>
  <c r="AT17" i="3"/>
  <c r="AT18" i="3"/>
  <c r="AT19" i="3"/>
  <c r="AT20" i="3"/>
  <c r="AT21" i="3"/>
  <c r="E21" i="3"/>
  <c r="E20" i="3"/>
  <c r="E19" i="3"/>
  <c r="E18" i="3"/>
  <c r="E17" i="3"/>
  <c r="E16" i="3"/>
  <c r="AV11" i="3"/>
  <c r="AV12" i="3"/>
  <c r="AV13" i="3"/>
  <c r="AV14" i="3"/>
  <c r="AV15" i="3"/>
  <c r="AT11" i="3"/>
  <c r="AT12" i="3"/>
  <c r="AT13" i="3"/>
  <c r="AT14" i="3"/>
  <c r="AT15" i="3"/>
  <c r="E15" i="3"/>
  <c r="E14" i="3"/>
  <c r="E13" i="3"/>
  <c r="E12" i="3"/>
  <c r="E11" i="3"/>
  <c r="E10" i="3"/>
  <c r="E9" i="3"/>
  <c r="E8" i="3"/>
  <c r="E7" i="3"/>
  <c r="E6" i="3"/>
  <c r="E5" i="3"/>
  <c r="E4" i="3"/>
</calcChain>
</file>

<file path=xl/sharedStrings.xml><?xml version="1.0" encoding="utf-8"?>
<sst xmlns="http://schemas.openxmlformats.org/spreadsheetml/2006/main" count="5521" uniqueCount="489">
  <si>
    <t>medical records</t>
    <phoneticPr fontId="2" type="noConversion"/>
  </si>
  <si>
    <t>second testing</t>
  </si>
  <si>
    <t>OS</t>
    <phoneticPr fontId="2" type="noConversion"/>
  </si>
  <si>
    <t>A</t>
    <phoneticPr fontId="2" type="noConversion"/>
  </si>
  <si>
    <t>MUL</t>
    <phoneticPr fontId="2" type="noConversion"/>
  </si>
  <si>
    <t>he, fr</t>
    <phoneticPr fontId="2" type="noConversion"/>
  </si>
  <si>
    <t>OTH</t>
    <phoneticPr fontId="2" type="noConversion"/>
  </si>
  <si>
    <t>Y</t>
    <phoneticPr fontId="2" type="noConversion"/>
  </si>
  <si>
    <t>ISC</t>
    <phoneticPr fontId="2" type="noConversion"/>
  </si>
  <si>
    <t>MRI</t>
    <phoneticPr fontId="2" type="noConversion"/>
  </si>
  <si>
    <t>hypoglycemia</t>
    <phoneticPr fontId="2" type="noConversion"/>
  </si>
  <si>
    <t>scale05b</t>
    <phoneticPr fontId="2" type="noConversion"/>
  </si>
  <si>
    <t>M</t>
    <phoneticPr fontId="2" type="noConversion"/>
  </si>
  <si>
    <t>moderate atherosclerosis of both internal carotid and vertebral arteries</t>
    <phoneticPr fontId="2" type="noConversion"/>
  </si>
  <si>
    <t>scale06b</t>
  </si>
  <si>
    <t>FLU</t>
    <phoneticPr fontId="2" type="noConversion"/>
  </si>
  <si>
    <t>scale11b</t>
  </si>
  <si>
    <t>L</t>
    <phoneticPr fontId="2" type="noConversion"/>
  </si>
  <si>
    <t>subcortical</t>
    <phoneticPr fontId="2" type="noConversion"/>
  </si>
  <si>
    <t>researcher</t>
    <phoneticPr fontId="2" type="noConversion"/>
  </si>
  <si>
    <t>TRE</t>
    <phoneticPr fontId="2" type="noConversion"/>
  </si>
  <si>
    <t>scale15b</t>
    <phoneticPr fontId="2" type="noConversion"/>
  </si>
  <si>
    <t>second testing</t>
    <phoneticPr fontId="2" type="noConversion"/>
  </si>
  <si>
    <t>U</t>
    <phoneticPr fontId="2" type="noConversion"/>
  </si>
  <si>
    <t>scale18b</t>
  </si>
  <si>
    <t>F</t>
    <phoneticPr fontId="2" type="noConversion"/>
  </si>
  <si>
    <t>LP</t>
    <phoneticPr fontId="2" type="noConversion"/>
  </si>
  <si>
    <t>HEM</t>
    <phoneticPr fontId="2" type="noConversion"/>
  </si>
  <si>
    <t>AA</t>
    <phoneticPr fontId="2" type="noConversion"/>
  </si>
  <si>
    <t>real estate</t>
    <phoneticPr fontId="2" type="noConversion"/>
  </si>
  <si>
    <t>psychiatrist diagnosis; on meds</t>
    <phoneticPr fontId="2" type="noConversion"/>
  </si>
  <si>
    <t>seizure disorder</t>
    <phoneticPr fontId="2" type="noConversion"/>
  </si>
  <si>
    <t>good</t>
    <phoneticPr fontId="2" type="noConversion"/>
  </si>
  <si>
    <t>US</t>
    <phoneticPr fontId="2" type="noConversion"/>
  </si>
  <si>
    <t>NA</t>
    <phoneticPr fontId="2" type="noConversion"/>
  </si>
  <si>
    <t>scale02b</t>
  </si>
  <si>
    <t>N</t>
    <phoneticPr fontId="2" type="noConversion"/>
  </si>
  <si>
    <t>R</t>
    <phoneticPr fontId="2" type="noConversion"/>
  </si>
  <si>
    <t>excellent</t>
    <phoneticPr fontId="2" type="noConversion"/>
  </si>
  <si>
    <t>WH</t>
    <phoneticPr fontId="2" type="noConversion"/>
  </si>
  <si>
    <t>frontal</t>
    <phoneticPr fontId="2" type="noConversion"/>
  </si>
  <si>
    <t>seizures</t>
    <phoneticPr fontId="2" type="noConversion"/>
  </si>
  <si>
    <t>MON</t>
    <phoneticPr fontId="2" type="noConversion"/>
  </si>
  <si>
    <t>STR</t>
    <phoneticPr fontId="2" type="noConversion"/>
  </si>
  <si>
    <t>NFL</t>
    <phoneticPr fontId="2" type="noConversion"/>
  </si>
  <si>
    <t>BRO</t>
    <phoneticPr fontId="2" type="noConversion"/>
  </si>
  <si>
    <t>eng</t>
    <phoneticPr fontId="2" type="noConversion"/>
  </si>
  <si>
    <t>PA</t>
    <phoneticPr fontId="2" type="noConversion"/>
  </si>
  <si>
    <t>Hx Other Neurological Conditions</t>
    <phoneticPr fontId="2" type="noConversion"/>
  </si>
  <si>
    <t>PS</t>
  </si>
  <si>
    <t>MRI</t>
  </si>
  <si>
    <t>Date of Most Recent Stroke</t>
    <phoneticPr fontId="2" type="noConversion"/>
  </si>
  <si>
    <t>FLU</t>
  </si>
  <si>
    <t>CON</t>
  </si>
  <si>
    <t>NCL</t>
    <phoneticPr fontId="2" type="noConversion"/>
  </si>
  <si>
    <t>medical records</t>
  </si>
  <si>
    <t>sales training</t>
    <phoneticPr fontId="2" type="noConversion"/>
  </si>
  <si>
    <t>Dental surgeon</t>
    <phoneticPr fontId="2" type="noConversion"/>
  </si>
  <si>
    <t>thompson07b</t>
  </si>
  <si>
    <t>OTH</t>
  </si>
  <si>
    <t>HL</t>
    <phoneticPr fontId="2" type="noConversion"/>
  </si>
  <si>
    <t>tests, conv</t>
    <phoneticPr fontId="2" type="noConversion"/>
  </si>
  <si>
    <t>history of hypertension, heart attack since stroke</t>
    <phoneticPr fontId="2" type="noConversion"/>
  </si>
  <si>
    <t>on meds, depression persists per neuropsych eval</t>
    <phoneticPr fontId="2" type="noConversion"/>
  </si>
  <si>
    <t>OC</t>
  </si>
  <si>
    <t>clinical interaction</t>
    <phoneticPr fontId="2" type="noConversion"/>
  </si>
  <si>
    <t>GLO</t>
  </si>
  <si>
    <t>tumor, seizures</t>
    <phoneticPr fontId="2" type="noConversion"/>
  </si>
  <si>
    <t>RP</t>
    <phoneticPr fontId="2" type="noConversion"/>
  </si>
  <si>
    <t>clinician report</t>
    <phoneticPr fontId="2" type="noConversion"/>
  </si>
  <si>
    <t>Participant ID</t>
  </si>
  <si>
    <t>Employment  Status</t>
  </si>
  <si>
    <t>Basis for Clinician's Classif/Type</t>
  </si>
  <si>
    <t>Lesion Side</t>
  </si>
  <si>
    <t>W</t>
  </si>
  <si>
    <t>LBI</t>
    <phoneticPr fontId="2" type="noConversion"/>
  </si>
  <si>
    <t>Race</t>
  </si>
  <si>
    <t>WH</t>
  </si>
  <si>
    <t>RW</t>
  </si>
  <si>
    <t>Lesion Etiology</t>
  </si>
  <si>
    <t>RW</t>
    <phoneticPr fontId="2" type="noConversion"/>
  </si>
  <si>
    <t>clinician</t>
  </si>
  <si>
    <t>NM</t>
    <phoneticPr fontId="2" type="noConversion"/>
  </si>
  <si>
    <t>WER</t>
  </si>
  <si>
    <t>Lesion Side (previous stroke)</t>
    <phoneticPr fontId="2" type="noConversion"/>
  </si>
  <si>
    <t>ANO</t>
    <phoneticPr fontId="2" type="noConversion"/>
  </si>
  <si>
    <t>tests, conv</t>
  </si>
  <si>
    <t>STR</t>
  </si>
  <si>
    <t>Language Status</t>
  </si>
  <si>
    <t>SP</t>
  </si>
  <si>
    <t>Lesion Description</t>
    <phoneticPr fontId="2" type="noConversion"/>
  </si>
  <si>
    <t>LBI</t>
  </si>
  <si>
    <t>RP</t>
  </si>
  <si>
    <t>Gender</t>
  </si>
  <si>
    <t>DOB</t>
  </si>
  <si>
    <t>Handedness</t>
  </si>
  <si>
    <t>R</t>
  </si>
  <si>
    <t>Latin, French, Spanish</t>
  </si>
  <si>
    <t>MUL</t>
  </si>
  <si>
    <t>TCM</t>
  </si>
  <si>
    <t>CA</t>
  </si>
  <si>
    <t>CHI</t>
  </si>
  <si>
    <t>Years of Education</t>
  </si>
  <si>
    <t>NCL</t>
  </si>
  <si>
    <t>large right basal ganglia hemorrhage with intraventricular extension and mass effect. Second focus of parenchymal hemorrhage in the high white matter of the right frontal convexity</t>
    <phoneticPr fontId="2" type="noConversion"/>
  </si>
  <si>
    <t>Adequate Hearing</t>
    <phoneticPr fontId="2" type="noConversion"/>
  </si>
  <si>
    <t>depression reportedly resolved with meds</t>
    <phoneticPr fontId="2" type="noConversion"/>
  </si>
  <si>
    <t>Aphasia Etiology</t>
    <phoneticPr fontId="2" type="noConversion"/>
  </si>
  <si>
    <t>Aphasia Type -- Clin Impression -- Luria</t>
    <phoneticPr fontId="2" type="noConversion"/>
  </si>
  <si>
    <t>Other Languages, in order learned</t>
    <phoneticPr fontId="2" type="noConversion"/>
  </si>
  <si>
    <t>researcher</t>
  </si>
  <si>
    <t>good</t>
  </si>
  <si>
    <t>PA</t>
  </si>
  <si>
    <t>Aphasia Category -- Clin Impression</t>
    <phoneticPr fontId="2" type="noConversion"/>
  </si>
  <si>
    <t>librarian</t>
    <phoneticPr fontId="2" type="noConversion"/>
  </si>
  <si>
    <t>OF</t>
  </si>
  <si>
    <t>M</t>
  </si>
  <si>
    <t>antique dealer</t>
    <phoneticPr fontId="2" type="noConversion"/>
  </si>
  <si>
    <t>Test Date</t>
  </si>
  <si>
    <t>Dysarthria</t>
  </si>
  <si>
    <t>N</t>
  </si>
  <si>
    <t>Depression Evidence</t>
  </si>
  <si>
    <t>HEM</t>
  </si>
  <si>
    <t>Apraxia of Speech</t>
  </si>
  <si>
    <t>Depression</t>
  </si>
  <si>
    <t>Lesion Location Basis</t>
  </si>
  <si>
    <t>Birth Country</t>
  </si>
  <si>
    <t>Years in US</t>
  </si>
  <si>
    <t>Knows Cinderella</t>
  </si>
  <si>
    <t xml:space="preserve">Aphasia Type --Clin Impression -- Boston </t>
    <phoneticPr fontId="2" type="noConversion"/>
  </si>
  <si>
    <t>AT&amp;T, tourbus driver</t>
    <phoneticPr fontId="2" type="noConversion"/>
  </si>
  <si>
    <t>Specify Neurological Conditions</t>
    <phoneticPr fontId="2" type="noConversion"/>
  </si>
  <si>
    <t>ANO</t>
  </si>
  <si>
    <t>Aphasia Duration</t>
  </si>
  <si>
    <t>hx of post stroke seizure</t>
    <phoneticPr fontId="2" type="noConversion"/>
  </si>
  <si>
    <t>desktop publishing</t>
    <phoneticPr fontId="2" type="noConversion"/>
  </si>
  <si>
    <t>Other Aphasia Etiology</t>
    <phoneticPr fontId="2" type="noConversion"/>
  </si>
  <si>
    <t>Occupation</t>
  </si>
  <si>
    <t>General Health</t>
  </si>
  <si>
    <t>Primary Language</t>
  </si>
  <si>
    <t>NA</t>
  </si>
  <si>
    <t>U</t>
  </si>
  <si>
    <t>NFL</t>
  </si>
  <si>
    <t>NM</t>
  </si>
  <si>
    <t>WER</t>
    <phoneticPr fontId="2" type="noConversion"/>
  </si>
  <si>
    <t>financial manager, Bethlehem Steel</t>
    <phoneticPr fontId="2" type="noConversion"/>
  </si>
  <si>
    <t>left MCA ischemic infarction</t>
    <phoneticPr fontId="2" type="noConversion"/>
  </si>
  <si>
    <t>Hx Previous Stroke</t>
  </si>
  <si>
    <t>BRO</t>
  </si>
  <si>
    <t>MON</t>
  </si>
  <si>
    <t>L</t>
  </si>
  <si>
    <t>F</t>
  </si>
  <si>
    <t>US</t>
  </si>
  <si>
    <t>Y</t>
  </si>
  <si>
    <t>ISC</t>
  </si>
  <si>
    <t>Years SLP Tx</t>
  </si>
  <si>
    <t>Informant Relationship to Participant</t>
    <phoneticPr fontId="2" type="noConversion"/>
  </si>
  <si>
    <t>Adequate Vision</t>
    <phoneticPr fontId="2" type="noConversion"/>
  </si>
  <si>
    <t>Date of Previous Stroke</t>
    <phoneticPr fontId="2" type="noConversion"/>
  </si>
  <si>
    <t>Date of Other Previous Stroke (if multiple)</t>
    <phoneticPr fontId="2" type="noConversion"/>
  </si>
  <si>
    <t>AA</t>
  </si>
  <si>
    <t>hypertension, depression</t>
    <phoneticPr fontId="2" type="noConversion"/>
  </si>
  <si>
    <t>Latin, French, Spanish</t>
    <phoneticPr fontId="2" type="noConversion"/>
  </si>
  <si>
    <t>strong recovery</t>
    <phoneticPr fontId="2" type="noConversion"/>
  </si>
  <si>
    <t>CHB</t>
  </si>
  <si>
    <t>Physical Status</t>
  </si>
  <si>
    <t>OS</t>
  </si>
  <si>
    <t>increased signal in the vascular distribution  of the left middle cerebral artery, affecting predominantly the left posterior frontal lobe and left basal ganglia</t>
    <phoneticPr fontId="2" type="noConversion"/>
  </si>
  <si>
    <t>wife and SLP report</t>
    <phoneticPr fontId="2" type="noConversion"/>
  </si>
  <si>
    <t>Lesion Side (other previous stroke)</t>
    <phoneticPr fontId="2" type="noConversion"/>
  </si>
  <si>
    <t>Examiner's Yrs Clin Aph Exp</t>
    <phoneticPr fontId="2" type="noConversion"/>
  </si>
  <si>
    <t>Examiner's Relationship to Participant</t>
    <phoneticPr fontId="2" type="noConversion"/>
  </si>
  <si>
    <t>Duration of Relationship</t>
    <phoneticPr fontId="2" type="noConversion"/>
  </si>
  <si>
    <t>Examiner's Comments</t>
    <phoneticPr fontId="2" type="noConversion"/>
  </si>
  <si>
    <t>professor</t>
    <phoneticPr fontId="2" type="noConversion"/>
  </si>
  <si>
    <t>CA</t>
    <phoneticPr fontId="2" type="noConversion"/>
  </si>
  <si>
    <t>large left MCA embolic stroke requiring decompression surgeries including left frontoparietal hemicraniectomy and evacuation of an epidural hematoma</t>
    <phoneticPr fontId="2" type="noConversion"/>
  </si>
  <si>
    <t>economist</t>
    <phoneticPr fontId="2" type="noConversion"/>
  </si>
  <si>
    <t>Portuguese</t>
    <phoneticPr fontId="2" type="noConversion"/>
  </si>
  <si>
    <t>eng</t>
  </si>
  <si>
    <t>cardiac anesthesiologist</t>
    <phoneticPr fontId="2" type="noConversion"/>
  </si>
  <si>
    <t>frontal, subcortical</t>
    <phoneticPr fontId="2" type="noConversion"/>
  </si>
  <si>
    <t>subcortical, frontal</t>
    <phoneticPr fontId="2" type="noConversion"/>
  </si>
  <si>
    <t>on depression meds, still reports depression</t>
    <phoneticPr fontId="2" type="noConversion"/>
  </si>
  <si>
    <t>Lesion Location</t>
    <phoneticPr fontId="2" type="noConversion"/>
  </si>
  <si>
    <t>frontal, temporal, parietal</t>
    <phoneticPr fontId="2" type="noConversion"/>
  </si>
  <si>
    <t>clinical interaction</t>
  </si>
  <si>
    <t>sales</t>
  </si>
  <si>
    <t>MCA</t>
  </si>
  <si>
    <t>hypertension</t>
  </si>
  <si>
    <t>excellent</t>
  </si>
  <si>
    <t>TCS</t>
  </si>
  <si>
    <t>frontal</t>
  </si>
  <si>
    <t>Good</t>
  </si>
  <si>
    <t>Spanish</t>
  </si>
  <si>
    <t>English</t>
  </si>
  <si>
    <t>TCU02b</t>
  </si>
  <si>
    <t>MEX</t>
    <phoneticPr fontId="2" type="noConversion"/>
  </si>
  <si>
    <t>spa</t>
    <phoneticPr fontId="2" type="noConversion"/>
  </si>
  <si>
    <t>CHI</t>
    <phoneticPr fontId="2" type="noConversion"/>
  </si>
  <si>
    <t>self-report</t>
    <phoneticPr fontId="2" type="noConversion"/>
  </si>
  <si>
    <t>head injury-fell from a ladder</t>
    <phoneticPr fontId="2" type="noConversion"/>
  </si>
  <si>
    <t>supervising clinician</t>
  </si>
  <si>
    <t>TCU10b</t>
  </si>
  <si>
    <t>state worker-eligibility specialist</t>
    <phoneticPr fontId="2" type="noConversion"/>
  </si>
  <si>
    <t>painter</t>
  </si>
  <si>
    <t>UK</t>
  </si>
  <si>
    <t>science teacher, coach</t>
  </si>
  <si>
    <t>construction</t>
  </si>
  <si>
    <t>2 days</t>
  </si>
  <si>
    <t>truck driver</t>
  </si>
  <si>
    <t>musician, artist</t>
  </si>
  <si>
    <t xml:space="preserve">Y </t>
  </si>
  <si>
    <t>williamson12b</t>
  </si>
  <si>
    <t>williamson14b</t>
  </si>
  <si>
    <t>attorney</t>
  </si>
  <si>
    <t>Surveyor</t>
  </si>
  <si>
    <t>Medication</t>
  </si>
  <si>
    <t>Clin Research</t>
  </si>
  <si>
    <t>kurland01b</t>
  </si>
  <si>
    <t>kurland01c</t>
  </si>
  <si>
    <t>kurland01d</t>
  </si>
  <si>
    <t>Assistant Superintendant</t>
  </si>
  <si>
    <t>kurland02b</t>
  </si>
  <si>
    <t>Librarian</t>
  </si>
  <si>
    <t>Hungarian</t>
  </si>
  <si>
    <t>kurland03b</t>
  </si>
  <si>
    <t>Teacher</t>
  </si>
  <si>
    <t>kurland04b</t>
  </si>
  <si>
    <t>Salesman</t>
  </si>
  <si>
    <t>kurland05b</t>
  </si>
  <si>
    <t>Info Systems Administrator</t>
  </si>
  <si>
    <t>kurland06b</t>
  </si>
  <si>
    <t>Nurse</t>
  </si>
  <si>
    <t>kurland07b</t>
  </si>
  <si>
    <t>Grants Administrator</t>
  </si>
  <si>
    <t>Self-report</t>
  </si>
  <si>
    <t>kurland08b</t>
  </si>
  <si>
    <t>Housewife</t>
  </si>
  <si>
    <t>kurland09b</t>
  </si>
  <si>
    <t>kurland10b</t>
  </si>
  <si>
    <t>IT Systems Analyst</t>
  </si>
  <si>
    <t>Meningitis</t>
  </si>
  <si>
    <t>Hx Heart Attack</t>
  </si>
  <si>
    <t>kurland12b</t>
  </si>
  <si>
    <t>kurland13b</t>
  </si>
  <si>
    <t>Budget Analyst</t>
  </si>
  <si>
    <t>kurland14b</t>
  </si>
  <si>
    <t>LP</t>
  </si>
  <si>
    <t>williamson09b</t>
  </si>
  <si>
    <t>CT</t>
  </si>
  <si>
    <t>computer programmer</t>
  </si>
  <si>
    <t>AS</t>
  </si>
  <si>
    <t>scale05c</t>
  </si>
  <si>
    <t>scale06c</t>
  </si>
  <si>
    <t>scale12b</t>
  </si>
  <si>
    <t>scale14c</t>
  </si>
  <si>
    <t>scale15c</t>
  </si>
  <si>
    <t>scale18c</t>
  </si>
  <si>
    <t>OS</t>
    <phoneticPr fontId="1" type="noConversion"/>
  </si>
  <si>
    <t>F</t>
    <phoneticPr fontId="1" type="noConversion"/>
  </si>
  <si>
    <t>AA</t>
    <phoneticPr fontId="1" type="noConversion"/>
  </si>
  <si>
    <t>L</t>
    <phoneticPr fontId="1" type="noConversion"/>
  </si>
  <si>
    <t>Y</t>
    <phoneticPr fontId="1" type="noConversion"/>
  </si>
  <si>
    <t>librarian</t>
    <phoneticPr fontId="1" type="noConversion"/>
  </si>
  <si>
    <t>R</t>
    <phoneticPr fontId="1" type="noConversion"/>
  </si>
  <si>
    <t>US</t>
    <phoneticPr fontId="1" type="noConversion"/>
  </si>
  <si>
    <t>NA</t>
    <phoneticPr fontId="1" type="noConversion"/>
  </si>
  <si>
    <t>MON</t>
    <phoneticPr fontId="1" type="noConversion"/>
  </si>
  <si>
    <t>STR</t>
    <phoneticPr fontId="1" type="noConversion"/>
  </si>
  <si>
    <t>NFL</t>
    <phoneticPr fontId="1" type="noConversion"/>
  </si>
  <si>
    <t>BRO</t>
    <phoneticPr fontId="1" type="noConversion"/>
  </si>
  <si>
    <t>clinical interaction</t>
    <phoneticPr fontId="1" type="noConversion"/>
  </si>
  <si>
    <t>N</t>
    <phoneticPr fontId="1" type="noConversion"/>
  </si>
  <si>
    <t>clinician report</t>
    <phoneticPr fontId="1" type="noConversion"/>
  </si>
  <si>
    <t>LP</t>
    <phoneticPr fontId="1" type="noConversion"/>
  </si>
  <si>
    <t>HEM</t>
    <phoneticPr fontId="1" type="noConversion"/>
  </si>
  <si>
    <t>subcortical, frontal</t>
    <phoneticPr fontId="1" type="noConversion"/>
  </si>
  <si>
    <t>medical records</t>
    <phoneticPr fontId="1" type="noConversion"/>
  </si>
  <si>
    <t>large right basal ganglia hemorrhage with intraventricular extension and mass effect. Second focus of parenchymal hemorrhage in the high white matter of the right frontal convexity</t>
    <phoneticPr fontId="1" type="noConversion"/>
  </si>
  <si>
    <t>seizures</t>
    <phoneticPr fontId="1" type="noConversion"/>
  </si>
  <si>
    <t>history of hypertension, heart attack since stroke</t>
    <phoneticPr fontId="1" type="noConversion"/>
  </si>
  <si>
    <t>researcher</t>
    <phoneticPr fontId="1" type="noConversion"/>
  </si>
  <si>
    <t>Age at Testing</t>
  </si>
  <si>
    <t>kurland01e</t>
  </si>
  <si>
    <t>kurland02c</t>
  </si>
  <si>
    <t>kurland02d</t>
  </si>
  <si>
    <t>kurland02e</t>
  </si>
  <si>
    <t>kurland07c</t>
  </si>
  <si>
    <t>kurland08c</t>
  </si>
  <si>
    <t>kurland09c</t>
  </si>
  <si>
    <t>kurland12c</t>
  </si>
  <si>
    <t>kurland13c</t>
  </si>
  <si>
    <t>kurland15b</t>
  </si>
  <si>
    <t>kurland15c</t>
  </si>
  <si>
    <t>kurland16b</t>
  </si>
  <si>
    <t>kurland17b</t>
  </si>
  <si>
    <t>kurland17c</t>
  </si>
  <si>
    <t>kurland18b</t>
  </si>
  <si>
    <t>kurland19b</t>
  </si>
  <si>
    <t>kurland19c</t>
  </si>
  <si>
    <t>kurland01f</t>
  </si>
  <si>
    <t>kurland07d</t>
  </si>
  <si>
    <t>kurland13d</t>
  </si>
  <si>
    <t>kurland09d</t>
  </si>
  <si>
    <t>MTC</t>
  </si>
  <si>
    <t>OPT</t>
  </si>
  <si>
    <t>Personnel Recruiter</t>
  </si>
  <si>
    <t>Business Consultant</t>
  </si>
  <si>
    <t>Pre-school teacher</t>
  </si>
  <si>
    <t>Social Worker</t>
  </si>
  <si>
    <t>Human Resource Director</t>
  </si>
  <si>
    <t>medication</t>
  </si>
  <si>
    <t>PCA</t>
  </si>
  <si>
    <t>2008 June</t>
  </si>
  <si>
    <t xml:space="preserve">HEM </t>
  </si>
  <si>
    <t>Behcet's Syndrome</t>
  </si>
  <si>
    <t>left frontal lobe,  basal ganglia stroke secondary to tumor dissection</t>
  </si>
  <si>
    <t>scale12c</t>
  </si>
  <si>
    <t>sales training</t>
  </si>
  <si>
    <t>0;0</t>
  </si>
  <si>
    <t>tucson06b</t>
  </si>
  <si>
    <t>0;0</t>
    <phoneticPr fontId="2" type="noConversion"/>
  </si>
  <si>
    <t>tests not aphasic on WAB-mild word finding</t>
  </si>
  <si>
    <t>tucson08b</t>
  </si>
  <si>
    <t>dental assistant</t>
  </si>
  <si>
    <t>French</t>
  </si>
  <si>
    <t>tucson15b</t>
  </si>
  <si>
    <t>U.S. Airforce-ICBM missile</t>
  </si>
  <si>
    <t>left MCA</t>
  </si>
  <si>
    <t xml:space="preserve">Afib, seizures, hypertension </t>
  </si>
  <si>
    <t>thompson07c</t>
  </si>
  <si>
    <t>professor psychology</t>
  </si>
  <si>
    <t>Social worker</t>
  </si>
  <si>
    <t>Eng</t>
  </si>
  <si>
    <t>conversation; formal tests</t>
  </si>
  <si>
    <t>good; active; cataract surgery; Ca spot on lower R eye</t>
  </si>
  <si>
    <t>none</t>
  </si>
  <si>
    <t>received TPA after stroke</t>
  </si>
  <si>
    <t>MSU01b</t>
  </si>
  <si>
    <t>social studies teacher</t>
  </si>
  <si>
    <t>aneurysm</t>
  </si>
  <si>
    <t>None</t>
  </si>
  <si>
    <t>MSU02b</t>
  </si>
  <si>
    <t>police officer</t>
  </si>
  <si>
    <t>Polish</t>
  </si>
  <si>
    <t>HTN; irregular heartbeat; diabetes</t>
  </si>
  <si>
    <t>MSU03b</t>
  </si>
  <si>
    <t>Biotech</t>
  </si>
  <si>
    <t>arthritis; gout</t>
  </si>
  <si>
    <t>MSU04b</t>
  </si>
  <si>
    <t>good,diabetes, HTN</t>
  </si>
  <si>
    <t>MSU05b</t>
  </si>
  <si>
    <t>Sales</t>
  </si>
  <si>
    <t>X-X-1997</t>
  </si>
  <si>
    <t>former clinician</t>
  </si>
  <si>
    <t>MSU06b</t>
  </si>
  <si>
    <t>Dietary aide</t>
  </si>
  <si>
    <t>MSU07b</t>
  </si>
  <si>
    <t>Typist</t>
  </si>
  <si>
    <t>00-Sep-2011</t>
  </si>
  <si>
    <t>MSU08b</t>
  </si>
  <si>
    <t>temp-parietal</t>
  </si>
  <si>
    <t>fr-temp-par</t>
  </si>
  <si>
    <t>temp-par-occ</t>
  </si>
  <si>
    <t>Clin research</t>
  </si>
  <si>
    <t>temp</t>
  </si>
  <si>
    <t>fr-temp</t>
  </si>
  <si>
    <t>kurland02f</t>
  </si>
  <si>
    <t>kurland02g</t>
  </si>
  <si>
    <t>kurland12d</t>
  </si>
  <si>
    <t>kurland15d</t>
  </si>
  <si>
    <t>kurland15e</t>
  </si>
  <si>
    <t>kurland16c</t>
  </si>
  <si>
    <t>kurland16d</t>
  </si>
  <si>
    <t>kurland17d</t>
  </si>
  <si>
    <t>kurland17e</t>
  </si>
  <si>
    <t>kurland18c</t>
  </si>
  <si>
    <t>kurland18d</t>
  </si>
  <si>
    <t>kurland19d</t>
  </si>
  <si>
    <t>kurland19e</t>
  </si>
  <si>
    <t>kurland21b</t>
  </si>
  <si>
    <t>kurland21c</t>
  </si>
  <si>
    <t>kurland22b</t>
  </si>
  <si>
    <t>kurland23b</t>
  </si>
  <si>
    <t>kurland24b</t>
  </si>
  <si>
    <t>kurland25b</t>
  </si>
  <si>
    <t>kurland26b</t>
  </si>
  <si>
    <t>kurland27b</t>
  </si>
  <si>
    <t>kurland28b</t>
  </si>
  <si>
    <t>kurland29b</t>
  </si>
  <si>
    <t>Carpenter</t>
  </si>
  <si>
    <t>Fish Farm Maintenance Worker</t>
  </si>
  <si>
    <t>Professor of Comp Lit</t>
  </si>
  <si>
    <t>Greek, French, Old Eng, Middle Eng, Latin,German…don’t know order</t>
  </si>
  <si>
    <t>Day Care Owner/ Teacher</t>
  </si>
  <si>
    <t>Accountant</t>
  </si>
  <si>
    <t>Pre-school Director</t>
  </si>
  <si>
    <t>Mechanic</t>
  </si>
  <si>
    <t>French/Eng same time</t>
  </si>
  <si>
    <t>kurland21d</t>
  </si>
  <si>
    <t>kurland22c</t>
  </si>
  <si>
    <t>kurland22d</t>
  </si>
  <si>
    <t>kurland23c</t>
  </si>
  <si>
    <t>kurland24c</t>
  </si>
  <si>
    <t>kurland25c</t>
  </si>
  <si>
    <t>kurland26c</t>
  </si>
  <si>
    <t>kurland27c</t>
  </si>
  <si>
    <t>kurland28c</t>
  </si>
  <si>
    <t>kurland29c</t>
  </si>
  <si>
    <t>kurland25d</t>
  </si>
  <si>
    <t>kurland26d</t>
  </si>
  <si>
    <t>kurland23d</t>
  </si>
  <si>
    <t>kurland24d</t>
  </si>
  <si>
    <t>kurland21e</t>
  </si>
  <si>
    <t>elman11b</t>
  </si>
  <si>
    <t>GMAC regional financing manager</t>
  </si>
  <si>
    <t>htn</t>
  </si>
  <si>
    <t>elman01b</t>
  </si>
  <si>
    <t>manager, office equipment company</t>
  </si>
  <si>
    <t>Chinese-Cantonese</t>
  </si>
  <si>
    <t>htn, asthma</t>
  </si>
  <si>
    <t>frontal, temporal, parietal</t>
  </si>
  <si>
    <t>other</t>
  </si>
  <si>
    <t>tested twice</t>
  </si>
  <si>
    <t>unusual motor speech component</t>
  </si>
  <si>
    <t>cmu02b</t>
  </si>
  <si>
    <t>##-Aug-2005</t>
  </si>
  <si>
    <t>kurland22e</t>
  </si>
  <si>
    <t>kurland23e</t>
  </si>
  <si>
    <t>kurland24e</t>
  </si>
  <si>
    <t>kurland25e</t>
  </si>
  <si>
    <t>kurland26e</t>
  </si>
  <si>
    <t>kurland27d</t>
  </si>
  <si>
    <t>kurland27e</t>
  </si>
  <si>
    <t>kurland28d</t>
  </si>
  <si>
    <t>kurland28e</t>
  </si>
  <si>
    <t>kurland29d</t>
  </si>
  <si>
    <t>kurland29e</t>
  </si>
  <si>
    <t>scale06d</t>
  </si>
  <si>
    <t>financial analyst</t>
  </si>
  <si>
    <t>scale12d</t>
  </si>
  <si>
    <t>administrative assistant</t>
  </si>
  <si>
    <t>scale 15d</t>
  </si>
  <si>
    <t>typesetter</t>
  </si>
  <si>
    <t>scale17c</t>
  </si>
  <si>
    <t>director of training-Bureau of Printing and Engraving</t>
  </si>
  <si>
    <t>scale18d</t>
  </si>
  <si>
    <t>librarian</t>
  </si>
  <si>
    <t>basal ganglia</t>
  </si>
  <si>
    <t>scale30b</t>
  </si>
  <si>
    <t>No video available</t>
  </si>
  <si>
    <t>clinical interaction, testing</t>
  </si>
  <si>
    <t>fridriksson10b</t>
  </si>
  <si>
    <t>Air Force, CEO</t>
  </si>
  <si>
    <t>fridriksson09b</t>
  </si>
  <si>
    <t>fridriksson08b</t>
  </si>
  <si>
    <t>military, then construction</t>
  </si>
  <si>
    <t>history of seizure</t>
  </si>
  <si>
    <t>fridriksson06b</t>
  </si>
  <si>
    <t>fridriksson03b</t>
  </si>
  <si>
    <t>Columbia VA communications Department</t>
  </si>
  <si>
    <t>spouse report</t>
  </si>
  <si>
    <t>##-##-1989</t>
  </si>
  <si>
    <t>Repeat discourse protocol administrations?</t>
  </si>
  <si>
    <r>
      <t xml:space="preserve">                                   DEMOGRAPHICS -- English Protocol Database
This spreadsheet includes demographic data for persons with aphasia who did all or some of the standard AphasiaBank Discourse Protocol (http://aphasia.talkbank.org/protocol/list.pdf).
</t>
    </r>
    <r>
      <rPr>
        <sz val="12"/>
        <color indexed="10"/>
        <rFont val="Verdana"/>
        <family val="2"/>
      </rPr>
      <t>Participant IDs</t>
    </r>
    <r>
      <rPr>
        <sz val="12"/>
        <rFont val="Verdana"/>
        <family val="2"/>
      </rPr>
      <t xml:space="preserve">
Participants are identified by a corpus name, a number, and a letter (indicating the order of repeated administrations of the discourse protocol). 
For example:
MSU01a is participant #01 from Montclair State University doing the discourse protocol the first time
MSU01b is the same person doing the protocol a second time 
</t>
    </r>
    <r>
      <rPr>
        <sz val="12"/>
        <color indexed="10"/>
        <rFont val="Verdana"/>
        <family val="2"/>
      </rPr>
      <t>Tab 2 -- Time 1</t>
    </r>
    <r>
      <rPr>
        <sz val="12"/>
        <rFont val="Verdana"/>
        <family val="2"/>
      </rPr>
      <t xml:space="preserve">
Demographic data from the first time the PWA did the protocol.  All IDs end in "a".
</t>
    </r>
    <r>
      <rPr>
        <sz val="12"/>
        <color indexed="10"/>
        <rFont val="Verdana"/>
        <family val="2"/>
      </rPr>
      <t>Tab 3 -- Repeats</t>
    </r>
    <r>
      <rPr>
        <sz val="12"/>
        <rFont val="Verdana"/>
        <family val="2"/>
      </rPr>
      <t xml:space="preserve">
Demographic data from repeated administrations of the protocol.  IDs end in "b", "c", "d", etc. 
</t>
    </r>
    <r>
      <rPr>
        <sz val="12"/>
        <color indexed="10"/>
        <rFont val="Verdana"/>
        <family val="2"/>
      </rPr>
      <t>Codes</t>
    </r>
    <r>
      <rPr>
        <sz val="12"/>
        <rFont val="Verdana"/>
        <family val="2"/>
      </rPr>
      <t xml:space="preserve">
See Coding Sheet for Investigator Administration at: http://aphasia.talkbank.org/password/demographics/ 
</t>
    </r>
  </si>
  <si>
    <t>GB</t>
  </si>
  <si>
    <t>UCL01a</t>
  </si>
  <si>
    <t>UCL02a</t>
  </si>
  <si>
    <t>UCL03a</t>
  </si>
  <si>
    <t>IE</t>
  </si>
  <si>
    <t>Years in UK</t>
  </si>
  <si>
    <t>tests, conv, clinical interaction</t>
  </si>
  <si>
    <t>##-Oct-2007</t>
  </si>
  <si>
    <t>psychologist report</t>
  </si>
  <si>
    <t>KE</t>
  </si>
  <si>
    <t>eng, deu, fra, spa, ita</t>
  </si>
  <si>
    <t>UCL04a</t>
  </si>
  <si>
    <t>Security company contracts manager</t>
  </si>
  <si>
    <t>Hay merchant</t>
  </si>
  <si>
    <t>Orchestra management</t>
  </si>
  <si>
    <t>GH</t>
  </si>
  <si>
    <t>##-Apr-2014</t>
  </si>
  <si>
    <t>Cerebellar</t>
  </si>
  <si>
    <t>Medical records</t>
  </si>
  <si>
    <t>Middle cerebral artery distribution</t>
  </si>
  <si>
    <t>Details included in retelling Cinderella suggest he may have had a less common version of the story in mind.</t>
  </si>
  <si>
    <t>gle</t>
  </si>
  <si>
    <t>Diagnosis of neurogenic stutter in addition to aphasia. No history of developmental stutter. Participant requested repetition of auditory items presented by examiner throughout assessment process; where allowed, this benefited his performance. Procedural discourse (sandwich) was not 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</si>
</sst>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0.0"/>
    <numFmt numFmtId="166" formatCode="[$-409]d\-mmm\-yy;@"/>
    <numFmt numFmtId="167" formatCode="[$-409]d\-mmm\-yyyy;@"/>
  </numFmts>
  <fonts count="8" x14ac:knownFonts="1">
    <font>
      <sz val="10"/>
      <name val="Verdana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name val="Verdana"/>
      <family val="2"/>
    </font>
    <font>
      <sz val="12"/>
      <color indexed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1" xfId="0" applyFont="1" applyBorder="1" applyAlignment="1">
      <alignment horizontal="left" wrapText="1"/>
    </xf>
    <xf numFmtId="164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15" fontId="1" fillId="0" borderId="1" xfId="0" applyNumberFormat="1" applyFont="1" applyBorder="1" applyAlignment="1">
      <alignment horizontal="left" wrapText="1"/>
    </xf>
    <xf numFmtId="1" fontId="1" fillId="0" borderId="1" xfId="0" applyNumberFormat="1" applyFont="1" applyBorder="1" applyAlignment="1">
      <alignment horizontal="left" wrapText="1"/>
    </xf>
    <xf numFmtId="1" fontId="2" fillId="0" borderId="1" xfId="0" applyNumberFormat="1" applyFont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NumberFormat="1" applyFont="1" applyBorder="1" applyAlignment="1">
      <alignment horizontal="left" wrapText="1"/>
    </xf>
    <xf numFmtId="15" fontId="2" fillId="0" borderId="1" xfId="0" applyNumberFormat="1" applyFont="1" applyBorder="1" applyAlignment="1">
      <alignment horizontal="left" wrapText="1"/>
    </xf>
    <xf numFmtId="15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 wrapText="1"/>
    </xf>
    <xf numFmtId="49" fontId="1" fillId="0" borderId="1" xfId="0" applyNumberFormat="1" applyFont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15" fontId="2" fillId="0" borderId="2" xfId="0" applyNumberFormat="1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164" fontId="2" fillId="0" borderId="2" xfId="0" applyNumberFormat="1" applyFont="1" applyBorder="1" applyAlignment="1">
      <alignment horizontal="left" wrapText="1"/>
    </xf>
    <xf numFmtId="49" fontId="2" fillId="0" borderId="3" xfId="0" applyNumberFormat="1" applyFont="1" applyBorder="1" applyAlignment="1">
      <alignment horizontal="left" wrapText="1"/>
    </xf>
    <xf numFmtId="15" fontId="2" fillId="0" borderId="4" xfId="0" applyNumberFormat="1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164" fontId="2" fillId="0" borderId="4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166" fontId="2" fillId="0" borderId="1" xfId="0" applyNumberFormat="1" applyFont="1" applyBorder="1" applyAlignment="1">
      <alignment horizontal="left" wrapText="1"/>
    </xf>
    <xf numFmtId="165" fontId="2" fillId="0" borderId="1" xfId="0" applyNumberFormat="1" applyFont="1" applyFill="1" applyBorder="1" applyAlignment="1">
      <alignment horizontal="left" wrapText="1"/>
    </xf>
    <xf numFmtId="15" fontId="2" fillId="0" borderId="2" xfId="0" applyNumberFormat="1" applyFont="1" applyBorder="1" applyAlignment="1">
      <alignment horizontal="left" wrapText="1"/>
    </xf>
    <xf numFmtId="15" fontId="2" fillId="0" borderId="1" xfId="0" applyNumberFormat="1" applyFont="1" applyFill="1" applyBorder="1" applyAlignment="1">
      <alignment horizontal="left" wrapText="1"/>
    </xf>
    <xf numFmtId="15" fontId="2" fillId="0" borderId="2" xfId="0" applyNumberFormat="1" applyFont="1" applyFill="1" applyBorder="1" applyAlignment="1">
      <alignment horizontal="left" wrapText="1"/>
    </xf>
    <xf numFmtId="167" fontId="2" fillId="0" borderId="1" xfId="0" applyNumberFormat="1" applyFont="1" applyFill="1" applyBorder="1" applyAlignment="1">
      <alignment horizontal="left" wrapText="1"/>
    </xf>
    <xf numFmtId="167" fontId="2" fillId="0" borderId="1" xfId="0" applyNumberFormat="1" applyFont="1" applyBorder="1" applyAlignment="1">
      <alignment horizontal="left" wrapText="1"/>
    </xf>
    <xf numFmtId="167" fontId="2" fillId="0" borderId="2" xfId="0" applyNumberFormat="1" applyFont="1" applyBorder="1" applyAlignment="1">
      <alignment horizontal="left" wrapText="1"/>
    </xf>
    <xf numFmtId="165" fontId="2" fillId="0" borderId="1" xfId="0" applyNumberFormat="1" applyFont="1" applyBorder="1" applyAlignment="1">
      <alignment horizontal="left" wrapText="1"/>
    </xf>
    <xf numFmtId="2" fontId="1" fillId="0" borderId="1" xfId="0" applyNumberFormat="1" applyFont="1" applyBorder="1" applyAlignment="1">
      <alignment horizontal="left" wrapText="1"/>
    </xf>
    <xf numFmtId="2" fontId="2" fillId="0" borderId="1" xfId="0" applyNumberFormat="1" applyFont="1" applyBorder="1" applyAlignment="1">
      <alignment horizontal="left" wrapText="1"/>
    </xf>
    <xf numFmtId="2" fontId="2" fillId="0" borderId="2" xfId="0" applyNumberFormat="1" applyFont="1" applyBorder="1" applyAlignment="1">
      <alignment horizontal="left" wrapText="1"/>
    </xf>
    <xf numFmtId="2" fontId="2" fillId="0" borderId="2" xfId="0" applyNumberFormat="1" applyFont="1" applyFill="1" applyBorder="1" applyAlignment="1">
      <alignment horizontal="left" wrapText="1"/>
    </xf>
    <xf numFmtId="2" fontId="2" fillId="0" borderId="1" xfId="0" applyNumberFormat="1" applyFont="1" applyFill="1" applyBorder="1" applyAlignment="1">
      <alignment horizontal="left" wrapText="1"/>
    </xf>
    <xf numFmtId="2" fontId="2" fillId="0" borderId="4" xfId="0" applyNumberFormat="1" applyFont="1" applyBorder="1" applyAlignment="1">
      <alignment horizontal="left" wrapText="1"/>
    </xf>
    <xf numFmtId="2" fontId="2" fillId="0" borderId="5" xfId="0" applyNumberFormat="1" applyFont="1" applyBorder="1" applyAlignment="1">
      <alignment horizontal="left" wrapText="1"/>
    </xf>
    <xf numFmtId="165" fontId="2" fillId="0" borderId="2" xfId="0" applyNumberFormat="1" applyFont="1" applyBorder="1" applyAlignment="1">
      <alignment horizontal="left" wrapText="1"/>
    </xf>
    <xf numFmtId="165" fontId="2" fillId="0" borderId="4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 shrinkToFit="1"/>
    </xf>
    <xf numFmtId="0" fontId="2" fillId="0" borderId="1" xfId="0" applyFont="1" applyBorder="1" applyAlignment="1">
      <alignment horizontal="right" wrapText="1"/>
    </xf>
    <xf numFmtId="165" fontId="2" fillId="0" borderId="2" xfId="0" applyNumberFormat="1" applyFont="1" applyFill="1" applyBorder="1" applyAlignment="1">
      <alignment horizontal="left" wrapText="1"/>
    </xf>
    <xf numFmtId="165" fontId="2" fillId="3" borderId="2" xfId="0" applyNumberFormat="1" applyFont="1" applyFill="1" applyBorder="1" applyAlignment="1">
      <alignment horizontal="left" wrapText="1"/>
    </xf>
    <xf numFmtId="165" fontId="2" fillId="2" borderId="1" xfId="0" applyNumberFormat="1" applyFont="1" applyFill="1" applyBorder="1" applyAlignment="1">
      <alignment horizontal="left" wrapText="1"/>
    </xf>
    <xf numFmtId="165" fontId="2" fillId="2" borderId="2" xfId="0" applyNumberFormat="1" applyFont="1" applyFill="1" applyBorder="1" applyAlignment="1">
      <alignment horizontal="left" wrapText="1"/>
    </xf>
    <xf numFmtId="2" fontId="2" fillId="3" borderId="2" xfId="0" applyNumberFormat="1" applyFont="1" applyFill="1" applyBorder="1" applyAlignment="1">
      <alignment horizontal="left" wrapText="1"/>
    </xf>
    <xf numFmtId="2" fontId="2" fillId="2" borderId="2" xfId="0" applyNumberFormat="1" applyFont="1" applyFill="1" applyBorder="1" applyAlignment="1">
      <alignment horizontal="left" wrapText="1"/>
    </xf>
    <xf numFmtId="15" fontId="2" fillId="2" borderId="2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0" fillId="0" borderId="0" xfId="0" applyFill="1"/>
    <xf numFmtId="0" fontId="2" fillId="0" borderId="1" xfId="0" applyFont="1" applyFill="1" applyBorder="1" applyAlignment="1">
      <alignment horizontal="right" wrapText="1"/>
    </xf>
    <xf numFmtId="0" fontId="2" fillId="0" borderId="2" xfId="0" applyFont="1" applyFill="1" applyBorder="1" applyAlignment="1">
      <alignment horizontal="left" wrapText="1" shrinkToFit="1"/>
    </xf>
    <xf numFmtId="2" fontId="2" fillId="0" borderId="6" xfId="0" applyNumberFormat="1" applyFont="1" applyFill="1" applyBorder="1" applyAlignment="1">
      <alignment horizontal="left" wrapText="1"/>
    </xf>
    <xf numFmtId="166" fontId="2" fillId="0" borderId="2" xfId="0" applyNumberFormat="1" applyFont="1" applyFill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Alignment="1">
      <alignment vertical="top" wrapText="1"/>
    </xf>
    <xf numFmtId="0" fontId="6" fillId="0" borderId="0" xfId="0" applyFont="1"/>
    <xf numFmtId="0" fontId="1" fillId="4" borderId="1" xfId="0" applyFont="1" applyFill="1" applyBorder="1" applyAlignment="1">
      <alignment horizontal="left" wrapText="1"/>
    </xf>
    <xf numFmtId="49" fontId="1" fillId="0" borderId="1" xfId="0" applyNumberFormat="1" applyFont="1" applyFill="1" applyBorder="1" applyAlignment="1">
      <alignment horizontal="left" wrapText="1"/>
    </xf>
    <xf numFmtId="15" fontId="1" fillId="0" borderId="1" xfId="0" applyNumberFormat="1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2" fontId="1" fillId="0" borderId="1" xfId="0" applyNumberFormat="1" applyFont="1" applyFill="1" applyBorder="1" applyAlignment="1">
      <alignment horizontal="left" wrapText="1"/>
    </xf>
    <xf numFmtId="164" fontId="1" fillId="0" borderId="1" xfId="0" applyNumberFormat="1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15" fontId="1" fillId="2" borderId="1" xfId="0" applyNumberFormat="1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6" fillId="0" borderId="0" xfId="0" applyFont="1" applyAlignment="1"/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6"/>
  <sheetViews>
    <sheetView zoomScale="150" zoomScaleNormal="150" zoomScalePageLayoutView="150" workbookViewId="0"/>
  </sheetViews>
  <sheetFormatPr defaultColWidth="21.5" defaultRowHeight="27.95" customHeight="1" x14ac:dyDescent="0.2"/>
  <cols>
    <col min="1" max="1" width="96.375" style="62" customWidth="1"/>
    <col min="2" max="16384" width="21.5" style="62"/>
  </cols>
  <sheetData>
    <row r="1" spans="1:5" ht="375" x14ac:dyDescent="0.2">
      <c r="A1" s="61" t="s">
        <v>465</v>
      </c>
      <c r="B1" s="76"/>
      <c r="C1" s="76"/>
      <c r="D1" s="76"/>
      <c r="E1" s="76"/>
    </row>
    <row r="2" spans="1:5" ht="21" customHeight="1" x14ac:dyDescent="0.2"/>
    <row r="3" spans="1:5" ht="21" customHeight="1" x14ac:dyDescent="0.2"/>
    <row r="4" spans="1:5" ht="21" customHeight="1" x14ac:dyDescent="0.2"/>
    <row r="5" spans="1:5" ht="21" customHeight="1" x14ac:dyDescent="0.2"/>
    <row r="6" spans="1:5" ht="21" customHeight="1" x14ac:dyDescent="0.2"/>
    <row r="7" spans="1:5" ht="21" customHeight="1" x14ac:dyDescent="0.2"/>
    <row r="8" spans="1:5" ht="21" customHeight="1" x14ac:dyDescent="0.2"/>
    <row r="9" spans="1:5" ht="21" customHeight="1" x14ac:dyDescent="0.2"/>
    <row r="10" spans="1:5" ht="21" customHeight="1" x14ac:dyDescent="0.2"/>
    <row r="11" spans="1:5" ht="21" customHeight="1" x14ac:dyDescent="0.2"/>
    <row r="12" spans="1:5" ht="21" customHeight="1" x14ac:dyDescent="0.2"/>
    <row r="13" spans="1:5" ht="21" customHeight="1" x14ac:dyDescent="0.2"/>
    <row r="14" spans="1:5" ht="21" customHeight="1" x14ac:dyDescent="0.2"/>
    <row r="15" spans="1:5" ht="21" customHeight="1" x14ac:dyDescent="0.2"/>
    <row r="16" spans="1:5" ht="21" customHeight="1" x14ac:dyDescent="0.2"/>
    <row r="17" ht="21" customHeight="1" x14ac:dyDescent="0.2"/>
    <row r="18" ht="21" customHeight="1" x14ac:dyDescent="0.2"/>
    <row r="19" ht="21" customHeight="1" x14ac:dyDescent="0.2"/>
    <row r="20" ht="21" customHeight="1" x14ac:dyDescent="0.2"/>
    <row r="21" ht="21" customHeight="1" x14ac:dyDescent="0.2"/>
    <row r="22" ht="21" customHeight="1" x14ac:dyDescent="0.2"/>
    <row r="23" ht="21" customHeight="1" x14ac:dyDescent="0.2"/>
    <row r="24" ht="21" customHeight="1" x14ac:dyDescent="0.2"/>
    <row r="25" ht="21" customHeight="1" x14ac:dyDescent="0.2"/>
    <row r="26" ht="21" customHeight="1" x14ac:dyDescent="0.2"/>
    <row r="27" ht="21" customHeight="1" x14ac:dyDescent="0.2"/>
    <row r="28" ht="21" customHeight="1" x14ac:dyDescent="0.2"/>
    <row r="29" ht="21" customHeight="1" x14ac:dyDescent="0.2"/>
    <row r="30" ht="21" customHeight="1" x14ac:dyDescent="0.2"/>
    <row r="31" ht="21" customHeight="1" x14ac:dyDescent="0.2"/>
    <row r="32" ht="21" customHeight="1" x14ac:dyDescent="0.2"/>
    <row r="33" ht="21" customHeight="1" x14ac:dyDescent="0.2"/>
    <row r="34" ht="21" customHeight="1" x14ac:dyDescent="0.2"/>
    <row r="35" ht="21" customHeight="1" x14ac:dyDescent="0.2"/>
    <row r="36" ht="21" customHeight="1" x14ac:dyDescent="0.2"/>
    <row r="37" ht="21" customHeight="1" x14ac:dyDescent="0.2"/>
    <row r="38" ht="21" customHeight="1" x14ac:dyDescent="0.2"/>
    <row r="39" ht="21" customHeight="1" x14ac:dyDescent="0.2"/>
    <row r="40" ht="21" customHeight="1" x14ac:dyDescent="0.2"/>
    <row r="41" ht="21" customHeight="1" x14ac:dyDescent="0.2"/>
    <row r="42" ht="21" customHeight="1" x14ac:dyDescent="0.2"/>
    <row r="43" ht="21" customHeight="1" x14ac:dyDescent="0.2"/>
    <row r="44" ht="21" customHeight="1" x14ac:dyDescent="0.2"/>
    <row r="45" ht="21" customHeight="1" x14ac:dyDescent="0.2"/>
    <row r="46" ht="21" customHeight="1" x14ac:dyDescent="0.2"/>
    <row r="47" ht="21" customHeight="1" x14ac:dyDescent="0.2"/>
    <row r="48" ht="21" customHeight="1" x14ac:dyDescent="0.2"/>
    <row r="65" ht="21" customHeight="1" x14ac:dyDescent="0.2"/>
    <row r="66" ht="21" customHeight="1" x14ac:dyDescent="0.2"/>
    <row r="67" ht="21" customHeight="1" x14ac:dyDescent="0.2"/>
    <row r="68" ht="21" customHeight="1" x14ac:dyDescent="0.2"/>
    <row r="69" ht="21" customHeight="1" x14ac:dyDescent="0.2"/>
    <row r="70" ht="21" customHeight="1" x14ac:dyDescent="0.2"/>
    <row r="71" ht="21" customHeight="1" x14ac:dyDescent="0.2"/>
    <row r="72" ht="21" customHeight="1" x14ac:dyDescent="0.2"/>
    <row r="73" ht="21" customHeight="1" x14ac:dyDescent="0.2"/>
    <row r="74" ht="21" customHeight="1" x14ac:dyDescent="0.2"/>
    <row r="75" ht="21" customHeight="1" x14ac:dyDescent="0.2"/>
    <row r="76" ht="21" customHeight="1" x14ac:dyDescent="0.2"/>
    <row r="77" ht="21" customHeight="1" x14ac:dyDescent="0.2"/>
    <row r="78" ht="21" customHeight="1" x14ac:dyDescent="0.2"/>
    <row r="79" ht="21" customHeight="1" x14ac:dyDescent="0.2"/>
    <row r="80" ht="21" customHeight="1" x14ac:dyDescent="0.2"/>
    <row r="81" ht="21" customHeight="1" x14ac:dyDescent="0.2"/>
    <row r="82" ht="21" customHeight="1" x14ac:dyDescent="0.2"/>
    <row r="83" ht="21" customHeight="1" x14ac:dyDescent="0.2"/>
    <row r="84" ht="21" customHeight="1" x14ac:dyDescent="0.2"/>
    <row r="85" ht="21" customHeight="1" x14ac:dyDescent="0.2"/>
    <row r="86" ht="21" customHeight="1" x14ac:dyDescent="0.2"/>
    <row r="87" ht="21" customHeight="1" x14ac:dyDescent="0.2"/>
    <row r="88" ht="21" customHeight="1" x14ac:dyDescent="0.2"/>
    <row r="89" ht="21" customHeight="1" x14ac:dyDescent="0.2"/>
    <row r="90" ht="21" customHeight="1" x14ac:dyDescent="0.2"/>
    <row r="91" ht="21" customHeight="1" x14ac:dyDescent="0.2"/>
    <row r="92" ht="21" customHeight="1" x14ac:dyDescent="0.2"/>
    <row r="93" ht="21" customHeight="1" x14ac:dyDescent="0.2"/>
    <row r="94" ht="21" customHeight="1" x14ac:dyDescent="0.2"/>
    <row r="95" ht="21" customHeight="1" x14ac:dyDescent="0.2"/>
    <row r="96" ht="21" customHeight="1" x14ac:dyDescent="0.2"/>
    <row r="97" ht="21" customHeight="1" x14ac:dyDescent="0.2"/>
    <row r="98" ht="21" customHeight="1" x14ac:dyDescent="0.2"/>
    <row r="99" ht="21" customHeight="1" x14ac:dyDescent="0.2"/>
    <row r="100" ht="21" customHeight="1" x14ac:dyDescent="0.2"/>
    <row r="101" ht="21" customHeight="1" x14ac:dyDescent="0.2"/>
    <row r="102" ht="21" customHeight="1" x14ac:dyDescent="0.2"/>
    <row r="103" ht="21" customHeight="1" x14ac:dyDescent="0.2"/>
    <row r="104" ht="21" customHeight="1" x14ac:dyDescent="0.2"/>
    <row r="105" ht="21" customHeight="1" x14ac:dyDescent="0.2"/>
    <row r="106" ht="21" customHeight="1" x14ac:dyDescent="0.2"/>
    <row r="107" ht="21" customHeight="1" x14ac:dyDescent="0.2"/>
    <row r="108" ht="21" customHeight="1" x14ac:dyDescent="0.2"/>
    <row r="109" ht="21" customHeight="1" x14ac:dyDescent="0.2"/>
    <row r="110" ht="21" customHeight="1" x14ac:dyDescent="0.2"/>
    <row r="111" ht="21" customHeight="1" x14ac:dyDescent="0.2"/>
    <row r="112" ht="21" customHeight="1" x14ac:dyDescent="0.2"/>
    <row r="113" ht="21" customHeight="1" x14ac:dyDescent="0.2"/>
    <row r="114" ht="21" customHeight="1" x14ac:dyDescent="0.2"/>
    <row r="115" ht="21" customHeight="1" x14ac:dyDescent="0.2"/>
    <row r="116" ht="21" customHeight="1" x14ac:dyDescent="0.2"/>
    <row r="117" ht="21" customHeight="1" x14ac:dyDescent="0.2"/>
    <row r="118" ht="21" customHeight="1" x14ac:dyDescent="0.2"/>
    <row r="119" ht="21" customHeight="1" x14ac:dyDescent="0.2"/>
    <row r="120" ht="21" customHeight="1" x14ac:dyDescent="0.2"/>
    <row r="121" ht="21" customHeight="1" x14ac:dyDescent="0.2"/>
    <row r="122" ht="21" customHeight="1" x14ac:dyDescent="0.2"/>
    <row r="123" ht="21" customHeight="1" x14ac:dyDescent="0.2"/>
    <row r="124" ht="21" customHeight="1" x14ac:dyDescent="0.2"/>
    <row r="125" ht="21" customHeight="1" x14ac:dyDescent="0.2"/>
    <row r="126" ht="21" customHeight="1" x14ac:dyDescent="0.2"/>
    <row r="127" ht="21" customHeight="1" x14ac:dyDescent="0.2"/>
    <row r="128" ht="21" customHeight="1" x14ac:dyDescent="0.2"/>
    <row r="129" ht="21" customHeight="1" x14ac:dyDescent="0.2"/>
    <row r="130" ht="21" customHeight="1" x14ac:dyDescent="0.2"/>
    <row r="131" ht="21" customHeight="1" x14ac:dyDescent="0.2"/>
    <row r="132" ht="21" customHeight="1" x14ac:dyDescent="0.2"/>
    <row r="133" ht="21" customHeight="1" x14ac:dyDescent="0.2"/>
    <row r="134" ht="21" customHeight="1" x14ac:dyDescent="0.2"/>
    <row r="135" ht="21" customHeight="1" x14ac:dyDescent="0.2"/>
    <row r="136" ht="21" customHeight="1" x14ac:dyDescent="0.2"/>
    <row r="137" ht="21" customHeight="1" x14ac:dyDescent="0.2"/>
    <row r="138" ht="21" customHeight="1" x14ac:dyDescent="0.2"/>
    <row r="139" ht="21" customHeight="1" x14ac:dyDescent="0.2"/>
    <row r="140" ht="21" customHeight="1" x14ac:dyDescent="0.2"/>
    <row r="141" ht="21" customHeight="1" x14ac:dyDescent="0.2"/>
    <row r="142" ht="21" customHeight="1" x14ac:dyDescent="0.2"/>
    <row r="143" ht="21" customHeight="1" x14ac:dyDescent="0.2"/>
    <row r="144" ht="21" customHeight="1" x14ac:dyDescent="0.2"/>
    <row r="145" ht="21" customHeight="1" x14ac:dyDescent="0.2"/>
    <row r="146" ht="21" customHeight="1" x14ac:dyDescent="0.2"/>
    <row r="147" ht="21" customHeight="1" x14ac:dyDescent="0.2"/>
    <row r="148" ht="21" customHeight="1" x14ac:dyDescent="0.2"/>
    <row r="149" ht="21" customHeight="1" x14ac:dyDescent="0.2"/>
    <row r="150" ht="21" customHeight="1" x14ac:dyDescent="0.2"/>
    <row r="151" ht="21" customHeight="1" x14ac:dyDescent="0.2"/>
    <row r="152" ht="21" customHeight="1" x14ac:dyDescent="0.2"/>
    <row r="153" ht="21" customHeight="1" x14ac:dyDescent="0.2"/>
    <row r="154" ht="21" customHeight="1" x14ac:dyDescent="0.2"/>
    <row r="155" ht="21" customHeight="1" x14ac:dyDescent="0.2"/>
    <row r="156" ht="21" customHeight="1" x14ac:dyDescent="0.2"/>
    <row r="157" ht="21" customHeight="1" x14ac:dyDescent="0.2"/>
    <row r="158" ht="21" customHeight="1" x14ac:dyDescent="0.2"/>
    <row r="159" ht="21" customHeight="1" x14ac:dyDescent="0.2"/>
    <row r="160" ht="21" customHeight="1" x14ac:dyDescent="0.2"/>
    <row r="161" ht="21" customHeight="1" x14ac:dyDescent="0.2"/>
    <row r="162" ht="21" customHeight="1" x14ac:dyDescent="0.2"/>
    <row r="163" ht="21" customHeight="1" x14ac:dyDescent="0.2"/>
    <row r="164" ht="21" customHeight="1" x14ac:dyDescent="0.2"/>
    <row r="165" ht="21" customHeight="1" x14ac:dyDescent="0.2"/>
    <row r="166" ht="21" customHeight="1" x14ac:dyDescent="0.2"/>
    <row r="167" ht="21" customHeight="1" x14ac:dyDescent="0.2"/>
    <row r="168" ht="21" customHeight="1" x14ac:dyDescent="0.2"/>
    <row r="169" ht="21" customHeight="1" x14ac:dyDescent="0.2"/>
    <row r="170" ht="21" customHeight="1" x14ac:dyDescent="0.2"/>
    <row r="171" ht="21" customHeight="1" x14ac:dyDescent="0.2"/>
    <row r="172" ht="21" customHeight="1" x14ac:dyDescent="0.2"/>
    <row r="173" ht="21" customHeight="1" x14ac:dyDescent="0.2"/>
    <row r="174" ht="21" customHeight="1" x14ac:dyDescent="0.2"/>
    <row r="175" ht="21" customHeight="1" x14ac:dyDescent="0.2"/>
    <row r="176" ht="21" customHeight="1" x14ac:dyDescent="0.2"/>
    <row r="241" ht="21" customHeight="1" x14ac:dyDescent="0.2"/>
    <row r="242" ht="21" customHeight="1" x14ac:dyDescent="0.2"/>
    <row r="243" ht="21" customHeight="1" x14ac:dyDescent="0.2"/>
    <row r="244" ht="21" customHeight="1" x14ac:dyDescent="0.2"/>
    <row r="245" ht="21" customHeight="1" x14ac:dyDescent="0.2"/>
    <row r="246" ht="21" customHeight="1" x14ac:dyDescent="0.2"/>
    <row r="247" ht="21" customHeight="1" x14ac:dyDescent="0.2"/>
    <row r="248" ht="21" customHeight="1" x14ac:dyDescent="0.2"/>
    <row r="249" ht="21" customHeight="1" x14ac:dyDescent="0.2"/>
    <row r="250" ht="21" customHeight="1" x14ac:dyDescent="0.2"/>
    <row r="251" ht="21" customHeight="1" x14ac:dyDescent="0.2"/>
    <row r="252" ht="21" customHeight="1" x14ac:dyDescent="0.2"/>
    <row r="253" ht="21" customHeight="1" x14ac:dyDescent="0.2"/>
    <row r="254" ht="21" customHeight="1" x14ac:dyDescent="0.2"/>
    <row r="255" ht="21" customHeight="1" x14ac:dyDescent="0.2"/>
    <row r="256" ht="21" customHeight="1" x14ac:dyDescent="0.2"/>
    <row r="257" ht="21" customHeight="1" x14ac:dyDescent="0.2"/>
    <row r="258" ht="21" customHeight="1" x14ac:dyDescent="0.2"/>
    <row r="259" ht="21" customHeight="1" x14ac:dyDescent="0.2"/>
    <row r="260" ht="21" customHeight="1" x14ac:dyDescent="0.2"/>
    <row r="261" ht="21" customHeight="1" x14ac:dyDescent="0.2"/>
    <row r="262" ht="21" customHeight="1" x14ac:dyDescent="0.2"/>
    <row r="263" ht="21" customHeight="1" x14ac:dyDescent="0.2"/>
    <row r="264" ht="21" customHeight="1" x14ac:dyDescent="0.2"/>
    <row r="265" ht="21" customHeight="1" x14ac:dyDescent="0.2"/>
    <row r="266" ht="21" customHeight="1" x14ac:dyDescent="0.2"/>
    <row r="267" ht="21" customHeight="1" x14ac:dyDescent="0.2"/>
    <row r="268" ht="21" customHeight="1" x14ac:dyDescent="0.2"/>
    <row r="269" ht="21" customHeight="1" x14ac:dyDescent="0.2"/>
    <row r="270" ht="21" customHeight="1" x14ac:dyDescent="0.2"/>
    <row r="271" ht="21" customHeight="1" x14ac:dyDescent="0.2"/>
    <row r="272" ht="21" customHeight="1" x14ac:dyDescent="0.2"/>
    <row r="273" ht="21" customHeight="1" x14ac:dyDescent="0.2"/>
    <row r="274" ht="21" customHeight="1" x14ac:dyDescent="0.2"/>
    <row r="275" ht="21" customHeight="1" x14ac:dyDescent="0.2"/>
    <row r="276" ht="21" customHeight="1" x14ac:dyDescent="0.2"/>
    <row r="277" ht="21" customHeight="1" x14ac:dyDescent="0.2"/>
    <row r="278" ht="21" customHeight="1" x14ac:dyDescent="0.2"/>
    <row r="279" ht="21" customHeight="1" x14ac:dyDescent="0.2"/>
    <row r="280" ht="21" customHeight="1" x14ac:dyDescent="0.2"/>
    <row r="281" ht="21" customHeight="1" x14ac:dyDescent="0.2"/>
    <row r="282" ht="21" customHeight="1" x14ac:dyDescent="0.2"/>
    <row r="283" ht="21" customHeight="1" x14ac:dyDescent="0.2"/>
    <row r="284" ht="21" customHeight="1" x14ac:dyDescent="0.2"/>
    <row r="285" ht="21" customHeight="1" x14ac:dyDescent="0.2"/>
    <row r="286" ht="21" customHeight="1" x14ac:dyDescent="0.2"/>
    <row r="287" ht="21" customHeight="1" x14ac:dyDescent="0.2"/>
    <row r="288" ht="21" customHeight="1" x14ac:dyDescent="0.2"/>
    <row r="289" ht="21" customHeight="1" x14ac:dyDescent="0.2"/>
    <row r="290" ht="21" customHeight="1" x14ac:dyDescent="0.2"/>
    <row r="291" ht="21" customHeight="1" x14ac:dyDescent="0.2"/>
    <row r="292" ht="21" customHeight="1" x14ac:dyDescent="0.2"/>
    <row r="293" ht="21" customHeight="1" x14ac:dyDescent="0.2"/>
    <row r="294" ht="21" customHeight="1" x14ac:dyDescent="0.2"/>
    <row r="295" ht="21" customHeight="1" x14ac:dyDescent="0.2"/>
    <row r="296" ht="21" customHeight="1" x14ac:dyDescent="0.2"/>
    <row r="297" ht="21" customHeight="1" x14ac:dyDescent="0.2"/>
    <row r="298" ht="21" customHeight="1" x14ac:dyDescent="0.2"/>
    <row r="299" ht="21" customHeight="1" x14ac:dyDescent="0.2"/>
    <row r="300" ht="21" customHeight="1" x14ac:dyDescent="0.2"/>
    <row r="301" ht="21" customHeight="1" x14ac:dyDescent="0.2"/>
    <row r="302" ht="21" customHeight="1" x14ac:dyDescent="0.2"/>
    <row r="303" ht="21" customHeight="1" x14ac:dyDescent="0.2"/>
    <row r="304" ht="21" customHeight="1" x14ac:dyDescent="0.2"/>
    <row r="305" ht="21" customHeight="1" x14ac:dyDescent="0.2"/>
    <row r="306" ht="21" customHeight="1" x14ac:dyDescent="0.2"/>
    <row r="307" ht="21" customHeight="1" x14ac:dyDescent="0.2"/>
    <row r="308" ht="21" customHeight="1" x14ac:dyDescent="0.2"/>
    <row r="309" ht="21" customHeight="1" x14ac:dyDescent="0.2"/>
    <row r="310" ht="21" customHeight="1" x14ac:dyDescent="0.2"/>
    <row r="311" ht="21" customHeight="1" x14ac:dyDescent="0.2"/>
    <row r="312" ht="21" customHeight="1" x14ac:dyDescent="0.2"/>
    <row r="313" ht="21" customHeight="1" x14ac:dyDescent="0.2"/>
    <row r="314" ht="21" customHeight="1" x14ac:dyDescent="0.2"/>
    <row r="315" ht="21" customHeight="1" x14ac:dyDescent="0.2"/>
    <row r="316" ht="21" customHeight="1" x14ac:dyDescent="0.2"/>
    <row r="317" ht="21" customHeight="1" x14ac:dyDescent="0.2"/>
    <row r="318" ht="21" customHeight="1" x14ac:dyDescent="0.2"/>
    <row r="319" ht="21" customHeight="1" x14ac:dyDescent="0.2"/>
    <row r="320" ht="21" customHeight="1" x14ac:dyDescent="0.2"/>
    <row r="321" ht="21" customHeight="1" x14ac:dyDescent="0.2"/>
    <row r="322" ht="21" customHeight="1" x14ac:dyDescent="0.2"/>
    <row r="323" ht="21" customHeight="1" x14ac:dyDescent="0.2"/>
    <row r="324" ht="21" customHeight="1" x14ac:dyDescent="0.2"/>
    <row r="325" ht="21" customHeight="1" x14ac:dyDescent="0.2"/>
    <row r="326" ht="21" customHeight="1" x14ac:dyDescent="0.2"/>
    <row r="327" ht="21" customHeight="1" x14ac:dyDescent="0.2"/>
    <row r="328" ht="21" customHeight="1" x14ac:dyDescent="0.2"/>
    <row r="329" ht="21" customHeight="1" x14ac:dyDescent="0.2"/>
    <row r="330" ht="21" customHeight="1" x14ac:dyDescent="0.2"/>
    <row r="331" ht="21" customHeight="1" x14ac:dyDescent="0.2"/>
    <row r="332" ht="21" customHeight="1" x14ac:dyDescent="0.2"/>
    <row r="333" ht="21" customHeight="1" x14ac:dyDescent="0.2"/>
    <row r="334" ht="21" customHeight="1" x14ac:dyDescent="0.2"/>
    <row r="335" ht="21" customHeight="1" x14ac:dyDescent="0.2"/>
    <row r="336" ht="21" customHeight="1" x14ac:dyDescent="0.2"/>
    <row r="337" ht="21" customHeight="1" x14ac:dyDescent="0.2"/>
    <row r="338" ht="21" customHeight="1" x14ac:dyDescent="0.2"/>
    <row r="339" ht="21" customHeight="1" x14ac:dyDescent="0.2"/>
    <row r="340" ht="21" customHeight="1" x14ac:dyDescent="0.2"/>
    <row r="341" ht="21" customHeight="1" x14ac:dyDescent="0.2"/>
    <row r="342" ht="21" customHeight="1" x14ac:dyDescent="0.2"/>
    <row r="343" ht="21" customHeight="1" x14ac:dyDescent="0.2"/>
    <row r="344" ht="21" customHeight="1" x14ac:dyDescent="0.2"/>
    <row r="345" ht="21" customHeight="1" x14ac:dyDescent="0.2"/>
    <row r="346" ht="21" customHeight="1" x14ac:dyDescent="0.2"/>
    <row r="347" ht="21" customHeight="1" x14ac:dyDescent="0.2"/>
    <row r="348" ht="21" customHeight="1" x14ac:dyDescent="0.2"/>
    <row r="349" ht="21" customHeight="1" x14ac:dyDescent="0.2"/>
    <row r="350" ht="21" customHeight="1" x14ac:dyDescent="0.2"/>
    <row r="351" ht="21" customHeight="1" x14ac:dyDescent="0.2"/>
    <row r="352" ht="21" customHeight="1" x14ac:dyDescent="0.2"/>
    <row r="353" ht="21" customHeight="1" x14ac:dyDescent="0.2"/>
    <row r="354" ht="21" customHeight="1" x14ac:dyDescent="0.2"/>
    <row r="355" ht="21" customHeight="1" x14ac:dyDescent="0.2"/>
    <row r="356" ht="21" customHeight="1" x14ac:dyDescent="0.2"/>
    <row r="357" ht="21" customHeight="1" x14ac:dyDescent="0.2"/>
    <row r="358" ht="21" customHeight="1" x14ac:dyDescent="0.2"/>
    <row r="359" ht="21" customHeight="1" x14ac:dyDescent="0.2"/>
    <row r="360" ht="21" customHeight="1" x14ac:dyDescent="0.2"/>
    <row r="361" ht="21" customHeight="1" x14ac:dyDescent="0.2"/>
    <row r="362" ht="21" customHeight="1" x14ac:dyDescent="0.2"/>
    <row r="363" ht="21" customHeight="1" x14ac:dyDescent="0.2"/>
    <row r="364" ht="21" customHeight="1" x14ac:dyDescent="0.2"/>
    <row r="365" ht="21" customHeight="1" x14ac:dyDescent="0.2"/>
    <row r="366" ht="21" customHeight="1" x14ac:dyDescent="0.2"/>
    <row r="367" ht="21" customHeight="1" x14ac:dyDescent="0.2"/>
    <row r="368" ht="21" customHeight="1" x14ac:dyDescent="0.2"/>
    <row r="385" ht="21" customHeight="1" x14ac:dyDescent="0.2"/>
    <row r="386" ht="21" customHeight="1" x14ac:dyDescent="0.2"/>
    <row r="387" ht="21" customHeight="1" x14ac:dyDescent="0.2"/>
    <row r="388" ht="21" customHeight="1" x14ac:dyDescent="0.2"/>
    <row r="389" ht="21" customHeight="1" x14ac:dyDescent="0.2"/>
    <row r="390" ht="21" customHeight="1" x14ac:dyDescent="0.2"/>
    <row r="391" ht="21" customHeight="1" x14ac:dyDescent="0.2"/>
    <row r="392" ht="21" customHeight="1" x14ac:dyDescent="0.2"/>
    <row r="393" ht="21" customHeight="1" x14ac:dyDescent="0.2"/>
    <row r="394" ht="21" customHeight="1" x14ac:dyDescent="0.2"/>
    <row r="395" ht="21" customHeight="1" x14ac:dyDescent="0.2"/>
    <row r="396" ht="21" customHeight="1" x14ac:dyDescent="0.2"/>
    <row r="397" ht="21" customHeight="1" x14ac:dyDescent="0.2"/>
    <row r="398" ht="21" customHeight="1" x14ac:dyDescent="0.2"/>
    <row r="399" ht="21" customHeight="1" x14ac:dyDescent="0.2"/>
    <row r="400" ht="21" customHeight="1" x14ac:dyDescent="0.2"/>
    <row r="401" ht="21" customHeight="1" x14ac:dyDescent="0.2"/>
    <row r="402" ht="21" customHeight="1" x14ac:dyDescent="0.2"/>
    <row r="403" ht="21" customHeight="1" x14ac:dyDescent="0.2"/>
    <row r="404" ht="21" customHeight="1" x14ac:dyDescent="0.2"/>
    <row r="405" ht="21" customHeight="1" x14ac:dyDescent="0.2"/>
    <row r="406" ht="21" customHeight="1" x14ac:dyDescent="0.2"/>
    <row r="407" ht="21" customHeight="1" x14ac:dyDescent="0.2"/>
    <row r="408" ht="21" customHeight="1" x14ac:dyDescent="0.2"/>
    <row r="409" ht="21" customHeight="1" x14ac:dyDescent="0.2"/>
    <row r="410" ht="21" customHeight="1" x14ac:dyDescent="0.2"/>
    <row r="411" ht="21" customHeight="1" x14ac:dyDescent="0.2"/>
    <row r="412" ht="21" customHeight="1" x14ac:dyDescent="0.2"/>
    <row r="413" ht="21" customHeight="1" x14ac:dyDescent="0.2"/>
    <row r="414" ht="21" customHeight="1" x14ac:dyDescent="0.2"/>
    <row r="415" ht="21" customHeight="1" x14ac:dyDescent="0.2"/>
    <row r="416" ht="21" customHeight="1" x14ac:dyDescent="0.2"/>
    <row r="417" ht="21" customHeight="1" x14ac:dyDescent="0.2"/>
    <row r="418" ht="21" customHeight="1" x14ac:dyDescent="0.2"/>
    <row r="419" ht="21" customHeight="1" x14ac:dyDescent="0.2"/>
    <row r="420" ht="21" customHeight="1" x14ac:dyDescent="0.2"/>
    <row r="421" ht="21" customHeight="1" x14ac:dyDescent="0.2"/>
    <row r="422" ht="21" customHeight="1" x14ac:dyDescent="0.2"/>
    <row r="423" ht="21" customHeight="1" x14ac:dyDescent="0.2"/>
    <row r="424" ht="21" customHeight="1" x14ac:dyDescent="0.2"/>
    <row r="425" ht="21" customHeight="1" x14ac:dyDescent="0.2"/>
    <row r="426" ht="21" customHeight="1" x14ac:dyDescent="0.2"/>
    <row r="427" ht="21" customHeight="1" x14ac:dyDescent="0.2"/>
    <row r="428" ht="21" customHeight="1" x14ac:dyDescent="0.2"/>
    <row r="429" ht="21" customHeight="1" x14ac:dyDescent="0.2"/>
    <row r="430" ht="21" customHeight="1" x14ac:dyDescent="0.2"/>
    <row r="431" ht="21" customHeight="1" x14ac:dyDescent="0.2"/>
    <row r="432" ht="21" customHeight="1" x14ac:dyDescent="0.2"/>
    <row r="433" ht="21" customHeight="1" x14ac:dyDescent="0.2"/>
    <row r="434" ht="21" customHeight="1" x14ac:dyDescent="0.2"/>
    <row r="435" ht="21" customHeight="1" x14ac:dyDescent="0.2"/>
    <row r="436" ht="21" customHeight="1" x14ac:dyDescent="0.2"/>
    <row r="437" ht="21" customHeight="1" x14ac:dyDescent="0.2"/>
    <row r="438" ht="21" customHeight="1" x14ac:dyDescent="0.2"/>
    <row r="439" ht="21" customHeight="1" x14ac:dyDescent="0.2"/>
    <row r="440" ht="21" customHeight="1" x14ac:dyDescent="0.2"/>
    <row r="441" ht="21" customHeight="1" x14ac:dyDescent="0.2"/>
    <row r="442" ht="21" customHeight="1" x14ac:dyDescent="0.2"/>
    <row r="443" ht="21" customHeight="1" x14ac:dyDescent="0.2"/>
    <row r="444" ht="21" customHeight="1" x14ac:dyDescent="0.2"/>
    <row r="445" ht="21" customHeight="1" x14ac:dyDescent="0.2"/>
    <row r="446" ht="21" customHeight="1" x14ac:dyDescent="0.2"/>
    <row r="447" ht="21" customHeight="1" x14ac:dyDescent="0.2"/>
    <row r="448" ht="21" customHeight="1" x14ac:dyDescent="0.2"/>
    <row r="449" ht="21" customHeight="1" x14ac:dyDescent="0.2"/>
    <row r="450" ht="21" customHeight="1" x14ac:dyDescent="0.2"/>
    <row r="451" ht="21" customHeight="1" x14ac:dyDescent="0.2"/>
    <row r="452" ht="21" customHeight="1" x14ac:dyDescent="0.2"/>
    <row r="453" ht="21" customHeight="1" x14ac:dyDescent="0.2"/>
    <row r="454" ht="21" customHeight="1" x14ac:dyDescent="0.2"/>
    <row r="455" ht="21" customHeight="1" x14ac:dyDescent="0.2"/>
    <row r="456" ht="21" customHeight="1" x14ac:dyDescent="0.2"/>
    <row r="457" ht="21" customHeight="1" x14ac:dyDescent="0.2"/>
    <row r="458" ht="21" customHeight="1" x14ac:dyDescent="0.2"/>
    <row r="459" ht="21" customHeight="1" x14ac:dyDescent="0.2"/>
    <row r="460" ht="21" customHeight="1" x14ac:dyDescent="0.2"/>
    <row r="461" ht="21" customHeight="1" x14ac:dyDescent="0.2"/>
    <row r="462" ht="21" customHeight="1" x14ac:dyDescent="0.2"/>
    <row r="463" ht="21" customHeight="1" x14ac:dyDescent="0.2"/>
    <row r="464" ht="21" customHeight="1" x14ac:dyDescent="0.2"/>
    <row r="465" ht="21" customHeight="1" x14ac:dyDescent="0.2"/>
    <row r="466" ht="21" customHeight="1" x14ac:dyDescent="0.2"/>
    <row r="467" ht="21" customHeight="1" x14ac:dyDescent="0.2"/>
    <row r="468" ht="21" customHeight="1" x14ac:dyDescent="0.2"/>
    <row r="469" ht="21" customHeight="1" x14ac:dyDescent="0.2"/>
    <row r="470" ht="21" customHeight="1" x14ac:dyDescent="0.2"/>
    <row r="471" ht="21" customHeight="1" x14ac:dyDescent="0.2"/>
    <row r="472" ht="21" customHeight="1" x14ac:dyDescent="0.2"/>
    <row r="473" ht="21" customHeight="1" x14ac:dyDescent="0.2"/>
    <row r="474" ht="21" customHeight="1" x14ac:dyDescent="0.2"/>
    <row r="475" ht="21" customHeight="1" x14ac:dyDescent="0.2"/>
    <row r="476" ht="21" customHeight="1" x14ac:dyDescent="0.2"/>
    <row r="477" ht="21" customHeight="1" x14ac:dyDescent="0.2"/>
    <row r="478" ht="21" customHeight="1" x14ac:dyDescent="0.2"/>
    <row r="479" ht="21" customHeight="1" x14ac:dyDescent="0.2"/>
    <row r="480" ht="21" customHeight="1" x14ac:dyDescent="0.2"/>
    <row r="481" ht="21" customHeight="1" x14ac:dyDescent="0.2"/>
    <row r="482" ht="21" customHeight="1" x14ac:dyDescent="0.2"/>
    <row r="483" ht="21" customHeight="1" x14ac:dyDescent="0.2"/>
    <row r="484" ht="21" customHeight="1" x14ac:dyDescent="0.2"/>
    <row r="485" ht="21" customHeight="1" x14ac:dyDescent="0.2"/>
    <row r="486" ht="21" customHeight="1" x14ac:dyDescent="0.2"/>
    <row r="487" ht="21" customHeight="1" x14ac:dyDescent="0.2"/>
    <row r="488" ht="21" customHeight="1" x14ac:dyDescent="0.2"/>
    <row r="489" ht="21" customHeight="1" x14ac:dyDescent="0.2"/>
    <row r="490" ht="21" customHeight="1" x14ac:dyDescent="0.2"/>
    <row r="491" ht="21" customHeight="1" x14ac:dyDescent="0.2"/>
    <row r="492" ht="21" customHeight="1" x14ac:dyDescent="0.2"/>
    <row r="493" ht="21" customHeight="1" x14ac:dyDescent="0.2"/>
    <row r="494" ht="21" customHeight="1" x14ac:dyDescent="0.2"/>
    <row r="495" ht="21" customHeight="1" x14ac:dyDescent="0.2"/>
    <row r="496" ht="21" customHeight="1" x14ac:dyDescent="0.2"/>
    <row r="497" ht="21" customHeight="1" x14ac:dyDescent="0.2"/>
    <row r="498" ht="21" customHeight="1" x14ac:dyDescent="0.2"/>
    <row r="499" ht="21" customHeight="1" x14ac:dyDescent="0.2"/>
    <row r="500" ht="21" customHeight="1" x14ac:dyDescent="0.2"/>
    <row r="501" ht="21" customHeight="1" x14ac:dyDescent="0.2"/>
    <row r="502" ht="21" customHeight="1" x14ac:dyDescent="0.2"/>
    <row r="503" ht="21" customHeight="1" x14ac:dyDescent="0.2"/>
    <row r="504" ht="21" customHeight="1" x14ac:dyDescent="0.2"/>
    <row r="505" ht="21" customHeight="1" x14ac:dyDescent="0.2"/>
    <row r="506" ht="21" customHeight="1" x14ac:dyDescent="0.2"/>
    <row r="507" ht="21" customHeight="1" x14ac:dyDescent="0.2"/>
    <row r="508" ht="21" customHeight="1" x14ac:dyDescent="0.2"/>
    <row r="509" ht="21" customHeight="1" x14ac:dyDescent="0.2"/>
    <row r="510" ht="21" customHeight="1" x14ac:dyDescent="0.2"/>
    <row r="511" ht="21" customHeight="1" x14ac:dyDescent="0.2"/>
    <row r="512" ht="21" customHeight="1" x14ac:dyDescent="0.2"/>
    <row r="513" ht="21" customHeight="1" x14ac:dyDescent="0.2"/>
    <row r="514" ht="21" customHeight="1" x14ac:dyDescent="0.2"/>
    <row r="515" ht="21" customHeight="1" x14ac:dyDescent="0.2"/>
    <row r="516" ht="21" customHeight="1" x14ac:dyDescent="0.2"/>
    <row r="517" ht="21" customHeight="1" x14ac:dyDescent="0.2"/>
    <row r="518" ht="21" customHeight="1" x14ac:dyDescent="0.2"/>
    <row r="519" ht="21" customHeight="1" x14ac:dyDescent="0.2"/>
    <row r="520" ht="21" customHeight="1" x14ac:dyDescent="0.2"/>
    <row r="521" ht="21" customHeight="1" x14ac:dyDescent="0.2"/>
    <row r="522" ht="21" customHeight="1" x14ac:dyDescent="0.2"/>
    <row r="523" ht="21" customHeight="1" x14ac:dyDescent="0.2"/>
    <row r="524" ht="21" customHeight="1" x14ac:dyDescent="0.2"/>
    <row r="525" ht="21" customHeight="1" x14ac:dyDescent="0.2"/>
    <row r="526" ht="21" customHeight="1" x14ac:dyDescent="0.2"/>
    <row r="527" ht="21" customHeight="1" x14ac:dyDescent="0.2"/>
    <row r="528" ht="21" customHeight="1" x14ac:dyDescent="0.2"/>
    <row r="529" ht="21" customHeight="1" x14ac:dyDescent="0.2"/>
    <row r="530" ht="21" customHeight="1" x14ac:dyDescent="0.2"/>
    <row r="531" ht="21" customHeight="1" x14ac:dyDescent="0.2"/>
    <row r="532" ht="21" customHeight="1" x14ac:dyDescent="0.2"/>
    <row r="533" ht="21" customHeight="1" x14ac:dyDescent="0.2"/>
    <row r="534" ht="21" customHeight="1" x14ac:dyDescent="0.2"/>
    <row r="535" ht="21" customHeight="1" x14ac:dyDescent="0.2"/>
    <row r="536" ht="21" customHeight="1" x14ac:dyDescent="0.2"/>
    <row r="537" ht="21" customHeight="1" x14ac:dyDescent="0.2"/>
    <row r="538" ht="21" customHeight="1" x14ac:dyDescent="0.2"/>
    <row r="539" ht="21" customHeight="1" x14ac:dyDescent="0.2"/>
    <row r="540" ht="21" customHeight="1" x14ac:dyDescent="0.2"/>
    <row r="541" ht="21" customHeight="1" x14ac:dyDescent="0.2"/>
    <row r="542" ht="21" customHeight="1" x14ac:dyDescent="0.2"/>
    <row r="543" ht="21" customHeight="1" x14ac:dyDescent="0.2"/>
    <row r="544" ht="21" customHeight="1" x14ac:dyDescent="0.2"/>
    <row r="545" ht="21" customHeight="1" x14ac:dyDescent="0.2"/>
    <row r="546" ht="21" customHeight="1" x14ac:dyDescent="0.2"/>
    <row r="547" ht="21" customHeight="1" x14ac:dyDescent="0.2"/>
    <row r="548" ht="21" customHeight="1" x14ac:dyDescent="0.2"/>
    <row r="549" ht="21" customHeight="1" x14ac:dyDescent="0.2"/>
    <row r="550" ht="21" customHeight="1" x14ac:dyDescent="0.2"/>
    <row r="551" ht="21" customHeight="1" x14ac:dyDescent="0.2"/>
    <row r="552" ht="21" customHeight="1" x14ac:dyDescent="0.2"/>
    <row r="553" ht="21" customHeight="1" x14ac:dyDescent="0.2"/>
    <row r="554" ht="21" customHeight="1" x14ac:dyDescent="0.2"/>
    <row r="555" ht="21" customHeight="1" x14ac:dyDescent="0.2"/>
    <row r="556" ht="21" customHeight="1" x14ac:dyDescent="0.2"/>
    <row r="557" ht="21" customHeight="1" x14ac:dyDescent="0.2"/>
    <row r="558" ht="21" customHeight="1" x14ac:dyDescent="0.2"/>
    <row r="559" ht="21" customHeight="1" x14ac:dyDescent="0.2"/>
    <row r="560" ht="21" customHeight="1" x14ac:dyDescent="0.2"/>
    <row r="561" ht="21" customHeight="1" x14ac:dyDescent="0.2"/>
    <row r="562" ht="21" customHeight="1" x14ac:dyDescent="0.2"/>
    <row r="563" ht="21" customHeight="1" x14ac:dyDescent="0.2"/>
    <row r="564" ht="21" customHeight="1" x14ac:dyDescent="0.2"/>
    <row r="565" ht="21" customHeight="1" x14ac:dyDescent="0.2"/>
    <row r="566" ht="21" customHeight="1" x14ac:dyDescent="0.2"/>
    <row r="567" ht="21" customHeight="1" x14ac:dyDescent="0.2"/>
    <row r="568" ht="21" customHeight="1" x14ac:dyDescent="0.2"/>
    <row r="569" ht="21" customHeight="1" x14ac:dyDescent="0.2"/>
    <row r="570" ht="21" customHeight="1" x14ac:dyDescent="0.2"/>
    <row r="571" ht="21" customHeight="1" x14ac:dyDescent="0.2"/>
    <row r="572" ht="21" customHeight="1" x14ac:dyDescent="0.2"/>
    <row r="573" ht="21" customHeight="1" x14ac:dyDescent="0.2"/>
    <row r="574" ht="21" customHeight="1" x14ac:dyDescent="0.2"/>
    <row r="575" ht="21" customHeight="1" x14ac:dyDescent="0.2"/>
    <row r="576" ht="21" customHeight="1" x14ac:dyDescent="0.2"/>
    <row r="577" ht="21" customHeight="1" x14ac:dyDescent="0.2"/>
    <row r="578" ht="21" customHeight="1" x14ac:dyDescent="0.2"/>
    <row r="579" ht="21" customHeight="1" x14ac:dyDescent="0.2"/>
    <row r="580" ht="21" customHeight="1" x14ac:dyDescent="0.2"/>
    <row r="581" ht="21" customHeight="1" x14ac:dyDescent="0.2"/>
    <row r="582" ht="21" customHeight="1" x14ac:dyDescent="0.2"/>
    <row r="583" ht="21" customHeight="1" x14ac:dyDescent="0.2"/>
    <row r="584" ht="21" customHeight="1" x14ac:dyDescent="0.2"/>
    <row r="585" ht="21" customHeight="1" x14ac:dyDescent="0.2"/>
    <row r="586" ht="21" customHeight="1" x14ac:dyDescent="0.2"/>
    <row r="587" ht="21" customHeight="1" x14ac:dyDescent="0.2"/>
    <row r="588" ht="21" customHeight="1" x14ac:dyDescent="0.2"/>
    <row r="589" ht="21" customHeight="1" x14ac:dyDescent="0.2"/>
    <row r="590" ht="21" customHeight="1" x14ac:dyDescent="0.2"/>
    <row r="591" ht="21" customHeight="1" x14ac:dyDescent="0.2"/>
    <row r="592" ht="21" customHeight="1" x14ac:dyDescent="0.2"/>
    <row r="593" ht="21" customHeight="1" x14ac:dyDescent="0.2"/>
    <row r="594" ht="21" customHeight="1" x14ac:dyDescent="0.2"/>
    <row r="595" ht="21" customHeight="1" x14ac:dyDescent="0.2"/>
    <row r="596" ht="21" customHeight="1" x14ac:dyDescent="0.2"/>
    <row r="597" ht="21" customHeight="1" x14ac:dyDescent="0.2"/>
    <row r="598" ht="21" customHeight="1" x14ac:dyDescent="0.2"/>
    <row r="599" ht="21" customHeight="1" x14ac:dyDescent="0.2"/>
    <row r="600" ht="21" customHeight="1" x14ac:dyDescent="0.2"/>
    <row r="601" ht="21" customHeight="1" x14ac:dyDescent="0.2"/>
    <row r="602" ht="21" customHeight="1" x14ac:dyDescent="0.2"/>
    <row r="603" ht="21" customHeight="1" x14ac:dyDescent="0.2"/>
    <row r="604" ht="21" customHeight="1" x14ac:dyDescent="0.2"/>
    <row r="605" ht="21" customHeight="1" x14ac:dyDescent="0.2"/>
    <row r="606" ht="21" customHeight="1" x14ac:dyDescent="0.2"/>
    <row r="607" ht="21" customHeight="1" x14ac:dyDescent="0.2"/>
    <row r="608" ht="21" customHeight="1" x14ac:dyDescent="0.2"/>
    <row r="609" ht="21" customHeight="1" x14ac:dyDescent="0.2"/>
    <row r="610" ht="21" customHeight="1" x14ac:dyDescent="0.2"/>
    <row r="611" ht="21" customHeight="1" x14ac:dyDescent="0.2"/>
    <row r="612" ht="21" customHeight="1" x14ac:dyDescent="0.2"/>
    <row r="613" ht="21" customHeight="1" x14ac:dyDescent="0.2"/>
    <row r="614" ht="21" customHeight="1" x14ac:dyDescent="0.2"/>
    <row r="615" ht="21" customHeight="1" x14ac:dyDescent="0.2"/>
    <row r="616" ht="21" customHeight="1" x14ac:dyDescent="0.2"/>
    <row r="617" ht="21" customHeight="1" x14ac:dyDescent="0.2"/>
    <row r="618" ht="21" customHeight="1" x14ac:dyDescent="0.2"/>
    <row r="619" ht="21" customHeight="1" x14ac:dyDescent="0.2"/>
    <row r="620" ht="21" customHeight="1" x14ac:dyDescent="0.2"/>
    <row r="621" ht="21" customHeight="1" x14ac:dyDescent="0.2"/>
    <row r="622" ht="21" customHeight="1" x14ac:dyDescent="0.2"/>
    <row r="623" ht="21" customHeight="1" x14ac:dyDescent="0.2"/>
    <row r="624" ht="21" customHeight="1" x14ac:dyDescent="0.2"/>
    <row r="625" ht="21" customHeight="1" x14ac:dyDescent="0.2"/>
    <row r="626" ht="21" customHeight="1" x14ac:dyDescent="0.2"/>
    <row r="627" ht="21" customHeight="1" x14ac:dyDescent="0.2"/>
    <row r="628" ht="21" customHeight="1" x14ac:dyDescent="0.2"/>
    <row r="629" ht="21" customHeight="1" x14ac:dyDescent="0.2"/>
    <row r="630" ht="21" customHeight="1" x14ac:dyDescent="0.2"/>
    <row r="631" ht="21" customHeight="1" x14ac:dyDescent="0.2"/>
    <row r="632" ht="21" customHeight="1" x14ac:dyDescent="0.2"/>
    <row r="633" ht="21" customHeight="1" x14ac:dyDescent="0.2"/>
    <row r="634" ht="21" customHeight="1" x14ac:dyDescent="0.2"/>
    <row r="635" ht="21" customHeight="1" x14ac:dyDescent="0.2"/>
    <row r="636" ht="21" customHeight="1" x14ac:dyDescent="0.2"/>
    <row r="637" ht="21" customHeight="1" x14ac:dyDescent="0.2"/>
    <row r="638" ht="21" customHeight="1" x14ac:dyDescent="0.2"/>
    <row r="639" ht="21" customHeight="1" x14ac:dyDescent="0.2"/>
    <row r="640" ht="21" customHeight="1" x14ac:dyDescent="0.2"/>
    <row r="641" ht="21" customHeight="1" x14ac:dyDescent="0.2"/>
    <row r="642" ht="21" customHeight="1" x14ac:dyDescent="0.2"/>
    <row r="643" ht="21" customHeight="1" x14ac:dyDescent="0.2"/>
    <row r="644" ht="21" customHeight="1" x14ac:dyDescent="0.2"/>
    <row r="645" ht="21" customHeight="1" x14ac:dyDescent="0.2"/>
    <row r="646" ht="21" customHeight="1" x14ac:dyDescent="0.2"/>
    <row r="647" ht="21" customHeight="1" x14ac:dyDescent="0.2"/>
    <row r="648" ht="21" customHeight="1" x14ac:dyDescent="0.2"/>
    <row r="649" ht="21" customHeight="1" x14ac:dyDescent="0.2"/>
    <row r="650" ht="21" customHeight="1" x14ac:dyDescent="0.2"/>
    <row r="651" ht="21" customHeight="1" x14ac:dyDescent="0.2"/>
    <row r="652" ht="21" customHeight="1" x14ac:dyDescent="0.2"/>
    <row r="653" ht="21" customHeight="1" x14ac:dyDescent="0.2"/>
    <row r="654" ht="21" customHeight="1" x14ac:dyDescent="0.2"/>
    <row r="655" ht="21" customHeight="1" x14ac:dyDescent="0.2"/>
    <row r="656" ht="21" customHeight="1" x14ac:dyDescent="0.2"/>
    <row r="657" ht="21" customHeight="1" x14ac:dyDescent="0.2"/>
    <row r="658" ht="21" customHeight="1" x14ac:dyDescent="0.2"/>
    <row r="659" ht="21" customHeight="1" x14ac:dyDescent="0.2"/>
    <row r="660" ht="21" customHeight="1" x14ac:dyDescent="0.2"/>
    <row r="661" ht="21" customHeight="1" x14ac:dyDescent="0.2"/>
    <row r="662" ht="21" customHeight="1" x14ac:dyDescent="0.2"/>
    <row r="663" ht="21" customHeight="1" x14ac:dyDescent="0.2"/>
    <row r="664" ht="21" customHeight="1" x14ac:dyDescent="0.2"/>
    <row r="665" ht="21" customHeight="1" x14ac:dyDescent="0.2"/>
    <row r="666" ht="21" customHeight="1" x14ac:dyDescent="0.2"/>
    <row r="667" ht="21" customHeight="1" x14ac:dyDescent="0.2"/>
    <row r="668" ht="21" customHeight="1" x14ac:dyDescent="0.2"/>
    <row r="669" ht="21" customHeight="1" x14ac:dyDescent="0.2"/>
    <row r="670" ht="21" customHeight="1" x14ac:dyDescent="0.2"/>
    <row r="671" ht="21" customHeight="1" x14ac:dyDescent="0.2"/>
    <row r="672" ht="21" customHeight="1" x14ac:dyDescent="0.2"/>
    <row r="673" ht="21" customHeight="1" x14ac:dyDescent="0.2"/>
    <row r="674" ht="21" customHeight="1" x14ac:dyDescent="0.2"/>
    <row r="675" ht="21" customHeight="1" x14ac:dyDescent="0.2"/>
    <row r="676" ht="21" customHeight="1" x14ac:dyDescent="0.2"/>
    <row r="677" ht="21" customHeight="1" x14ac:dyDescent="0.2"/>
    <row r="678" ht="21" customHeight="1" x14ac:dyDescent="0.2"/>
    <row r="679" ht="21" customHeight="1" x14ac:dyDescent="0.2"/>
    <row r="680" ht="21" customHeight="1" x14ac:dyDescent="0.2"/>
    <row r="681" ht="21" customHeight="1" x14ac:dyDescent="0.2"/>
    <row r="682" ht="21" customHeight="1" x14ac:dyDescent="0.2"/>
    <row r="683" ht="21" customHeight="1" x14ac:dyDescent="0.2"/>
    <row r="684" ht="21" customHeight="1" x14ac:dyDescent="0.2"/>
    <row r="685" ht="21" customHeight="1" x14ac:dyDescent="0.2"/>
    <row r="686" ht="21" customHeight="1" x14ac:dyDescent="0.2"/>
    <row r="687" ht="21" customHeight="1" x14ac:dyDescent="0.2"/>
    <row r="688" ht="21" customHeight="1" x14ac:dyDescent="0.2"/>
    <row r="689" ht="21" customHeight="1" x14ac:dyDescent="0.2"/>
    <row r="690" ht="21" customHeight="1" x14ac:dyDescent="0.2"/>
    <row r="691" ht="21" customHeight="1" x14ac:dyDescent="0.2"/>
    <row r="692" ht="21" customHeight="1" x14ac:dyDescent="0.2"/>
    <row r="693" ht="21" customHeight="1" x14ac:dyDescent="0.2"/>
    <row r="694" ht="21" customHeight="1" x14ac:dyDescent="0.2"/>
    <row r="695" ht="21" customHeight="1" x14ac:dyDescent="0.2"/>
    <row r="696" ht="21" customHeight="1" x14ac:dyDescent="0.2"/>
    <row r="697" ht="21" customHeight="1" x14ac:dyDescent="0.2"/>
    <row r="698" ht="21" customHeight="1" x14ac:dyDescent="0.2"/>
    <row r="699" ht="21" customHeight="1" x14ac:dyDescent="0.2"/>
    <row r="700" ht="21" customHeight="1" x14ac:dyDescent="0.2"/>
    <row r="701" ht="21" customHeight="1" x14ac:dyDescent="0.2"/>
    <row r="702" ht="21" customHeight="1" x14ac:dyDescent="0.2"/>
    <row r="703" ht="21" customHeight="1" x14ac:dyDescent="0.2"/>
    <row r="704" ht="21" customHeight="1" x14ac:dyDescent="0.2"/>
    <row r="705" ht="21" customHeight="1" x14ac:dyDescent="0.2"/>
    <row r="706" ht="21" customHeight="1" x14ac:dyDescent="0.2"/>
    <row r="707" ht="21" customHeight="1" x14ac:dyDescent="0.2"/>
    <row r="708" ht="21" customHeight="1" x14ac:dyDescent="0.2"/>
    <row r="709" ht="21" customHeight="1" x14ac:dyDescent="0.2"/>
    <row r="710" ht="21" customHeight="1" x14ac:dyDescent="0.2"/>
    <row r="711" ht="21" customHeight="1" x14ac:dyDescent="0.2"/>
    <row r="712" ht="21" customHeight="1" x14ac:dyDescent="0.2"/>
    <row r="713" ht="21" customHeight="1" x14ac:dyDescent="0.2"/>
    <row r="714" ht="21" customHeight="1" x14ac:dyDescent="0.2"/>
    <row r="715" ht="21" customHeight="1" x14ac:dyDescent="0.2"/>
    <row r="716" ht="21" customHeight="1" x14ac:dyDescent="0.2"/>
    <row r="717" ht="21" customHeight="1" x14ac:dyDescent="0.2"/>
    <row r="718" ht="21" customHeight="1" x14ac:dyDescent="0.2"/>
    <row r="719" ht="21" customHeight="1" x14ac:dyDescent="0.2"/>
    <row r="720" ht="21" customHeight="1" x14ac:dyDescent="0.2"/>
    <row r="721" ht="21" customHeight="1" x14ac:dyDescent="0.2"/>
    <row r="722" ht="21" customHeight="1" x14ac:dyDescent="0.2"/>
    <row r="723" ht="21" customHeight="1" x14ac:dyDescent="0.2"/>
    <row r="724" ht="21" customHeight="1" x14ac:dyDescent="0.2"/>
    <row r="725" ht="21" customHeight="1" x14ac:dyDescent="0.2"/>
    <row r="726" ht="21" customHeight="1" x14ac:dyDescent="0.2"/>
  </sheetData>
  <mergeCells count="1">
    <mergeCell ref="B1:E1"/>
  </mergeCells>
  <phoneticPr fontId="2" type="noConversion"/>
  <printOptions headings="1" gridLines="1"/>
  <pageMargins left="0.5" right="0.5" top="1" bottom="1" header="0.5" footer="0.5"/>
  <pageSetup scale="70" orientation="landscape" horizontalDpi="4294967292" verticalDpi="4294967292"/>
  <rowBreaks count="1" manualBreakCount="1">
    <brk id="80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4"/>
  <sheetViews>
    <sheetView tabSelected="1" topLeftCell="AV1" zoomScale="150" zoomScaleNormal="150" zoomScalePageLayoutView="150" workbookViewId="0">
      <pane ySplit="1" topLeftCell="A2" activePane="bottomLeft" state="frozen"/>
      <selection activeCell="AB1" sqref="AB1"/>
      <selection pane="bottomLeft" activeCell="AX6" sqref="AX6"/>
    </sheetView>
  </sheetViews>
  <sheetFormatPr defaultColWidth="10.625" defaultRowHeight="29.1" customHeight="1" x14ac:dyDescent="0.15"/>
  <cols>
    <col min="1" max="1" width="12" style="8" bestFit="1" customWidth="1"/>
    <col min="2" max="2" width="9.625" style="1" bestFit="1" customWidth="1"/>
    <col min="3" max="3" width="11.625" style="1" bestFit="1" customWidth="1"/>
    <col min="4" max="4" width="10" style="1" customWidth="1"/>
    <col min="5" max="5" width="6.5" style="1" bestFit="1" customWidth="1"/>
    <col min="6" max="6" width="6.625" style="1" customWidth="1"/>
    <col min="7" max="7" width="4.625" style="1" bestFit="1" customWidth="1"/>
    <col min="8" max="8" width="10.125" style="1" customWidth="1"/>
    <col min="9" max="9" width="7.875" style="1" customWidth="1"/>
    <col min="10" max="10" width="8.625" style="1" customWidth="1"/>
    <col min="11" max="11" width="8.5" style="1" customWidth="1"/>
    <col min="12" max="12" width="10.75" style="1" customWidth="1"/>
    <col min="13" max="13" width="10.375" style="1" customWidth="1"/>
    <col min="14" max="14" width="7.5" style="1" customWidth="1"/>
    <col min="15" max="15" width="5.875" style="1" customWidth="1"/>
    <col min="16" max="16" width="8.125" style="1" customWidth="1"/>
    <col min="17" max="17" width="11.875" style="1" bestFit="1" customWidth="1"/>
    <col min="18" max="18" width="8.125" style="1" customWidth="1"/>
    <col min="19" max="20" width="7.125" style="1" bestFit="1" customWidth="1"/>
    <col min="21" max="21" width="8" style="1" customWidth="1"/>
    <col min="22" max="24" width="13.125" style="1" bestFit="1" customWidth="1"/>
    <col min="25" max="25" width="10.625" style="1" bestFit="1" customWidth="1"/>
    <col min="26" max="26" width="6.625" style="1" bestFit="1" customWidth="1"/>
    <col min="27" max="27" width="8.875" style="1" customWidth="1"/>
    <col min="28" max="28" width="9.125" style="1" customWidth="1"/>
    <col min="29" max="29" width="9.625" style="1" bestFit="1" customWidth="1"/>
    <col min="30" max="30" width="7.5" style="1" customWidth="1"/>
    <col min="31" max="31" width="5.375" style="33" bestFit="1" customWidth="1"/>
    <col min="32" max="32" width="11.375" style="1" bestFit="1" customWidth="1"/>
    <col min="33" max="33" width="6" style="1" bestFit="1" customWidth="1"/>
    <col min="34" max="34" width="7.125" style="1" customWidth="1"/>
    <col min="35" max="36" width="7.5" style="1" bestFit="1" customWidth="1"/>
    <col min="37" max="37" width="15.375" style="1" bestFit="1" customWidth="1"/>
    <col min="38" max="38" width="7.375" style="1" bestFit="1" customWidth="1"/>
    <col min="39" max="39" width="7.625" style="1" bestFit="1" customWidth="1"/>
    <col min="40" max="40" width="9.875" style="1" bestFit="1" customWidth="1"/>
    <col min="41" max="41" width="13" style="1" bestFit="1" customWidth="1"/>
    <col min="42" max="42" width="12.875" style="1" bestFit="1" customWidth="1"/>
    <col min="43" max="44" width="10.625" style="1"/>
    <col min="45" max="45" width="12.375" style="1" bestFit="1" customWidth="1"/>
    <col min="46" max="46" width="10.625" style="1"/>
    <col min="47" max="47" width="11.625" style="1" bestFit="1" customWidth="1"/>
    <col min="48" max="48" width="10.625" style="1"/>
    <col min="49" max="49" width="7.5" style="1" customWidth="1"/>
    <col min="50" max="50" width="18" style="1" bestFit="1" customWidth="1"/>
    <col min="51" max="51" width="7.875" style="57" bestFit="1" customWidth="1"/>
    <col min="52" max="52" width="14.125" style="1" bestFit="1" customWidth="1"/>
    <col min="53" max="16384" width="10.625" style="1"/>
  </cols>
  <sheetData>
    <row r="1" spans="1:52" s="3" customFormat="1" ht="42.95" customHeight="1" x14ac:dyDescent="0.15">
      <c r="A1" s="12" t="s">
        <v>70</v>
      </c>
      <c r="B1" s="4" t="s">
        <v>118</v>
      </c>
      <c r="C1" s="4" t="s">
        <v>156</v>
      </c>
      <c r="D1" s="4" t="s">
        <v>94</v>
      </c>
      <c r="E1" s="5" t="s">
        <v>283</v>
      </c>
      <c r="F1" s="3" t="s">
        <v>93</v>
      </c>
      <c r="G1" s="3" t="s">
        <v>76</v>
      </c>
      <c r="H1" s="3" t="s">
        <v>95</v>
      </c>
      <c r="I1" s="3" t="s">
        <v>157</v>
      </c>
      <c r="J1" s="3" t="s">
        <v>105</v>
      </c>
      <c r="K1" s="3" t="s">
        <v>102</v>
      </c>
      <c r="L1" s="3" t="s">
        <v>137</v>
      </c>
      <c r="M1" s="3" t="s">
        <v>71</v>
      </c>
      <c r="N1" s="3" t="s">
        <v>126</v>
      </c>
      <c r="O1" s="3" t="s">
        <v>127</v>
      </c>
      <c r="P1" s="3" t="s">
        <v>88</v>
      </c>
      <c r="Q1" s="3" t="s">
        <v>109</v>
      </c>
      <c r="R1" s="3" t="s">
        <v>139</v>
      </c>
      <c r="S1" s="3" t="s">
        <v>107</v>
      </c>
      <c r="T1" s="3" t="s">
        <v>136</v>
      </c>
      <c r="U1" s="32" t="s">
        <v>133</v>
      </c>
      <c r="V1" s="2" t="s">
        <v>113</v>
      </c>
      <c r="W1" s="3" t="s">
        <v>129</v>
      </c>
      <c r="X1" s="3" t="s">
        <v>108</v>
      </c>
      <c r="Y1" s="3" t="s">
        <v>72</v>
      </c>
      <c r="Z1" s="3" t="s">
        <v>123</v>
      </c>
      <c r="AA1" s="3" t="s">
        <v>119</v>
      </c>
      <c r="AB1" s="3" t="s">
        <v>124</v>
      </c>
      <c r="AC1" s="3" t="s">
        <v>121</v>
      </c>
      <c r="AD1" s="3" t="s">
        <v>165</v>
      </c>
      <c r="AE1" s="32" t="s">
        <v>155</v>
      </c>
      <c r="AF1" s="2" t="s">
        <v>51</v>
      </c>
      <c r="AG1" s="3" t="s">
        <v>73</v>
      </c>
      <c r="AH1" s="3" t="s">
        <v>79</v>
      </c>
      <c r="AI1" s="3" t="s">
        <v>184</v>
      </c>
      <c r="AJ1" s="3" t="s">
        <v>125</v>
      </c>
      <c r="AK1" s="3" t="s">
        <v>90</v>
      </c>
      <c r="AL1" s="3" t="s">
        <v>147</v>
      </c>
      <c r="AM1" s="2" t="s">
        <v>158</v>
      </c>
      <c r="AN1" s="2" t="s">
        <v>84</v>
      </c>
      <c r="AO1" s="2" t="s">
        <v>159</v>
      </c>
      <c r="AP1" s="2" t="s">
        <v>169</v>
      </c>
      <c r="AQ1" s="2" t="s">
        <v>48</v>
      </c>
      <c r="AR1" s="2" t="s">
        <v>131</v>
      </c>
      <c r="AS1" s="3" t="s">
        <v>138</v>
      </c>
      <c r="AT1" s="3" t="s">
        <v>170</v>
      </c>
      <c r="AU1" s="3" t="s">
        <v>171</v>
      </c>
      <c r="AV1" s="3" t="s">
        <v>172</v>
      </c>
      <c r="AW1" s="3" t="s">
        <v>128</v>
      </c>
      <c r="AX1" s="3" t="s">
        <v>173</v>
      </c>
      <c r="AY1" s="56" t="s">
        <v>451</v>
      </c>
      <c r="AZ1" s="3" t="s">
        <v>464</v>
      </c>
    </row>
    <row r="2" spans="1:52" s="3" customFormat="1" ht="29.1" customHeight="1" x14ac:dyDescent="0.15">
      <c r="A2" s="12"/>
      <c r="B2" s="4"/>
      <c r="C2" s="4"/>
      <c r="D2" s="4"/>
      <c r="E2" s="5"/>
      <c r="O2" s="63" t="s">
        <v>471</v>
      </c>
      <c r="U2" s="32"/>
      <c r="V2" s="2"/>
      <c r="AE2" s="32"/>
      <c r="AF2" s="2"/>
      <c r="AM2" s="2"/>
      <c r="AN2" s="2"/>
      <c r="AO2" s="2"/>
      <c r="AP2" s="2"/>
      <c r="AQ2" s="2"/>
      <c r="AR2" s="2"/>
      <c r="AY2" s="56"/>
      <c r="AZ2" s="1"/>
    </row>
    <row r="3" spans="1:52" s="66" customFormat="1" ht="29.1" customHeight="1" x14ac:dyDescent="0.15">
      <c r="A3" s="64" t="s">
        <v>467</v>
      </c>
      <c r="B3" s="65">
        <v>42097</v>
      </c>
      <c r="C3" s="65" t="s">
        <v>112</v>
      </c>
      <c r="D3" s="65">
        <v>22363</v>
      </c>
      <c r="E3" s="24">
        <f t="shared" ref="E3:E6" si="0">(B3-D3)/365.25</f>
        <v>54.02874743326489</v>
      </c>
      <c r="F3" s="66" t="s">
        <v>116</v>
      </c>
      <c r="G3" s="66" t="s">
        <v>77</v>
      </c>
      <c r="H3" s="66" t="s">
        <v>96</v>
      </c>
      <c r="I3" s="66" t="s">
        <v>153</v>
      </c>
      <c r="J3" s="66" t="s">
        <v>153</v>
      </c>
      <c r="K3" s="66">
        <v>12</v>
      </c>
      <c r="L3" s="66" t="s">
        <v>396</v>
      </c>
      <c r="M3" s="66" t="s">
        <v>96</v>
      </c>
      <c r="N3" s="66" t="s">
        <v>470</v>
      </c>
      <c r="O3" s="66">
        <v>35</v>
      </c>
      <c r="P3" s="66" t="s">
        <v>164</v>
      </c>
      <c r="Q3" s="66" t="s">
        <v>487</v>
      </c>
      <c r="R3" s="66" t="s">
        <v>179</v>
      </c>
      <c r="S3" s="66" t="s">
        <v>87</v>
      </c>
      <c r="T3" s="66" t="s">
        <v>140</v>
      </c>
      <c r="U3" s="67">
        <v>11.5</v>
      </c>
      <c r="V3" s="68" t="s">
        <v>142</v>
      </c>
      <c r="W3" s="66" t="s">
        <v>148</v>
      </c>
      <c r="X3" s="66" t="s">
        <v>140</v>
      </c>
      <c r="Y3" s="66" t="s">
        <v>472</v>
      </c>
      <c r="Z3" s="66" t="s">
        <v>120</v>
      </c>
      <c r="AA3" s="66" t="s">
        <v>153</v>
      </c>
      <c r="AB3" s="66" t="s">
        <v>120</v>
      </c>
      <c r="AC3" s="66" t="s">
        <v>140</v>
      </c>
      <c r="AD3" s="66" t="s">
        <v>92</v>
      </c>
      <c r="AE3" s="67" t="s">
        <v>141</v>
      </c>
      <c r="AF3" s="68" t="s">
        <v>473</v>
      </c>
      <c r="AG3" s="66" t="s">
        <v>150</v>
      </c>
      <c r="AH3" s="66" t="s">
        <v>141</v>
      </c>
      <c r="AI3" s="66" t="s">
        <v>141</v>
      </c>
      <c r="AJ3" s="66" t="s">
        <v>140</v>
      </c>
      <c r="AK3" s="66" t="s">
        <v>141</v>
      </c>
      <c r="AL3" s="66" t="s">
        <v>120</v>
      </c>
      <c r="AM3" s="68" t="s">
        <v>140</v>
      </c>
      <c r="AN3" s="68" t="s">
        <v>140</v>
      </c>
      <c r="AO3" s="68" t="s">
        <v>140</v>
      </c>
      <c r="AP3" s="68" t="s">
        <v>140</v>
      </c>
      <c r="AQ3" s="68" t="s">
        <v>120</v>
      </c>
      <c r="AR3" s="68" t="s">
        <v>140</v>
      </c>
      <c r="AS3" s="66" t="s">
        <v>141</v>
      </c>
      <c r="AT3" s="66">
        <v>18</v>
      </c>
      <c r="AU3" s="66" t="s">
        <v>81</v>
      </c>
      <c r="AV3" s="66">
        <v>3.2</v>
      </c>
      <c r="AW3" s="66" t="s">
        <v>153</v>
      </c>
      <c r="AX3" s="66" t="s">
        <v>486</v>
      </c>
      <c r="AY3" s="69"/>
      <c r="AZ3" s="7" t="s">
        <v>120</v>
      </c>
    </row>
    <row r="4" spans="1:52" s="71" customFormat="1" ht="29.1" customHeight="1" x14ac:dyDescent="0.15">
      <c r="A4" s="72" t="s">
        <v>468</v>
      </c>
      <c r="B4" s="73">
        <v>42122</v>
      </c>
      <c r="C4" s="73" t="s">
        <v>112</v>
      </c>
      <c r="D4" s="73">
        <v>20899</v>
      </c>
      <c r="E4" s="45">
        <f t="shared" si="0"/>
        <v>58.105407255304584</v>
      </c>
      <c r="F4" s="71" t="s">
        <v>116</v>
      </c>
      <c r="G4" s="71" t="s">
        <v>77</v>
      </c>
      <c r="H4" s="71" t="s">
        <v>150</v>
      </c>
      <c r="I4" s="71" t="s">
        <v>153</v>
      </c>
      <c r="J4" s="71" t="s">
        <v>153</v>
      </c>
      <c r="K4" s="71">
        <v>17</v>
      </c>
      <c r="L4" s="71" t="s">
        <v>480</v>
      </c>
      <c r="M4" s="71" t="s">
        <v>96</v>
      </c>
      <c r="N4" s="71" t="s">
        <v>475</v>
      </c>
      <c r="O4" s="71">
        <v>29</v>
      </c>
      <c r="P4" s="71" t="s">
        <v>98</v>
      </c>
      <c r="Q4" s="71" t="s">
        <v>476</v>
      </c>
      <c r="R4" s="71" t="s">
        <v>179</v>
      </c>
      <c r="S4" s="71" t="s">
        <v>87</v>
      </c>
      <c r="T4" s="71" t="s">
        <v>140</v>
      </c>
      <c r="U4" s="70">
        <v>3.7</v>
      </c>
      <c r="V4" s="74" t="s">
        <v>52</v>
      </c>
      <c r="W4" s="71" t="s">
        <v>83</v>
      </c>
      <c r="X4" s="71" t="s">
        <v>140</v>
      </c>
      <c r="Y4" s="71" t="s">
        <v>472</v>
      </c>
      <c r="Z4" s="71" t="s">
        <v>120</v>
      </c>
      <c r="AA4" s="71" t="s">
        <v>120</v>
      </c>
      <c r="AB4" s="71" t="s">
        <v>153</v>
      </c>
      <c r="AC4" s="71" t="s">
        <v>474</v>
      </c>
      <c r="AD4" s="71" t="s">
        <v>143</v>
      </c>
      <c r="AE4" s="70" t="s">
        <v>141</v>
      </c>
      <c r="AF4" s="74">
        <v>40771</v>
      </c>
      <c r="AG4" s="71" t="s">
        <v>150</v>
      </c>
      <c r="AH4" s="71" t="s">
        <v>154</v>
      </c>
      <c r="AI4" s="71" t="s">
        <v>141</v>
      </c>
      <c r="AJ4" s="71" t="s">
        <v>250</v>
      </c>
      <c r="AK4" s="71" t="s">
        <v>485</v>
      </c>
      <c r="AL4" s="71" t="s">
        <v>120</v>
      </c>
      <c r="AM4" s="74" t="s">
        <v>140</v>
      </c>
      <c r="AN4" s="74" t="s">
        <v>140</v>
      </c>
      <c r="AO4" s="74" t="s">
        <v>140</v>
      </c>
      <c r="AP4" s="74" t="s">
        <v>140</v>
      </c>
      <c r="AQ4" s="74" t="s">
        <v>120</v>
      </c>
      <c r="AR4" s="74" t="s">
        <v>140</v>
      </c>
      <c r="AS4" s="71" t="s">
        <v>141</v>
      </c>
      <c r="AT4" s="71">
        <v>18</v>
      </c>
      <c r="AU4" s="71" t="s">
        <v>81</v>
      </c>
      <c r="AV4" s="71">
        <v>2.2999999999999998</v>
      </c>
      <c r="AW4" s="71" t="s">
        <v>153</v>
      </c>
      <c r="AY4" s="75"/>
      <c r="AZ4" s="22" t="s">
        <v>120</v>
      </c>
    </row>
    <row r="5" spans="1:52" s="66" customFormat="1" ht="29.1" customHeight="1" x14ac:dyDescent="0.15">
      <c r="A5" s="64" t="s">
        <v>469</v>
      </c>
      <c r="B5" s="65">
        <v>42132</v>
      </c>
      <c r="C5" s="65" t="s">
        <v>49</v>
      </c>
      <c r="D5" s="65">
        <v>16720</v>
      </c>
      <c r="E5" s="24">
        <f t="shared" si="0"/>
        <v>69.574264202600958</v>
      </c>
      <c r="F5" s="66" t="s">
        <v>116</v>
      </c>
      <c r="G5" s="66" t="s">
        <v>77</v>
      </c>
      <c r="H5" s="66" t="s">
        <v>96</v>
      </c>
      <c r="I5" s="66" t="s">
        <v>153</v>
      </c>
      <c r="J5" s="66" t="s">
        <v>153</v>
      </c>
      <c r="K5" s="66" t="s">
        <v>141</v>
      </c>
      <c r="L5" s="66" t="s">
        <v>479</v>
      </c>
      <c r="M5" s="66" t="s">
        <v>96</v>
      </c>
      <c r="N5" s="66" t="s">
        <v>466</v>
      </c>
      <c r="O5" s="66" t="s">
        <v>140</v>
      </c>
      <c r="P5" s="66" t="s">
        <v>149</v>
      </c>
      <c r="Q5" s="66" t="s">
        <v>140</v>
      </c>
      <c r="R5" s="66" t="s">
        <v>140</v>
      </c>
      <c r="S5" s="66" t="s">
        <v>87</v>
      </c>
      <c r="T5" s="66" t="s">
        <v>140</v>
      </c>
      <c r="U5" s="67">
        <v>7.11</v>
      </c>
      <c r="V5" s="68" t="s">
        <v>142</v>
      </c>
      <c r="W5" s="66" t="s">
        <v>103</v>
      </c>
      <c r="X5" s="66" t="s">
        <v>140</v>
      </c>
      <c r="Y5" s="66" t="s">
        <v>472</v>
      </c>
      <c r="Z5" s="66" t="s">
        <v>120</v>
      </c>
      <c r="AA5" s="66" t="s">
        <v>120</v>
      </c>
      <c r="AB5" s="66" t="s">
        <v>120</v>
      </c>
      <c r="AC5" s="66" t="s">
        <v>140</v>
      </c>
      <c r="AD5" s="66" t="s">
        <v>78</v>
      </c>
      <c r="AE5" s="67" t="s">
        <v>141</v>
      </c>
      <c r="AF5" s="68">
        <v>39537</v>
      </c>
      <c r="AG5" s="66" t="s">
        <v>150</v>
      </c>
      <c r="AH5" s="66" t="s">
        <v>141</v>
      </c>
      <c r="AI5" s="66" t="s">
        <v>141</v>
      </c>
      <c r="AJ5" s="66" t="s">
        <v>140</v>
      </c>
      <c r="AK5" s="66" t="s">
        <v>141</v>
      </c>
      <c r="AL5" s="66" t="s">
        <v>120</v>
      </c>
      <c r="AM5" s="68" t="s">
        <v>140</v>
      </c>
      <c r="AN5" s="68" t="s">
        <v>140</v>
      </c>
      <c r="AO5" s="68" t="s">
        <v>140</v>
      </c>
      <c r="AP5" s="68" t="s">
        <v>140</v>
      </c>
      <c r="AQ5" s="68" t="s">
        <v>120</v>
      </c>
      <c r="AR5" s="68" t="s">
        <v>140</v>
      </c>
      <c r="AS5" s="66" t="s">
        <v>141</v>
      </c>
      <c r="AT5" s="66">
        <v>18</v>
      </c>
      <c r="AU5" s="66" t="s">
        <v>81</v>
      </c>
      <c r="AV5" s="66">
        <v>2.6</v>
      </c>
      <c r="AW5" s="66" t="s">
        <v>153</v>
      </c>
      <c r="AY5" s="69"/>
      <c r="AZ5" s="7" t="s">
        <v>120</v>
      </c>
    </row>
    <row r="6" spans="1:52" s="71" customFormat="1" ht="29.1" customHeight="1" x14ac:dyDescent="0.15">
      <c r="A6" s="72" t="s">
        <v>477</v>
      </c>
      <c r="B6" s="73">
        <v>42402</v>
      </c>
      <c r="C6" s="73" t="s">
        <v>112</v>
      </c>
      <c r="D6" s="73">
        <v>27073</v>
      </c>
      <c r="E6" s="45">
        <f t="shared" si="0"/>
        <v>41.968514715947983</v>
      </c>
      <c r="F6" s="71" t="s">
        <v>116</v>
      </c>
      <c r="G6" s="71" t="s">
        <v>59</v>
      </c>
      <c r="H6" s="71" t="s">
        <v>96</v>
      </c>
      <c r="I6" s="71" t="s">
        <v>153</v>
      </c>
      <c r="J6" s="71" t="s">
        <v>153</v>
      </c>
      <c r="K6" s="71">
        <v>18</v>
      </c>
      <c r="L6" s="71" t="s">
        <v>478</v>
      </c>
      <c r="M6" s="71" t="s">
        <v>96</v>
      </c>
      <c r="N6" s="71" t="s">
        <v>481</v>
      </c>
      <c r="O6" s="71">
        <v>16</v>
      </c>
      <c r="P6" s="71" t="s">
        <v>149</v>
      </c>
      <c r="Q6" s="71" t="s">
        <v>140</v>
      </c>
      <c r="R6" s="71" t="s">
        <v>179</v>
      </c>
      <c r="S6" s="71" t="s">
        <v>87</v>
      </c>
      <c r="T6" s="71" t="s">
        <v>140</v>
      </c>
      <c r="U6" s="70">
        <v>5.75</v>
      </c>
      <c r="V6" s="74" t="s">
        <v>52</v>
      </c>
      <c r="W6" s="71" t="s">
        <v>103</v>
      </c>
      <c r="X6" s="71" t="s">
        <v>140</v>
      </c>
      <c r="Y6" s="66" t="s">
        <v>472</v>
      </c>
      <c r="Z6" s="71" t="s">
        <v>120</v>
      </c>
      <c r="AA6" s="71" t="s">
        <v>120</v>
      </c>
      <c r="AB6" s="71" t="s">
        <v>120</v>
      </c>
      <c r="AC6" s="71" t="s">
        <v>140</v>
      </c>
      <c r="AD6" s="71" t="s">
        <v>78</v>
      </c>
      <c r="AE6" s="70">
        <v>1.33</v>
      </c>
      <c r="AF6" s="74" t="s">
        <v>482</v>
      </c>
      <c r="AG6" s="71" t="s">
        <v>150</v>
      </c>
      <c r="AH6" s="71" t="s">
        <v>154</v>
      </c>
      <c r="AI6" s="71" t="s">
        <v>483</v>
      </c>
      <c r="AJ6" s="71" t="s">
        <v>484</v>
      </c>
      <c r="AK6" s="71" t="s">
        <v>141</v>
      </c>
      <c r="AL6" s="71" t="s">
        <v>120</v>
      </c>
      <c r="AM6" s="74" t="s">
        <v>140</v>
      </c>
      <c r="AN6" s="74" t="s">
        <v>140</v>
      </c>
      <c r="AO6" s="74" t="s">
        <v>140</v>
      </c>
      <c r="AP6" s="74" t="s">
        <v>140</v>
      </c>
      <c r="AQ6" s="74" t="s">
        <v>120</v>
      </c>
      <c r="AR6" s="74" t="s">
        <v>140</v>
      </c>
      <c r="AS6" s="71" t="s">
        <v>193</v>
      </c>
      <c r="AT6" s="71">
        <v>18</v>
      </c>
      <c r="AU6" s="71" t="s">
        <v>81</v>
      </c>
      <c r="AV6" s="71">
        <v>1.2</v>
      </c>
      <c r="AW6" s="71" t="s">
        <v>153</v>
      </c>
      <c r="AX6" s="71" t="s">
        <v>488</v>
      </c>
      <c r="AY6" s="75"/>
      <c r="AZ6" s="22" t="s">
        <v>120</v>
      </c>
    </row>
    <row r="7" spans="1:52" customFormat="1" ht="29.1" customHeight="1" x14ac:dyDescent="0.2"/>
    <row r="8" spans="1:52" customFormat="1" ht="29.1" customHeight="1" x14ac:dyDescent="0.2"/>
    <row r="9" spans="1:52" customFormat="1" ht="29.1" customHeight="1" x14ac:dyDescent="0.2"/>
    <row r="10" spans="1:52" customFormat="1" ht="29.1" customHeight="1" x14ac:dyDescent="0.2"/>
    <row r="11" spans="1:52" customFormat="1" ht="29.1" customHeight="1" x14ac:dyDescent="0.2"/>
    <row r="12" spans="1:52" customFormat="1" ht="29.1" customHeight="1" x14ac:dyDescent="0.2"/>
    <row r="13" spans="1:52" customFormat="1" ht="29.1" customHeight="1" x14ac:dyDescent="0.2"/>
    <row r="14" spans="1:52" customFormat="1" ht="29.1" customHeight="1" x14ac:dyDescent="0.2"/>
    <row r="15" spans="1:52" customFormat="1" ht="29.1" customHeight="1" x14ac:dyDescent="0.2"/>
    <row r="16" spans="1:52" customFormat="1" ht="29.1" customHeight="1" x14ac:dyDescent="0.2"/>
    <row r="17" customFormat="1" ht="29.1" customHeight="1" x14ac:dyDescent="0.2"/>
    <row r="18" customFormat="1" ht="29.1" customHeight="1" x14ac:dyDescent="0.2"/>
    <row r="19" customFormat="1" ht="29.1" customHeight="1" x14ac:dyDescent="0.2"/>
    <row r="20" customFormat="1" ht="29.1" customHeight="1" x14ac:dyDescent="0.2"/>
    <row r="21" customFormat="1" ht="29.1" customHeight="1" x14ac:dyDescent="0.2"/>
    <row r="22" customFormat="1" ht="29.1" customHeight="1" x14ac:dyDescent="0.2"/>
    <row r="23" customFormat="1" ht="29.1" customHeight="1" x14ac:dyDescent="0.2"/>
    <row r="24" customFormat="1" ht="29.1" customHeight="1" x14ac:dyDescent="0.2"/>
    <row r="25" customFormat="1" ht="29.1" customHeight="1" x14ac:dyDescent="0.2"/>
    <row r="26" customFormat="1" ht="29.1" customHeight="1" x14ac:dyDescent="0.2"/>
    <row r="27" customFormat="1" ht="29.1" customHeight="1" x14ac:dyDescent="0.2"/>
    <row r="28" customFormat="1" ht="29.1" customHeight="1" x14ac:dyDescent="0.2"/>
    <row r="29" customFormat="1" ht="29.1" customHeight="1" x14ac:dyDescent="0.2"/>
    <row r="30" customFormat="1" ht="29.1" customHeight="1" x14ac:dyDescent="0.2"/>
    <row r="31" customFormat="1" ht="29.1" customHeight="1" x14ac:dyDescent="0.2"/>
    <row r="32" customFormat="1" ht="29.1" customHeight="1" x14ac:dyDescent="0.2"/>
    <row r="33" customFormat="1" ht="29.1" customHeight="1" x14ac:dyDescent="0.2"/>
    <row r="34" customFormat="1" ht="29.1" customHeight="1" x14ac:dyDescent="0.2"/>
    <row r="35" customFormat="1" ht="29.1" customHeight="1" x14ac:dyDescent="0.2"/>
    <row r="36" customFormat="1" ht="29.1" customHeight="1" x14ac:dyDescent="0.2"/>
    <row r="37" customFormat="1" ht="29.1" customHeight="1" x14ac:dyDescent="0.2"/>
    <row r="38" customFormat="1" ht="29.1" customHeight="1" x14ac:dyDescent="0.2"/>
    <row r="39" customFormat="1" ht="29.1" customHeight="1" x14ac:dyDescent="0.2"/>
    <row r="40" customFormat="1" ht="29.1" customHeight="1" x14ac:dyDescent="0.2"/>
    <row r="41" customFormat="1" ht="29.1" customHeight="1" x14ac:dyDescent="0.2"/>
    <row r="42" customFormat="1" ht="29.1" customHeight="1" x14ac:dyDescent="0.2"/>
    <row r="43" customFormat="1" ht="29.1" customHeight="1" x14ac:dyDescent="0.2"/>
    <row r="44" customFormat="1" ht="29.1" customHeight="1" x14ac:dyDescent="0.2"/>
    <row r="45" customFormat="1" ht="29.1" customHeight="1" x14ac:dyDescent="0.2"/>
    <row r="46" customFormat="1" ht="29.1" customHeight="1" x14ac:dyDescent="0.2"/>
    <row r="47" customFormat="1" ht="29.1" customHeight="1" x14ac:dyDescent="0.2"/>
    <row r="48" customFormat="1" ht="29.1" customHeight="1" x14ac:dyDescent="0.2"/>
    <row r="49" customFormat="1" ht="29.1" customHeight="1" x14ac:dyDescent="0.2"/>
    <row r="50" customFormat="1" ht="29.1" customHeight="1" x14ac:dyDescent="0.2"/>
    <row r="51" customFormat="1" ht="29.1" customHeight="1" x14ac:dyDescent="0.2"/>
    <row r="52" customFormat="1" ht="29.1" customHeight="1" x14ac:dyDescent="0.2"/>
    <row r="53" customFormat="1" ht="29.1" customHeight="1" x14ac:dyDescent="0.2"/>
    <row r="54" customFormat="1" ht="29.1" customHeight="1" x14ac:dyDescent="0.2"/>
    <row r="55" customFormat="1" ht="29.1" customHeight="1" x14ac:dyDescent="0.2"/>
    <row r="56" customFormat="1" ht="29.1" customHeight="1" x14ac:dyDescent="0.2"/>
    <row r="57" customFormat="1" ht="29.1" customHeight="1" x14ac:dyDescent="0.2"/>
    <row r="58" customFormat="1" ht="29.1" customHeight="1" x14ac:dyDescent="0.2"/>
    <row r="59" customFormat="1" ht="29.1" customHeight="1" x14ac:dyDescent="0.2"/>
    <row r="60" customFormat="1" ht="29.1" customHeight="1" x14ac:dyDescent="0.2"/>
    <row r="61" customFormat="1" ht="29.1" customHeight="1" x14ac:dyDescent="0.2"/>
    <row r="62" customFormat="1" ht="29.1" customHeight="1" x14ac:dyDescent="0.2"/>
    <row r="63" customFormat="1" ht="29.1" customHeight="1" x14ac:dyDescent="0.2"/>
    <row r="64" customFormat="1" ht="29.1" customHeight="1" x14ac:dyDescent="0.2"/>
    <row r="65" customFormat="1" ht="29.1" customHeight="1" x14ac:dyDescent="0.2"/>
    <row r="66" customFormat="1" ht="29.1" customHeight="1" x14ac:dyDescent="0.2"/>
    <row r="67" customFormat="1" ht="29.1" customHeight="1" x14ac:dyDescent="0.2"/>
    <row r="68" customFormat="1" ht="29.1" customHeight="1" x14ac:dyDescent="0.2"/>
    <row r="69" customFormat="1" ht="29.1" customHeight="1" x14ac:dyDescent="0.2"/>
    <row r="70" customFormat="1" ht="29.1" customHeight="1" x14ac:dyDescent="0.2"/>
    <row r="71" customFormat="1" ht="29.1" customHeight="1" x14ac:dyDescent="0.2"/>
    <row r="72" customFormat="1" ht="29.1" customHeight="1" x14ac:dyDescent="0.2"/>
    <row r="73" customFormat="1" ht="29.1" customHeight="1" x14ac:dyDescent="0.2"/>
    <row r="74" customFormat="1" ht="29.1" customHeight="1" x14ac:dyDescent="0.2"/>
    <row r="75" customFormat="1" ht="29.1" customHeight="1" x14ac:dyDescent="0.2"/>
    <row r="76" customFormat="1" ht="29.1" customHeight="1" x14ac:dyDescent="0.2"/>
    <row r="77" customFormat="1" ht="29.1" customHeight="1" x14ac:dyDescent="0.2"/>
    <row r="78" customFormat="1" ht="29.1" customHeight="1" x14ac:dyDescent="0.2"/>
    <row r="79" customFormat="1" ht="29.1" customHeight="1" x14ac:dyDescent="0.2"/>
    <row r="80" customFormat="1" ht="29.1" customHeight="1" x14ac:dyDescent="0.2"/>
    <row r="81" customFormat="1" ht="29.1" customHeight="1" x14ac:dyDescent="0.2"/>
    <row r="82" customFormat="1" ht="29.1" customHeight="1" x14ac:dyDescent="0.2"/>
    <row r="83" customFormat="1" ht="29.1" customHeight="1" x14ac:dyDescent="0.2"/>
    <row r="84" customFormat="1" ht="29.1" customHeight="1" x14ac:dyDescent="0.2"/>
    <row r="85" customFormat="1" ht="29.1" customHeight="1" x14ac:dyDescent="0.2"/>
    <row r="86" customFormat="1" ht="29.1" customHeight="1" x14ac:dyDescent="0.2"/>
    <row r="87" customFormat="1" ht="29.1" customHeight="1" x14ac:dyDescent="0.2"/>
    <row r="88" customFormat="1" ht="29.1" customHeight="1" x14ac:dyDescent="0.2"/>
    <row r="89" customFormat="1" ht="29.1" customHeight="1" x14ac:dyDescent="0.2"/>
    <row r="90" customFormat="1" ht="29.1" customHeight="1" x14ac:dyDescent="0.2"/>
    <row r="91" customFormat="1" ht="29.1" customHeight="1" x14ac:dyDescent="0.2"/>
    <row r="92" customFormat="1" ht="29.1" customHeight="1" x14ac:dyDescent="0.2"/>
    <row r="93" customFormat="1" ht="29.1" customHeight="1" x14ac:dyDescent="0.2"/>
    <row r="94" customFormat="1" ht="29.1" customHeight="1" x14ac:dyDescent="0.2"/>
    <row r="95" customFormat="1" ht="29.1" customHeight="1" x14ac:dyDescent="0.2"/>
    <row r="96" customFormat="1" ht="29.1" customHeight="1" x14ac:dyDescent="0.2"/>
    <row r="97" customFormat="1" ht="29.1" customHeight="1" x14ac:dyDescent="0.2"/>
    <row r="98" customFormat="1" ht="29.1" customHeight="1" x14ac:dyDescent="0.2"/>
    <row r="99" customFormat="1" ht="29.1" customHeight="1" x14ac:dyDescent="0.2"/>
    <row r="100" customFormat="1" ht="29.1" customHeight="1" x14ac:dyDescent="0.2"/>
    <row r="101" customFormat="1" ht="29.1" customHeight="1" x14ac:dyDescent="0.2"/>
    <row r="102" customFormat="1" ht="29.1" customHeight="1" x14ac:dyDescent="0.2"/>
    <row r="103" customFormat="1" ht="29.1" customHeight="1" x14ac:dyDescent="0.2"/>
    <row r="104" customFormat="1" ht="29.1" customHeight="1" x14ac:dyDescent="0.2"/>
    <row r="105" customFormat="1" ht="29.1" customHeight="1" x14ac:dyDescent="0.2"/>
    <row r="106" customFormat="1" ht="29.1" customHeight="1" x14ac:dyDescent="0.2"/>
    <row r="107" customFormat="1" ht="29.1" customHeight="1" x14ac:dyDescent="0.2"/>
    <row r="108" customFormat="1" ht="29.1" customHeight="1" x14ac:dyDescent="0.2"/>
    <row r="109" customFormat="1" ht="29.1" customHeight="1" x14ac:dyDescent="0.2"/>
    <row r="110" customFormat="1" ht="29.1" customHeight="1" x14ac:dyDescent="0.2"/>
    <row r="111" customFormat="1" ht="29.1" customHeight="1" x14ac:dyDescent="0.2"/>
    <row r="112" customFormat="1" ht="29.1" customHeight="1" x14ac:dyDescent="0.2"/>
    <row r="113" customFormat="1" ht="29.1" customHeight="1" x14ac:dyDescent="0.2"/>
    <row r="114" customFormat="1" ht="29.1" customHeight="1" x14ac:dyDescent="0.2"/>
    <row r="115" customFormat="1" ht="29.1" customHeight="1" x14ac:dyDescent="0.2"/>
    <row r="116" customFormat="1" ht="29.1" customHeight="1" x14ac:dyDescent="0.2"/>
    <row r="117" customFormat="1" ht="29.1" customHeight="1" x14ac:dyDescent="0.2"/>
    <row r="118" customFormat="1" ht="29.1" customHeight="1" x14ac:dyDescent="0.2"/>
    <row r="119" customFormat="1" ht="29.1" customHeight="1" x14ac:dyDescent="0.2"/>
    <row r="120" customFormat="1" ht="29.1" customHeight="1" x14ac:dyDescent="0.2"/>
    <row r="121" customFormat="1" ht="29.1" customHeight="1" x14ac:dyDescent="0.2"/>
    <row r="122" customFormat="1" ht="29.1" customHeight="1" x14ac:dyDescent="0.2"/>
    <row r="123" customFormat="1" ht="29.1" customHeight="1" x14ac:dyDescent="0.2"/>
    <row r="124" customFormat="1" ht="29.1" customHeight="1" x14ac:dyDescent="0.2"/>
    <row r="125" customFormat="1" ht="29.1" customHeight="1" x14ac:dyDescent="0.2"/>
    <row r="126" customFormat="1" ht="29.1" customHeight="1" x14ac:dyDescent="0.2"/>
    <row r="127" customFormat="1" ht="29.1" customHeight="1" x14ac:dyDescent="0.2"/>
    <row r="128" customFormat="1" ht="29.1" customHeight="1" x14ac:dyDescent="0.2"/>
    <row r="129" customFormat="1" ht="29.1" customHeight="1" x14ac:dyDescent="0.2"/>
    <row r="130" customFormat="1" ht="29.1" customHeight="1" x14ac:dyDescent="0.2"/>
    <row r="131" customFormat="1" ht="29.1" customHeight="1" x14ac:dyDescent="0.2"/>
    <row r="132" customFormat="1" ht="29.1" customHeight="1" x14ac:dyDescent="0.2"/>
    <row r="133" customFormat="1" ht="29.1" customHeight="1" x14ac:dyDescent="0.2"/>
    <row r="134" customFormat="1" ht="29.1" customHeight="1" x14ac:dyDescent="0.2"/>
    <row r="135" customFormat="1" ht="29.1" customHeight="1" x14ac:dyDescent="0.2"/>
    <row r="136" customFormat="1" ht="29.1" customHeight="1" x14ac:dyDescent="0.2"/>
    <row r="137" customFormat="1" ht="29.1" customHeight="1" x14ac:dyDescent="0.2"/>
    <row r="138" customFormat="1" ht="29.1" customHeight="1" x14ac:dyDescent="0.2"/>
    <row r="139" customFormat="1" ht="29.1" customHeight="1" x14ac:dyDescent="0.2"/>
    <row r="140" customFormat="1" ht="29.1" customHeight="1" x14ac:dyDescent="0.2"/>
    <row r="141" customFormat="1" ht="29.1" customHeight="1" x14ac:dyDescent="0.2"/>
    <row r="142" customFormat="1" ht="29.1" customHeight="1" x14ac:dyDescent="0.2"/>
    <row r="143" customFormat="1" ht="29.1" customHeight="1" x14ac:dyDescent="0.2"/>
    <row r="144" customFormat="1" ht="29.1" customHeight="1" x14ac:dyDescent="0.2"/>
    <row r="145" customFormat="1" ht="29.1" customHeight="1" x14ac:dyDescent="0.2"/>
    <row r="146" customFormat="1" ht="29.1" customHeight="1" x14ac:dyDescent="0.2"/>
    <row r="147" customFormat="1" ht="29.1" customHeight="1" x14ac:dyDescent="0.2"/>
    <row r="148" customFormat="1" ht="29.1" customHeight="1" x14ac:dyDescent="0.2"/>
    <row r="149" customFormat="1" ht="29.1" customHeight="1" x14ac:dyDescent="0.2"/>
    <row r="150" customFormat="1" ht="29.1" customHeight="1" x14ac:dyDescent="0.2"/>
    <row r="151" customFormat="1" ht="29.1" customHeight="1" x14ac:dyDescent="0.2"/>
    <row r="152" customFormat="1" ht="29.1" customHeight="1" x14ac:dyDescent="0.2"/>
    <row r="153" customFormat="1" ht="29.1" customHeight="1" x14ac:dyDescent="0.2"/>
    <row r="154" customFormat="1" ht="29.1" customHeight="1" x14ac:dyDescent="0.2"/>
    <row r="155" customFormat="1" ht="29.1" customHeight="1" x14ac:dyDescent="0.2"/>
    <row r="156" customFormat="1" ht="29.1" customHeight="1" x14ac:dyDescent="0.2"/>
    <row r="157" customFormat="1" ht="29.1" customHeight="1" x14ac:dyDescent="0.2"/>
    <row r="158" customFormat="1" ht="29.1" customHeight="1" x14ac:dyDescent="0.2"/>
    <row r="159" customFormat="1" ht="29.1" customHeight="1" x14ac:dyDescent="0.2"/>
    <row r="160" customFormat="1" ht="29.1" customHeight="1" x14ac:dyDescent="0.2"/>
    <row r="161" customFormat="1" ht="29.1" customHeight="1" x14ac:dyDescent="0.2"/>
    <row r="162" customFormat="1" ht="29.1" customHeight="1" x14ac:dyDescent="0.2"/>
    <row r="163" customFormat="1" ht="29.1" customHeight="1" x14ac:dyDescent="0.2"/>
    <row r="164" customFormat="1" ht="29.1" customHeight="1" x14ac:dyDescent="0.2"/>
    <row r="165" customFormat="1" ht="29.1" customHeight="1" x14ac:dyDescent="0.2"/>
    <row r="166" customFormat="1" ht="29.1" customHeight="1" x14ac:dyDescent="0.2"/>
    <row r="167" customFormat="1" ht="29.1" customHeight="1" x14ac:dyDescent="0.2"/>
    <row r="168" customFormat="1" ht="29.1" customHeight="1" x14ac:dyDescent="0.2"/>
    <row r="169" customFormat="1" ht="29.1" customHeight="1" x14ac:dyDescent="0.2"/>
    <row r="170" customFormat="1" ht="29.1" customHeight="1" x14ac:dyDescent="0.2"/>
    <row r="171" customFormat="1" ht="29.1" customHeight="1" x14ac:dyDescent="0.2"/>
    <row r="172" customFormat="1" ht="29.1" customHeight="1" x14ac:dyDescent="0.2"/>
    <row r="173" customFormat="1" ht="29.1" customHeight="1" x14ac:dyDescent="0.2"/>
    <row r="174" customFormat="1" ht="29.1" customHeight="1" x14ac:dyDescent="0.2"/>
    <row r="175" customFormat="1" ht="29.1" customHeight="1" x14ac:dyDescent="0.2"/>
    <row r="176" customFormat="1" ht="29.1" customHeight="1" x14ac:dyDescent="0.2"/>
    <row r="177" customFormat="1" ht="29.1" customHeight="1" x14ac:dyDescent="0.2"/>
    <row r="178" customFormat="1" ht="29.1" customHeight="1" x14ac:dyDescent="0.2"/>
    <row r="179" customFormat="1" ht="29.1" customHeight="1" x14ac:dyDescent="0.2"/>
    <row r="180" customFormat="1" ht="29.1" customHeight="1" x14ac:dyDescent="0.2"/>
    <row r="181" customFormat="1" ht="29.1" customHeight="1" x14ac:dyDescent="0.2"/>
    <row r="182" customFormat="1" ht="29.1" customHeight="1" x14ac:dyDescent="0.2"/>
    <row r="183" customFormat="1" ht="29.1" customHeight="1" x14ac:dyDescent="0.2"/>
    <row r="184" customFormat="1" ht="29.1" customHeight="1" x14ac:dyDescent="0.2"/>
    <row r="185" customFormat="1" ht="29.1" customHeight="1" x14ac:dyDescent="0.2"/>
    <row r="186" customFormat="1" ht="29.1" customHeight="1" x14ac:dyDescent="0.2"/>
    <row r="187" customFormat="1" ht="29.1" customHeight="1" x14ac:dyDescent="0.2"/>
    <row r="188" customFormat="1" ht="29.1" customHeight="1" x14ac:dyDescent="0.2"/>
    <row r="189" customFormat="1" ht="29.1" customHeight="1" x14ac:dyDescent="0.2"/>
    <row r="190" customFormat="1" ht="29.1" customHeight="1" x14ac:dyDescent="0.2"/>
    <row r="191" customFormat="1" ht="29.1" customHeight="1" x14ac:dyDescent="0.2"/>
    <row r="192" customFormat="1" ht="29.1" customHeight="1" x14ac:dyDescent="0.2"/>
    <row r="193" customFormat="1" ht="29.1" customHeight="1" x14ac:dyDescent="0.2"/>
    <row r="194" customFormat="1" ht="29.1" customHeight="1" x14ac:dyDescent="0.2"/>
    <row r="195" customFormat="1" ht="29.1" customHeight="1" x14ac:dyDescent="0.2"/>
    <row r="196" customFormat="1" ht="29.1" customHeight="1" x14ac:dyDescent="0.2"/>
    <row r="197" customFormat="1" ht="29.1" customHeight="1" x14ac:dyDescent="0.2"/>
    <row r="198" customFormat="1" ht="29.1" customHeight="1" x14ac:dyDescent="0.2"/>
    <row r="199" customFormat="1" ht="29.1" customHeight="1" x14ac:dyDescent="0.2"/>
    <row r="200" customFormat="1" ht="29.1" customHeight="1" x14ac:dyDescent="0.2"/>
    <row r="201" customFormat="1" ht="29.1" customHeight="1" x14ac:dyDescent="0.2"/>
    <row r="202" customFormat="1" ht="29.1" customHeight="1" x14ac:dyDescent="0.2"/>
    <row r="203" customFormat="1" ht="29.1" customHeight="1" x14ac:dyDescent="0.2"/>
    <row r="204" customFormat="1" ht="29.1" customHeight="1" x14ac:dyDescent="0.2"/>
    <row r="205" customFormat="1" ht="29.1" customHeight="1" x14ac:dyDescent="0.2"/>
    <row r="206" customFormat="1" ht="29.1" customHeight="1" x14ac:dyDescent="0.2"/>
    <row r="207" customFormat="1" ht="29.1" customHeight="1" x14ac:dyDescent="0.2"/>
    <row r="208" customFormat="1" ht="29.1" customHeight="1" x14ac:dyDescent="0.2"/>
    <row r="209" customFormat="1" ht="29.1" customHeight="1" x14ac:dyDescent="0.2"/>
    <row r="210" customFormat="1" ht="29.1" customHeight="1" x14ac:dyDescent="0.2"/>
    <row r="211" customFormat="1" ht="29.1" customHeight="1" x14ac:dyDescent="0.2"/>
    <row r="212" customFormat="1" ht="29.1" customHeight="1" x14ac:dyDescent="0.2"/>
    <row r="213" customFormat="1" ht="29.1" customHeight="1" x14ac:dyDescent="0.2"/>
    <row r="214" customFormat="1" ht="29.1" customHeight="1" x14ac:dyDescent="0.2"/>
    <row r="215" customFormat="1" ht="29.1" customHeight="1" x14ac:dyDescent="0.2"/>
    <row r="216" customFormat="1" ht="29.1" customHeight="1" x14ac:dyDescent="0.2"/>
    <row r="217" customFormat="1" ht="29.1" customHeight="1" x14ac:dyDescent="0.2"/>
    <row r="218" customFormat="1" ht="29.1" customHeight="1" x14ac:dyDescent="0.2"/>
    <row r="219" customFormat="1" ht="29.1" customHeight="1" x14ac:dyDescent="0.2"/>
    <row r="220" customFormat="1" ht="29.1" customHeight="1" x14ac:dyDescent="0.2"/>
    <row r="221" customFormat="1" ht="29.1" customHeight="1" x14ac:dyDescent="0.2"/>
    <row r="222" customFormat="1" ht="29.1" customHeight="1" x14ac:dyDescent="0.2"/>
    <row r="223" customFormat="1" ht="29.1" customHeight="1" x14ac:dyDescent="0.2"/>
    <row r="224" customFormat="1" ht="29.1" customHeight="1" x14ac:dyDescent="0.2"/>
    <row r="225" customFormat="1" ht="29.1" customHeight="1" x14ac:dyDescent="0.2"/>
    <row r="226" customFormat="1" ht="29.1" customHeight="1" x14ac:dyDescent="0.2"/>
    <row r="227" customFormat="1" ht="29.1" customHeight="1" x14ac:dyDescent="0.2"/>
    <row r="228" customFormat="1" ht="29.1" customHeight="1" x14ac:dyDescent="0.2"/>
    <row r="229" customFormat="1" ht="29.1" customHeight="1" x14ac:dyDescent="0.2"/>
    <row r="230" customFormat="1" ht="29.1" customHeight="1" x14ac:dyDescent="0.2"/>
    <row r="231" customFormat="1" ht="29.1" customHeight="1" x14ac:dyDescent="0.2"/>
    <row r="232" customFormat="1" ht="29.1" customHeight="1" x14ac:dyDescent="0.2"/>
    <row r="233" customFormat="1" ht="29.1" customHeight="1" x14ac:dyDescent="0.2"/>
    <row r="234" customFormat="1" ht="29.1" customHeight="1" x14ac:dyDescent="0.2"/>
    <row r="235" customFormat="1" ht="29.1" customHeight="1" x14ac:dyDescent="0.2"/>
    <row r="236" customFormat="1" ht="29.1" customHeight="1" x14ac:dyDescent="0.2"/>
    <row r="237" customFormat="1" ht="29.1" customHeight="1" x14ac:dyDescent="0.2"/>
    <row r="238" customFormat="1" ht="29.1" customHeight="1" x14ac:dyDescent="0.2"/>
    <row r="239" customFormat="1" ht="29.1" customHeight="1" x14ac:dyDescent="0.2"/>
    <row r="240" customFormat="1" ht="29.1" customHeight="1" x14ac:dyDescent="0.2"/>
    <row r="241" customFormat="1" ht="29.1" customHeight="1" x14ac:dyDescent="0.2"/>
    <row r="242" customFormat="1" ht="29.1" customHeight="1" x14ac:dyDescent="0.2"/>
    <row r="243" customFormat="1" ht="29.1" customHeight="1" x14ac:dyDescent="0.2"/>
    <row r="244" customFormat="1" ht="29.1" customHeight="1" x14ac:dyDescent="0.2"/>
    <row r="245" customFormat="1" ht="29.1" customHeight="1" x14ac:dyDescent="0.2"/>
    <row r="246" customFormat="1" ht="12.75" x14ac:dyDescent="0.2"/>
    <row r="247" customFormat="1" ht="29.1" customHeight="1" x14ac:dyDescent="0.2"/>
    <row r="248" customFormat="1" ht="29.1" customHeight="1" x14ac:dyDescent="0.2"/>
    <row r="249" customFormat="1" ht="26.1" customHeight="1" x14ac:dyDescent="0.2"/>
    <row r="250" customFormat="1" ht="29.1" customHeight="1" x14ac:dyDescent="0.2"/>
    <row r="251" customFormat="1" ht="12.75" x14ac:dyDescent="0.2"/>
    <row r="252" customFormat="1" ht="39" customHeight="1" x14ac:dyDescent="0.2"/>
    <row r="253" customFormat="1" ht="71.099999999999994" customHeight="1" x14ac:dyDescent="0.2"/>
    <row r="254" customFormat="1" ht="12.75" x14ac:dyDescent="0.2"/>
    <row r="255" customFormat="1" ht="12.75" x14ac:dyDescent="0.2"/>
    <row r="256" customFormat="1" ht="33.950000000000003" customHeight="1" x14ac:dyDescent="0.2"/>
    <row r="257" customFormat="1" ht="29.1" customHeight="1" x14ac:dyDescent="0.2"/>
    <row r="258" customFormat="1" ht="29.1" customHeight="1" x14ac:dyDescent="0.2"/>
    <row r="259" customFormat="1" ht="29.1" customHeight="1" x14ac:dyDescent="0.2"/>
    <row r="260" customFormat="1" ht="29.1" customHeight="1" x14ac:dyDescent="0.2"/>
    <row r="261" customFormat="1" ht="29.1" customHeight="1" x14ac:dyDescent="0.2"/>
    <row r="262" customFormat="1" ht="29.1" customHeight="1" x14ac:dyDescent="0.2"/>
    <row r="263" customFormat="1" ht="29.1" customHeight="1" x14ac:dyDescent="0.2"/>
    <row r="264" customFormat="1" ht="29.1" customHeight="1" x14ac:dyDescent="0.2"/>
    <row r="265" customFormat="1" ht="29.1" customHeight="1" x14ac:dyDescent="0.2"/>
    <row r="266" customFormat="1" ht="29.1" customHeight="1" x14ac:dyDescent="0.2"/>
    <row r="267" customFormat="1" ht="29.1" customHeight="1" x14ac:dyDescent="0.2"/>
    <row r="268" customFormat="1" ht="29.1" customHeight="1" x14ac:dyDescent="0.2"/>
    <row r="269" customFormat="1" ht="29.1" customHeight="1" x14ac:dyDescent="0.2"/>
    <row r="270" customFormat="1" ht="29.1" customHeight="1" x14ac:dyDescent="0.2"/>
    <row r="271" customFormat="1" ht="29.1" customHeight="1" x14ac:dyDescent="0.2"/>
    <row r="272" customFormat="1" ht="29.1" customHeight="1" x14ac:dyDescent="0.2"/>
    <row r="273" customFormat="1" ht="29.1" customHeight="1" x14ac:dyDescent="0.2"/>
    <row r="274" customFormat="1" ht="29.1" customHeight="1" x14ac:dyDescent="0.2"/>
    <row r="275" customFormat="1" ht="29.1" customHeight="1" x14ac:dyDescent="0.2"/>
    <row r="276" customFormat="1" ht="29.1" customHeight="1" x14ac:dyDescent="0.2"/>
    <row r="277" customFormat="1" ht="29.1" customHeight="1" x14ac:dyDescent="0.2"/>
    <row r="278" customFormat="1" ht="29.1" customHeight="1" x14ac:dyDescent="0.2"/>
    <row r="279" customFormat="1" ht="29.1" customHeight="1" x14ac:dyDescent="0.2"/>
    <row r="280" customFormat="1" ht="29.1" customHeight="1" x14ac:dyDescent="0.2"/>
    <row r="281" customFormat="1" ht="29.1" customHeight="1" x14ac:dyDescent="0.2"/>
    <row r="282" customFormat="1" ht="29.1" customHeight="1" x14ac:dyDescent="0.2"/>
    <row r="283" customFormat="1" ht="29.1" customHeight="1" x14ac:dyDescent="0.2"/>
    <row r="284" customFormat="1" ht="29.1" customHeight="1" x14ac:dyDescent="0.2"/>
    <row r="285" customFormat="1" ht="29.1" customHeight="1" x14ac:dyDescent="0.2"/>
    <row r="286" customFormat="1" ht="29.1" customHeight="1" x14ac:dyDescent="0.2"/>
    <row r="287" customFormat="1" ht="29.1" customHeight="1" x14ac:dyDescent="0.2"/>
    <row r="288" customFormat="1" ht="29.1" customHeight="1" x14ac:dyDescent="0.2"/>
    <row r="289" customFormat="1" ht="29.1" customHeight="1" x14ac:dyDescent="0.2"/>
    <row r="290" customFormat="1" ht="29.1" customHeight="1" x14ac:dyDescent="0.2"/>
    <row r="291" customFormat="1" ht="29.1" customHeight="1" x14ac:dyDescent="0.2"/>
    <row r="292" customFormat="1" ht="29.1" customHeight="1" x14ac:dyDescent="0.2"/>
    <row r="293" customFormat="1" ht="29.1" customHeight="1" x14ac:dyDescent="0.2"/>
    <row r="294" customFormat="1" ht="29.1" customHeight="1" x14ac:dyDescent="0.2"/>
    <row r="295" customFormat="1" ht="29.1" customHeight="1" x14ac:dyDescent="0.2"/>
    <row r="296" customFormat="1" ht="29.1" customHeight="1" x14ac:dyDescent="0.2"/>
    <row r="297" customFormat="1" ht="29.1" customHeight="1" x14ac:dyDescent="0.2"/>
    <row r="298" customFormat="1" ht="29.1" customHeight="1" x14ac:dyDescent="0.2"/>
    <row r="299" customFormat="1" ht="29.1" customHeight="1" x14ac:dyDescent="0.2"/>
    <row r="300" customFormat="1" ht="29.1" customHeight="1" x14ac:dyDescent="0.2"/>
    <row r="301" customFormat="1" ht="29.1" customHeight="1" x14ac:dyDescent="0.2"/>
    <row r="302" customFormat="1" ht="29.1" customHeight="1" x14ac:dyDescent="0.2"/>
    <row r="303" customFormat="1" ht="29.1" customHeight="1" x14ac:dyDescent="0.2"/>
    <row r="304" customFormat="1" ht="29.1" customHeight="1" x14ac:dyDescent="0.2"/>
    <row r="305" spans="1:51" customFormat="1" ht="29.1" customHeight="1" x14ac:dyDescent="0.2"/>
    <row r="306" spans="1:51" customFormat="1" ht="29.1" customHeight="1" x14ac:dyDescent="0.2"/>
    <row r="307" spans="1:51" customFormat="1" ht="29.1" customHeight="1" x14ac:dyDescent="0.2"/>
    <row r="308" spans="1:51" customFormat="1" ht="29.1" customHeight="1" x14ac:dyDescent="0.2"/>
    <row r="309" spans="1:51" customFormat="1" ht="29.1" customHeight="1" x14ac:dyDescent="0.2"/>
    <row r="310" spans="1:51" customFormat="1" ht="29.1" customHeight="1" x14ac:dyDescent="0.2"/>
    <row r="311" spans="1:51" customFormat="1" ht="29.1" customHeight="1" x14ac:dyDescent="0.2"/>
    <row r="312" spans="1:51" customFormat="1" ht="29.1" customHeight="1" x14ac:dyDescent="0.2"/>
    <row r="313" spans="1:51" ht="29.1" customHeight="1" x14ac:dyDescent="0.15">
      <c r="A313" s="1"/>
      <c r="E313" s="6"/>
      <c r="U313" s="33"/>
      <c r="AY313" s="1"/>
    </row>
    <row r="314" spans="1:51" ht="29.1" customHeight="1" x14ac:dyDescent="0.15">
      <c r="A314" s="1"/>
      <c r="E314" s="6"/>
      <c r="U314" s="33"/>
      <c r="AY314" s="1"/>
    </row>
    <row r="315" spans="1:51" ht="29.1" customHeight="1" x14ac:dyDescent="0.15">
      <c r="A315" s="1"/>
      <c r="E315" s="6"/>
      <c r="U315" s="33"/>
      <c r="AY315" s="1"/>
    </row>
    <row r="316" spans="1:51" ht="29.1" customHeight="1" x14ac:dyDescent="0.15">
      <c r="A316" s="1"/>
      <c r="E316" s="6"/>
      <c r="U316" s="33"/>
      <c r="AY316" s="1"/>
    </row>
    <row r="317" spans="1:51" ht="29.1" customHeight="1" x14ac:dyDescent="0.15">
      <c r="A317" s="1"/>
      <c r="E317" s="6"/>
      <c r="U317" s="33"/>
      <c r="AY317" s="1"/>
    </row>
    <row r="318" spans="1:51" ht="29.1" customHeight="1" x14ac:dyDescent="0.15">
      <c r="A318" s="1"/>
      <c r="E318" s="6"/>
      <c r="U318" s="33"/>
      <c r="AY318" s="1"/>
    </row>
    <row r="319" spans="1:51" ht="29.1" customHeight="1" x14ac:dyDescent="0.15">
      <c r="A319" s="1"/>
      <c r="E319" s="6"/>
      <c r="U319" s="33"/>
      <c r="AY319" s="1"/>
    </row>
    <row r="320" spans="1:51" ht="29.1" customHeight="1" x14ac:dyDescent="0.15">
      <c r="A320" s="1"/>
      <c r="E320" s="6"/>
      <c r="U320" s="33"/>
      <c r="AY320" s="1"/>
    </row>
    <row r="321" spans="1:51" ht="29.1" customHeight="1" x14ac:dyDescent="0.15">
      <c r="A321" s="1"/>
      <c r="E321" s="6"/>
      <c r="U321" s="33"/>
      <c r="AY321" s="1"/>
    </row>
    <row r="322" spans="1:51" ht="29.1" customHeight="1" x14ac:dyDescent="0.15">
      <c r="A322" s="1"/>
      <c r="E322" s="6"/>
      <c r="U322" s="33"/>
      <c r="AY322" s="1"/>
    </row>
    <row r="323" spans="1:51" ht="29.1" customHeight="1" x14ac:dyDescent="0.15">
      <c r="A323" s="1"/>
      <c r="E323" s="6"/>
      <c r="U323" s="33"/>
      <c r="AY323" s="1"/>
    </row>
    <row r="324" spans="1:51" ht="29.1" customHeight="1" x14ac:dyDescent="0.15">
      <c r="A324" s="1"/>
      <c r="E324" s="6"/>
      <c r="U324" s="33"/>
      <c r="AY324" s="1"/>
    </row>
    <row r="325" spans="1:51" ht="29.1" customHeight="1" x14ac:dyDescent="0.15">
      <c r="A325" s="1"/>
      <c r="E325" s="6"/>
      <c r="U325" s="33"/>
      <c r="AY325" s="1"/>
    </row>
    <row r="326" spans="1:51" ht="29.1" customHeight="1" x14ac:dyDescent="0.15">
      <c r="A326" s="1"/>
      <c r="E326" s="6"/>
      <c r="U326" s="33"/>
      <c r="AY326" s="1"/>
    </row>
    <row r="327" spans="1:51" ht="29.1" customHeight="1" x14ac:dyDescent="0.15">
      <c r="A327" s="1"/>
      <c r="E327" s="6"/>
      <c r="U327" s="33"/>
      <c r="AE327" s="1"/>
      <c r="AY327" s="1"/>
    </row>
    <row r="328" spans="1:51" ht="29.1" customHeight="1" x14ac:dyDescent="0.15">
      <c r="A328" s="1"/>
      <c r="E328" s="6"/>
      <c r="U328" s="33"/>
      <c r="AE328" s="1"/>
      <c r="AY328" s="1"/>
    </row>
    <row r="329" spans="1:51" ht="29.1" customHeight="1" x14ac:dyDescent="0.15">
      <c r="A329" s="1"/>
      <c r="E329" s="6"/>
      <c r="U329" s="33"/>
      <c r="AE329" s="1"/>
      <c r="AY329" s="1"/>
    </row>
    <row r="330" spans="1:51" ht="29.1" customHeight="1" x14ac:dyDescent="0.15">
      <c r="A330" s="1"/>
      <c r="E330" s="6"/>
      <c r="U330" s="33"/>
      <c r="AE330" s="1"/>
      <c r="AY330" s="1"/>
    </row>
    <row r="331" spans="1:51" ht="29.1" customHeight="1" x14ac:dyDescent="0.15">
      <c r="A331" s="1"/>
      <c r="E331" s="6"/>
      <c r="U331" s="33"/>
      <c r="AE331" s="1"/>
      <c r="AY331" s="1"/>
    </row>
    <row r="332" spans="1:51" ht="29.1" customHeight="1" x14ac:dyDescent="0.15">
      <c r="A332" s="1"/>
      <c r="E332" s="6"/>
      <c r="U332" s="33"/>
      <c r="AE332" s="1"/>
      <c r="AY332" s="1"/>
    </row>
    <row r="333" spans="1:51" ht="29.1" customHeight="1" x14ac:dyDescent="0.15">
      <c r="A333" s="1"/>
      <c r="E333" s="6"/>
      <c r="U333" s="33"/>
      <c r="AE333" s="1"/>
      <c r="AY333" s="1"/>
    </row>
    <row r="334" spans="1:51" ht="29.1" customHeight="1" x14ac:dyDescent="0.15">
      <c r="A334" s="1"/>
      <c r="E334" s="6"/>
      <c r="U334" s="33"/>
      <c r="AE334" s="1"/>
      <c r="AY334" s="1"/>
    </row>
    <row r="335" spans="1:51" ht="29.1" customHeight="1" x14ac:dyDescent="0.15">
      <c r="A335" s="1"/>
      <c r="E335" s="6"/>
      <c r="U335" s="33"/>
      <c r="AE335" s="1"/>
      <c r="AY335" s="1"/>
    </row>
    <row r="336" spans="1:51" ht="29.1" customHeight="1" x14ac:dyDescent="0.15">
      <c r="A336" s="1"/>
      <c r="E336" s="6"/>
      <c r="U336" s="33"/>
      <c r="AE336" s="1"/>
      <c r="AY336" s="1"/>
    </row>
    <row r="337" spans="1:51" ht="29.1" customHeight="1" x14ac:dyDescent="0.15">
      <c r="A337" s="1"/>
      <c r="E337" s="6"/>
      <c r="U337" s="33"/>
      <c r="AE337" s="1"/>
      <c r="AY337" s="1"/>
    </row>
    <row r="338" spans="1:51" ht="29.1" customHeight="1" x14ac:dyDescent="0.15">
      <c r="A338" s="1"/>
      <c r="E338" s="6"/>
      <c r="U338" s="33"/>
      <c r="AE338" s="1"/>
      <c r="AY338" s="1"/>
    </row>
    <row r="339" spans="1:51" ht="29.1" customHeight="1" x14ac:dyDescent="0.15">
      <c r="A339" s="1"/>
      <c r="E339" s="6"/>
      <c r="U339" s="33"/>
      <c r="AE339" s="1"/>
      <c r="AY339" s="1"/>
    </row>
    <row r="340" spans="1:51" ht="29.1" customHeight="1" x14ac:dyDescent="0.15">
      <c r="A340" s="1"/>
      <c r="E340" s="6"/>
      <c r="U340" s="33"/>
      <c r="AE340" s="1"/>
      <c r="AY340" s="1"/>
    </row>
    <row r="341" spans="1:51" ht="29.1" customHeight="1" x14ac:dyDescent="0.15">
      <c r="A341" s="1"/>
      <c r="E341" s="6"/>
      <c r="U341" s="33"/>
      <c r="AE341" s="1"/>
      <c r="AY341" s="1"/>
    </row>
    <row r="342" spans="1:51" ht="29.1" customHeight="1" x14ac:dyDescent="0.15">
      <c r="A342" s="1"/>
      <c r="E342" s="6"/>
      <c r="U342" s="33"/>
      <c r="AE342" s="1"/>
      <c r="AY342" s="1"/>
    </row>
    <row r="343" spans="1:51" ht="29.1" customHeight="1" x14ac:dyDescent="0.15">
      <c r="A343" s="1"/>
      <c r="E343" s="6"/>
      <c r="U343" s="33"/>
      <c r="AE343" s="1"/>
      <c r="AY343" s="1"/>
    </row>
    <row r="344" spans="1:51" ht="29.1" customHeight="1" x14ac:dyDescent="0.15">
      <c r="A344" s="1"/>
      <c r="E344" s="6"/>
      <c r="U344" s="33"/>
      <c r="AE344" s="1"/>
      <c r="AY344" s="1"/>
    </row>
    <row r="345" spans="1:51" ht="29.1" customHeight="1" x14ac:dyDescent="0.15">
      <c r="A345" s="1"/>
      <c r="E345" s="6"/>
      <c r="U345" s="33"/>
      <c r="AE345" s="1"/>
      <c r="AY345" s="1"/>
    </row>
    <row r="346" spans="1:51" ht="29.1" customHeight="1" x14ac:dyDescent="0.15">
      <c r="A346" s="1"/>
      <c r="E346" s="6"/>
      <c r="U346" s="33"/>
      <c r="AE346" s="1"/>
      <c r="AY346" s="1"/>
    </row>
    <row r="347" spans="1:51" ht="29.1" customHeight="1" x14ac:dyDescent="0.15">
      <c r="A347" s="1"/>
      <c r="E347" s="6"/>
      <c r="U347" s="33"/>
      <c r="AE347" s="1"/>
      <c r="AY347" s="1"/>
    </row>
    <row r="348" spans="1:51" ht="29.1" customHeight="1" x14ac:dyDescent="0.15">
      <c r="A348" s="1"/>
      <c r="E348" s="6"/>
      <c r="U348" s="33"/>
      <c r="AE348" s="1"/>
      <c r="AY348" s="1"/>
    </row>
    <row r="349" spans="1:51" ht="29.1" customHeight="1" x14ac:dyDescent="0.15">
      <c r="A349" s="1"/>
      <c r="E349" s="6"/>
      <c r="U349" s="33"/>
      <c r="AE349" s="1"/>
      <c r="AY349" s="1"/>
    </row>
    <row r="350" spans="1:51" ht="29.1" customHeight="1" x14ac:dyDescent="0.15">
      <c r="A350" s="1"/>
      <c r="E350" s="6"/>
      <c r="U350" s="33"/>
      <c r="AE350" s="1"/>
      <c r="AY350" s="1"/>
    </row>
    <row r="351" spans="1:51" ht="29.1" customHeight="1" x14ac:dyDescent="0.15">
      <c r="A351" s="1"/>
      <c r="E351" s="6"/>
      <c r="U351" s="33"/>
      <c r="AE351" s="1"/>
      <c r="AY351" s="1"/>
    </row>
    <row r="352" spans="1:51" ht="29.1" customHeight="1" x14ac:dyDescent="0.15">
      <c r="A352" s="1"/>
      <c r="E352" s="6"/>
      <c r="U352" s="33"/>
      <c r="AE352" s="1"/>
      <c r="AY352" s="1"/>
    </row>
    <row r="353" spans="1:51" ht="29.1" customHeight="1" x14ac:dyDescent="0.15">
      <c r="A353" s="1"/>
      <c r="E353" s="6"/>
      <c r="U353" s="33"/>
      <c r="AE353" s="1"/>
      <c r="AY353" s="1"/>
    </row>
    <row r="354" spans="1:51" ht="29.1" customHeight="1" x14ac:dyDescent="0.15">
      <c r="A354" s="1"/>
      <c r="E354" s="6"/>
      <c r="U354" s="33"/>
      <c r="AE354" s="1"/>
      <c r="AY354" s="1"/>
    </row>
    <row r="355" spans="1:51" ht="29.1" customHeight="1" x14ac:dyDescent="0.15">
      <c r="A355" s="1"/>
      <c r="E355" s="6"/>
      <c r="U355" s="33"/>
      <c r="AE355" s="1"/>
      <c r="AY355" s="1"/>
    </row>
    <row r="356" spans="1:51" ht="29.1" customHeight="1" x14ac:dyDescent="0.15">
      <c r="A356" s="1"/>
      <c r="E356" s="6"/>
      <c r="U356" s="33"/>
      <c r="AE356" s="1"/>
      <c r="AY356" s="1"/>
    </row>
    <row r="357" spans="1:51" ht="29.1" customHeight="1" x14ac:dyDescent="0.15">
      <c r="A357" s="1"/>
      <c r="E357" s="6"/>
      <c r="U357" s="33"/>
      <c r="AE357" s="1"/>
      <c r="AY357" s="1"/>
    </row>
    <row r="358" spans="1:51" ht="29.1" customHeight="1" x14ac:dyDescent="0.15">
      <c r="A358" s="1"/>
      <c r="E358" s="6"/>
      <c r="U358" s="33"/>
      <c r="AE358" s="1"/>
      <c r="AY358" s="1"/>
    </row>
    <row r="359" spans="1:51" ht="29.1" customHeight="1" x14ac:dyDescent="0.15">
      <c r="A359" s="1"/>
      <c r="E359" s="6"/>
      <c r="U359" s="33"/>
      <c r="AE359" s="1"/>
      <c r="AY359" s="1"/>
    </row>
    <row r="360" spans="1:51" ht="29.1" customHeight="1" x14ac:dyDescent="0.15">
      <c r="A360" s="1"/>
      <c r="E360" s="6"/>
      <c r="U360" s="33"/>
      <c r="AE360" s="1"/>
      <c r="AY360" s="1"/>
    </row>
    <row r="361" spans="1:51" ht="29.1" customHeight="1" x14ac:dyDescent="0.15">
      <c r="A361" s="1"/>
      <c r="E361" s="6"/>
      <c r="U361" s="33"/>
      <c r="AE361" s="1"/>
      <c r="AY361" s="1"/>
    </row>
    <row r="362" spans="1:51" ht="29.1" customHeight="1" x14ac:dyDescent="0.15">
      <c r="A362" s="1"/>
      <c r="E362" s="6"/>
      <c r="U362" s="33"/>
      <c r="AE362" s="1"/>
      <c r="AY362" s="1"/>
    </row>
    <row r="363" spans="1:51" ht="29.1" customHeight="1" x14ac:dyDescent="0.15">
      <c r="A363" s="1"/>
      <c r="E363" s="6"/>
      <c r="U363" s="33"/>
      <c r="AE363" s="1"/>
      <c r="AY363" s="1"/>
    </row>
    <row r="364" spans="1:51" ht="29.1" customHeight="1" x14ac:dyDescent="0.15">
      <c r="A364" s="1"/>
      <c r="E364" s="6"/>
      <c r="U364" s="33"/>
      <c r="AE364" s="1"/>
      <c r="AY364" s="1"/>
    </row>
    <row r="365" spans="1:51" ht="29.1" customHeight="1" x14ac:dyDescent="0.15">
      <c r="A365" s="1"/>
      <c r="E365" s="6"/>
      <c r="U365" s="33"/>
      <c r="AE365" s="1"/>
      <c r="AY365" s="1"/>
    </row>
    <row r="366" spans="1:51" ht="29.1" customHeight="1" x14ac:dyDescent="0.15">
      <c r="A366" s="1"/>
      <c r="E366" s="6"/>
      <c r="U366" s="33"/>
      <c r="AE366" s="1"/>
      <c r="AY366" s="1"/>
    </row>
    <row r="367" spans="1:51" ht="29.1" customHeight="1" x14ac:dyDescent="0.15">
      <c r="A367" s="1"/>
      <c r="E367" s="6"/>
      <c r="U367" s="33"/>
      <c r="AE367" s="1"/>
      <c r="AY367" s="1"/>
    </row>
    <row r="368" spans="1:51" ht="29.1" customHeight="1" x14ac:dyDescent="0.15">
      <c r="A368" s="1"/>
      <c r="E368" s="6"/>
      <c r="U368" s="33"/>
      <c r="AE368" s="1"/>
      <c r="AY368" s="1"/>
    </row>
    <row r="369" spans="1:51" ht="29.1" customHeight="1" x14ac:dyDescent="0.15">
      <c r="A369" s="1"/>
      <c r="E369" s="6"/>
      <c r="U369" s="33"/>
      <c r="AE369" s="1"/>
      <c r="AY369" s="1"/>
    </row>
    <row r="370" spans="1:51" ht="29.1" customHeight="1" x14ac:dyDescent="0.15">
      <c r="A370" s="1"/>
      <c r="E370" s="6"/>
      <c r="U370" s="33"/>
      <c r="AE370" s="1"/>
      <c r="AY370" s="1"/>
    </row>
    <row r="371" spans="1:51" ht="29.1" customHeight="1" x14ac:dyDescent="0.15">
      <c r="A371" s="1"/>
      <c r="E371" s="6"/>
      <c r="U371" s="33"/>
      <c r="AE371" s="1"/>
      <c r="AY371" s="1"/>
    </row>
    <row r="372" spans="1:51" ht="29.1" customHeight="1" x14ac:dyDescent="0.15">
      <c r="A372" s="1"/>
      <c r="E372" s="6"/>
      <c r="U372" s="33"/>
      <c r="AE372" s="1"/>
      <c r="AY372" s="1"/>
    </row>
    <row r="373" spans="1:51" ht="29.1" customHeight="1" x14ac:dyDescent="0.15">
      <c r="A373" s="1"/>
      <c r="E373" s="6"/>
      <c r="U373" s="33"/>
      <c r="AE373" s="1"/>
      <c r="AY373" s="1"/>
    </row>
    <row r="374" spans="1:51" ht="29.1" customHeight="1" x14ac:dyDescent="0.15">
      <c r="A374" s="1"/>
      <c r="E374" s="6"/>
      <c r="U374" s="33"/>
      <c r="AE374" s="1"/>
      <c r="AY374" s="1"/>
    </row>
    <row r="375" spans="1:51" ht="29.1" customHeight="1" x14ac:dyDescent="0.15">
      <c r="A375" s="1"/>
      <c r="E375" s="6"/>
      <c r="U375" s="33"/>
      <c r="AE375" s="1"/>
      <c r="AY375" s="1"/>
    </row>
    <row r="376" spans="1:51" ht="29.1" customHeight="1" x14ac:dyDescent="0.15">
      <c r="A376" s="1"/>
      <c r="E376" s="6"/>
      <c r="U376" s="33"/>
      <c r="AE376" s="1"/>
      <c r="AY376" s="1"/>
    </row>
    <row r="377" spans="1:51" ht="29.1" customHeight="1" x14ac:dyDescent="0.15">
      <c r="A377" s="1"/>
      <c r="E377" s="6"/>
      <c r="U377" s="33"/>
      <c r="AE377" s="1"/>
      <c r="AY377" s="1"/>
    </row>
    <row r="378" spans="1:51" ht="29.1" customHeight="1" x14ac:dyDescent="0.15">
      <c r="A378" s="1"/>
      <c r="E378" s="6"/>
      <c r="U378" s="33"/>
      <c r="AE378" s="1"/>
      <c r="AY378" s="1"/>
    </row>
    <row r="379" spans="1:51" ht="29.1" customHeight="1" x14ac:dyDescent="0.15">
      <c r="A379" s="1"/>
      <c r="E379" s="6"/>
      <c r="U379" s="33"/>
      <c r="AE379" s="1"/>
      <c r="AY379" s="1"/>
    </row>
    <row r="380" spans="1:51" ht="29.1" customHeight="1" x14ac:dyDescent="0.15">
      <c r="A380" s="1"/>
      <c r="E380" s="6"/>
      <c r="U380" s="33"/>
      <c r="AE380" s="1"/>
      <c r="AY380" s="1"/>
    </row>
    <row r="381" spans="1:51" ht="29.1" customHeight="1" x14ac:dyDescent="0.15">
      <c r="A381" s="1"/>
      <c r="E381" s="6"/>
      <c r="U381" s="33"/>
      <c r="AE381" s="1"/>
      <c r="AY381" s="1"/>
    </row>
    <row r="382" spans="1:51" ht="29.1" customHeight="1" x14ac:dyDescent="0.15">
      <c r="A382" s="1"/>
      <c r="E382" s="6"/>
      <c r="U382" s="33"/>
      <c r="AE382" s="1"/>
      <c r="AY382" s="1"/>
    </row>
    <row r="383" spans="1:51" ht="29.1" customHeight="1" x14ac:dyDescent="0.15">
      <c r="A383" s="1"/>
      <c r="E383" s="6"/>
      <c r="U383" s="33"/>
      <c r="AE383" s="1"/>
      <c r="AY383" s="1"/>
    </row>
    <row r="384" spans="1:51" ht="29.1" customHeight="1" x14ac:dyDescent="0.15">
      <c r="A384" s="1"/>
      <c r="E384" s="6"/>
      <c r="U384" s="33"/>
      <c r="AE384" s="1"/>
      <c r="AY384" s="1"/>
    </row>
    <row r="385" spans="1:51" ht="29.1" customHeight="1" x14ac:dyDescent="0.15">
      <c r="A385" s="1"/>
      <c r="E385" s="6"/>
      <c r="U385" s="33"/>
      <c r="AE385" s="1"/>
      <c r="AY385" s="1"/>
    </row>
    <row r="386" spans="1:51" ht="29.1" customHeight="1" x14ac:dyDescent="0.15">
      <c r="A386" s="1"/>
      <c r="E386" s="6"/>
      <c r="U386" s="33"/>
      <c r="AE386" s="1"/>
      <c r="AY386" s="1"/>
    </row>
    <row r="387" spans="1:51" ht="29.1" customHeight="1" x14ac:dyDescent="0.15">
      <c r="A387" s="1"/>
      <c r="E387" s="6"/>
      <c r="U387" s="33"/>
      <c r="AE387" s="1"/>
      <c r="AY387" s="1"/>
    </row>
    <row r="388" spans="1:51" ht="29.1" customHeight="1" x14ac:dyDescent="0.15">
      <c r="A388" s="1"/>
      <c r="E388" s="6"/>
      <c r="U388" s="33"/>
      <c r="AE388" s="1"/>
      <c r="AY388" s="1"/>
    </row>
    <row r="389" spans="1:51" ht="29.1" customHeight="1" x14ac:dyDescent="0.15">
      <c r="A389" s="1"/>
      <c r="E389" s="6"/>
      <c r="U389" s="33"/>
      <c r="AE389" s="1"/>
      <c r="AY389" s="1"/>
    </row>
    <row r="390" spans="1:51" ht="29.1" customHeight="1" x14ac:dyDescent="0.15">
      <c r="A390" s="1"/>
      <c r="E390" s="6"/>
      <c r="U390" s="33"/>
      <c r="AE390" s="1"/>
      <c r="AY390" s="1"/>
    </row>
    <row r="391" spans="1:51" ht="29.1" customHeight="1" x14ac:dyDescent="0.15">
      <c r="A391" s="1"/>
      <c r="E391" s="6"/>
      <c r="U391" s="33"/>
      <c r="AE391" s="1"/>
      <c r="AY391" s="1"/>
    </row>
    <row r="392" spans="1:51" ht="29.1" customHeight="1" x14ac:dyDescent="0.15">
      <c r="A392" s="1"/>
      <c r="E392" s="6"/>
      <c r="U392" s="33"/>
      <c r="AE392" s="1"/>
      <c r="AY392" s="1"/>
    </row>
    <row r="393" spans="1:51" ht="29.1" customHeight="1" x14ac:dyDescent="0.15">
      <c r="A393" s="1"/>
      <c r="E393" s="6"/>
      <c r="U393" s="33"/>
      <c r="AE393" s="1"/>
      <c r="AY393" s="1"/>
    </row>
    <row r="394" spans="1:51" ht="29.1" customHeight="1" x14ac:dyDescent="0.15">
      <c r="A394" s="1"/>
      <c r="E394" s="6"/>
      <c r="U394" s="33"/>
      <c r="AE394" s="1"/>
      <c r="AY394" s="1"/>
    </row>
    <row r="395" spans="1:51" ht="29.1" customHeight="1" x14ac:dyDescent="0.15">
      <c r="A395" s="1"/>
      <c r="E395" s="6"/>
      <c r="U395" s="33"/>
      <c r="AE395" s="1"/>
      <c r="AY395" s="1"/>
    </row>
    <row r="396" spans="1:51" ht="29.1" customHeight="1" x14ac:dyDescent="0.15">
      <c r="A396" s="1"/>
      <c r="E396" s="6"/>
      <c r="U396" s="33"/>
      <c r="AE396" s="1"/>
      <c r="AY396" s="1"/>
    </row>
    <row r="397" spans="1:51" ht="29.1" customHeight="1" x14ac:dyDescent="0.15">
      <c r="A397" s="1"/>
      <c r="E397" s="6"/>
      <c r="U397" s="33"/>
      <c r="AE397" s="1"/>
      <c r="AY397" s="1"/>
    </row>
    <row r="398" spans="1:51" ht="29.1" customHeight="1" x14ac:dyDescent="0.15">
      <c r="A398" s="1"/>
      <c r="E398" s="6"/>
      <c r="U398" s="33"/>
      <c r="AE398" s="1"/>
      <c r="AY398" s="1"/>
    </row>
    <row r="399" spans="1:51" ht="29.1" customHeight="1" x14ac:dyDescent="0.15">
      <c r="A399" s="1"/>
      <c r="E399" s="6"/>
      <c r="U399" s="33"/>
      <c r="AE399" s="1"/>
      <c r="AY399" s="1"/>
    </row>
    <row r="400" spans="1:51" ht="29.1" customHeight="1" x14ac:dyDescent="0.15">
      <c r="A400" s="1"/>
      <c r="E400" s="6"/>
      <c r="U400" s="33"/>
      <c r="AE400" s="1"/>
      <c r="AY400" s="1"/>
    </row>
    <row r="401" spans="1:51" ht="29.1" customHeight="1" x14ac:dyDescent="0.15">
      <c r="A401" s="1"/>
      <c r="E401" s="6"/>
      <c r="U401" s="33"/>
      <c r="AE401" s="1"/>
      <c r="AY401" s="1"/>
    </row>
    <row r="402" spans="1:51" ht="29.1" customHeight="1" x14ac:dyDescent="0.15">
      <c r="A402" s="1"/>
      <c r="E402" s="6"/>
      <c r="U402" s="33"/>
      <c r="AE402" s="1"/>
      <c r="AY402" s="1"/>
    </row>
    <row r="403" spans="1:51" ht="29.1" customHeight="1" x14ac:dyDescent="0.15">
      <c r="A403" s="1"/>
      <c r="E403" s="6"/>
      <c r="U403" s="33"/>
      <c r="AE403" s="1"/>
      <c r="AY403" s="1"/>
    </row>
    <row r="404" spans="1:51" ht="29.1" customHeight="1" x14ac:dyDescent="0.15">
      <c r="A404" s="1"/>
      <c r="E404" s="6"/>
      <c r="U404" s="33"/>
      <c r="AE404" s="1"/>
      <c r="AY404" s="1"/>
    </row>
    <row r="405" spans="1:51" ht="29.1" customHeight="1" x14ac:dyDescent="0.15">
      <c r="A405" s="1"/>
      <c r="E405" s="6"/>
      <c r="U405" s="33"/>
      <c r="AE405" s="1"/>
      <c r="AY405" s="1"/>
    </row>
    <row r="406" spans="1:51" ht="29.1" customHeight="1" x14ac:dyDescent="0.15">
      <c r="A406" s="1"/>
      <c r="E406" s="6"/>
      <c r="U406" s="33"/>
      <c r="AE406" s="1"/>
      <c r="AY406" s="1"/>
    </row>
    <row r="407" spans="1:51" ht="29.1" customHeight="1" x14ac:dyDescent="0.15">
      <c r="A407" s="1"/>
      <c r="E407" s="6"/>
      <c r="U407" s="33"/>
      <c r="AE407" s="1"/>
      <c r="AY407" s="1"/>
    </row>
    <row r="408" spans="1:51" ht="29.1" customHeight="1" x14ac:dyDescent="0.15">
      <c r="A408" s="1"/>
      <c r="E408" s="6"/>
      <c r="U408" s="33"/>
      <c r="AE408" s="1"/>
      <c r="AY408" s="1"/>
    </row>
    <row r="409" spans="1:51" ht="29.1" customHeight="1" x14ac:dyDescent="0.15">
      <c r="A409" s="1"/>
      <c r="E409" s="6"/>
      <c r="U409" s="33"/>
      <c r="AE409" s="1"/>
      <c r="AY409" s="1"/>
    </row>
    <row r="410" spans="1:51" ht="29.1" customHeight="1" x14ac:dyDescent="0.15">
      <c r="A410" s="1"/>
      <c r="E410" s="6"/>
      <c r="U410" s="33"/>
      <c r="AE410" s="1"/>
      <c r="AY410" s="1"/>
    </row>
    <row r="411" spans="1:51" ht="29.1" customHeight="1" x14ac:dyDescent="0.15">
      <c r="A411" s="1"/>
      <c r="E411" s="6"/>
      <c r="U411" s="33"/>
      <c r="AE411" s="1"/>
      <c r="AY411" s="1"/>
    </row>
    <row r="412" spans="1:51" ht="29.1" customHeight="1" x14ac:dyDescent="0.15">
      <c r="A412" s="1"/>
      <c r="E412" s="6"/>
      <c r="U412" s="33"/>
      <c r="AE412" s="1"/>
      <c r="AY412" s="1"/>
    </row>
    <row r="413" spans="1:51" ht="29.1" customHeight="1" x14ac:dyDescent="0.15">
      <c r="A413" s="1"/>
      <c r="E413" s="6"/>
      <c r="U413" s="33"/>
      <c r="AE413" s="1"/>
      <c r="AY413" s="1"/>
    </row>
    <row r="414" spans="1:51" ht="29.1" customHeight="1" x14ac:dyDescent="0.15">
      <c r="A414" s="1"/>
      <c r="E414" s="6"/>
      <c r="U414" s="33"/>
      <c r="AE414" s="1"/>
      <c r="AY414" s="1"/>
    </row>
    <row r="415" spans="1:51" ht="29.1" customHeight="1" x14ac:dyDescent="0.15">
      <c r="A415" s="1"/>
      <c r="E415" s="6"/>
      <c r="U415" s="33"/>
      <c r="AE415" s="1"/>
      <c r="AY415" s="1"/>
    </row>
    <row r="416" spans="1:51" ht="29.1" customHeight="1" x14ac:dyDescent="0.15">
      <c r="A416" s="1"/>
      <c r="E416" s="6"/>
      <c r="U416" s="33"/>
      <c r="AE416" s="1"/>
      <c r="AY416" s="1"/>
    </row>
    <row r="417" spans="1:51" ht="29.1" customHeight="1" x14ac:dyDescent="0.15">
      <c r="A417" s="1"/>
      <c r="E417" s="6"/>
      <c r="U417" s="33"/>
      <c r="AE417" s="1"/>
      <c r="AY417" s="1"/>
    </row>
    <row r="418" spans="1:51" ht="29.1" customHeight="1" x14ac:dyDescent="0.15">
      <c r="A418" s="1"/>
      <c r="E418" s="6"/>
      <c r="U418" s="33"/>
      <c r="AE418" s="1"/>
      <c r="AY418" s="1"/>
    </row>
    <row r="419" spans="1:51" ht="29.1" customHeight="1" x14ac:dyDescent="0.15">
      <c r="A419" s="1"/>
      <c r="E419" s="6"/>
      <c r="U419" s="33"/>
      <c r="AE419" s="1"/>
      <c r="AY419" s="1"/>
    </row>
    <row r="420" spans="1:51" ht="29.1" customHeight="1" x14ac:dyDescent="0.15">
      <c r="A420" s="1"/>
      <c r="E420" s="6"/>
      <c r="U420" s="33"/>
      <c r="AE420" s="1"/>
      <c r="AY420" s="1"/>
    </row>
    <row r="421" spans="1:51" ht="29.1" customHeight="1" x14ac:dyDescent="0.15">
      <c r="A421" s="1"/>
      <c r="E421" s="6"/>
      <c r="U421" s="33"/>
      <c r="AE421" s="1"/>
      <c r="AY421" s="1"/>
    </row>
    <row r="422" spans="1:51" ht="29.1" customHeight="1" x14ac:dyDescent="0.15">
      <c r="A422" s="1"/>
      <c r="E422" s="6"/>
      <c r="U422" s="33"/>
      <c r="AE422" s="1"/>
      <c r="AY422" s="1"/>
    </row>
    <row r="423" spans="1:51" ht="29.1" customHeight="1" x14ac:dyDescent="0.15">
      <c r="A423" s="1"/>
      <c r="E423" s="6"/>
      <c r="U423" s="33"/>
      <c r="AE423" s="1"/>
      <c r="AY423" s="1"/>
    </row>
    <row r="424" spans="1:51" ht="29.1" customHeight="1" x14ac:dyDescent="0.15">
      <c r="A424" s="1"/>
      <c r="E424" s="6"/>
      <c r="U424" s="33"/>
      <c r="AE424" s="1"/>
      <c r="AY424" s="1"/>
    </row>
    <row r="425" spans="1:51" ht="29.1" customHeight="1" x14ac:dyDescent="0.15">
      <c r="A425" s="1"/>
      <c r="E425" s="6"/>
      <c r="U425" s="33"/>
      <c r="AE425" s="1"/>
      <c r="AY425" s="1"/>
    </row>
    <row r="426" spans="1:51" ht="29.1" customHeight="1" x14ac:dyDescent="0.15">
      <c r="A426" s="1"/>
      <c r="E426" s="6"/>
      <c r="U426" s="33"/>
      <c r="AE426" s="1"/>
      <c r="AY426" s="1"/>
    </row>
    <row r="427" spans="1:51" ht="29.1" customHeight="1" x14ac:dyDescent="0.15">
      <c r="A427" s="1"/>
      <c r="E427" s="6"/>
      <c r="U427" s="33"/>
      <c r="AE427" s="1"/>
      <c r="AY427" s="1"/>
    </row>
    <row r="428" spans="1:51" ht="29.1" customHeight="1" x14ac:dyDescent="0.15">
      <c r="A428" s="1"/>
      <c r="E428" s="6"/>
      <c r="U428" s="33"/>
      <c r="AE428" s="1"/>
      <c r="AY428" s="1"/>
    </row>
    <row r="429" spans="1:51" ht="29.1" customHeight="1" x14ac:dyDescent="0.15">
      <c r="A429" s="1"/>
      <c r="E429" s="6"/>
      <c r="U429" s="33"/>
      <c r="AE429" s="1"/>
      <c r="AY429" s="1"/>
    </row>
    <row r="430" spans="1:51" ht="29.1" customHeight="1" x14ac:dyDescent="0.15">
      <c r="A430" s="1"/>
      <c r="E430" s="6"/>
      <c r="U430" s="33"/>
      <c r="AE430" s="1"/>
      <c r="AY430" s="1"/>
    </row>
    <row r="431" spans="1:51" ht="29.1" customHeight="1" x14ac:dyDescent="0.15">
      <c r="A431" s="1"/>
      <c r="E431" s="6"/>
      <c r="U431" s="33"/>
      <c r="AE431" s="1"/>
      <c r="AY431" s="1"/>
    </row>
    <row r="432" spans="1:51" ht="29.1" customHeight="1" x14ac:dyDescent="0.15">
      <c r="A432" s="1"/>
      <c r="E432" s="6"/>
      <c r="U432" s="33"/>
      <c r="AE432" s="1"/>
      <c r="AY432" s="1"/>
    </row>
    <row r="433" spans="1:51" ht="29.1" customHeight="1" x14ac:dyDescent="0.15">
      <c r="A433" s="1"/>
      <c r="E433" s="6"/>
      <c r="U433" s="33"/>
      <c r="AE433" s="1"/>
      <c r="AY433" s="1"/>
    </row>
    <row r="434" spans="1:51" ht="29.1" customHeight="1" x14ac:dyDescent="0.15">
      <c r="A434" s="1"/>
      <c r="E434" s="6"/>
      <c r="U434" s="33"/>
      <c r="AE434" s="1"/>
      <c r="AY434" s="1"/>
    </row>
    <row r="435" spans="1:51" ht="29.1" customHeight="1" x14ac:dyDescent="0.15">
      <c r="A435" s="1"/>
      <c r="E435" s="6"/>
      <c r="U435" s="33"/>
      <c r="AE435" s="1"/>
      <c r="AY435" s="1"/>
    </row>
    <row r="436" spans="1:51" ht="29.1" customHeight="1" x14ac:dyDescent="0.15">
      <c r="A436" s="1"/>
      <c r="E436" s="6"/>
      <c r="U436" s="33"/>
      <c r="AE436" s="1"/>
      <c r="AY436" s="1"/>
    </row>
    <row r="437" spans="1:51" ht="29.1" customHeight="1" x14ac:dyDescent="0.15">
      <c r="A437" s="1"/>
      <c r="E437" s="6"/>
      <c r="U437" s="33"/>
      <c r="AE437" s="1"/>
      <c r="AY437" s="1"/>
    </row>
    <row r="438" spans="1:51" ht="29.1" customHeight="1" x14ac:dyDescent="0.15">
      <c r="A438" s="1"/>
      <c r="E438" s="6"/>
      <c r="U438" s="33"/>
      <c r="AE438" s="1"/>
      <c r="AY438" s="1"/>
    </row>
    <row r="439" spans="1:51" ht="29.1" customHeight="1" x14ac:dyDescent="0.15">
      <c r="A439" s="1"/>
      <c r="E439" s="6"/>
      <c r="U439" s="33"/>
      <c r="AE439" s="1"/>
      <c r="AY439" s="1"/>
    </row>
    <row r="440" spans="1:51" ht="29.1" customHeight="1" x14ac:dyDescent="0.15">
      <c r="A440" s="1"/>
      <c r="E440" s="6"/>
      <c r="U440" s="33"/>
      <c r="AE440" s="1"/>
      <c r="AY440" s="1"/>
    </row>
    <row r="441" spans="1:51" ht="29.1" customHeight="1" x14ac:dyDescent="0.15">
      <c r="A441" s="1"/>
      <c r="E441" s="6"/>
      <c r="U441" s="33"/>
      <c r="AE441" s="1"/>
      <c r="AY441" s="1"/>
    </row>
    <row r="442" spans="1:51" ht="29.1" customHeight="1" x14ac:dyDescent="0.15">
      <c r="A442" s="1"/>
      <c r="E442" s="6"/>
      <c r="U442" s="33"/>
      <c r="AE442" s="1"/>
      <c r="AY442" s="1"/>
    </row>
    <row r="443" spans="1:51" ht="29.1" customHeight="1" x14ac:dyDescent="0.15">
      <c r="A443" s="1"/>
      <c r="E443" s="6"/>
      <c r="U443" s="33"/>
      <c r="AE443" s="1"/>
      <c r="AY443" s="1"/>
    </row>
    <row r="444" spans="1:51" ht="29.1" customHeight="1" x14ac:dyDescent="0.15">
      <c r="A444" s="1"/>
      <c r="E444" s="6"/>
      <c r="U444" s="33"/>
      <c r="AE444" s="1"/>
      <c r="AY444" s="1"/>
    </row>
    <row r="445" spans="1:51" ht="29.1" customHeight="1" x14ac:dyDescent="0.15">
      <c r="A445" s="1"/>
      <c r="E445" s="6"/>
      <c r="U445" s="33"/>
      <c r="AE445" s="1"/>
      <c r="AY445" s="1"/>
    </row>
    <row r="446" spans="1:51" ht="29.1" customHeight="1" x14ac:dyDescent="0.15">
      <c r="A446" s="1"/>
      <c r="E446" s="6"/>
      <c r="U446" s="33"/>
      <c r="AE446" s="1"/>
      <c r="AY446" s="1"/>
    </row>
    <row r="447" spans="1:51" ht="29.1" customHeight="1" x14ac:dyDescent="0.15">
      <c r="A447" s="1"/>
      <c r="E447" s="6"/>
      <c r="U447" s="33"/>
      <c r="AE447" s="1"/>
      <c r="AY447" s="1"/>
    </row>
    <row r="448" spans="1:51" ht="29.1" customHeight="1" x14ac:dyDescent="0.15">
      <c r="A448" s="1"/>
      <c r="E448" s="6"/>
      <c r="U448" s="33"/>
      <c r="AE448" s="1"/>
      <c r="AY448" s="1"/>
    </row>
    <row r="449" spans="1:51" ht="29.1" customHeight="1" x14ac:dyDescent="0.15">
      <c r="A449" s="1"/>
      <c r="E449" s="6"/>
      <c r="U449" s="33"/>
      <c r="AE449" s="1"/>
      <c r="AY449" s="1"/>
    </row>
    <row r="450" spans="1:51" ht="29.1" customHeight="1" x14ac:dyDescent="0.15">
      <c r="A450" s="1"/>
      <c r="E450" s="6"/>
      <c r="U450" s="33"/>
      <c r="AE450" s="1"/>
      <c r="AY450" s="1"/>
    </row>
    <row r="451" spans="1:51" ht="29.1" customHeight="1" x14ac:dyDescent="0.15">
      <c r="A451" s="1"/>
      <c r="E451" s="6"/>
      <c r="U451" s="33"/>
      <c r="AE451" s="1"/>
      <c r="AY451" s="1"/>
    </row>
    <row r="452" spans="1:51" ht="29.1" customHeight="1" x14ac:dyDescent="0.15">
      <c r="A452" s="1"/>
      <c r="E452" s="6"/>
      <c r="U452" s="33"/>
      <c r="AE452" s="1"/>
      <c r="AY452" s="1"/>
    </row>
    <row r="453" spans="1:51" ht="29.1" customHeight="1" x14ac:dyDescent="0.15">
      <c r="A453" s="1"/>
      <c r="E453" s="6"/>
      <c r="U453" s="33"/>
      <c r="AE453" s="1"/>
      <c r="AY453" s="1"/>
    </row>
    <row r="454" spans="1:51" ht="29.1" customHeight="1" x14ac:dyDescent="0.15">
      <c r="A454" s="1"/>
      <c r="E454" s="6"/>
      <c r="U454" s="33"/>
      <c r="AE454" s="1"/>
      <c r="AY454" s="1"/>
    </row>
    <row r="455" spans="1:51" ht="29.1" customHeight="1" x14ac:dyDescent="0.15">
      <c r="A455" s="1"/>
      <c r="E455" s="6"/>
      <c r="U455" s="33"/>
      <c r="AE455" s="1"/>
      <c r="AY455" s="1"/>
    </row>
    <row r="456" spans="1:51" ht="29.1" customHeight="1" x14ac:dyDescent="0.15">
      <c r="A456" s="1"/>
      <c r="E456" s="6"/>
      <c r="U456" s="33"/>
      <c r="AE456" s="1"/>
      <c r="AY456" s="1"/>
    </row>
    <row r="457" spans="1:51" ht="29.1" customHeight="1" x14ac:dyDescent="0.15">
      <c r="A457" s="1"/>
      <c r="E457" s="6"/>
      <c r="U457" s="33"/>
      <c r="AE457" s="1"/>
      <c r="AY457" s="1"/>
    </row>
    <row r="458" spans="1:51" ht="29.1" customHeight="1" x14ac:dyDescent="0.15">
      <c r="A458" s="1"/>
      <c r="E458" s="6"/>
      <c r="U458" s="33"/>
      <c r="AE458" s="1"/>
      <c r="AY458" s="1"/>
    </row>
    <row r="459" spans="1:51" ht="29.1" customHeight="1" x14ac:dyDescent="0.15">
      <c r="A459" s="1"/>
      <c r="E459" s="6"/>
      <c r="U459" s="33"/>
      <c r="AE459" s="1"/>
      <c r="AY459" s="1"/>
    </row>
    <row r="460" spans="1:51" ht="29.1" customHeight="1" x14ac:dyDescent="0.15">
      <c r="A460" s="1"/>
      <c r="E460" s="6"/>
      <c r="U460" s="33"/>
      <c r="AE460" s="1"/>
      <c r="AY460" s="1"/>
    </row>
    <row r="461" spans="1:51" ht="29.1" customHeight="1" x14ac:dyDescent="0.15">
      <c r="A461" s="1"/>
      <c r="E461" s="6"/>
      <c r="U461" s="33"/>
      <c r="AE461" s="1"/>
      <c r="AY461" s="1"/>
    </row>
    <row r="462" spans="1:51" ht="29.1" customHeight="1" x14ac:dyDescent="0.15">
      <c r="A462" s="1"/>
      <c r="E462" s="6"/>
      <c r="U462" s="33"/>
      <c r="AE462" s="1"/>
      <c r="AY462" s="1"/>
    </row>
    <row r="463" spans="1:51" ht="29.1" customHeight="1" x14ac:dyDescent="0.15">
      <c r="A463" s="1"/>
      <c r="E463" s="6"/>
      <c r="U463" s="33"/>
      <c r="AE463" s="1"/>
      <c r="AY463" s="1"/>
    </row>
    <row r="464" spans="1:51" ht="29.1" customHeight="1" x14ac:dyDescent="0.15">
      <c r="A464" s="1"/>
      <c r="E464" s="6"/>
      <c r="U464" s="33"/>
      <c r="AE464" s="1"/>
      <c r="AY464" s="1"/>
    </row>
    <row r="465" spans="1:51" ht="29.1" customHeight="1" x14ac:dyDescent="0.15">
      <c r="A465" s="1"/>
      <c r="E465" s="6"/>
      <c r="U465" s="33"/>
      <c r="AE465" s="1"/>
      <c r="AY465" s="1"/>
    </row>
    <row r="466" spans="1:51" ht="29.1" customHeight="1" x14ac:dyDescent="0.15">
      <c r="A466" s="1"/>
      <c r="E466" s="6"/>
      <c r="U466" s="33"/>
      <c r="AE466" s="1"/>
      <c r="AY466" s="1"/>
    </row>
    <row r="467" spans="1:51" ht="29.1" customHeight="1" x14ac:dyDescent="0.15">
      <c r="A467" s="1"/>
      <c r="E467" s="6"/>
      <c r="U467" s="33"/>
      <c r="AE467" s="1"/>
      <c r="AY467" s="1"/>
    </row>
    <row r="468" spans="1:51" ht="29.1" customHeight="1" x14ac:dyDescent="0.15">
      <c r="A468" s="1"/>
      <c r="E468" s="6"/>
      <c r="U468" s="33"/>
      <c r="AE468" s="1"/>
      <c r="AY468" s="1"/>
    </row>
    <row r="469" spans="1:51" ht="29.1" customHeight="1" x14ac:dyDescent="0.15">
      <c r="A469" s="1"/>
      <c r="E469" s="6"/>
      <c r="U469" s="33"/>
      <c r="AE469" s="1"/>
      <c r="AY469" s="1"/>
    </row>
    <row r="470" spans="1:51" ht="29.1" customHeight="1" x14ac:dyDescent="0.15">
      <c r="A470" s="1"/>
      <c r="E470" s="6"/>
      <c r="U470" s="33"/>
      <c r="AE470" s="1"/>
      <c r="AY470" s="1"/>
    </row>
    <row r="471" spans="1:51" ht="29.1" customHeight="1" x14ac:dyDescent="0.15">
      <c r="A471" s="1"/>
      <c r="E471" s="6"/>
      <c r="U471" s="33"/>
      <c r="AE471" s="1"/>
      <c r="AY471" s="1"/>
    </row>
    <row r="472" spans="1:51" ht="29.1" customHeight="1" x14ac:dyDescent="0.15">
      <c r="A472" s="1"/>
      <c r="E472" s="6"/>
      <c r="U472" s="33"/>
      <c r="AE472" s="1"/>
      <c r="AY472" s="1"/>
    </row>
    <row r="473" spans="1:51" ht="29.1" customHeight="1" x14ac:dyDescent="0.15">
      <c r="A473" s="1"/>
      <c r="E473" s="6"/>
      <c r="U473" s="33"/>
      <c r="AE473" s="1"/>
      <c r="AY473" s="1"/>
    </row>
    <row r="474" spans="1:51" ht="29.1" customHeight="1" x14ac:dyDescent="0.15">
      <c r="A474" s="1"/>
      <c r="E474" s="6"/>
      <c r="U474" s="33"/>
      <c r="AE474" s="1"/>
      <c r="AY474" s="1"/>
    </row>
    <row r="475" spans="1:51" ht="29.1" customHeight="1" x14ac:dyDescent="0.15">
      <c r="A475" s="1"/>
      <c r="E475" s="6"/>
      <c r="U475" s="33"/>
      <c r="AE475" s="1"/>
      <c r="AY475" s="1"/>
    </row>
    <row r="476" spans="1:51" ht="29.1" customHeight="1" x14ac:dyDescent="0.15">
      <c r="A476" s="1"/>
      <c r="E476" s="6"/>
      <c r="U476" s="33"/>
      <c r="AE476" s="1"/>
      <c r="AY476" s="1"/>
    </row>
    <row r="477" spans="1:51" ht="29.1" customHeight="1" x14ac:dyDescent="0.15">
      <c r="A477" s="1"/>
      <c r="E477" s="6"/>
      <c r="U477" s="33"/>
      <c r="AE477" s="1"/>
      <c r="AY477" s="1"/>
    </row>
    <row r="478" spans="1:51" ht="29.1" customHeight="1" x14ac:dyDescent="0.15">
      <c r="A478" s="1"/>
      <c r="E478" s="6"/>
      <c r="U478" s="33"/>
      <c r="AE478" s="1"/>
      <c r="AY478" s="1"/>
    </row>
    <row r="479" spans="1:51" ht="29.1" customHeight="1" x14ac:dyDescent="0.15">
      <c r="A479" s="1"/>
      <c r="E479" s="6"/>
      <c r="U479" s="33"/>
      <c r="AE479" s="1"/>
      <c r="AY479" s="1"/>
    </row>
    <row r="480" spans="1:51" ht="29.1" customHeight="1" x14ac:dyDescent="0.15">
      <c r="A480" s="1"/>
      <c r="E480" s="6"/>
      <c r="U480" s="33"/>
      <c r="AE480" s="1"/>
      <c r="AY480" s="1"/>
    </row>
    <row r="481" spans="1:51" ht="29.1" customHeight="1" x14ac:dyDescent="0.15">
      <c r="A481" s="1"/>
      <c r="E481" s="6"/>
      <c r="U481" s="33"/>
      <c r="AE481" s="1"/>
      <c r="AY481" s="1"/>
    </row>
    <row r="482" spans="1:51" ht="29.1" customHeight="1" x14ac:dyDescent="0.15">
      <c r="A482" s="1"/>
      <c r="E482" s="6"/>
      <c r="U482" s="33"/>
      <c r="AE482" s="1"/>
      <c r="AY482" s="1"/>
    </row>
    <row r="483" spans="1:51" ht="29.1" customHeight="1" x14ac:dyDescent="0.15">
      <c r="A483" s="1"/>
      <c r="E483" s="6"/>
      <c r="U483" s="33"/>
      <c r="AE483" s="1"/>
      <c r="AY483" s="1"/>
    </row>
    <row r="484" spans="1:51" ht="29.1" customHeight="1" x14ac:dyDescent="0.15">
      <c r="A484" s="1"/>
      <c r="E484" s="6"/>
      <c r="U484" s="33"/>
      <c r="AE484" s="1"/>
      <c r="AY484" s="1"/>
    </row>
    <row r="485" spans="1:51" ht="29.1" customHeight="1" x14ac:dyDescent="0.15">
      <c r="A485" s="1"/>
      <c r="E485" s="6"/>
      <c r="U485" s="33"/>
      <c r="AE485" s="1"/>
      <c r="AY485" s="1"/>
    </row>
    <row r="486" spans="1:51" ht="29.1" customHeight="1" x14ac:dyDescent="0.15">
      <c r="A486" s="1"/>
      <c r="E486" s="6"/>
      <c r="U486" s="33"/>
      <c r="AE486" s="1"/>
      <c r="AY486" s="1"/>
    </row>
    <row r="487" spans="1:51" ht="29.1" customHeight="1" x14ac:dyDescent="0.15">
      <c r="A487" s="1"/>
      <c r="E487" s="6"/>
      <c r="U487" s="33"/>
      <c r="AE487" s="1"/>
      <c r="AY487" s="1"/>
    </row>
    <row r="488" spans="1:51" ht="29.1" customHeight="1" x14ac:dyDescent="0.15">
      <c r="A488" s="1"/>
      <c r="E488" s="6"/>
      <c r="U488" s="33"/>
      <c r="AE488" s="1"/>
      <c r="AY488" s="1"/>
    </row>
    <row r="489" spans="1:51" ht="29.1" customHeight="1" x14ac:dyDescent="0.15">
      <c r="A489" s="1"/>
      <c r="E489" s="6"/>
      <c r="U489" s="33"/>
      <c r="AE489" s="1"/>
      <c r="AY489" s="1"/>
    </row>
    <row r="490" spans="1:51" ht="29.1" customHeight="1" x14ac:dyDescent="0.15">
      <c r="A490" s="1"/>
      <c r="E490" s="6"/>
      <c r="U490" s="33"/>
      <c r="AE490" s="1"/>
      <c r="AY490" s="1"/>
    </row>
    <row r="491" spans="1:51" ht="29.1" customHeight="1" x14ac:dyDescent="0.15">
      <c r="A491" s="1"/>
      <c r="E491" s="6"/>
      <c r="U491" s="33"/>
      <c r="AE491" s="1"/>
      <c r="AY491" s="1"/>
    </row>
    <row r="492" spans="1:51" ht="29.1" customHeight="1" x14ac:dyDescent="0.15">
      <c r="A492" s="1"/>
      <c r="E492" s="6"/>
      <c r="U492" s="33"/>
      <c r="AE492" s="1"/>
      <c r="AY492" s="1"/>
    </row>
    <row r="493" spans="1:51" ht="29.1" customHeight="1" x14ac:dyDescent="0.15">
      <c r="A493" s="1"/>
      <c r="E493" s="6"/>
      <c r="U493" s="33"/>
      <c r="AE493" s="1"/>
      <c r="AY493" s="1"/>
    </row>
    <row r="494" spans="1:51" ht="29.1" customHeight="1" x14ac:dyDescent="0.15">
      <c r="A494" s="1"/>
      <c r="E494" s="6"/>
      <c r="U494" s="33"/>
      <c r="AE494" s="1"/>
      <c r="AY494" s="1"/>
    </row>
    <row r="495" spans="1:51" ht="29.1" customHeight="1" x14ac:dyDescent="0.15">
      <c r="A495" s="1"/>
      <c r="E495" s="6"/>
      <c r="U495" s="33"/>
      <c r="AE495" s="1"/>
      <c r="AY495" s="1"/>
    </row>
    <row r="496" spans="1:51" ht="29.1" customHeight="1" x14ac:dyDescent="0.15">
      <c r="A496" s="1"/>
      <c r="E496" s="6"/>
      <c r="U496" s="33"/>
      <c r="AE496" s="1"/>
      <c r="AY496" s="1"/>
    </row>
    <row r="497" spans="1:51" ht="29.1" customHeight="1" x14ac:dyDescent="0.15">
      <c r="A497" s="1"/>
      <c r="E497" s="6"/>
      <c r="U497" s="33"/>
      <c r="AE497" s="1"/>
      <c r="AY497" s="1"/>
    </row>
    <row r="498" spans="1:51" ht="29.1" customHeight="1" x14ac:dyDescent="0.15">
      <c r="A498" s="1"/>
      <c r="E498" s="6"/>
      <c r="U498" s="33"/>
      <c r="AE498" s="1"/>
      <c r="AY498" s="1"/>
    </row>
    <row r="499" spans="1:51" ht="29.1" customHeight="1" x14ac:dyDescent="0.15">
      <c r="A499" s="1"/>
      <c r="E499" s="6"/>
      <c r="U499" s="33"/>
      <c r="AE499" s="1"/>
      <c r="AY499" s="1"/>
    </row>
    <row r="500" spans="1:51" ht="29.1" customHeight="1" x14ac:dyDescent="0.15">
      <c r="A500" s="1"/>
      <c r="E500" s="6"/>
      <c r="U500" s="33"/>
      <c r="AE500" s="1"/>
      <c r="AY500" s="1"/>
    </row>
    <row r="501" spans="1:51" ht="29.1" customHeight="1" x14ac:dyDescent="0.15">
      <c r="A501" s="1"/>
      <c r="E501" s="6"/>
      <c r="U501" s="33"/>
      <c r="AE501" s="1"/>
      <c r="AY501" s="1"/>
    </row>
    <row r="502" spans="1:51" ht="29.1" customHeight="1" x14ac:dyDescent="0.15">
      <c r="A502" s="1"/>
      <c r="E502" s="6"/>
      <c r="U502" s="33"/>
      <c r="AE502" s="1"/>
      <c r="AY502" s="1"/>
    </row>
    <row r="503" spans="1:51" ht="29.1" customHeight="1" x14ac:dyDescent="0.15">
      <c r="A503" s="1"/>
      <c r="E503" s="6"/>
      <c r="U503" s="33"/>
      <c r="AE503" s="1"/>
      <c r="AY503" s="1"/>
    </row>
    <row r="504" spans="1:51" ht="29.1" customHeight="1" x14ac:dyDescent="0.15">
      <c r="A504" s="1"/>
      <c r="E504" s="6"/>
      <c r="U504" s="33"/>
      <c r="AE504" s="1"/>
      <c r="AY504" s="1"/>
    </row>
    <row r="505" spans="1:51" ht="29.1" customHeight="1" x14ac:dyDescent="0.15">
      <c r="A505" s="1"/>
      <c r="E505" s="6"/>
      <c r="U505" s="33"/>
      <c r="AE505" s="1"/>
      <c r="AY505" s="1"/>
    </row>
    <row r="506" spans="1:51" ht="29.1" customHeight="1" x14ac:dyDescent="0.15">
      <c r="A506" s="1"/>
      <c r="E506" s="6"/>
      <c r="U506" s="33"/>
      <c r="AE506" s="1"/>
      <c r="AY506" s="1"/>
    </row>
    <row r="507" spans="1:51" ht="29.1" customHeight="1" x14ac:dyDescent="0.15">
      <c r="A507" s="1"/>
      <c r="E507" s="6"/>
      <c r="U507" s="33"/>
      <c r="AE507" s="1"/>
      <c r="AY507" s="1"/>
    </row>
    <row r="508" spans="1:51" ht="29.1" customHeight="1" x14ac:dyDescent="0.15">
      <c r="A508" s="1"/>
      <c r="E508" s="6"/>
      <c r="U508" s="33"/>
      <c r="AE508" s="1"/>
      <c r="AY508" s="1"/>
    </row>
    <row r="509" spans="1:51" ht="29.1" customHeight="1" x14ac:dyDescent="0.15">
      <c r="A509" s="1"/>
      <c r="E509" s="6"/>
      <c r="U509" s="33"/>
      <c r="AE509" s="1"/>
      <c r="AY509" s="1"/>
    </row>
    <row r="510" spans="1:51" ht="29.1" customHeight="1" x14ac:dyDescent="0.15">
      <c r="A510" s="1"/>
      <c r="E510" s="6"/>
      <c r="U510" s="33"/>
      <c r="AE510" s="1"/>
      <c r="AY510" s="1"/>
    </row>
    <row r="511" spans="1:51" ht="29.1" customHeight="1" x14ac:dyDescent="0.15">
      <c r="A511" s="1"/>
      <c r="E511" s="6"/>
      <c r="U511" s="33"/>
      <c r="AE511" s="1"/>
      <c r="AY511" s="1"/>
    </row>
    <row r="512" spans="1:51" ht="29.1" customHeight="1" x14ac:dyDescent="0.15">
      <c r="A512" s="1"/>
      <c r="E512" s="6"/>
      <c r="U512" s="33"/>
      <c r="AE512" s="1"/>
      <c r="AY512" s="1"/>
    </row>
    <row r="513" spans="1:51" ht="29.1" customHeight="1" x14ac:dyDescent="0.15">
      <c r="A513" s="1"/>
      <c r="E513" s="6"/>
      <c r="U513" s="33"/>
      <c r="AE513" s="1"/>
      <c r="AY513" s="1"/>
    </row>
    <row r="514" spans="1:51" ht="29.1" customHeight="1" x14ac:dyDescent="0.15">
      <c r="A514" s="1"/>
      <c r="E514" s="6"/>
      <c r="U514" s="33"/>
      <c r="AE514" s="1"/>
      <c r="AY514" s="1"/>
    </row>
    <row r="515" spans="1:51" ht="29.1" customHeight="1" x14ac:dyDescent="0.15">
      <c r="A515" s="1"/>
      <c r="E515" s="6"/>
      <c r="U515" s="33"/>
      <c r="AE515" s="1"/>
      <c r="AY515" s="1"/>
    </row>
    <row r="516" spans="1:51" ht="29.1" customHeight="1" x14ac:dyDescent="0.15">
      <c r="A516" s="1"/>
      <c r="E516" s="6"/>
      <c r="U516" s="33"/>
      <c r="AE516" s="1"/>
      <c r="AY516" s="1"/>
    </row>
    <row r="517" spans="1:51" ht="29.1" customHeight="1" x14ac:dyDescent="0.15">
      <c r="A517" s="1"/>
      <c r="E517" s="6"/>
      <c r="U517" s="33"/>
      <c r="AE517" s="1"/>
      <c r="AY517" s="1"/>
    </row>
    <row r="518" spans="1:51" ht="29.1" customHeight="1" x14ac:dyDescent="0.15">
      <c r="A518" s="1"/>
      <c r="E518" s="6"/>
      <c r="U518" s="33"/>
      <c r="AE518" s="1"/>
      <c r="AY518" s="1"/>
    </row>
    <row r="519" spans="1:51" ht="29.1" customHeight="1" x14ac:dyDescent="0.15">
      <c r="A519" s="1"/>
      <c r="E519" s="6"/>
      <c r="U519" s="33"/>
      <c r="AE519" s="1"/>
      <c r="AY519" s="1"/>
    </row>
    <row r="520" spans="1:51" ht="29.1" customHeight="1" x14ac:dyDescent="0.15">
      <c r="A520" s="1"/>
      <c r="E520" s="6"/>
      <c r="U520" s="33"/>
      <c r="AE520" s="1"/>
      <c r="AY520" s="1"/>
    </row>
    <row r="521" spans="1:51" ht="29.1" customHeight="1" x14ac:dyDescent="0.15">
      <c r="A521" s="1"/>
      <c r="E521" s="6"/>
      <c r="U521" s="33"/>
      <c r="AE521" s="1"/>
      <c r="AY521" s="1"/>
    </row>
    <row r="522" spans="1:51" ht="29.1" customHeight="1" x14ac:dyDescent="0.15">
      <c r="A522" s="1"/>
      <c r="E522" s="6"/>
      <c r="U522" s="33"/>
      <c r="AE522" s="1"/>
      <c r="AY522" s="1"/>
    </row>
    <row r="523" spans="1:51" ht="29.1" customHeight="1" x14ac:dyDescent="0.15">
      <c r="A523" s="1"/>
      <c r="E523" s="6"/>
      <c r="U523" s="33"/>
      <c r="AE523" s="1"/>
      <c r="AY523" s="1"/>
    </row>
    <row r="524" spans="1:51" ht="29.1" customHeight="1" x14ac:dyDescent="0.15">
      <c r="A524" s="1"/>
      <c r="E524" s="6"/>
      <c r="U524" s="33"/>
      <c r="AE524" s="1"/>
      <c r="AY524" s="1"/>
    </row>
    <row r="525" spans="1:51" ht="29.1" customHeight="1" x14ac:dyDescent="0.15">
      <c r="A525" s="1"/>
      <c r="E525" s="6"/>
      <c r="U525" s="33"/>
      <c r="AE525" s="1"/>
      <c r="AY525" s="1"/>
    </row>
    <row r="526" spans="1:51" ht="29.1" customHeight="1" x14ac:dyDescent="0.15">
      <c r="A526" s="1"/>
      <c r="E526" s="6"/>
      <c r="U526" s="33"/>
      <c r="AE526" s="1"/>
      <c r="AY526" s="1"/>
    </row>
    <row r="527" spans="1:51" ht="29.1" customHeight="1" x14ac:dyDescent="0.15">
      <c r="A527" s="1"/>
      <c r="E527" s="6"/>
      <c r="U527" s="33"/>
      <c r="AE527" s="1"/>
      <c r="AY527" s="1"/>
    </row>
    <row r="528" spans="1:51" ht="29.1" customHeight="1" x14ac:dyDescent="0.15">
      <c r="A528" s="1"/>
      <c r="E528" s="6"/>
      <c r="U528" s="33"/>
      <c r="AE528" s="1"/>
      <c r="AY528" s="1"/>
    </row>
    <row r="529" spans="1:51" ht="29.1" customHeight="1" x14ac:dyDescent="0.15">
      <c r="A529" s="1"/>
      <c r="E529" s="6"/>
      <c r="U529" s="33"/>
      <c r="AE529" s="1"/>
      <c r="AY529" s="1"/>
    </row>
    <row r="530" spans="1:51" ht="29.1" customHeight="1" x14ac:dyDescent="0.15">
      <c r="A530" s="1"/>
      <c r="E530" s="6"/>
      <c r="U530" s="33"/>
      <c r="AE530" s="1"/>
      <c r="AY530" s="1"/>
    </row>
    <row r="531" spans="1:51" ht="29.1" customHeight="1" x14ac:dyDescent="0.15">
      <c r="A531" s="1"/>
      <c r="E531" s="6"/>
      <c r="U531" s="33"/>
      <c r="AE531" s="1"/>
      <c r="AY531" s="1"/>
    </row>
    <row r="532" spans="1:51" ht="29.1" customHeight="1" x14ac:dyDescent="0.15">
      <c r="A532" s="1"/>
      <c r="E532" s="6"/>
      <c r="U532" s="33"/>
      <c r="AE532" s="1"/>
      <c r="AY532" s="1"/>
    </row>
    <row r="533" spans="1:51" ht="29.1" customHeight="1" x14ac:dyDescent="0.15">
      <c r="A533" s="1"/>
      <c r="E533" s="6"/>
      <c r="U533" s="33"/>
      <c r="AE533" s="1"/>
      <c r="AY533" s="1"/>
    </row>
    <row r="534" spans="1:51" ht="29.1" customHeight="1" x14ac:dyDescent="0.15">
      <c r="A534" s="1"/>
      <c r="E534" s="6"/>
      <c r="U534" s="33"/>
      <c r="AE534" s="1"/>
      <c r="AY534" s="1"/>
    </row>
    <row r="535" spans="1:51" ht="29.1" customHeight="1" x14ac:dyDescent="0.15">
      <c r="A535" s="1"/>
      <c r="E535" s="6"/>
      <c r="U535" s="33"/>
      <c r="AE535" s="1"/>
      <c r="AY535" s="1"/>
    </row>
    <row r="536" spans="1:51" ht="29.1" customHeight="1" x14ac:dyDescent="0.15">
      <c r="A536" s="1"/>
      <c r="E536" s="6"/>
      <c r="U536" s="33"/>
      <c r="AE536" s="1"/>
      <c r="AY536" s="1"/>
    </row>
    <row r="537" spans="1:51" ht="29.1" customHeight="1" x14ac:dyDescent="0.15">
      <c r="A537" s="1"/>
      <c r="E537" s="6"/>
      <c r="U537" s="33"/>
      <c r="AE537" s="1"/>
      <c r="AY537" s="1"/>
    </row>
    <row r="538" spans="1:51" ht="29.1" customHeight="1" x14ac:dyDescent="0.15">
      <c r="A538" s="1"/>
      <c r="E538" s="6"/>
      <c r="U538" s="33"/>
      <c r="AE538" s="1"/>
      <c r="AY538" s="1"/>
    </row>
    <row r="539" spans="1:51" ht="29.1" customHeight="1" x14ac:dyDescent="0.15">
      <c r="A539" s="1"/>
      <c r="E539" s="6"/>
      <c r="U539" s="33"/>
      <c r="AE539" s="1"/>
      <c r="AY539" s="1"/>
    </row>
    <row r="540" spans="1:51" ht="29.1" customHeight="1" x14ac:dyDescent="0.15">
      <c r="A540" s="1"/>
      <c r="E540" s="6"/>
      <c r="U540" s="33"/>
      <c r="AE540" s="1"/>
      <c r="AY540" s="1"/>
    </row>
    <row r="541" spans="1:51" ht="29.1" customHeight="1" x14ac:dyDescent="0.15">
      <c r="A541" s="1"/>
      <c r="E541" s="6"/>
      <c r="U541" s="33"/>
      <c r="AE541" s="1"/>
      <c r="AY541" s="1"/>
    </row>
    <row r="542" spans="1:51" ht="29.1" customHeight="1" x14ac:dyDescent="0.15">
      <c r="A542" s="1"/>
      <c r="E542" s="6"/>
      <c r="U542" s="33"/>
      <c r="AE542" s="1"/>
      <c r="AY542" s="1"/>
    </row>
    <row r="543" spans="1:51" ht="29.1" customHeight="1" x14ac:dyDescent="0.15">
      <c r="A543" s="1"/>
      <c r="E543" s="6"/>
      <c r="U543" s="33"/>
      <c r="AE543" s="1"/>
      <c r="AY543" s="1"/>
    </row>
    <row r="544" spans="1:51" ht="29.1" customHeight="1" x14ac:dyDescent="0.15">
      <c r="A544" s="1"/>
      <c r="E544" s="6"/>
      <c r="U544" s="33"/>
      <c r="AE544" s="1"/>
      <c r="AY544" s="1"/>
    </row>
    <row r="545" spans="1:51" ht="29.1" customHeight="1" x14ac:dyDescent="0.15">
      <c r="A545" s="1"/>
      <c r="E545" s="6"/>
      <c r="U545" s="33"/>
      <c r="AE545" s="1"/>
      <c r="AY545" s="1"/>
    </row>
    <row r="546" spans="1:51" ht="29.1" customHeight="1" x14ac:dyDescent="0.15">
      <c r="A546" s="1"/>
      <c r="E546" s="6"/>
      <c r="U546" s="33"/>
      <c r="AE546" s="1"/>
      <c r="AY546" s="1"/>
    </row>
    <row r="547" spans="1:51" ht="29.1" customHeight="1" x14ac:dyDescent="0.15">
      <c r="A547" s="1"/>
      <c r="E547" s="6"/>
      <c r="U547" s="33"/>
      <c r="AE547" s="1"/>
      <c r="AY547" s="1"/>
    </row>
    <row r="548" spans="1:51" ht="29.1" customHeight="1" x14ac:dyDescent="0.15">
      <c r="A548" s="1"/>
      <c r="E548" s="6"/>
      <c r="U548" s="33"/>
      <c r="AE548" s="1"/>
      <c r="AY548" s="1"/>
    </row>
    <row r="549" spans="1:51" ht="29.1" customHeight="1" x14ac:dyDescent="0.15">
      <c r="A549" s="1"/>
      <c r="E549" s="6"/>
      <c r="U549" s="33"/>
      <c r="AE549" s="1"/>
      <c r="AY549" s="1"/>
    </row>
    <row r="550" spans="1:51" ht="29.1" customHeight="1" x14ac:dyDescent="0.15">
      <c r="A550" s="1"/>
      <c r="E550" s="6"/>
      <c r="U550" s="33"/>
      <c r="AE550" s="1"/>
      <c r="AY550" s="1"/>
    </row>
    <row r="551" spans="1:51" ht="29.1" customHeight="1" x14ac:dyDescent="0.15">
      <c r="A551" s="1"/>
      <c r="E551" s="6"/>
      <c r="U551" s="33"/>
      <c r="AE551" s="1"/>
      <c r="AY551" s="1"/>
    </row>
    <row r="552" spans="1:51" ht="29.1" customHeight="1" x14ac:dyDescent="0.15">
      <c r="A552" s="1"/>
      <c r="E552" s="6"/>
      <c r="U552" s="33"/>
      <c r="AE552" s="1"/>
      <c r="AY552" s="1"/>
    </row>
    <row r="553" spans="1:51" ht="29.1" customHeight="1" x14ac:dyDescent="0.15">
      <c r="A553" s="1"/>
      <c r="E553" s="6"/>
      <c r="U553" s="33"/>
      <c r="AE553" s="1"/>
      <c r="AY553" s="1"/>
    </row>
    <row r="554" spans="1:51" ht="29.1" customHeight="1" x14ac:dyDescent="0.15">
      <c r="A554" s="1"/>
      <c r="E554" s="6"/>
      <c r="U554" s="33"/>
      <c r="AE554" s="1"/>
      <c r="AY554" s="1"/>
    </row>
    <row r="555" spans="1:51" ht="29.1" customHeight="1" x14ac:dyDescent="0.15">
      <c r="A555" s="1"/>
      <c r="E555" s="6"/>
      <c r="U555" s="33"/>
      <c r="AE555" s="1"/>
      <c r="AY555" s="1"/>
    </row>
    <row r="556" spans="1:51" ht="29.1" customHeight="1" x14ac:dyDescent="0.15">
      <c r="A556" s="1"/>
      <c r="E556" s="6"/>
      <c r="U556" s="33"/>
      <c r="AE556" s="1"/>
      <c r="AY556" s="1"/>
    </row>
    <row r="557" spans="1:51" ht="29.1" customHeight="1" x14ac:dyDescent="0.15">
      <c r="A557" s="1"/>
      <c r="E557" s="6"/>
      <c r="U557" s="33"/>
      <c r="AE557" s="1"/>
      <c r="AY557" s="1"/>
    </row>
    <row r="558" spans="1:51" ht="29.1" customHeight="1" x14ac:dyDescent="0.15">
      <c r="A558" s="1"/>
      <c r="E558" s="6"/>
      <c r="U558" s="33"/>
      <c r="AE558" s="1"/>
      <c r="AY558" s="1"/>
    </row>
    <row r="559" spans="1:51" ht="29.1" customHeight="1" x14ac:dyDescent="0.15">
      <c r="A559" s="1"/>
      <c r="E559" s="6"/>
      <c r="U559" s="33"/>
      <c r="AE559" s="1"/>
      <c r="AY559" s="1"/>
    </row>
    <row r="560" spans="1:51" ht="29.1" customHeight="1" x14ac:dyDescent="0.15">
      <c r="A560" s="1"/>
      <c r="E560" s="6"/>
      <c r="U560" s="33"/>
      <c r="AE560" s="1"/>
      <c r="AY560" s="1"/>
    </row>
    <row r="561" spans="1:51" ht="29.1" customHeight="1" x14ac:dyDescent="0.15">
      <c r="A561" s="1"/>
      <c r="E561" s="6"/>
      <c r="U561" s="33"/>
      <c r="AE561" s="1"/>
      <c r="AY561" s="1"/>
    </row>
    <row r="562" spans="1:51" ht="29.1" customHeight="1" x14ac:dyDescent="0.15">
      <c r="A562" s="1"/>
      <c r="E562" s="6"/>
      <c r="U562" s="33"/>
      <c r="AE562" s="1"/>
      <c r="AY562" s="1"/>
    </row>
    <row r="563" spans="1:51" ht="29.1" customHeight="1" x14ac:dyDescent="0.15">
      <c r="A563" s="1"/>
      <c r="E563" s="6"/>
      <c r="U563" s="33"/>
      <c r="AE563" s="1"/>
      <c r="AY563" s="1"/>
    </row>
    <row r="564" spans="1:51" ht="29.1" customHeight="1" x14ac:dyDescent="0.15">
      <c r="A564" s="1"/>
      <c r="E564" s="6"/>
      <c r="U564" s="33"/>
      <c r="AE564" s="1"/>
      <c r="AY564" s="1"/>
    </row>
    <row r="565" spans="1:51" ht="29.1" customHeight="1" x14ac:dyDescent="0.15">
      <c r="A565" s="1"/>
      <c r="E565" s="6"/>
      <c r="U565" s="33"/>
      <c r="AE565" s="1"/>
      <c r="AY565" s="1"/>
    </row>
    <row r="566" spans="1:51" ht="29.1" customHeight="1" x14ac:dyDescent="0.15">
      <c r="A566" s="1"/>
      <c r="E566" s="6"/>
      <c r="U566" s="33"/>
      <c r="AE566" s="1"/>
      <c r="AY566" s="1"/>
    </row>
    <row r="567" spans="1:51" ht="29.1" customHeight="1" x14ac:dyDescent="0.15">
      <c r="A567" s="1"/>
      <c r="E567" s="6"/>
      <c r="U567" s="33"/>
      <c r="AE567" s="1"/>
      <c r="AY567" s="1"/>
    </row>
    <row r="568" spans="1:51" ht="29.1" customHeight="1" x14ac:dyDescent="0.15">
      <c r="A568" s="1"/>
      <c r="E568" s="6"/>
      <c r="U568" s="33"/>
      <c r="AE568" s="1"/>
      <c r="AY568" s="1"/>
    </row>
    <row r="569" spans="1:51" ht="29.1" customHeight="1" x14ac:dyDescent="0.15">
      <c r="A569" s="1"/>
      <c r="E569" s="6"/>
      <c r="U569" s="33"/>
      <c r="AE569" s="1"/>
      <c r="AY569" s="1"/>
    </row>
    <row r="570" spans="1:51" ht="29.1" customHeight="1" x14ac:dyDescent="0.15">
      <c r="A570" s="1"/>
      <c r="E570" s="6"/>
      <c r="U570" s="33"/>
      <c r="AE570" s="1"/>
      <c r="AY570" s="1"/>
    </row>
    <row r="571" spans="1:51" ht="29.1" customHeight="1" x14ac:dyDescent="0.15">
      <c r="A571" s="1"/>
      <c r="E571" s="6"/>
      <c r="U571" s="33"/>
      <c r="AE571" s="1"/>
      <c r="AY571" s="1"/>
    </row>
    <row r="572" spans="1:51" ht="29.1" customHeight="1" x14ac:dyDescent="0.15">
      <c r="A572" s="1"/>
      <c r="E572" s="6"/>
      <c r="U572" s="33"/>
      <c r="AE572" s="1"/>
      <c r="AY572" s="1"/>
    </row>
    <row r="573" spans="1:51" ht="29.1" customHeight="1" x14ac:dyDescent="0.15">
      <c r="A573" s="1"/>
      <c r="E573" s="6"/>
      <c r="U573" s="33"/>
      <c r="AE573" s="1"/>
      <c r="AY573" s="1"/>
    </row>
    <row r="574" spans="1:51" ht="29.1" customHeight="1" x14ac:dyDescent="0.15">
      <c r="A574" s="1"/>
      <c r="E574" s="6"/>
      <c r="U574" s="33"/>
      <c r="AE574" s="1"/>
      <c r="AY574" s="1"/>
    </row>
    <row r="575" spans="1:51" ht="29.1" customHeight="1" x14ac:dyDescent="0.15">
      <c r="A575" s="1"/>
      <c r="E575" s="6"/>
      <c r="U575" s="33"/>
      <c r="AE575" s="1"/>
      <c r="AY575" s="1"/>
    </row>
    <row r="576" spans="1:51" ht="29.1" customHeight="1" x14ac:dyDescent="0.15">
      <c r="A576" s="1"/>
      <c r="E576" s="6"/>
      <c r="U576" s="33"/>
      <c r="AE576" s="1"/>
      <c r="AY576" s="1"/>
    </row>
    <row r="577" spans="1:51" ht="29.1" customHeight="1" x14ac:dyDescent="0.15">
      <c r="A577" s="1"/>
      <c r="E577" s="6"/>
      <c r="U577" s="33"/>
      <c r="AE577" s="1"/>
      <c r="AY577" s="1"/>
    </row>
    <row r="578" spans="1:51" ht="29.1" customHeight="1" x14ac:dyDescent="0.15">
      <c r="A578" s="1"/>
      <c r="E578" s="6"/>
      <c r="U578" s="33"/>
      <c r="AE578" s="1"/>
      <c r="AY578" s="1"/>
    </row>
    <row r="579" spans="1:51" ht="29.1" customHeight="1" x14ac:dyDescent="0.15">
      <c r="A579" s="1"/>
      <c r="E579" s="6"/>
      <c r="U579" s="33"/>
      <c r="AE579" s="1"/>
      <c r="AY579" s="1"/>
    </row>
    <row r="580" spans="1:51" ht="29.1" customHeight="1" x14ac:dyDescent="0.15">
      <c r="A580" s="1"/>
      <c r="E580" s="6"/>
      <c r="U580" s="33"/>
      <c r="AE580" s="1"/>
      <c r="AY580" s="1"/>
    </row>
    <row r="581" spans="1:51" ht="29.1" customHeight="1" x14ac:dyDescent="0.15">
      <c r="A581" s="1"/>
      <c r="E581" s="6"/>
      <c r="U581" s="33"/>
      <c r="AE581" s="1"/>
      <c r="AY581" s="1"/>
    </row>
    <row r="582" spans="1:51" ht="29.1" customHeight="1" x14ac:dyDescent="0.15">
      <c r="A582" s="1"/>
      <c r="E582" s="6"/>
      <c r="U582" s="33"/>
      <c r="AE582" s="1"/>
      <c r="AY582" s="1"/>
    </row>
    <row r="583" spans="1:51" ht="29.1" customHeight="1" x14ac:dyDescent="0.15">
      <c r="A583" s="1"/>
      <c r="E583" s="6"/>
      <c r="U583" s="33"/>
      <c r="AE583" s="1"/>
      <c r="AY583" s="1"/>
    </row>
    <row r="584" spans="1:51" ht="29.1" customHeight="1" x14ac:dyDescent="0.15">
      <c r="A584" s="1"/>
      <c r="E584" s="6"/>
      <c r="U584" s="33"/>
      <c r="AE584" s="1"/>
      <c r="AY584" s="1"/>
    </row>
    <row r="585" spans="1:51" ht="29.1" customHeight="1" x14ac:dyDescent="0.15">
      <c r="A585" s="1"/>
      <c r="E585" s="6"/>
      <c r="U585" s="33"/>
      <c r="AE585" s="1"/>
      <c r="AY585" s="1"/>
    </row>
    <row r="586" spans="1:51" ht="29.1" customHeight="1" x14ac:dyDescent="0.15">
      <c r="A586" s="1"/>
      <c r="E586" s="6"/>
      <c r="U586" s="33"/>
      <c r="AE586" s="1"/>
      <c r="AY586" s="1"/>
    </row>
    <row r="587" spans="1:51" ht="29.1" customHeight="1" x14ac:dyDescent="0.15">
      <c r="A587" s="1"/>
      <c r="E587" s="6"/>
      <c r="U587" s="33"/>
      <c r="AE587" s="1"/>
      <c r="AY587" s="1"/>
    </row>
    <row r="588" spans="1:51" ht="29.1" customHeight="1" x14ac:dyDescent="0.15">
      <c r="A588" s="1"/>
      <c r="E588" s="6"/>
      <c r="U588" s="33"/>
      <c r="AE588" s="1"/>
      <c r="AY588" s="1"/>
    </row>
    <row r="589" spans="1:51" ht="29.1" customHeight="1" x14ac:dyDescent="0.15">
      <c r="A589" s="1"/>
      <c r="E589" s="6"/>
      <c r="U589" s="33"/>
      <c r="AE589" s="1"/>
      <c r="AY589" s="1"/>
    </row>
    <row r="590" spans="1:51" ht="29.1" customHeight="1" x14ac:dyDescent="0.15">
      <c r="A590" s="1"/>
      <c r="E590" s="6"/>
      <c r="U590" s="33"/>
      <c r="AE590" s="1"/>
      <c r="AY590" s="1"/>
    </row>
    <row r="591" spans="1:51" ht="29.1" customHeight="1" x14ac:dyDescent="0.15">
      <c r="A591" s="1"/>
      <c r="E591" s="6"/>
      <c r="U591" s="33"/>
      <c r="AE591" s="1"/>
      <c r="AY591" s="1"/>
    </row>
    <row r="592" spans="1:51" ht="29.1" customHeight="1" x14ac:dyDescent="0.15">
      <c r="A592" s="1"/>
      <c r="E592" s="6"/>
      <c r="U592" s="33"/>
      <c r="AE592" s="1"/>
      <c r="AY592" s="1"/>
    </row>
    <row r="593" spans="1:51" ht="29.1" customHeight="1" x14ac:dyDescent="0.15">
      <c r="A593" s="1"/>
      <c r="E593" s="6"/>
      <c r="U593" s="33"/>
      <c r="AE593" s="1"/>
      <c r="AY593" s="1"/>
    </row>
    <row r="594" spans="1:51" ht="29.1" customHeight="1" x14ac:dyDescent="0.15">
      <c r="A594" s="1"/>
      <c r="E594" s="6"/>
      <c r="U594" s="33"/>
      <c r="AE594" s="1"/>
      <c r="AY594" s="1"/>
    </row>
    <row r="595" spans="1:51" ht="29.1" customHeight="1" x14ac:dyDescent="0.15">
      <c r="A595" s="1"/>
      <c r="E595" s="6"/>
      <c r="U595" s="33"/>
      <c r="AE595" s="1"/>
      <c r="AY595" s="1"/>
    </row>
    <row r="596" spans="1:51" ht="29.1" customHeight="1" x14ac:dyDescent="0.15">
      <c r="A596" s="1"/>
      <c r="E596" s="6"/>
      <c r="U596" s="33"/>
      <c r="AE596" s="1"/>
      <c r="AY596" s="1"/>
    </row>
    <row r="597" spans="1:51" ht="29.1" customHeight="1" x14ac:dyDescent="0.15">
      <c r="A597" s="1"/>
      <c r="E597" s="6"/>
      <c r="U597" s="33"/>
      <c r="AE597" s="1"/>
      <c r="AY597" s="1"/>
    </row>
    <row r="598" spans="1:51" ht="29.1" customHeight="1" x14ac:dyDescent="0.15">
      <c r="A598" s="1"/>
      <c r="E598" s="6"/>
      <c r="U598" s="33"/>
      <c r="AE598" s="1"/>
      <c r="AY598" s="1"/>
    </row>
    <row r="599" spans="1:51" ht="29.1" customHeight="1" x14ac:dyDescent="0.15">
      <c r="A599" s="1"/>
      <c r="E599" s="6"/>
      <c r="U599" s="33"/>
      <c r="AE599" s="1"/>
      <c r="AY599" s="1"/>
    </row>
    <row r="600" spans="1:51" ht="29.1" customHeight="1" x14ac:dyDescent="0.15">
      <c r="A600" s="1"/>
      <c r="E600" s="6"/>
      <c r="U600" s="33"/>
      <c r="AE600" s="1"/>
      <c r="AY600" s="1"/>
    </row>
    <row r="601" spans="1:51" ht="29.1" customHeight="1" x14ac:dyDescent="0.15">
      <c r="A601" s="1"/>
      <c r="E601" s="6"/>
      <c r="U601" s="33"/>
      <c r="AE601" s="1"/>
      <c r="AY601" s="1"/>
    </row>
    <row r="602" spans="1:51" ht="29.1" customHeight="1" x14ac:dyDescent="0.15">
      <c r="A602" s="1"/>
      <c r="E602" s="6"/>
      <c r="U602" s="33"/>
      <c r="AE602" s="1"/>
      <c r="AY602" s="1"/>
    </row>
    <row r="603" spans="1:51" ht="29.1" customHeight="1" x14ac:dyDescent="0.15">
      <c r="A603" s="1"/>
      <c r="E603" s="6"/>
      <c r="U603" s="33"/>
      <c r="AE603" s="1"/>
      <c r="AY603" s="1"/>
    </row>
    <row r="604" spans="1:51" ht="29.1" customHeight="1" x14ac:dyDescent="0.15">
      <c r="A604" s="1"/>
      <c r="E604" s="6"/>
      <c r="U604" s="33"/>
      <c r="AE604" s="1"/>
      <c r="AY604" s="1"/>
    </row>
  </sheetData>
  <phoneticPr fontId="2" type="noConversion"/>
  <dataValidations count="19">
    <dataValidation type="list" allowBlank="1" showInputMessage="1" showErrorMessage="1" sqref="W313:W357">
      <formula1>"ANO, BRO, CON, GLO, MTC, TCM, TCS, WER, NA, NCL, OPT, OTH, U"</formula1>
    </dataValidation>
    <dataValidation type="list" allowBlank="1" showInputMessage="1" showErrorMessage="1" sqref="C313:C65331 C1:C6">
      <formula1>"PA, PS, SP, OF, OC, OS, U"</formula1>
    </dataValidation>
    <dataValidation type="list" allowBlank="1" showInputMessage="1" showErrorMessage="1" sqref="W358:W65331 W1:W6">
      <formula1>"ANO, BRO, CON, GLO, MTC, TCM, TCS, WER, NA, NCL, OTH, U"</formula1>
    </dataValidation>
    <dataValidation type="list" allowBlank="1" showInputMessage="1" showErrorMessage="1" sqref="AD313:AD65331 AD1:AD6">
      <formula1>"RP, LP, RW, LW, NM, U"</formula1>
    </dataValidation>
    <dataValidation type="list" allowBlank="1" showInputMessage="1" showErrorMessage="1" sqref="S313:S65331 S1:S6">
      <formula1>"STR, OTH, U"</formula1>
    </dataValidation>
    <dataValidation type="list" allowBlank="1" showInputMessage="1" showErrorMessage="1" sqref="M313:M65331 M1:M6">
      <formula1>"R, W, U"</formula1>
    </dataValidation>
    <dataValidation type="list" allowBlank="1" showInputMessage="1" showErrorMessage="1" sqref="T313:T65331 T1:T6">
      <formula1>"ANX, PEN, PPA, RHD, SDM, CHI, OHI, TNR, TRE, NA, OTH, U"</formula1>
    </dataValidation>
    <dataValidation type="list" allowBlank="1" showInputMessage="1" showErrorMessage="1" sqref="P313:P65331 P1:P6">
      <formula1>"MON, CHB, LBI, MUL, OTH, U"</formula1>
    </dataValidation>
    <dataValidation type="list" allowBlank="1" showInputMessage="1" showErrorMessage="1" sqref="I313:J65331">
      <formula1>"Y, N"</formula1>
    </dataValidation>
    <dataValidation type="list" allowBlank="1" showInputMessage="1" showErrorMessage="1" sqref="AH313:AH65331 AH1:AH6">
      <formula1>"ISC, HEM, MIX, NA, U"</formula1>
    </dataValidation>
    <dataValidation type="list" allowBlank="1" showInputMessage="1" showErrorMessage="1" sqref="AP313:AP65331 AG1:AG6 AN313:AN65331 AN1:AN6 AG313:AG65331 AP1:AP6">
      <formula1>"L, R, B, NA, U"</formula1>
    </dataValidation>
    <dataValidation type="list" allowBlank="1" showInputMessage="1" showErrorMessage="1" sqref="V313:V65331 V1:V6">
      <formula1>"FLU, NFL, NCL, OTH, U"</formula1>
    </dataValidation>
    <dataValidation type="list" allowBlank="1" showInputMessage="1" showErrorMessage="1" sqref="X313:X65331 X1:X6">
      <formula1>"ACO, AFM, DYN, EFM, GNO, MNE, SEM, NA, NCL, OTH"</formula1>
    </dataValidation>
    <dataValidation type="list" allowBlank="1" showInputMessage="1" showErrorMessage="1" sqref="H313:H65331 H1:H6">
      <formula1>"R, L, A, U"</formula1>
    </dataValidation>
    <dataValidation type="list" allowBlank="1" showInputMessage="1" showErrorMessage="1" sqref="G313:G65331 G1:G6">
      <formula1>"WH, AA, AI, AS, HL, NH, MI, OTH, U"</formula1>
    </dataValidation>
    <dataValidation type="list" allowBlank="1" showInputMessage="1" showErrorMessage="1" sqref="AQ313:AQ65331 AW313:AW65331 Z313:AB65331 AL313:AL65331 Z1:AA6 AW1:AW6 AL1:AL6 AQ1:AQ6">
      <formula1>"Y, N, U"</formula1>
    </dataValidation>
    <dataValidation type="list" allowBlank="1" showInputMessage="1" showErrorMessage="1" sqref="F313:F65331 F1:F6">
      <formula1>"M,F"</formula1>
    </dataValidation>
    <dataValidation type="date" allowBlank="1" showInputMessage="1" showErrorMessage="1" sqref="E605:E65331 B313:B65331 B1:B6">
      <formula1>37621</formula1>
      <formula2>53327</formula2>
    </dataValidation>
    <dataValidation type="list" allowBlank="1" showInputMessage="1" showErrorMessage="1" sqref="AZ313:AZ1048576 AZ1:AZ6">
      <formula1>"Y,N"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24"/>
  <sheetViews>
    <sheetView topLeftCell="A121" zoomScale="150" zoomScaleNormal="150" zoomScalePageLayoutView="150" workbookViewId="0">
      <selection activeCell="A121" sqref="A1:XFD65536"/>
    </sheetView>
  </sheetViews>
  <sheetFormatPr defaultColWidth="10.625" defaultRowHeight="29.1" customHeight="1" x14ac:dyDescent="0.15"/>
  <cols>
    <col min="1" max="1" width="14.625" style="8" customWidth="1"/>
    <col min="2" max="2" width="8.5" style="1" customWidth="1"/>
    <col min="3" max="3" width="10.125" style="1" customWidth="1"/>
    <col min="4" max="4" width="8.5" style="1" customWidth="1"/>
    <col min="5" max="5" width="6.625" style="1" customWidth="1"/>
    <col min="6" max="6" width="6" style="1" customWidth="1"/>
    <col min="7" max="7" width="4.5" style="1" customWidth="1"/>
    <col min="8" max="8" width="5.625" style="1" customWidth="1"/>
    <col min="9" max="9" width="7.125" style="1" customWidth="1"/>
    <col min="10" max="11" width="7.5" style="1" customWidth="1"/>
    <col min="12" max="12" width="17.5" style="1" customWidth="1"/>
    <col min="13" max="13" width="5.5" style="1" customWidth="1"/>
    <col min="14" max="14" width="6.5" style="1" customWidth="1"/>
    <col min="15" max="15" width="4.375" style="1" customWidth="1"/>
    <col min="16" max="16" width="7.5" style="1" customWidth="1"/>
    <col min="17" max="17" width="12.125" style="1" customWidth="1"/>
    <col min="18" max="18" width="7.375" style="1" customWidth="1"/>
    <col min="19" max="21" width="6.5" style="1" customWidth="1"/>
    <col min="22" max="22" width="8.625" style="1" customWidth="1"/>
    <col min="23" max="24" width="10.625" style="1" customWidth="1"/>
    <col min="25" max="25" width="9.125" style="1" customWidth="1"/>
    <col min="26" max="26" width="5.875" style="1" customWidth="1"/>
    <col min="27" max="27" width="7.375" style="1" customWidth="1"/>
    <col min="28" max="28" width="7.875" style="1" customWidth="1"/>
    <col min="29" max="29" width="11.5" style="1" customWidth="1"/>
    <col min="30" max="30" width="6" style="1" customWidth="1"/>
    <col min="31" max="31" width="4.5" style="33" customWidth="1"/>
    <col min="32" max="32" width="10.625" style="1"/>
    <col min="33" max="33" width="6.125" style="1" customWidth="1"/>
    <col min="34" max="34" width="7.125" style="1" customWidth="1"/>
    <col min="35" max="35" width="10.875" style="1" customWidth="1"/>
    <col min="36" max="36" width="10.625" style="1"/>
    <col min="37" max="37" width="17.375" style="1" customWidth="1"/>
    <col min="38" max="38" width="6.5" style="1" customWidth="1"/>
    <col min="39" max="39" width="8.625" style="1" customWidth="1"/>
    <col min="40" max="40" width="8.125" style="1" customWidth="1"/>
    <col min="41" max="44" width="10.625" style="1"/>
    <col min="45" max="45" width="29.5" style="1" customWidth="1"/>
    <col min="46" max="48" width="10.625" style="1"/>
    <col min="49" max="49" width="7.5" style="1" customWidth="1"/>
    <col min="50" max="50" width="57.5" style="1" customWidth="1"/>
    <col min="51" max="51" width="10.625" style="57"/>
    <col min="52" max="16384" width="10.625" style="1"/>
  </cols>
  <sheetData>
    <row r="1" spans="1:54" s="3" customFormat="1" ht="29.1" customHeight="1" x14ac:dyDescent="0.15">
      <c r="A1" s="12" t="s">
        <v>70</v>
      </c>
      <c r="B1" s="4" t="s">
        <v>118</v>
      </c>
      <c r="C1" s="4" t="s">
        <v>156</v>
      </c>
      <c r="D1" s="4" t="s">
        <v>94</v>
      </c>
      <c r="E1" s="5" t="s">
        <v>283</v>
      </c>
      <c r="F1" s="3" t="s">
        <v>93</v>
      </c>
      <c r="G1" s="3" t="s">
        <v>76</v>
      </c>
      <c r="H1" s="3" t="s">
        <v>95</v>
      </c>
      <c r="I1" s="3" t="s">
        <v>157</v>
      </c>
      <c r="J1" s="3" t="s">
        <v>105</v>
      </c>
      <c r="K1" s="3" t="s">
        <v>102</v>
      </c>
      <c r="L1" s="3" t="s">
        <v>137</v>
      </c>
      <c r="M1" s="3" t="s">
        <v>71</v>
      </c>
      <c r="N1" s="3" t="s">
        <v>126</v>
      </c>
      <c r="O1" s="3" t="s">
        <v>127</v>
      </c>
      <c r="P1" s="3" t="s">
        <v>88</v>
      </c>
      <c r="Q1" s="3" t="s">
        <v>109</v>
      </c>
      <c r="R1" s="3" t="s">
        <v>139</v>
      </c>
      <c r="S1" s="3" t="s">
        <v>107</v>
      </c>
      <c r="T1" s="3" t="s">
        <v>136</v>
      </c>
      <c r="U1" s="32" t="s">
        <v>133</v>
      </c>
      <c r="V1" s="2" t="s">
        <v>113</v>
      </c>
      <c r="W1" s="3" t="s">
        <v>129</v>
      </c>
      <c r="X1" s="3" t="s">
        <v>108</v>
      </c>
      <c r="Y1" s="3" t="s">
        <v>72</v>
      </c>
      <c r="Z1" s="3" t="s">
        <v>123</v>
      </c>
      <c r="AA1" s="3" t="s">
        <v>119</v>
      </c>
      <c r="AB1" s="3" t="s">
        <v>124</v>
      </c>
      <c r="AC1" s="3" t="s">
        <v>121</v>
      </c>
      <c r="AD1" s="3" t="s">
        <v>165</v>
      </c>
      <c r="AE1" s="32" t="s">
        <v>155</v>
      </c>
      <c r="AF1" s="2" t="s">
        <v>51</v>
      </c>
      <c r="AG1" s="3" t="s">
        <v>73</v>
      </c>
      <c r="AH1" s="3" t="s">
        <v>79</v>
      </c>
      <c r="AI1" s="3" t="s">
        <v>184</v>
      </c>
      <c r="AJ1" s="3" t="s">
        <v>125</v>
      </c>
      <c r="AK1" s="3" t="s">
        <v>90</v>
      </c>
      <c r="AL1" s="3" t="s">
        <v>147</v>
      </c>
      <c r="AM1" s="2" t="s">
        <v>158</v>
      </c>
      <c r="AN1" s="2" t="s">
        <v>84</v>
      </c>
      <c r="AO1" s="2" t="s">
        <v>159</v>
      </c>
      <c r="AP1" s="2" t="s">
        <v>169</v>
      </c>
      <c r="AQ1" s="2" t="s">
        <v>48</v>
      </c>
      <c r="AR1" s="2" t="s">
        <v>131</v>
      </c>
      <c r="AS1" s="3" t="s">
        <v>138</v>
      </c>
      <c r="AT1" s="3" t="s">
        <v>170</v>
      </c>
      <c r="AU1" s="3" t="s">
        <v>171</v>
      </c>
      <c r="AV1" s="3" t="s">
        <v>172</v>
      </c>
      <c r="AW1" s="3" t="s">
        <v>128</v>
      </c>
      <c r="AX1" s="3" t="s">
        <v>173</v>
      </c>
      <c r="AY1" s="56" t="s">
        <v>451</v>
      </c>
    </row>
    <row r="2" spans="1:54" s="3" customFormat="1" ht="29.1" customHeight="1" x14ac:dyDescent="0.15">
      <c r="A2" s="12"/>
      <c r="B2" s="4"/>
      <c r="C2" s="4"/>
      <c r="D2" s="4"/>
      <c r="E2" s="5"/>
      <c r="U2" s="32"/>
      <c r="V2" s="2"/>
      <c r="AE2" s="32"/>
      <c r="AF2" s="2"/>
      <c r="AM2" s="2"/>
      <c r="AN2" s="2"/>
      <c r="AO2" s="2"/>
      <c r="AP2" s="2"/>
      <c r="AQ2" s="2"/>
      <c r="AR2" s="2"/>
      <c r="AY2" s="56"/>
    </row>
    <row r="3" spans="1:54" ht="29.1" customHeight="1" x14ac:dyDescent="0.15">
      <c r="A3" s="13" t="s">
        <v>426</v>
      </c>
      <c r="B3" s="14">
        <v>40610</v>
      </c>
      <c r="C3" s="14" t="s">
        <v>115</v>
      </c>
      <c r="D3" s="14">
        <v>24949</v>
      </c>
      <c r="E3" s="39">
        <v>42.9</v>
      </c>
      <c r="F3" s="15" t="s">
        <v>116</v>
      </c>
      <c r="G3" s="15" t="s">
        <v>77</v>
      </c>
      <c r="H3" s="15" t="s">
        <v>96</v>
      </c>
      <c r="I3" s="15" t="s">
        <v>153</v>
      </c>
      <c r="J3" s="15" t="s">
        <v>153</v>
      </c>
      <c r="K3" s="15">
        <v>16</v>
      </c>
      <c r="L3" s="15" t="s">
        <v>187</v>
      </c>
      <c r="M3" s="15" t="s">
        <v>96</v>
      </c>
      <c r="N3" s="15" t="s">
        <v>152</v>
      </c>
      <c r="O3" s="15" t="s">
        <v>140</v>
      </c>
      <c r="P3" s="15" t="s">
        <v>149</v>
      </c>
      <c r="Q3" s="15" t="s">
        <v>140</v>
      </c>
      <c r="R3" s="15" t="s">
        <v>179</v>
      </c>
      <c r="S3" s="15" t="s">
        <v>87</v>
      </c>
      <c r="T3" s="15" t="s">
        <v>140</v>
      </c>
      <c r="U3" s="15">
        <v>11.66</v>
      </c>
      <c r="V3" s="16" t="s">
        <v>142</v>
      </c>
      <c r="W3" s="15" t="s">
        <v>148</v>
      </c>
      <c r="X3" s="15" t="s">
        <v>140</v>
      </c>
      <c r="Y3" s="15" t="s">
        <v>186</v>
      </c>
      <c r="Z3" s="15" t="s">
        <v>120</v>
      </c>
      <c r="AA3" s="15" t="s">
        <v>153</v>
      </c>
      <c r="AB3" s="15" t="s">
        <v>120</v>
      </c>
      <c r="AC3" s="15" t="s">
        <v>140</v>
      </c>
      <c r="AD3" s="15" t="s">
        <v>92</v>
      </c>
      <c r="AE3" s="15">
        <v>11.66</v>
      </c>
      <c r="AF3" s="16">
        <v>36335</v>
      </c>
      <c r="AG3" s="15" t="s">
        <v>150</v>
      </c>
      <c r="AH3" s="15" t="s">
        <v>154</v>
      </c>
      <c r="AI3" s="15" t="s">
        <v>422</v>
      </c>
      <c r="AJ3" s="15" t="s">
        <v>423</v>
      </c>
      <c r="AK3" s="15" t="s">
        <v>141</v>
      </c>
      <c r="AL3" s="15" t="s">
        <v>120</v>
      </c>
      <c r="AM3" s="16" t="s">
        <v>140</v>
      </c>
      <c r="AN3" s="16" t="s">
        <v>140</v>
      </c>
      <c r="AO3" s="16" t="s">
        <v>140</v>
      </c>
      <c r="AP3" s="16" t="s">
        <v>140</v>
      </c>
      <c r="AQ3" s="16" t="s">
        <v>120</v>
      </c>
      <c r="AR3" s="16" t="s">
        <v>140</v>
      </c>
      <c r="AS3" s="15" t="s">
        <v>190</v>
      </c>
      <c r="AT3" s="15">
        <v>25</v>
      </c>
      <c r="AU3" s="15" t="s">
        <v>110</v>
      </c>
      <c r="AV3" s="15" t="s">
        <v>424</v>
      </c>
      <c r="AW3" s="15" t="s">
        <v>153</v>
      </c>
      <c r="AX3" s="15" t="s">
        <v>425</v>
      </c>
      <c r="AY3" s="58"/>
      <c r="AZ3" s="15"/>
      <c r="BA3" s="15"/>
      <c r="BB3" s="15"/>
    </row>
    <row r="4" spans="1:54" ht="29.1" customHeight="1" x14ac:dyDescent="0.15">
      <c r="A4" s="13" t="s">
        <v>418</v>
      </c>
      <c r="B4" s="10">
        <v>40572</v>
      </c>
      <c r="C4" s="10" t="s">
        <v>166</v>
      </c>
      <c r="D4" s="10">
        <v>18245</v>
      </c>
      <c r="E4" s="31">
        <f t="shared" ref="E4:E10" si="0">(B4-D4)/365.25</f>
        <v>61.127994524298423</v>
      </c>
      <c r="F4" s="1" t="s">
        <v>116</v>
      </c>
      <c r="G4" s="1" t="s">
        <v>252</v>
      </c>
      <c r="H4" s="1" t="s">
        <v>96</v>
      </c>
      <c r="I4" s="1" t="s">
        <v>153</v>
      </c>
      <c r="J4" s="1" t="s">
        <v>153</v>
      </c>
      <c r="K4" s="1">
        <v>15</v>
      </c>
      <c r="L4" s="1" t="s">
        <v>419</v>
      </c>
      <c r="M4" s="1" t="s">
        <v>96</v>
      </c>
      <c r="N4" s="1" t="s">
        <v>152</v>
      </c>
      <c r="O4" s="1" t="s">
        <v>140</v>
      </c>
      <c r="P4" s="1" t="s">
        <v>164</v>
      </c>
      <c r="Q4" s="1" t="s">
        <v>420</v>
      </c>
      <c r="R4" s="1" t="s">
        <v>179</v>
      </c>
      <c r="S4" s="1" t="s">
        <v>87</v>
      </c>
      <c r="T4" s="1" t="s">
        <v>140</v>
      </c>
      <c r="U4" s="1">
        <v>14.66</v>
      </c>
      <c r="V4" s="11" t="s">
        <v>52</v>
      </c>
      <c r="W4" s="1" t="s">
        <v>53</v>
      </c>
      <c r="X4" s="1" t="s">
        <v>140</v>
      </c>
      <c r="Y4" s="1" t="s">
        <v>186</v>
      </c>
      <c r="Z4" s="1" t="s">
        <v>120</v>
      </c>
      <c r="AA4" s="1" t="s">
        <v>120</v>
      </c>
      <c r="AB4" s="1" t="s">
        <v>120</v>
      </c>
      <c r="AC4" s="1" t="s">
        <v>140</v>
      </c>
      <c r="AD4" s="1" t="s">
        <v>143</v>
      </c>
      <c r="AE4" s="1">
        <v>14.66</v>
      </c>
      <c r="AF4" s="11">
        <v>34831</v>
      </c>
      <c r="AG4" s="1" t="s">
        <v>150</v>
      </c>
      <c r="AH4" s="1" t="s">
        <v>154</v>
      </c>
      <c r="AI4" s="1" t="s">
        <v>141</v>
      </c>
      <c r="AJ4" s="1" t="s">
        <v>140</v>
      </c>
      <c r="AK4" s="1" t="s">
        <v>141</v>
      </c>
      <c r="AL4" s="1" t="s">
        <v>120</v>
      </c>
      <c r="AM4" s="11" t="s">
        <v>140</v>
      </c>
      <c r="AN4" s="11" t="s">
        <v>140</v>
      </c>
      <c r="AO4" s="11" t="s">
        <v>140</v>
      </c>
      <c r="AP4" s="11" t="s">
        <v>140</v>
      </c>
      <c r="AQ4" s="11" t="s">
        <v>120</v>
      </c>
      <c r="AR4" s="11" t="s">
        <v>140</v>
      </c>
      <c r="AS4" s="1" t="s">
        <v>421</v>
      </c>
      <c r="AT4" s="1">
        <v>30</v>
      </c>
      <c r="AU4" s="1" t="s">
        <v>110</v>
      </c>
      <c r="AV4" s="1" t="s">
        <v>320</v>
      </c>
      <c r="AW4" s="1" t="s">
        <v>153</v>
      </c>
    </row>
    <row r="5" spans="1:54" ht="29.1" customHeight="1" x14ac:dyDescent="0.15">
      <c r="A5" s="13" t="s">
        <v>415</v>
      </c>
      <c r="B5" s="10">
        <v>40572</v>
      </c>
      <c r="C5" s="10" t="s">
        <v>166</v>
      </c>
      <c r="D5" s="10">
        <v>19506</v>
      </c>
      <c r="E5" s="31">
        <f t="shared" si="0"/>
        <v>57.675564681724843</v>
      </c>
      <c r="F5" s="1" t="s">
        <v>116</v>
      </c>
      <c r="G5" s="1" t="s">
        <v>77</v>
      </c>
      <c r="H5" s="1" t="s">
        <v>96</v>
      </c>
      <c r="I5" s="1" t="s">
        <v>153</v>
      </c>
      <c r="J5" s="1" t="s">
        <v>153</v>
      </c>
      <c r="K5" s="1">
        <v>14</v>
      </c>
      <c r="L5" s="1" t="s">
        <v>416</v>
      </c>
      <c r="M5" s="1" t="s">
        <v>96</v>
      </c>
      <c r="N5" s="1" t="s">
        <v>152</v>
      </c>
      <c r="O5" s="1" t="s">
        <v>140</v>
      </c>
      <c r="P5" s="1" t="s">
        <v>149</v>
      </c>
      <c r="Q5" s="1" t="s">
        <v>140</v>
      </c>
      <c r="R5" s="1" t="s">
        <v>179</v>
      </c>
      <c r="S5" s="1" t="s">
        <v>87</v>
      </c>
      <c r="T5" s="1" t="s">
        <v>140</v>
      </c>
      <c r="U5" s="1">
        <v>10.66</v>
      </c>
      <c r="V5" s="11" t="s">
        <v>142</v>
      </c>
      <c r="W5" s="1" t="s">
        <v>148</v>
      </c>
      <c r="X5" s="1" t="s">
        <v>140</v>
      </c>
      <c r="Y5" s="1" t="s">
        <v>186</v>
      </c>
      <c r="Z5" s="1" t="s">
        <v>153</v>
      </c>
      <c r="AA5" s="1" t="s">
        <v>120</v>
      </c>
      <c r="AB5" s="1" t="s">
        <v>120</v>
      </c>
      <c r="AC5" s="1" t="s">
        <v>140</v>
      </c>
      <c r="AD5" s="1" t="s">
        <v>78</v>
      </c>
      <c r="AE5" s="1">
        <v>7</v>
      </c>
      <c r="AF5" s="11">
        <v>36677</v>
      </c>
      <c r="AG5" s="1" t="s">
        <v>150</v>
      </c>
      <c r="AH5" s="1" t="s">
        <v>154</v>
      </c>
      <c r="AI5" s="1" t="s">
        <v>141</v>
      </c>
      <c r="AJ5" s="1" t="s">
        <v>140</v>
      </c>
      <c r="AK5" s="1" t="s">
        <v>141</v>
      </c>
      <c r="AL5" s="1" t="s">
        <v>120</v>
      </c>
      <c r="AM5" s="11" t="s">
        <v>140</v>
      </c>
      <c r="AN5" s="11" t="s">
        <v>140</v>
      </c>
      <c r="AO5" s="11" t="s">
        <v>140</v>
      </c>
      <c r="AP5" s="11" t="s">
        <v>140</v>
      </c>
      <c r="AQ5" s="11" t="s">
        <v>120</v>
      </c>
      <c r="AR5" s="11" t="s">
        <v>140</v>
      </c>
      <c r="AS5" s="1" t="s">
        <v>417</v>
      </c>
      <c r="AT5" s="1">
        <v>30</v>
      </c>
      <c r="AU5" s="1" t="s">
        <v>110</v>
      </c>
      <c r="AV5" s="1" t="s">
        <v>320</v>
      </c>
      <c r="AW5" s="1" t="s">
        <v>153</v>
      </c>
    </row>
    <row r="6" spans="1:54" ht="29.1" customHeight="1" x14ac:dyDescent="0.15">
      <c r="A6" s="13" t="s">
        <v>460</v>
      </c>
      <c r="B6" s="10">
        <v>41208</v>
      </c>
      <c r="C6" s="10" t="s">
        <v>89</v>
      </c>
      <c r="D6" s="10">
        <v>18481</v>
      </c>
      <c r="E6" s="31">
        <f t="shared" si="0"/>
        <v>62.223134839151264</v>
      </c>
      <c r="F6" s="1" t="s">
        <v>151</v>
      </c>
      <c r="G6" s="1" t="s">
        <v>160</v>
      </c>
      <c r="H6" s="1" t="s">
        <v>96</v>
      </c>
      <c r="I6" s="1" t="s">
        <v>153</v>
      </c>
      <c r="J6" s="1" t="s">
        <v>153</v>
      </c>
      <c r="K6" s="1">
        <v>14</v>
      </c>
      <c r="L6" s="1" t="s">
        <v>461</v>
      </c>
      <c r="M6" s="1" t="s">
        <v>96</v>
      </c>
      <c r="N6" s="1" t="s">
        <v>152</v>
      </c>
      <c r="O6" s="1" t="s">
        <v>140</v>
      </c>
      <c r="P6" s="1" t="s">
        <v>149</v>
      </c>
      <c r="Q6" s="1" t="s">
        <v>140</v>
      </c>
      <c r="R6" s="1" t="s">
        <v>179</v>
      </c>
      <c r="S6" s="1" t="s">
        <v>87</v>
      </c>
      <c r="T6" s="1" t="s">
        <v>59</v>
      </c>
      <c r="U6" s="1">
        <v>9.6999999999999993</v>
      </c>
      <c r="V6" s="11" t="s">
        <v>142</v>
      </c>
      <c r="W6" s="1" t="s">
        <v>148</v>
      </c>
      <c r="X6" s="1" t="s">
        <v>140</v>
      </c>
      <c r="Y6" s="1" t="s">
        <v>452</v>
      </c>
      <c r="Z6" s="1" t="s">
        <v>153</v>
      </c>
      <c r="AA6" s="1" t="s">
        <v>120</v>
      </c>
      <c r="AB6" s="1" t="s">
        <v>153</v>
      </c>
      <c r="AC6" s="1" t="s">
        <v>462</v>
      </c>
      <c r="AD6" s="1" t="s">
        <v>143</v>
      </c>
      <c r="AE6" s="1">
        <v>9.6999999999999993</v>
      </c>
      <c r="AF6" s="11">
        <v>37670</v>
      </c>
      <c r="AG6" s="1" t="s">
        <v>150</v>
      </c>
      <c r="AH6" s="1" t="s">
        <v>122</v>
      </c>
      <c r="AI6" s="1" t="s">
        <v>141</v>
      </c>
      <c r="AJ6" s="1" t="s">
        <v>140</v>
      </c>
      <c r="AK6" s="1" t="s">
        <v>141</v>
      </c>
      <c r="AL6" s="1" t="s">
        <v>120</v>
      </c>
      <c r="AM6" s="11" t="s">
        <v>140</v>
      </c>
      <c r="AN6" s="11" t="s">
        <v>140</v>
      </c>
      <c r="AO6" s="11" t="s">
        <v>140</v>
      </c>
      <c r="AP6" s="11" t="s">
        <v>140</v>
      </c>
      <c r="AQ6" s="11" t="s">
        <v>120</v>
      </c>
      <c r="AR6" s="11" t="s">
        <v>140</v>
      </c>
      <c r="AS6" s="1" t="s">
        <v>111</v>
      </c>
      <c r="AT6" s="1">
        <v>25</v>
      </c>
      <c r="AU6" s="1" t="s">
        <v>110</v>
      </c>
      <c r="AV6" s="1">
        <v>0</v>
      </c>
      <c r="AW6" s="1" t="s">
        <v>153</v>
      </c>
      <c r="AY6" s="1"/>
    </row>
    <row r="7" spans="1:54" ht="29.1" customHeight="1" x14ac:dyDescent="0.15">
      <c r="A7" s="13" t="s">
        <v>459</v>
      </c>
      <c r="B7" s="10">
        <v>41208</v>
      </c>
      <c r="C7" s="10" t="s">
        <v>166</v>
      </c>
      <c r="D7" s="10">
        <v>20995</v>
      </c>
      <c r="E7" s="31">
        <f t="shared" si="0"/>
        <v>55.340177960301162</v>
      </c>
      <c r="F7" s="1" t="s">
        <v>116</v>
      </c>
      <c r="G7" s="1" t="s">
        <v>77</v>
      </c>
      <c r="H7" s="1" t="s">
        <v>96</v>
      </c>
      <c r="I7" s="1" t="s">
        <v>153</v>
      </c>
      <c r="J7" s="1" t="s">
        <v>153</v>
      </c>
      <c r="K7" s="1">
        <v>13</v>
      </c>
      <c r="L7" s="1" t="s">
        <v>205</v>
      </c>
      <c r="M7" s="1" t="s">
        <v>96</v>
      </c>
      <c r="N7" s="1" t="s">
        <v>206</v>
      </c>
      <c r="O7" s="1">
        <v>13</v>
      </c>
      <c r="P7" s="1" t="s">
        <v>149</v>
      </c>
      <c r="Q7" s="1" t="s">
        <v>140</v>
      </c>
      <c r="R7" s="1" t="s">
        <v>179</v>
      </c>
      <c r="S7" s="1" t="s">
        <v>87</v>
      </c>
      <c r="T7" s="1" t="s">
        <v>140</v>
      </c>
      <c r="U7" s="1">
        <v>6.2</v>
      </c>
      <c r="V7" s="11" t="s">
        <v>142</v>
      </c>
      <c r="W7" s="1" t="s">
        <v>148</v>
      </c>
      <c r="X7" s="1" t="s">
        <v>140</v>
      </c>
      <c r="Y7" s="1" t="s">
        <v>452</v>
      </c>
      <c r="Z7" s="1" t="s">
        <v>153</v>
      </c>
      <c r="AA7" s="1" t="s">
        <v>120</v>
      </c>
      <c r="AB7" s="1" t="s">
        <v>120</v>
      </c>
      <c r="AC7" s="1" t="s">
        <v>140</v>
      </c>
      <c r="AD7" s="1" t="s">
        <v>143</v>
      </c>
      <c r="AE7" s="1" t="s">
        <v>141</v>
      </c>
      <c r="AF7" s="11">
        <v>38945</v>
      </c>
      <c r="AG7" s="1" t="s">
        <v>150</v>
      </c>
      <c r="AH7" s="1" t="s">
        <v>141</v>
      </c>
      <c r="AI7" s="1" t="s">
        <v>141</v>
      </c>
      <c r="AJ7" s="1" t="s">
        <v>140</v>
      </c>
      <c r="AK7" s="1" t="s">
        <v>141</v>
      </c>
      <c r="AL7" s="1" t="s">
        <v>120</v>
      </c>
      <c r="AM7" s="11" t="s">
        <v>140</v>
      </c>
      <c r="AN7" s="11" t="s">
        <v>140</v>
      </c>
      <c r="AO7" s="11" t="s">
        <v>140</v>
      </c>
      <c r="AP7" s="11" t="s">
        <v>140</v>
      </c>
      <c r="AQ7" s="11" t="s">
        <v>120</v>
      </c>
      <c r="AR7" s="11" t="s">
        <v>140</v>
      </c>
      <c r="AS7" s="1" t="s">
        <v>111</v>
      </c>
      <c r="AT7" s="1">
        <v>25</v>
      </c>
      <c r="AU7" s="1" t="s">
        <v>110</v>
      </c>
      <c r="AV7" s="1">
        <v>0</v>
      </c>
      <c r="AW7" s="1" t="s">
        <v>153</v>
      </c>
      <c r="AY7" s="1"/>
    </row>
    <row r="8" spans="1:54" ht="29.1" customHeight="1" x14ac:dyDescent="0.15">
      <c r="A8" s="13" t="s">
        <v>456</v>
      </c>
      <c r="B8" s="10">
        <v>41209</v>
      </c>
      <c r="C8" s="10" t="s">
        <v>166</v>
      </c>
      <c r="D8" s="10">
        <v>11869</v>
      </c>
      <c r="E8" s="31">
        <f t="shared" si="0"/>
        <v>80.328542094455855</v>
      </c>
      <c r="F8" s="1" t="s">
        <v>116</v>
      </c>
      <c r="G8" s="1" t="s">
        <v>77</v>
      </c>
      <c r="H8" s="1" t="s">
        <v>96</v>
      </c>
      <c r="I8" s="1" t="s">
        <v>153</v>
      </c>
      <c r="J8" s="1" t="s">
        <v>153</v>
      </c>
      <c r="K8" s="1">
        <v>12</v>
      </c>
      <c r="L8" s="1" t="s">
        <v>457</v>
      </c>
      <c r="M8" s="1" t="s">
        <v>96</v>
      </c>
      <c r="N8" s="1" t="s">
        <v>152</v>
      </c>
      <c r="O8" s="1" t="s">
        <v>140</v>
      </c>
      <c r="P8" s="1" t="s">
        <v>149</v>
      </c>
      <c r="Q8" s="1" t="s">
        <v>140</v>
      </c>
      <c r="R8" s="1" t="s">
        <v>179</v>
      </c>
      <c r="S8" s="1" t="s">
        <v>87</v>
      </c>
      <c r="T8" s="1" t="s">
        <v>140</v>
      </c>
      <c r="U8" s="1">
        <v>27</v>
      </c>
      <c r="V8" s="11" t="s">
        <v>142</v>
      </c>
      <c r="W8" s="1" t="s">
        <v>148</v>
      </c>
      <c r="X8" s="1" t="s">
        <v>140</v>
      </c>
      <c r="Y8" s="1" t="s">
        <v>452</v>
      </c>
      <c r="Z8" s="1" t="s">
        <v>141</v>
      </c>
      <c r="AA8" s="1" t="s">
        <v>141</v>
      </c>
      <c r="AB8" s="1" t="s">
        <v>120</v>
      </c>
      <c r="AC8" s="1" t="s">
        <v>140</v>
      </c>
      <c r="AD8" s="1" t="s">
        <v>78</v>
      </c>
      <c r="AE8" s="1" t="s">
        <v>141</v>
      </c>
      <c r="AF8" s="11" t="s">
        <v>463</v>
      </c>
      <c r="AG8" s="1" t="s">
        <v>150</v>
      </c>
      <c r="AH8" s="1" t="s">
        <v>141</v>
      </c>
      <c r="AI8" s="1" t="s">
        <v>141</v>
      </c>
      <c r="AJ8" s="1" t="s">
        <v>140</v>
      </c>
      <c r="AK8" s="1" t="s">
        <v>141</v>
      </c>
      <c r="AL8" s="1" t="s">
        <v>120</v>
      </c>
      <c r="AM8" s="11" t="s">
        <v>140</v>
      </c>
      <c r="AN8" s="11" t="s">
        <v>140</v>
      </c>
      <c r="AO8" s="11" t="s">
        <v>140</v>
      </c>
      <c r="AP8" s="11" t="s">
        <v>140</v>
      </c>
      <c r="AQ8" s="11" t="s">
        <v>153</v>
      </c>
      <c r="AR8" s="11" t="s">
        <v>458</v>
      </c>
      <c r="AS8" s="1" t="s">
        <v>141</v>
      </c>
      <c r="AT8" s="1">
        <v>25</v>
      </c>
      <c r="AU8" s="1" t="s">
        <v>110</v>
      </c>
      <c r="AV8" s="1">
        <v>0</v>
      </c>
      <c r="AW8" s="1" t="s">
        <v>153</v>
      </c>
      <c r="AY8" s="1"/>
    </row>
    <row r="9" spans="1:54" ht="29.1" customHeight="1" x14ac:dyDescent="0.15">
      <c r="A9" s="13" t="s">
        <v>455</v>
      </c>
      <c r="B9" s="10">
        <v>41209</v>
      </c>
      <c r="C9" s="10" t="s">
        <v>166</v>
      </c>
      <c r="D9" s="10">
        <v>16187</v>
      </c>
      <c r="E9" s="31">
        <f t="shared" si="0"/>
        <v>68.506502395619435</v>
      </c>
      <c r="F9" s="1" t="s">
        <v>116</v>
      </c>
      <c r="G9" s="1" t="s">
        <v>77</v>
      </c>
      <c r="H9" s="1" t="s">
        <v>96</v>
      </c>
      <c r="I9" s="1" t="s">
        <v>153</v>
      </c>
      <c r="J9" s="1" t="s">
        <v>153</v>
      </c>
      <c r="K9" s="1">
        <v>16</v>
      </c>
      <c r="L9" s="1" t="s">
        <v>207</v>
      </c>
      <c r="M9" s="1" t="s">
        <v>96</v>
      </c>
      <c r="N9" s="1" t="s">
        <v>152</v>
      </c>
      <c r="O9" s="1" t="s">
        <v>140</v>
      </c>
      <c r="P9" s="1" t="s">
        <v>149</v>
      </c>
      <c r="Q9" s="1" t="s">
        <v>140</v>
      </c>
      <c r="R9" s="1" t="s">
        <v>179</v>
      </c>
      <c r="S9" s="1" t="s">
        <v>87</v>
      </c>
      <c r="T9" s="1" t="s">
        <v>140</v>
      </c>
      <c r="U9" s="1">
        <v>14</v>
      </c>
      <c r="V9" s="11" t="s">
        <v>142</v>
      </c>
      <c r="W9" s="1" t="s">
        <v>148</v>
      </c>
      <c r="X9" s="1" t="s">
        <v>140</v>
      </c>
      <c r="Y9" s="1" t="s">
        <v>452</v>
      </c>
      <c r="Z9" s="1" t="s">
        <v>153</v>
      </c>
      <c r="AA9" s="1" t="s">
        <v>153</v>
      </c>
      <c r="AB9" s="1" t="s">
        <v>141</v>
      </c>
      <c r="AC9" s="1" t="s">
        <v>140</v>
      </c>
      <c r="AD9" s="1" t="s">
        <v>78</v>
      </c>
      <c r="AE9" s="1" t="s">
        <v>141</v>
      </c>
      <c r="AF9" s="11">
        <v>36087</v>
      </c>
      <c r="AG9" s="1" t="s">
        <v>150</v>
      </c>
      <c r="AH9" s="1" t="s">
        <v>154</v>
      </c>
      <c r="AI9" s="1" t="s">
        <v>141</v>
      </c>
      <c r="AJ9" s="1" t="s">
        <v>140</v>
      </c>
      <c r="AK9" s="1" t="s">
        <v>141</v>
      </c>
      <c r="AL9" s="1" t="s">
        <v>120</v>
      </c>
      <c r="AM9" s="11" t="s">
        <v>140</v>
      </c>
      <c r="AN9" s="11" t="s">
        <v>140</v>
      </c>
      <c r="AO9" s="11" t="s">
        <v>140</v>
      </c>
      <c r="AP9" s="11" t="s">
        <v>140</v>
      </c>
      <c r="AQ9" s="11" t="s">
        <v>120</v>
      </c>
      <c r="AR9" s="11" t="s">
        <v>140</v>
      </c>
      <c r="AS9" s="1" t="s">
        <v>141</v>
      </c>
      <c r="AT9" s="1">
        <v>25</v>
      </c>
      <c r="AU9" s="1" t="s">
        <v>110</v>
      </c>
      <c r="AV9" s="1">
        <v>0</v>
      </c>
      <c r="AW9" s="1" t="s">
        <v>153</v>
      </c>
      <c r="AY9" s="1"/>
    </row>
    <row r="10" spans="1:54" ht="29.1" customHeight="1" x14ac:dyDescent="0.15">
      <c r="A10" s="13" t="s">
        <v>453</v>
      </c>
      <c r="B10" s="10">
        <v>41208</v>
      </c>
      <c r="C10" s="10" t="s">
        <v>112</v>
      </c>
      <c r="D10" s="10">
        <v>15751</v>
      </c>
      <c r="E10" s="31">
        <f t="shared" si="0"/>
        <v>69.6974674880219</v>
      </c>
      <c r="F10" s="1" t="s">
        <v>116</v>
      </c>
      <c r="G10" s="1" t="s">
        <v>77</v>
      </c>
      <c r="H10" s="1" t="s">
        <v>96</v>
      </c>
      <c r="I10" s="1" t="s">
        <v>153</v>
      </c>
      <c r="J10" s="1" t="s">
        <v>153</v>
      </c>
      <c r="K10" s="1">
        <v>16</v>
      </c>
      <c r="L10" s="1" t="s">
        <v>454</v>
      </c>
      <c r="M10" s="1" t="s">
        <v>96</v>
      </c>
      <c r="N10" s="1" t="s">
        <v>152</v>
      </c>
      <c r="O10" s="1" t="s">
        <v>140</v>
      </c>
      <c r="P10" s="1" t="s">
        <v>149</v>
      </c>
      <c r="Q10" s="1" t="s">
        <v>140</v>
      </c>
      <c r="R10" s="1" t="s">
        <v>179</v>
      </c>
      <c r="S10" s="1" t="s">
        <v>87</v>
      </c>
      <c r="T10" s="1" t="s">
        <v>140</v>
      </c>
      <c r="U10" s="1">
        <v>12</v>
      </c>
      <c r="V10" s="11" t="s">
        <v>142</v>
      </c>
      <c r="W10" s="1" t="s">
        <v>148</v>
      </c>
      <c r="X10" s="1" t="s">
        <v>140</v>
      </c>
      <c r="Y10" s="1" t="s">
        <v>452</v>
      </c>
      <c r="Z10" s="1" t="s">
        <v>153</v>
      </c>
      <c r="AA10" s="1" t="s">
        <v>141</v>
      </c>
      <c r="AB10" s="1" t="s">
        <v>120</v>
      </c>
      <c r="AC10" s="1" t="s">
        <v>140</v>
      </c>
      <c r="AD10" s="1" t="s">
        <v>78</v>
      </c>
      <c r="AE10" s="1">
        <v>4</v>
      </c>
      <c r="AF10" s="11">
        <v>36804</v>
      </c>
      <c r="AG10" s="1" t="s">
        <v>150</v>
      </c>
      <c r="AH10" s="1" t="s">
        <v>154</v>
      </c>
      <c r="AI10" s="1" t="s">
        <v>141</v>
      </c>
      <c r="AJ10" s="1" t="s">
        <v>140</v>
      </c>
      <c r="AK10" s="1" t="s">
        <v>141</v>
      </c>
      <c r="AL10" s="1" t="s">
        <v>120</v>
      </c>
      <c r="AM10" s="11" t="s">
        <v>140</v>
      </c>
      <c r="AN10" s="11" t="s">
        <v>140</v>
      </c>
      <c r="AO10" s="11" t="s">
        <v>140</v>
      </c>
      <c r="AP10" s="11" t="s">
        <v>140</v>
      </c>
      <c r="AQ10" s="11" t="s">
        <v>120</v>
      </c>
      <c r="AR10" s="11" t="s">
        <v>140</v>
      </c>
      <c r="AS10" s="1" t="s">
        <v>111</v>
      </c>
      <c r="AT10" s="1">
        <v>25</v>
      </c>
      <c r="AU10" s="1" t="s">
        <v>110</v>
      </c>
      <c r="AV10" s="1">
        <v>0</v>
      </c>
      <c r="AW10" s="1" t="s">
        <v>153</v>
      </c>
      <c r="AY10" s="1"/>
    </row>
    <row r="11" spans="1:54" ht="29.1" customHeight="1" x14ac:dyDescent="0.15">
      <c r="A11" s="1" t="s">
        <v>219</v>
      </c>
      <c r="B11" s="9">
        <v>39289</v>
      </c>
      <c r="C11" s="1" t="s">
        <v>49</v>
      </c>
      <c r="D11" s="9">
        <v>18124</v>
      </c>
      <c r="E11" s="24">
        <f t="shared" ref="E11:E45" si="1">(B11-D11)/365.25</f>
        <v>57.946611909650926</v>
      </c>
      <c r="F11" s="1" t="s">
        <v>116</v>
      </c>
      <c r="G11" s="1" t="s">
        <v>77</v>
      </c>
      <c r="H11" s="1" t="s">
        <v>96</v>
      </c>
      <c r="I11" s="1" t="s">
        <v>153</v>
      </c>
      <c r="J11" s="1" t="s">
        <v>153</v>
      </c>
      <c r="K11" s="1">
        <v>16</v>
      </c>
      <c r="L11" s="1" t="s">
        <v>216</v>
      </c>
      <c r="M11" s="1" t="s">
        <v>96</v>
      </c>
      <c r="N11" s="1" t="s">
        <v>152</v>
      </c>
      <c r="O11" s="1" t="s">
        <v>140</v>
      </c>
      <c r="P11" s="1" t="s">
        <v>149</v>
      </c>
      <c r="Q11" s="1" t="s">
        <v>140</v>
      </c>
      <c r="R11" s="1" t="s">
        <v>195</v>
      </c>
      <c r="S11" s="1" t="s">
        <v>87</v>
      </c>
      <c r="T11" s="1" t="s">
        <v>140</v>
      </c>
      <c r="U11" s="24">
        <v>6.1136208076659821</v>
      </c>
      <c r="V11" s="1" t="s">
        <v>52</v>
      </c>
      <c r="W11" s="1" t="s">
        <v>83</v>
      </c>
      <c r="X11" s="1" t="s">
        <v>140</v>
      </c>
      <c r="Y11" s="1" t="s">
        <v>140</v>
      </c>
      <c r="Z11" s="1" t="s">
        <v>153</v>
      </c>
      <c r="AA11" s="1" t="s">
        <v>120</v>
      </c>
      <c r="AB11" s="1" t="s">
        <v>153</v>
      </c>
      <c r="AC11" s="1" t="s">
        <v>217</v>
      </c>
      <c r="AD11" s="1" t="s">
        <v>143</v>
      </c>
      <c r="AE11" s="36">
        <v>3.04</v>
      </c>
      <c r="AF11" s="28">
        <v>37056</v>
      </c>
      <c r="AG11" s="1" t="s">
        <v>150</v>
      </c>
      <c r="AH11" s="1" t="s">
        <v>122</v>
      </c>
      <c r="AI11" s="1" t="s">
        <v>362</v>
      </c>
      <c r="AJ11" s="1" t="s">
        <v>50</v>
      </c>
      <c r="AK11" s="1" t="s">
        <v>188</v>
      </c>
      <c r="AL11" s="1" t="s">
        <v>120</v>
      </c>
      <c r="AM11" s="1" t="s">
        <v>140</v>
      </c>
      <c r="AN11" s="1" t="s">
        <v>140</v>
      </c>
      <c r="AO11" s="1" t="s">
        <v>140</v>
      </c>
      <c r="AP11" s="1" t="s">
        <v>140</v>
      </c>
      <c r="AQ11" s="1" t="s">
        <v>120</v>
      </c>
      <c r="AR11" s="1" t="s">
        <v>140</v>
      </c>
      <c r="AS11" s="1" t="s">
        <v>141</v>
      </c>
      <c r="AT11" s="22" t="e">
        <f>#REF!+0.08</f>
        <v>#REF!</v>
      </c>
      <c r="AU11" s="22" t="s">
        <v>218</v>
      </c>
      <c r="AV11" s="22" t="e">
        <f>#REF!+0.08</f>
        <v>#REF!</v>
      </c>
      <c r="AW11" s="1" t="s">
        <v>153</v>
      </c>
      <c r="AY11" s="1"/>
    </row>
    <row r="12" spans="1:54" ht="29.1" customHeight="1" x14ac:dyDescent="0.15">
      <c r="A12" s="1" t="s">
        <v>220</v>
      </c>
      <c r="B12" s="9">
        <v>39584</v>
      </c>
      <c r="C12" s="1" t="s">
        <v>49</v>
      </c>
      <c r="D12" s="9">
        <v>18124</v>
      </c>
      <c r="E12" s="24">
        <f t="shared" si="1"/>
        <v>58.75427789185489</v>
      </c>
      <c r="F12" s="1" t="s">
        <v>116</v>
      </c>
      <c r="G12" s="1" t="s">
        <v>77</v>
      </c>
      <c r="H12" s="1" t="s">
        <v>96</v>
      </c>
      <c r="I12" s="1" t="s">
        <v>153</v>
      </c>
      <c r="J12" s="1" t="s">
        <v>153</v>
      </c>
      <c r="K12" s="1">
        <v>16</v>
      </c>
      <c r="L12" s="1" t="s">
        <v>216</v>
      </c>
      <c r="M12" s="1" t="s">
        <v>96</v>
      </c>
      <c r="N12" s="1" t="s">
        <v>152</v>
      </c>
      <c r="O12" s="1" t="s">
        <v>140</v>
      </c>
      <c r="P12" s="1" t="s">
        <v>149</v>
      </c>
      <c r="Q12" s="1" t="s">
        <v>140</v>
      </c>
      <c r="R12" s="1" t="s">
        <v>195</v>
      </c>
      <c r="S12" s="1" t="s">
        <v>87</v>
      </c>
      <c r="T12" s="1" t="s">
        <v>140</v>
      </c>
      <c r="U12" s="24">
        <v>6.9212867898699519</v>
      </c>
      <c r="V12" s="1" t="s">
        <v>52</v>
      </c>
      <c r="W12" s="1" t="s">
        <v>83</v>
      </c>
      <c r="X12" s="1" t="s">
        <v>140</v>
      </c>
      <c r="Y12" s="1" t="s">
        <v>140</v>
      </c>
      <c r="Z12" s="1" t="s">
        <v>153</v>
      </c>
      <c r="AA12" s="1" t="s">
        <v>120</v>
      </c>
      <c r="AB12" s="1" t="s">
        <v>153</v>
      </c>
      <c r="AC12" s="1" t="s">
        <v>217</v>
      </c>
      <c r="AD12" s="1" t="s">
        <v>143</v>
      </c>
      <c r="AE12" s="36">
        <v>3.04</v>
      </c>
      <c r="AF12" s="28">
        <v>37056</v>
      </c>
      <c r="AG12" s="1" t="s">
        <v>150</v>
      </c>
      <c r="AH12" s="1" t="s">
        <v>122</v>
      </c>
      <c r="AI12" s="1" t="s">
        <v>362</v>
      </c>
      <c r="AJ12" s="1" t="s">
        <v>50</v>
      </c>
      <c r="AK12" s="1" t="s">
        <v>188</v>
      </c>
      <c r="AL12" s="1" t="s">
        <v>120</v>
      </c>
      <c r="AM12" s="1" t="s">
        <v>140</v>
      </c>
      <c r="AN12" s="1" t="s">
        <v>140</v>
      </c>
      <c r="AO12" s="1" t="s">
        <v>140</v>
      </c>
      <c r="AP12" s="1" t="s">
        <v>140</v>
      </c>
      <c r="AQ12" s="1" t="s">
        <v>120</v>
      </c>
      <c r="AR12" s="1" t="s">
        <v>140</v>
      </c>
      <c r="AS12" s="1" t="s">
        <v>141</v>
      </c>
      <c r="AT12" s="22" t="e">
        <f>AT11+0.83</f>
        <v>#REF!</v>
      </c>
      <c r="AU12" s="22" t="s">
        <v>218</v>
      </c>
      <c r="AV12" s="22" t="e">
        <f>AV11+0.83</f>
        <v>#REF!</v>
      </c>
      <c r="AW12" s="1" t="s">
        <v>153</v>
      </c>
      <c r="AY12" s="1"/>
    </row>
    <row r="13" spans="1:54" ht="29.1" customHeight="1" x14ac:dyDescent="0.15">
      <c r="A13" s="1" t="s">
        <v>221</v>
      </c>
      <c r="B13" s="9">
        <v>39695</v>
      </c>
      <c r="C13" s="1" t="s">
        <v>49</v>
      </c>
      <c r="D13" s="9">
        <v>18124</v>
      </c>
      <c r="E13" s="24">
        <f t="shared" si="1"/>
        <v>59.058179329226554</v>
      </c>
      <c r="F13" s="1" t="s">
        <v>116</v>
      </c>
      <c r="G13" s="1" t="s">
        <v>77</v>
      </c>
      <c r="H13" s="1" t="s">
        <v>96</v>
      </c>
      <c r="I13" s="1" t="s">
        <v>153</v>
      </c>
      <c r="J13" s="1" t="s">
        <v>153</v>
      </c>
      <c r="K13" s="1">
        <v>16</v>
      </c>
      <c r="L13" s="1" t="s">
        <v>216</v>
      </c>
      <c r="M13" s="1" t="s">
        <v>96</v>
      </c>
      <c r="N13" s="1" t="s">
        <v>152</v>
      </c>
      <c r="O13" s="1" t="s">
        <v>140</v>
      </c>
      <c r="P13" s="1" t="s">
        <v>149</v>
      </c>
      <c r="Q13" s="1" t="s">
        <v>140</v>
      </c>
      <c r="R13" s="1" t="s">
        <v>195</v>
      </c>
      <c r="S13" s="1" t="s">
        <v>87</v>
      </c>
      <c r="T13" s="1" t="s">
        <v>140</v>
      </c>
      <c r="U13" s="24">
        <v>7.225188227241615</v>
      </c>
      <c r="V13" s="1" t="s">
        <v>52</v>
      </c>
      <c r="W13" s="1" t="s">
        <v>83</v>
      </c>
      <c r="X13" s="1" t="s">
        <v>140</v>
      </c>
      <c r="Y13" s="1" t="s">
        <v>140</v>
      </c>
      <c r="Z13" s="1" t="s">
        <v>153</v>
      </c>
      <c r="AA13" s="1" t="s">
        <v>120</v>
      </c>
      <c r="AB13" s="1" t="s">
        <v>153</v>
      </c>
      <c r="AC13" s="1" t="s">
        <v>217</v>
      </c>
      <c r="AD13" s="1" t="s">
        <v>143</v>
      </c>
      <c r="AE13" s="36">
        <v>3.08</v>
      </c>
      <c r="AF13" s="28">
        <v>37056</v>
      </c>
      <c r="AG13" s="1" t="s">
        <v>150</v>
      </c>
      <c r="AH13" s="1" t="s">
        <v>122</v>
      </c>
      <c r="AI13" s="1" t="s">
        <v>362</v>
      </c>
      <c r="AJ13" s="1" t="s">
        <v>50</v>
      </c>
      <c r="AK13" s="1" t="s">
        <v>188</v>
      </c>
      <c r="AL13" s="1" t="s">
        <v>120</v>
      </c>
      <c r="AM13" s="1" t="s">
        <v>140</v>
      </c>
      <c r="AN13" s="1" t="s">
        <v>140</v>
      </c>
      <c r="AO13" s="1" t="s">
        <v>140</v>
      </c>
      <c r="AP13" s="1" t="s">
        <v>140</v>
      </c>
      <c r="AQ13" s="1" t="s">
        <v>120</v>
      </c>
      <c r="AR13" s="1" t="s">
        <v>140</v>
      </c>
      <c r="AS13" s="1" t="s">
        <v>141</v>
      </c>
      <c r="AT13" s="22" t="e">
        <f>AT12+0.33</f>
        <v>#REF!</v>
      </c>
      <c r="AU13" s="22" t="s">
        <v>218</v>
      </c>
      <c r="AV13" s="22" t="e">
        <f>AV12+0.33</f>
        <v>#REF!</v>
      </c>
      <c r="AW13" s="1" t="s">
        <v>153</v>
      </c>
      <c r="AY13" s="1"/>
    </row>
    <row r="14" spans="1:54" ht="29.1" customHeight="1" x14ac:dyDescent="0.15">
      <c r="A14" s="1" t="s">
        <v>284</v>
      </c>
      <c r="B14" s="26">
        <v>39920</v>
      </c>
      <c r="C14" s="1" t="s">
        <v>49</v>
      </c>
      <c r="D14" s="9">
        <v>18124</v>
      </c>
      <c r="E14" s="24">
        <f t="shared" si="1"/>
        <v>59.674195756331279</v>
      </c>
      <c r="F14" s="1" t="s">
        <v>116</v>
      </c>
      <c r="G14" s="1" t="s">
        <v>77</v>
      </c>
      <c r="H14" s="1" t="s">
        <v>96</v>
      </c>
      <c r="I14" s="1" t="s">
        <v>153</v>
      </c>
      <c r="J14" s="1" t="s">
        <v>153</v>
      </c>
      <c r="K14" s="1">
        <v>16</v>
      </c>
      <c r="L14" s="1" t="s">
        <v>216</v>
      </c>
      <c r="M14" s="1" t="s">
        <v>96</v>
      </c>
      <c r="N14" s="1" t="s">
        <v>152</v>
      </c>
      <c r="O14" s="1" t="s">
        <v>140</v>
      </c>
      <c r="P14" s="1" t="s">
        <v>149</v>
      </c>
      <c r="Q14" s="1" t="s">
        <v>140</v>
      </c>
      <c r="R14" s="1" t="s">
        <v>195</v>
      </c>
      <c r="S14" s="1" t="s">
        <v>87</v>
      </c>
      <c r="T14" s="1" t="s">
        <v>140</v>
      </c>
      <c r="U14" s="24">
        <v>7.8412046543463383</v>
      </c>
      <c r="V14" s="1" t="s">
        <v>52</v>
      </c>
      <c r="W14" s="1" t="s">
        <v>83</v>
      </c>
      <c r="X14" s="1" t="s">
        <v>140</v>
      </c>
      <c r="Y14" s="1" t="s">
        <v>140</v>
      </c>
      <c r="Z14" s="1" t="s">
        <v>153</v>
      </c>
      <c r="AA14" s="1" t="s">
        <v>120</v>
      </c>
      <c r="AB14" s="1" t="s">
        <v>153</v>
      </c>
      <c r="AC14" s="1" t="s">
        <v>217</v>
      </c>
      <c r="AD14" s="1" t="s">
        <v>143</v>
      </c>
      <c r="AE14" s="36">
        <v>3.58</v>
      </c>
      <c r="AF14" s="28">
        <v>37056</v>
      </c>
      <c r="AG14" s="1" t="s">
        <v>150</v>
      </c>
      <c r="AH14" s="1" t="s">
        <v>122</v>
      </c>
      <c r="AI14" s="1" t="s">
        <v>362</v>
      </c>
      <c r="AJ14" s="1" t="s">
        <v>50</v>
      </c>
      <c r="AK14" s="1" t="s">
        <v>188</v>
      </c>
      <c r="AL14" s="1" t="s">
        <v>120</v>
      </c>
      <c r="AM14" s="1" t="s">
        <v>140</v>
      </c>
      <c r="AN14" s="1" t="s">
        <v>140</v>
      </c>
      <c r="AO14" s="1" t="s">
        <v>140</v>
      </c>
      <c r="AP14" s="1" t="s">
        <v>140</v>
      </c>
      <c r="AQ14" s="1" t="s">
        <v>120</v>
      </c>
      <c r="AR14" s="1" t="s">
        <v>140</v>
      </c>
      <c r="AS14" s="1" t="s">
        <v>141</v>
      </c>
      <c r="AT14" s="22" t="e">
        <f>AT13+0.58</f>
        <v>#REF!</v>
      </c>
      <c r="AU14" s="22" t="s">
        <v>218</v>
      </c>
      <c r="AV14" s="22" t="e">
        <f>AV13+0.58</f>
        <v>#REF!</v>
      </c>
      <c r="AW14" s="1" t="s">
        <v>153</v>
      </c>
      <c r="AY14" s="1"/>
    </row>
    <row r="15" spans="1:54" ht="29.1" customHeight="1" x14ac:dyDescent="0.15">
      <c r="A15" s="1" t="s">
        <v>301</v>
      </c>
      <c r="B15" s="26">
        <v>40065</v>
      </c>
      <c r="C15" s="1" t="s">
        <v>49</v>
      </c>
      <c r="D15" s="9">
        <v>18124</v>
      </c>
      <c r="E15" s="24">
        <f t="shared" si="1"/>
        <v>60.071184120465432</v>
      </c>
      <c r="F15" s="1" t="s">
        <v>116</v>
      </c>
      <c r="G15" s="1" t="s">
        <v>77</v>
      </c>
      <c r="H15" s="1" t="s">
        <v>96</v>
      </c>
      <c r="I15" s="1" t="s">
        <v>153</v>
      </c>
      <c r="J15" s="1" t="s">
        <v>153</v>
      </c>
      <c r="K15" s="1">
        <v>16</v>
      </c>
      <c r="L15" s="1" t="s">
        <v>216</v>
      </c>
      <c r="M15" s="1" t="s">
        <v>96</v>
      </c>
      <c r="N15" s="1" t="s">
        <v>152</v>
      </c>
      <c r="O15" s="1" t="s">
        <v>140</v>
      </c>
      <c r="P15" s="1" t="s">
        <v>149</v>
      </c>
      <c r="Q15" s="1" t="s">
        <v>140</v>
      </c>
      <c r="R15" s="1" t="s">
        <v>195</v>
      </c>
      <c r="S15" s="1" t="s">
        <v>87</v>
      </c>
      <c r="T15" s="1" t="s">
        <v>140</v>
      </c>
      <c r="U15" s="24">
        <v>8.2381930184804926</v>
      </c>
      <c r="V15" s="1" t="s">
        <v>52</v>
      </c>
      <c r="W15" s="1" t="s">
        <v>83</v>
      </c>
      <c r="X15" s="1" t="s">
        <v>140</v>
      </c>
      <c r="Y15" s="1" t="s">
        <v>140</v>
      </c>
      <c r="Z15" s="1" t="s">
        <v>153</v>
      </c>
      <c r="AA15" s="1" t="s">
        <v>120</v>
      </c>
      <c r="AB15" s="1" t="s">
        <v>153</v>
      </c>
      <c r="AC15" s="1" t="s">
        <v>217</v>
      </c>
      <c r="AD15" s="1" t="s">
        <v>143</v>
      </c>
      <c r="AE15" s="36">
        <v>3.58</v>
      </c>
      <c r="AF15" s="28">
        <v>37056</v>
      </c>
      <c r="AG15" s="1" t="s">
        <v>150</v>
      </c>
      <c r="AH15" s="1" t="s">
        <v>122</v>
      </c>
      <c r="AI15" s="1" t="s">
        <v>362</v>
      </c>
      <c r="AJ15" s="1" t="s">
        <v>50</v>
      </c>
      <c r="AK15" s="1" t="s">
        <v>188</v>
      </c>
      <c r="AL15" s="1" t="s">
        <v>120</v>
      </c>
      <c r="AM15" s="1" t="s">
        <v>140</v>
      </c>
      <c r="AN15" s="1" t="s">
        <v>140</v>
      </c>
      <c r="AO15" s="1" t="s">
        <v>140</v>
      </c>
      <c r="AP15" s="1" t="s">
        <v>140</v>
      </c>
      <c r="AQ15" s="1" t="s">
        <v>120</v>
      </c>
      <c r="AR15" s="1" t="s">
        <v>140</v>
      </c>
      <c r="AS15" s="1" t="s">
        <v>141</v>
      </c>
      <c r="AT15" s="22" t="e">
        <f>AT14+0.42</f>
        <v>#REF!</v>
      </c>
      <c r="AU15" s="22" t="s">
        <v>218</v>
      </c>
      <c r="AV15" s="22" t="e">
        <f>AV14+0.42</f>
        <v>#REF!</v>
      </c>
      <c r="AW15" s="1" t="s">
        <v>153</v>
      </c>
      <c r="AY15" s="1"/>
    </row>
    <row r="16" spans="1:54" ht="29.1" customHeight="1" x14ac:dyDescent="0.15">
      <c r="A16" s="1" t="s">
        <v>223</v>
      </c>
      <c r="B16" s="9">
        <v>39289</v>
      </c>
      <c r="C16" s="1" t="s">
        <v>49</v>
      </c>
      <c r="D16" s="9">
        <v>12645</v>
      </c>
      <c r="E16" s="24">
        <f t="shared" si="1"/>
        <v>72.947296372347708</v>
      </c>
      <c r="F16" s="1" t="s">
        <v>116</v>
      </c>
      <c r="G16" s="1" t="s">
        <v>77</v>
      </c>
      <c r="H16" s="1" t="s">
        <v>96</v>
      </c>
      <c r="I16" s="1" t="s">
        <v>153</v>
      </c>
      <c r="J16" s="1" t="s">
        <v>153</v>
      </c>
      <c r="K16" s="1">
        <v>23</v>
      </c>
      <c r="L16" s="1" t="s">
        <v>222</v>
      </c>
      <c r="M16" s="1" t="s">
        <v>96</v>
      </c>
      <c r="N16" s="1" t="s">
        <v>152</v>
      </c>
      <c r="O16" s="1" t="s">
        <v>140</v>
      </c>
      <c r="P16" s="1" t="s">
        <v>149</v>
      </c>
      <c r="Q16" s="1" t="s">
        <v>140</v>
      </c>
      <c r="R16" s="1" t="s">
        <v>195</v>
      </c>
      <c r="S16" s="1" t="s">
        <v>87</v>
      </c>
      <c r="T16" s="1" t="s">
        <v>140</v>
      </c>
      <c r="U16" s="24">
        <v>10.113620807665983</v>
      </c>
      <c r="V16" s="1" t="s">
        <v>142</v>
      </c>
      <c r="W16" s="1" t="s">
        <v>99</v>
      </c>
      <c r="X16" s="1" t="s">
        <v>140</v>
      </c>
      <c r="Y16" s="1" t="s">
        <v>140</v>
      </c>
      <c r="Z16" s="1" t="s">
        <v>153</v>
      </c>
      <c r="AA16" s="1" t="s">
        <v>120</v>
      </c>
      <c r="AB16" s="1" t="s">
        <v>120</v>
      </c>
      <c r="AC16" s="1" t="s">
        <v>140</v>
      </c>
      <c r="AD16" s="1" t="s">
        <v>78</v>
      </c>
      <c r="AE16" s="36" t="s">
        <v>141</v>
      </c>
      <c r="AF16" s="28">
        <v>35595</v>
      </c>
      <c r="AG16" s="1" t="s">
        <v>150</v>
      </c>
      <c r="AH16" s="1" t="s">
        <v>154</v>
      </c>
      <c r="AI16" s="1" t="s">
        <v>192</v>
      </c>
      <c r="AJ16" s="1" t="s">
        <v>50</v>
      </c>
      <c r="AK16" s="1" t="s">
        <v>188</v>
      </c>
      <c r="AL16" s="1" t="s">
        <v>120</v>
      </c>
      <c r="AM16" s="1" t="s">
        <v>140</v>
      </c>
      <c r="AN16" s="1" t="s">
        <v>140</v>
      </c>
      <c r="AO16" s="1" t="s">
        <v>140</v>
      </c>
      <c r="AP16" s="1" t="s">
        <v>140</v>
      </c>
      <c r="AQ16" s="1" t="s">
        <v>120</v>
      </c>
      <c r="AR16" s="1" t="s">
        <v>140</v>
      </c>
      <c r="AS16" s="1" t="s">
        <v>141</v>
      </c>
      <c r="AT16" s="22" t="e">
        <f>#REF!+0.08</f>
        <v>#REF!</v>
      </c>
      <c r="AU16" s="22" t="s">
        <v>218</v>
      </c>
      <c r="AV16" s="22" t="e">
        <f>#REF!+0.08</f>
        <v>#REF!</v>
      </c>
      <c r="AW16" s="1" t="s">
        <v>153</v>
      </c>
      <c r="AY16" s="1"/>
    </row>
    <row r="17" spans="1:51" ht="29.1" customHeight="1" x14ac:dyDescent="0.15">
      <c r="A17" s="1" t="s">
        <v>285</v>
      </c>
      <c r="B17" s="9">
        <v>39911</v>
      </c>
      <c r="C17" s="1" t="s">
        <v>49</v>
      </c>
      <c r="D17" s="9">
        <v>12645</v>
      </c>
      <c r="E17" s="24">
        <f t="shared" si="1"/>
        <v>74.650239561943877</v>
      </c>
      <c r="F17" s="1" t="s">
        <v>116</v>
      </c>
      <c r="G17" s="1" t="s">
        <v>77</v>
      </c>
      <c r="H17" s="1" t="s">
        <v>96</v>
      </c>
      <c r="I17" s="1" t="s">
        <v>153</v>
      </c>
      <c r="J17" s="1" t="s">
        <v>153</v>
      </c>
      <c r="K17" s="1">
        <v>23</v>
      </c>
      <c r="L17" s="1" t="s">
        <v>222</v>
      </c>
      <c r="M17" s="1" t="s">
        <v>96</v>
      </c>
      <c r="N17" s="1" t="s">
        <v>152</v>
      </c>
      <c r="O17" s="1" t="s">
        <v>140</v>
      </c>
      <c r="P17" s="1" t="s">
        <v>149</v>
      </c>
      <c r="Q17" s="1" t="s">
        <v>140</v>
      </c>
      <c r="R17" s="1" t="s">
        <v>195</v>
      </c>
      <c r="S17" s="1" t="s">
        <v>87</v>
      </c>
      <c r="T17" s="1" t="s">
        <v>140</v>
      </c>
      <c r="U17" s="24">
        <v>11.816563997262149</v>
      </c>
      <c r="V17" s="1" t="s">
        <v>142</v>
      </c>
      <c r="W17" s="1" t="s">
        <v>99</v>
      </c>
      <c r="X17" s="1" t="s">
        <v>140</v>
      </c>
      <c r="Y17" s="1" t="s">
        <v>140</v>
      </c>
      <c r="Z17" s="1" t="s">
        <v>153</v>
      </c>
      <c r="AA17" s="1" t="s">
        <v>120</v>
      </c>
      <c r="AB17" s="1" t="s">
        <v>120</v>
      </c>
      <c r="AC17" s="1" t="s">
        <v>140</v>
      </c>
      <c r="AD17" s="1" t="s">
        <v>78</v>
      </c>
      <c r="AE17" s="36" t="s">
        <v>141</v>
      </c>
      <c r="AF17" s="28">
        <v>35595</v>
      </c>
      <c r="AG17" s="1" t="s">
        <v>150</v>
      </c>
      <c r="AH17" s="1" t="s">
        <v>154</v>
      </c>
      <c r="AI17" s="1" t="s">
        <v>192</v>
      </c>
      <c r="AJ17" s="1" t="s">
        <v>50</v>
      </c>
      <c r="AK17" s="1" t="s">
        <v>188</v>
      </c>
      <c r="AL17" s="1" t="s">
        <v>120</v>
      </c>
      <c r="AM17" s="1" t="s">
        <v>140</v>
      </c>
      <c r="AN17" s="1" t="s">
        <v>140</v>
      </c>
      <c r="AO17" s="1" t="s">
        <v>140</v>
      </c>
      <c r="AP17" s="1" t="s">
        <v>140</v>
      </c>
      <c r="AQ17" s="1" t="s">
        <v>120</v>
      </c>
      <c r="AR17" s="1" t="s">
        <v>140</v>
      </c>
      <c r="AS17" s="1" t="s">
        <v>141</v>
      </c>
      <c r="AT17" s="22" t="e">
        <f>AT16+1.75</f>
        <v>#REF!</v>
      </c>
      <c r="AU17" s="22" t="s">
        <v>218</v>
      </c>
      <c r="AV17" s="22" t="e">
        <f>AV16+1.75</f>
        <v>#REF!</v>
      </c>
      <c r="AW17" s="1" t="s">
        <v>153</v>
      </c>
      <c r="AY17" s="1"/>
    </row>
    <row r="18" spans="1:51" ht="29.1" customHeight="1" x14ac:dyDescent="0.15">
      <c r="A18" s="1" t="s">
        <v>286</v>
      </c>
      <c r="B18" s="9">
        <v>39981</v>
      </c>
      <c r="C18" s="1" t="s">
        <v>49</v>
      </c>
      <c r="D18" s="9">
        <v>12645</v>
      </c>
      <c r="E18" s="24">
        <f t="shared" si="1"/>
        <v>74.841889117043124</v>
      </c>
      <c r="F18" s="15" t="s">
        <v>116</v>
      </c>
      <c r="G18" s="15" t="s">
        <v>77</v>
      </c>
      <c r="H18" s="15" t="s">
        <v>96</v>
      </c>
      <c r="I18" s="15" t="s">
        <v>153</v>
      </c>
      <c r="J18" s="15" t="s">
        <v>153</v>
      </c>
      <c r="K18" s="15">
        <v>23</v>
      </c>
      <c r="L18" s="15" t="s">
        <v>222</v>
      </c>
      <c r="M18" s="15" t="s">
        <v>96</v>
      </c>
      <c r="N18" s="15" t="s">
        <v>152</v>
      </c>
      <c r="O18" s="15" t="s">
        <v>140</v>
      </c>
      <c r="P18" s="15" t="s">
        <v>149</v>
      </c>
      <c r="Q18" s="15" t="s">
        <v>140</v>
      </c>
      <c r="R18" s="15" t="s">
        <v>195</v>
      </c>
      <c r="S18" s="15" t="s">
        <v>87</v>
      </c>
      <c r="T18" s="15" t="s">
        <v>140</v>
      </c>
      <c r="U18" s="43">
        <v>12.008213552361397</v>
      </c>
      <c r="V18" s="15" t="s">
        <v>142</v>
      </c>
      <c r="W18" s="15" t="s">
        <v>99</v>
      </c>
      <c r="X18" s="15" t="s">
        <v>140</v>
      </c>
      <c r="Y18" s="15" t="s">
        <v>140</v>
      </c>
      <c r="Z18" s="15" t="s">
        <v>153</v>
      </c>
      <c r="AA18" s="15" t="s">
        <v>120</v>
      </c>
      <c r="AB18" s="15" t="s">
        <v>120</v>
      </c>
      <c r="AC18" s="15" t="s">
        <v>140</v>
      </c>
      <c r="AD18" s="15" t="s">
        <v>78</v>
      </c>
      <c r="AE18" s="35" t="s">
        <v>141</v>
      </c>
      <c r="AF18" s="28">
        <v>35595</v>
      </c>
      <c r="AG18" s="15" t="s">
        <v>150</v>
      </c>
      <c r="AH18" s="15" t="s">
        <v>154</v>
      </c>
      <c r="AI18" s="1" t="s">
        <v>192</v>
      </c>
      <c r="AJ18" s="15" t="s">
        <v>50</v>
      </c>
      <c r="AK18" s="15" t="s">
        <v>188</v>
      </c>
      <c r="AL18" s="15" t="s">
        <v>120</v>
      </c>
      <c r="AM18" s="15" t="s">
        <v>140</v>
      </c>
      <c r="AN18" s="15" t="s">
        <v>140</v>
      </c>
      <c r="AO18" s="15" t="s">
        <v>140</v>
      </c>
      <c r="AP18" s="15" t="s">
        <v>140</v>
      </c>
      <c r="AQ18" s="15" t="s">
        <v>120</v>
      </c>
      <c r="AR18" s="15" t="s">
        <v>140</v>
      </c>
      <c r="AS18" s="15" t="s">
        <v>141</v>
      </c>
      <c r="AT18" s="50" t="e">
        <f>AT17+0.17</f>
        <v>#REF!</v>
      </c>
      <c r="AU18" s="50" t="s">
        <v>218</v>
      </c>
      <c r="AV18" s="22" t="e">
        <f>AV17+0.17</f>
        <v>#REF!</v>
      </c>
      <c r="AW18" s="15" t="s">
        <v>153</v>
      </c>
      <c r="AY18" s="1"/>
    </row>
    <row r="19" spans="1:51" ht="29.1" customHeight="1" x14ac:dyDescent="0.15">
      <c r="A19" s="1" t="s">
        <v>287</v>
      </c>
      <c r="B19" s="9">
        <v>40016</v>
      </c>
      <c r="C19" s="1" t="s">
        <v>49</v>
      </c>
      <c r="D19" s="9">
        <v>12645</v>
      </c>
      <c r="E19" s="24">
        <f t="shared" si="1"/>
        <v>74.937713894592747</v>
      </c>
      <c r="F19" s="15" t="s">
        <v>116</v>
      </c>
      <c r="G19" s="15" t="s">
        <v>77</v>
      </c>
      <c r="H19" s="15" t="s">
        <v>96</v>
      </c>
      <c r="I19" s="15" t="s">
        <v>153</v>
      </c>
      <c r="J19" s="15" t="s">
        <v>153</v>
      </c>
      <c r="K19" s="15">
        <v>23</v>
      </c>
      <c r="L19" s="15" t="s">
        <v>222</v>
      </c>
      <c r="M19" s="15" t="s">
        <v>96</v>
      </c>
      <c r="N19" s="15" t="s">
        <v>152</v>
      </c>
      <c r="O19" s="15" t="s">
        <v>140</v>
      </c>
      <c r="P19" s="15" t="s">
        <v>149</v>
      </c>
      <c r="Q19" s="15" t="s">
        <v>140</v>
      </c>
      <c r="R19" s="15" t="s">
        <v>195</v>
      </c>
      <c r="S19" s="15" t="s">
        <v>87</v>
      </c>
      <c r="T19" s="15" t="s">
        <v>140</v>
      </c>
      <c r="U19" s="43">
        <v>12.10403832991102</v>
      </c>
      <c r="V19" s="15" t="s">
        <v>142</v>
      </c>
      <c r="W19" s="15" t="s">
        <v>99</v>
      </c>
      <c r="X19" s="15" t="s">
        <v>140</v>
      </c>
      <c r="Y19" s="15" t="s">
        <v>140</v>
      </c>
      <c r="Z19" s="15" t="s">
        <v>153</v>
      </c>
      <c r="AA19" s="15" t="s">
        <v>120</v>
      </c>
      <c r="AB19" s="15" t="s">
        <v>120</v>
      </c>
      <c r="AC19" s="15" t="s">
        <v>140</v>
      </c>
      <c r="AD19" s="15" t="s">
        <v>78</v>
      </c>
      <c r="AE19" s="35" t="s">
        <v>141</v>
      </c>
      <c r="AF19" s="28">
        <v>35595</v>
      </c>
      <c r="AG19" s="15" t="s">
        <v>150</v>
      </c>
      <c r="AH19" s="15" t="s">
        <v>154</v>
      </c>
      <c r="AI19" s="1" t="s">
        <v>192</v>
      </c>
      <c r="AJ19" s="15" t="s">
        <v>50</v>
      </c>
      <c r="AK19" s="15" t="s">
        <v>188</v>
      </c>
      <c r="AL19" s="15" t="s">
        <v>120</v>
      </c>
      <c r="AM19" s="15" t="s">
        <v>140</v>
      </c>
      <c r="AN19" s="15" t="s">
        <v>140</v>
      </c>
      <c r="AO19" s="15" t="s">
        <v>140</v>
      </c>
      <c r="AP19" s="15" t="s">
        <v>140</v>
      </c>
      <c r="AQ19" s="15" t="s">
        <v>120</v>
      </c>
      <c r="AR19" s="15" t="s">
        <v>140</v>
      </c>
      <c r="AS19" s="15" t="s">
        <v>141</v>
      </c>
      <c r="AT19" s="50" t="e">
        <f>AT18+0.08</f>
        <v>#REF!</v>
      </c>
      <c r="AU19" s="50" t="s">
        <v>218</v>
      </c>
      <c r="AV19" s="22" t="e">
        <f>AV18+0.08</f>
        <v>#REF!</v>
      </c>
      <c r="AW19" s="15" t="s">
        <v>153</v>
      </c>
      <c r="AY19" s="1"/>
    </row>
    <row r="20" spans="1:51" ht="29.1" customHeight="1" x14ac:dyDescent="0.15">
      <c r="A20" s="1" t="s">
        <v>368</v>
      </c>
      <c r="B20" s="9">
        <v>40226</v>
      </c>
      <c r="C20" s="1" t="s">
        <v>49</v>
      </c>
      <c r="D20" s="9">
        <v>12645</v>
      </c>
      <c r="E20" s="24">
        <f t="shared" si="1"/>
        <v>75.512662559890487</v>
      </c>
      <c r="F20" s="15" t="s">
        <v>116</v>
      </c>
      <c r="G20" s="15" t="s">
        <v>77</v>
      </c>
      <c r="H20" s="15" t="s">
        <v>96</v>
      </c>
      <c r="I20" s="15" t="s">
        <v>153</v>
      </c>
      <c r="J20" s="15" t="s">
        <v>153</v>
      </c>
      <c r="K20" s="15">
        <v>23</v>
      </c>
      <c r="L20" s="15" t="s">
        <v>222</v>
      </c>
      <c r="M20" s="15" t="s">
        <v>96</v>
      </c>
      <c r="N20" s="15" t="s">
        <v>152</v>
      </c>
      <c r="O20" s="15" t="s">
        <v>140</v>
      </c>
      <c r="P20" s="15" t="s">
        <v>149</v>
      </c>
      <c r="Q20" s="15" t="s">
        <v>140</v>
      </c>
      <c r="R20" s="15" t="s">
        <v>195</v>
      </c>
      <c r="S20" s="15" t="s">
        <v>87</v>
      </c>
      <c r="T20" s="15" t="s">
        <v>140</v>
      </c>
      <c r="U20" s="43">
        <v>12.678986995208762</v>
      </c>
      <c r="V20" s="15" t="s">
        <v>141</v>
      </c>
      <c r="W20" s="15" t="s">
        <v>141</v>
      </c>
      <c r="X20" s="15" t="s">
        <v>140</v>
      </c>
      <c r="Y20" s="15" t="s">
        <v>140</v>
      </c>
      <c r="Z20" s="15" t="s">
        <v>153</v>
      </c>
      <c r="AA20" s="15" t="s">
        <v>120</v>
      </c>
      <c r="AB20" s="15" t="s">
        <v>120</v>
      </c>
      <c r="AC20" s="15" t="s">
        <v>140</v>
      </c>
      <c r="AD20" s="15" t="s">
        <v>78</v>
      </c>
      <c r="AE20" s="35" t="s">
        <v>141</v>
      </c>
      <c r="AF20" s="28">
        <v>35595</v>
      </c>
      <c r="AG20" s="15" t="s">
        <v>150</v>
      </c>
      <c r="AH20" s="15" t="s">
        <v>154</v>
      </c>
      <c r="AI20" s="1" t="s">
        <v>192</v>
      </c>
      <c r="AJ20" s="15" t="s">
        <v>50</v>
      </c>
      <c r="AK20" s="15" t="s">
        <v>188</v>
      </c>
      <c r="AL20" s="15" t="s">
        <v>120</v>
      </c>
      <c r="AM20" s="15" t="s">
        <v>140</v>
      </c>
      <c r="AN20" s="15" t="s">
        <v>140</v>
      </c>
      <c r="AO20" s="15" t="s">
        <v>140</v>
      </c>
      <c r="AP20" s="15" t="s">
        <v>140</v>
      </c>
      <c r="AQ20" s="15" t="s">
        <v>120</v>
      </c>
      <c r="AR20" s="15" t="s">
        <v>140</v>
      </c>
      <c r="AS20" s="15" t="s">
        <v>141</v>
      </c>
      <c r="AT20" s="50" t="e">
        <f>AT19+0.58</f>
        <v>#REF!</v>
      </c>
      <c r="AU20" s="50" t="s">
        <v>218</v>
      </c>
      <c r="AV20" s="22" t="e">
        <f>AV19+0.58</f>
        <v>#REF!</v>
      </c>
      <c r="AW20" s="1" t="s">
        <v>153</v>
      </c>
      <c r="AY20" s="1"/>
    </row>
    <row r="21" spans="1:51" ht="29.1" customHeight="1" x14ac:dyDescent="0.15">
      <c r="A21" s="1" t="s">
        <v>369</v>
      </c>
      <c r="B21" s="9">
        <v>40376</v>
      </c>
      <c r="C21" s="1" t="s">
        <v>49</v>
      </c>
      <c r="D21" s="9">
        <v>12645</v>
      </c>
      <c r="E21" s="24">
        <f t="shared" si="1"/>
        <v>75.923340177960299</v>
      </c>
      <c r="F21" s="15" t="s">
        <v>116</v>
      </c>
      <c r="G21" s="15" t="s">
        <v>77</v>
      </c>
      <c r="H21" s="15" t="s">
        <v>96</v>
      </c>
      <c r="I21" s="15" t="s">
        <v>153</v>
      </c>
      <c r="J21" s="15" t="s">
        <v>153</v>
      </c>
      <c r="K21" s="15">
        <v>23</v>
      </c>
      <c r="L21" s="15" t="s">
        <v>222</v>
      </c>
      <c r="M21" s="15" t="s">
        <v>96</v>
      </c>
      <c r="N21" s="15" t="s">
        <v>152</v>
      </c>
      <c r="O21" s="15" t="s">
        <v>140</v>
      </c>
      <c r="P21" s="15" t="s">
        <v>149</v>
      </c>
      <c r="Q21" s="15" t="s">
        <v>140</v>
      </c>
      <c r="R21" s="15" t="s">
        <v>195</v>
      </c>
      <c r="S21" s="15" t="s">
        <v>87</v>
      </c>
      <c r="T21" s="15" t="s">
        <v>140</v>
      </c>
      <c r="U21" s="43">
        <v>13.089664613278575</v>
      </c>
      <c r="V21" s="15" t="s">
        <v>141</v>
      </c>
      <c r="W21" s="15" t="s">
        <v>141</v>
      </c>
      <c r="X21" s="15" t="s">
        <v>140</v>
      </c>
      <c r="Y21" s="15" t="s">
        <v>140</v>
      </c>
      <c r="Z21" s="15" t="s">
        <v>153</v>
      </c>
      <c r="AA21" s="15" t="s">
        <v>120</v>
      </c>
      <c r="AB21" s="15" t="s">
        <v>120</v>
      </c>
      <c r="AC21" s="15" t="s">
        <v>140</v>
      </c>
      <c r="AD21" s="15" t="s">
        <v>78</v>
      </c>
      <c r="AE21" s="35" t="s">
        <v>141</v>
      </c>
      <c r="AF21" s="28">
        <v>35595</v>
      </c>
      <c r="AG21" s="15" t="s">
        <v>150</v>
      </c>
      <c r="AH21" s="15" t="s">
        <v>154</v>
      </c>
      <c r="AI21" s="1" t="s">
        <v>192</v>
      </c>
      <c r="AJ21" s="15" t="s">
        <v>50</v>
      </c>
      <c r="AK21" s="15" t="s">
        <v>188</v>
      </c>
      <c r="AL21" s="15" t="s">
        <v>120</v>
      </c>
      <c r="AM21" s="15" t="s">
        <v>140</v>
      </c>
      <c r="AN21" s="15" t="s">
        <v>140</v>
      </c>
      <c r="AO21" s="15" t="s">
        <v>140</v>
      </c>
      <c r="AP21" s="15" t="s">
        <v>140</v>
      </c>
      <c r="AQ21" s="15" t="s">
        <v>120</v>
      </c>
      <c r="AR21" s="15" t="s">
        <v>140</v>
      </c>
      <c r="AS21" s="15" t="s">
        <v>141</v>
      </c>
      <c r="AT21" s="50" t="e">
        <f>AT20+0.42</f>
        <v>#REF!</v>
      </c>
      <c r="AU21" s="50" t="s">
        <v>218</v>
      </c>
      <c r="AV21" s="22" t="e">
        <f>AV20+0.42</f>
        <v>#REF!</v>
      </c>
      <c r="AW21" s="1" t="s">
        <v>153</v>
      </c>
      <c r="AY21" s="1"/>
    </row>
    <row r="22" spans="1:51" ht="29.1" customHeight="1" x14ac:dyDescent="0.15">
      <c r="A22" s="1" t="s">
        <v>226</v>
      </c>
      <c r="B22" s="9">
        <v>39504</v>
      </c>
      <c r="C22" s="1" t="s">
        <v>112</v>
      </c>
      <c r="D22" s="9">
        <v>9760</v>
      </c>
      <c r="E22" s="24">
        <f t="shared" si="1"/>
        <v>81.434633812457221</v>
      </c>
      <c r="F22" s="1" t="s">
        <v>151</v>
      </c>
      <c r="G22" s="1" t="s">
        <v>77</v>
      </c>
      <c r="H22" s="1" t="s">
        <v>96</v>
      </c>
      <c r="I22" s="1" t="s">
        <v>153</v>
      </c>
      <c r="J22" s="1" t="s">
        <v>153</v>
      </c>
      <c r="K22" s="1">
        <v>18</v>
      </c>
      <c r="L22" s="1" t="s">
        <v>224</v>
      </c>
      <c r="M22" s="1" t="s">
        <v>96</v>
      </c>
      <c r="N22" s="1" t="s">
        <v>152</v>
      </c>
      <c r="O22" s="1" t="s">
        <v>140</v>
      </c>
      <c r="P22" s="1" t="s">
        <v>164</v>
      </c>
      <c r="Q22" s="1" t="s">
        <v>225</v>
      </c>
      <c r="R22" s="1" t="s">
        <v>195</v>
      </c>
      <c r="S22" s="1" t="s">
        <v>87</v>
      </c>
      <c r="T22" s="1" t="s">
        <v>140</v>
      </c>
      <c r="U22" s="31">
        <v>6.5352498288843259</v>
      </c>
      <c r="V22" s="1" t="s">
        <v>52</v>
      </c>
      <c r="W22" s="1" t="s">
        <v>132</v>
      </c>
      <c r="X22" s="1" t="s">
        <v>140</v>
      </c>
      <c r="Y22" s="1" t="s">
        <v>140</v>
      </c>
      <c r="Z22" s="1" t="s">
        <v>141</v>
      </c>
      <c r="AA22" s="1" t="s">
        <v>120</v>
      </c>
      <c r="AB22" s="1" t="s">
        <v>141</v>
      </c>
      <c r="AC22" s="1" t="s">
        <v>140</v>
      </c>
      <c r="AD22" s="1" t="s">
        <v>78</v>
      </c>
      <c r="AE22" s="33" t="s">
        <v>141</v>
      </c>
      <c r="AF22" s="29">
        <v>37117</v>
      </c>
      <c r="AG22" s="1" t="s">
        <v>150</v>
      </c>
      <c r="AH22" s="1" t="s">
        <v>141</v>
      </c>
      <c r="AI22" s="1" t="s">
        <v>141</v>
      </c>
      <c r="AJ22" s="1" t="s">
        <v>140</v>
      </c>
      <c r="AK22" s="1" t="s">
        <v>188</v>
      </c>
      <c r="AL22" s="1" t="s">
        <v>120</v>
      </c>
      <c r="AM22" s="1" t="s">
        <v>140</v>
      </c>
      <c r="AN22" s="1" t="s">
        <v>140</v>
      </c>
      <c r="AO22" s="1" t="s">
        <v>140</v>
      </c>
      <c r="AP22" s="1" t="s">
        <v>140</v>
      </c>
      <c r="AQ22" s="1" t="s">
        <v>120</v>
      </c>
      <c r="AR22" s="1" t="s">
        <v>140</v>
      </c>
      <c r="AS22" s="1" t="s">
        <v>141</v>
      </c>
      <c r="AT22" s="22" t="e">
        <f>#REF!+0.06</f>
        <v>#REF!</v>
      </c>
      <c r="AU22" s="22" t="s">
        <v>218</v>
      </c>
      <c r="AV22" s="22" t="e">
        <f>#REF!+0.06</f>
        <v>#REF!</v>
      </c>
      <c r="AW22" s="1" t="s">
        <v>153</v>
      </c>
      <c r="AY22" s="1"/>
    </row>
    <row r="23" spans="1:51" ht="29.1" customHeight="1" x14ac:dyDescent="0.15">
      <c r="A23" s="1" t="s">
        <v>228</v>
      </c>
      <c r="B23" s="9">
        <v>39530</v>
      </c>
      <c r="C23" s="1" t="s">
        <v>112</v>
      </c>
      <c r="D23" s="9">
        <v>18201</v>
      </c>
      <c r="E23" s="24">
        <f t="shared" si="1"/>
        <v>58.395619438740589</v>
      </c>
      <c r="F23" s="1" t="s">
        <v>151</v>
      </c>
      <c r="G23" s="1" t="s">
        <v>77</v>
      </c>
      <c r="H23" s="1" t="s">
        <v>96</v>
      </c>
      <c r="I23" s="1" t="s">
        <v>153</v>
      </c>
      <c r="J23" s="1" t="s">
        <v>153</v>
      </c>
      <c r="K23" s="1">
        <v>16</v>
      </c>
      <c r="L23" s="1" t="s">
        <v>227</v>
      </c>
      <c r="M23" s="1" t="s">
        <v>96</v>
      </c>
      <c r="N23" s="1" t="s">
        <v>152</v>
      </c>
      <c r="O23" s="1" t="s">
        <v>140</v>
      </c>
      <c r="P23" s="1" t="s">
        <v>149</v>
      </c>
      <c r="Q23" s="1" t="s">
        <v>140</v>
      </c>
      <c r="R23" s="1" t="s">
        <v>195</v>
      </c>
      <c r="S23" s="1" t="s">
        <v>87</v>
      </c>
      <c r="T23" s="1" t="s">
        <v>140</v>
      </c>
      <c r="U23" s="31">
        <v>6.3819301848049284</v>
      </c>
      <c r="V23" s="1" t="s">
        <v>52</v>
      </c>
      <c r="W23" s="1" t="s">
        <v>132</v>
      </c>
      <c r="X23" s="1" t="s">
        <v>140</v>
      </c>
      <c r="Y23" s="1" t="s">
        <v>140</v>
      </c>
      <c r="Z23" s="1" t="s">
        <v>120</v>
      </c>
      <c r="AA23" s="1" t="s">
        <v>120</v>
      </c>
      <c r="AB23" s="1" t="s">
        <v>141</v>
      </c>
      <c r="AC23" s="1" t="s">
        <v>140</v>
      </c>
      <c r="AD23" s="1" t="s">
        <v>143</v>
      </c>
      <c r="AE23" s="33" t="s">
        <v>141</v>
      </c>
      <c r="AF23" s="29">
        <v>37199</v>
      </c>
      <c r="AG23" s="1" t="s">
        <v>150</v>
      </c>
      <c r="AH23" s="1" t="s">
        <v>141</v>
      </c>
      <c r="AI23" s="1" t="s">
        <v>141</v>
      </c>
      <c r="AJ23" s="1" t="s">
        <v>140</v>
      </c>
      <c r="AK23" s="1" t="s">
        <v>188</v>
      </c>
      <c r="AL23" s="1" t="s">
        <v>120</v>
      </c>
      <c r="AM23" s="1" t="s">
        <v>140</v>
      </c>
      <c r="AN23" s="1" t="s">
        <v>140</v>
      </c>
      <c r="AO23" s="1" t="s">
        <v>140</v>
      </c>
      <c r="AP23" s="1" t="s">
        <v>140</v>
      </c>
      <c r="AQ23" s="1" t="s">
        <v>120</v>
      </c>
      <c r="AR23" s="1" t="s">
        <v>140</v>
      </c>
      <c r="AS23" s="1" t="s">
        <v>141</v>
      </c>
      <c r="AT23" s="22" t="e">
        <f>#REF!+0.08</f>
        <v>#REF!</v>
      </c>
      <c r="AU23" s="22" t="s">
        <v>218</v>
      </c>
      <c r="AV23" s="22" t="e">
        <f>#REF!+0.08</f>
        <v>#REF!</v>
      </c>
      <c r="AW23" s="1" t="s">
        <v>153</v>
      </c>
      <c r="AY23" s="1"/>
    </row>
    <row r="24" spans="1:51" ht="29.1" customHeight="1" x14ac:dyDescent="0.15">
      <c r="A24" s="1" t="s">
        <v>230</v>
      </c>
      <c r="B24" s="9">
        <v>39530</v>
      </c>
      <c r="C24" s="1" t="s">
        <v>112</v>
      </c>
      <c r="D24" s="9">
        <v>16753</v>
      </c>
      <c r="E24" s="24">
        <f t="shared" si="1"/>
        <v>62.360027378507873</v>
      </c>
      <c r="F24" s="1" t="s">
        <v>116</v>
      </c>
      <c r="G24" s="1" t="s">
        <v>77</v>
      </c>
      <c r="H24" s="1" t="s">
        <v>96</v>
      </c>
      <c r="I24" s="1" t="s">
        <v>153</v>
      </c>
      <c r="J24" s="1" t="s">
        <v>153</v>
      </c>
      <c r="K24" s="1">
        <v>16</v>
      </c>
      <c r="L24" s="1" t="s">
        <v>229</v>
      </c>
      <c r="M24" s="1" t="s">
        <v>96</v>
      </c>
      <c r="N24" s="1" t="s">
        <v>152</v>
      </c>
      <c r="O24" s="1" t="s">
        <v>140</v>
      </c>
      <c r="P24" s="1" t="s">
        <v>149</v>
      </c>
      <c r="Q24" s="1" t="s">
        <v>140</v>
      </c>
      <c r="R24" s="1" t="s">
        <v>195</v>
      </c>
      <c r="S24" s="1" t="s">
        <v>87</v>
      </c>
      <c r="T24" s="1" t="s">
        <v>140</v>
      </c>
      <c r="U24" s="31">
        <v>6.97056810403833</v>
      </c>
      <c r="V24" s="1" t="s">
        <v>52</v>
      </c>
      <c r="W24" s="1" t="s">
        <v>132</v>
      </c>
      <c r="X24" s="1" t="s">
        <v>140</v>
      </c>
      <c r="Y24" s="1" t="s">
        <v>140</v>
      </c>
      <c r="Z24" s="1" t="s">
        <v>141</v>
      </c>
      <c r="AA24" s="1" t="s">
        <v>120</v>
      </c>
      <c r="AB24" s="1" t="s">
        <v>141</v>
      </c>
      <c r="AC24" s="1" t="s">
        <v>140</v>
      </c>
      <c r="AD24" s="1" t="s">
        <v>143</v>
      </c>
      <c r="AE24" s="33" t="s">
        <v>141</v>
      </c>
      <c r="AF24" s="29">
        <v>36984</v>
      </c>
      <c r="AG24" s="1" t="s">
        <v>150</v>
      </c>
      <c r="AH24" s="1" t="s">
        <v>141</v>
      </c>
      <c r="AI24" s="1" t="s">
        <v>141</v>
      </c>
      <c r="AJ24" s="1" t="s">
        <v>140</v>
      </c>
      <c r="AK24" s="1" t="s">
        <v>188</v>
      </c>
      <c r="AL24" s="1" t="s">
        <v>120</v>
      </c>
      <c r="AM24" s="1" t="s">
        <v>140</v>
      </c>
      <c r="AN24" s="1" t="s">
        <v>140</v>
      </c>
      <c r="AO24" s="1" t="s">
        <v>140</v>
      </c>
      <c r="AP24" s="1" t="s">
        <v>140</v>
      </c>
      <c r="AQ24" s="1" t="s">
        <v>120</v>
      </c>
      <c r="AR24" s="1" t="s">
        <v>140</v>
      </c>
      <c r="AS24" s="1" t="s">
        <v>141</v>
      </c>
      <c r="AT24" s="22" t="e">
        <f>AT23</f>
        <v>#REF!</v>
      </c>
      <c r="AU24" s="22" t="s">
        <v>218</v>
      </c>
      <c r="AV24" s="22" t="e">
        <f>#REF!+0.08</f>
        <v>#REF!</v>
      </c>
      <c r="AW24" s="1" t="s">
        <v>153</v>
      </c>
      <c r="AY24" s="1"/>
    </row>
    <row r="25" spans="1:51" ht="29.1" customHeight="1" x14ac:dyDescent="0.15">
      <c r="A25" s="1" t="s">
        <v>232</v>
      </c>
      <c r="B25" s="9">
        <v>39530</v>
      </c>
      <c r="C25" s="1" t="s">
        <v>112</v>
      </c>
      <c r="D25" s="9">
        <v>18197</v>
      </c>
      <c r="E25" s="24">
        <f t="shared" si="1"/>
        <v>58.406570841889121</v>
      </c>
      <c r="F25" s="1" t="s">
        <v>151</v>
      </c>
      <c r="G25" s="1" t="s">
        <v>77</v>
      </c>
      <c r="H25" s="1" t="s">
        <v>96</v>
      </c>
      <c r="I25" s="1" t="s">
        <v>153</v>
      </c>
      <c r="J25" s="1" t="s">
        <v>153</v>
      </c>
      <c r="K25" s="1">
        <v>14</v>
      </c>
      <c r="L25" s="1" t="s">
        <v>231</v>
      </c>
      <c r="M25" s="1" t="s">
        <v>96</v>
      </c>
      <c r="N25" s="1" t="s">
        <v>152</v>
      </c>
      <c r="O25" s="1" t="s">
        <v>140</v>
      </c>
      <c r="P25" s="1" t="s">
        <v>149</v>
      </c>
      <c r="Q25" s="1" t="s">
        <v>140</v>
      </c>
      <c r="R25" s="1" t="s">
        <v>195</v>
      </c>
      <c r="S25" s="1" t="s">
        <v>87</v>
      </c>
      <c r="T25" s="1" t="s">
        <v>140</v>
      </c>
      <c r="U25" s="31">
        <v>1.6071184120465434</v>
      </c>
      <c r="V25" s="1" t="s">
        <v>52</v>
      </c>
      <c r="W25" s="1" t="s">
        <v>132</v>
      </c>
      <c r="X25" s="1" t="s">
        <v>140</v>
      </c>
      <c r="Y25" s="1" t="s">
        <v>140</v>
      </c>
      <c r="Z25" s="1" t="s">
        <v>141</v>
      </c>
      <c r="AA25" s="1" t="s">
        <v>141</v>
      </c>
      <c r="AB25" s="1" t="s">
        <v>141</v>
      </c>
      <c r="AC25" s="1" t="s">
        <v>140</v>
      </c>
      <c r="AD25" s="1" t="s">
        <v>78</v>
      </c>
      <c r="AE25" s="33">
        <v>2</v>
      </c>
      <c r="AF25" s="29">
        <v>38943</v>
      </c>
      <c r="AG25" s="1" t="s">
        <v>96</v>
      </c>
      <c r="AH25" s="1" t="s">
        <v>141</v>
      </c>
      <c r="AI25" s="1" t="s">
        <v>141</v>
      </c>
      <c r="AJ25" s="1" t="s">
        <v>140</v>
      </c>
      <c r="AK25" s="1" t="s">
        <v>141</v>
      </c>
      <c r="AL25" s="1" t="s">
        <v>153</v>
      </c>
      <c r="AM25" s="9">
        <v>34460</v>
      </c>
      <c r="AN25" s="1" t="s">
        <v>96</v>
      </c>
      <c r="AO25" s="9">
        <v>38606</v>
      </c>
      <c r="AP25" s="1" t="s">
        <v>150</v>
      </c>
      <c r="AQ25" s="1" t="s">
        <v>153</v>
      </c>
      <c r="AR25" s="1" t="s">
        <v>140</v>
      </c>
      <c r="AS25" s="1" t="s">
        <v>141</v>
      </c>
      <c r="AT25" s="22" t="e">
        <f>AT24</f>
        <v>#REF!</v>
      </c>
      <c r="AU25" s="22" t="s">
        <v>218</v>
      </c>
      <c r="AV25" s="22" t="e">
        <f>#REF!+0.08</f>
        <v>#REF!</v>
      </c>
      <c r="AW25" s="1" t="s">
        <v>153</v>
      </c>
      <c r="AY25" s="1"/>
    </row>
    <row r="26" spans="1:51" ht="29.1" customHeight="1" x14ac:dyDescent="0.15">
      <c r="A26" s="1" t="s">
        <v>234</v>
      </c>
      <c r="B26" s="9">
        <v>39687</v>
      </c>
      <c r="C26" s="1" t="s">
        <v>112</v>
      </c>
      <c r="D26" s="9">
        <v>13775</v>
      </c>
      <c r="E26" s="24">
        <f t="shared" si="1"/>
        <v>70.943189596167002</v>
      </c>
      <c r="F26" s="1" t="s">
        <v>151</v>
      </c>
      <c r="G26" s="1" t="s">
        <v>77</v>
      </c>
      <c r="H26" s="1" t="s">
        <v>96</v>
      </c>
      <c r="I26" s="1" t="s">
        <v>153</v>
      </c>
      <c r="J26" s="1" t="s">
        <v>153</v>
      </c>
      <c r="K26" s="1">
        <v>16</v>
      </c>
      <c r="L26" s="1" t="s">
        <v>233</v>
      </c>
      <c r="M26" s="1" t="s">
        <v>96</v>
      </c>
      <c r="N26" s="1" t="s">
        <v>152</v>
      </c>
      <c r="O26" s="1" t="s">
        <v>140</v>
      </c>
      <c r="P26" s="1" t="s">
        <v>149</v>
      </c>
      <c r="Q26" s="1" t="s">
        <v>140</v>
      </c>
      <c r="R26" s="1" t="s">
        <v>195</v>
      </c>
      <c r="S26" s="1" t="s">
        <v>87</v>
      </c>
      <c r="T26" s="1" t="s">
        <v>140</v>
      </c>
      <c r="U26" s="31">
        <v>1.483915126625599</v>
      </c>
      <c r="V26" s="1" t="s">
        <v>52</v>
      </c>
      <c r="W26" s="1" t="s">
        <v>132</v>
      </c>
      <c r="X26" s="1" t="s">
        <v>140</v>
      </c>
      <c r="Y26" s="1" t="s">
        <v>140</v>
      </c>
      <c r="Z26" s="1" t="s">
        <v>120</v>
      </c>
      <c r="AA26" s="1" t="s">
        <v>120</v>
      </c>
      <c r="AB26" s="1" t="s">
        <v>120</v>
      </c>
      <c r="AC26" s="1" t="s">
        <v>140</v>
      </c>
      <c r="AD26" s="1" t="s">
        <v>92</v>
      </c>
      <c r="AE26" s="33">
        <v>1.08</v>
      </c>
      <c r="AF26" s="29">
        <v>39145</v>
      </c>
      <c r="AG26" s="1" t="s">
        <v>150</v>
      </c>
      <c r="AH26" s="1" t="s">
        <v>140</v>
      </c>
      <c r="AI26" s="1" t="s">
        <v>363</v>
      </c>
      <c r="AJ26" s="1" t="s">
        <v>50</v>
      </c>
      <c r="AK26" s="1" t="s">
        <v>188</v>
      </c>
      <c r="AL26" s="1" t="s">
        <v>120</v>
      </c>
      <c r="AM26" s="1" t="s">
        <v>140</v>
      </c>
      <c r="AN26" s="1" t="s">
        <v>140</v>
      </c>
      <c r="AO26" s="1" t="s">
        <v>140</v>
      </c>
      <c r="AP26" s="1" t="s">
        <v>140</v>
      </c>
      <c r="AQ26" s="1" t="s">
        <v>120</v>
      </c>
      <c r="AR26" s="1" t="s">
        <v>140</v>
      </c>
      <c r="AS26" s="1" t="s">
        <v>141</v>
      </c>
      <c r="AT26" s="22" t="e">
        <f>#REF!+0.33</f>
        <v>#REF!</v>
      </c>
      <c r="AU26" s="22" t="s">
        <v>218</v>
      </c>
      <c r="AV26" s="22" t="e">
        <f>#REF!+0.33</f>
        <v>#REF!</v>
      </c>
      <c r="AW26" s="1" t="s">
        <v>153</v>
      </c>
      <c r="AY26" s="1"/>
    </row>
    <row r="27" spans="1:51" ht="29.1" customHeight="1" x14ac:dyDescent="0.15">
      <c r="A27" s="1" t="s">
        <v>288</v>
      </c>
      <c r="B27" s="9">
        <v>39920</v>
      </c>
      <c r="C27" s="1" t="s">
        <v>112</v>
      </c>
      <c r="D27" s="9">
        <v>13775</v>
      </c>
      <c r="E27" s="24">
        <f t="shared" si="1"/>
        <v>71.581108829568791</v>
      </c>
      <c r="F27" s="1" t="s">
        <v>151</v>
      </c>
      <c r="G27" s="1" t="s">
        <v>77</v>
      </c>
      <c r="H27" s="1" t="s">
        <v>96</v>
      </c>
      <c r="I27" s="1" t="s">
        <v>153</v>
      </c>
      <c r="J27" s="1" t="s">
        <v>153</v>
      </c>
      <c r="K27" s="1">
        <v>16</v>
      </c>
      <c r="L27" s="1" t="s">
        <v>233</v>
      </c>
      <c r="M27" s="1" t="s">
        <v>96</v>
      </c>
      <c r="N27" s="1" t="s">
        <v>152</v>
      </c>
      <c r="O27" s="1" t="s">
        <v>140</v>
      </c>
      <c r="P27" s="1" t="s">
        <v>149</v>
      </c>
      <c r="Q27" s="1" t="s">
        <v>140</v>
      </c>
      <c r="R27" s="1" t="s">
        <v>195</v>
      </c>
      <c r="S27" s="1" t="s">
        <v>87</v>
      </c>
      <c r="T27" s="1" t="s">
        <v>140</v>
      </c>
      <c r="U27" s="31">
        <v>2.1218343600273784</v>
      </c>
      <c r="V27" s="1" t="s">
        <v>52</v>
      </c>
      <c r="W27" s="1" t="s">
        <v>132</v>
      </c>
      <c r="X27" s="1" t="s">
        <v>140</v>
      </c>
      <c r="Y27" s="1" t="s">
        <v>140</v>
      </c>
      <c r="Z27" s="1" t="s">
        <v>120</v>
      </c>
      <c r="AA27" s="1" t="s">
        <v>120</v>
      </c>
      <c r="AB27" s="1" t="s">
        <v>120</v>
      </c>
      <c r="AC27" s="1" t="s">
        <v>140</v>
      </c>
      <c r="AD27" s="1" t="s">
        <v>92</v>
      </c>
      <c r="AE27" s="33">
        <v>1.58</v>
      </c>
      <c r="AF27" s="29">
        <v>39145</v>
      </c>
      <c r="AG27" s="1" t="s">
        <v>150</v>
      </c>
      <c r="AH27" s="1" t="s">
        <v>140</v>
      </c>
      <c r="AI27" s="1" t="s">
        <v>363</v>
      </c>
      <c r="AJ27" s="1" t="s">
        <v>50</v>
      </c>
      <c r="AK27" s="1" t="s">
        <v>188</v>
      </c>
      <c r="AL27" s="1" t="s">
        <v>120</v>
      </c>
      <c r="AM27" s="1" t="s">
        <v>140</v>
      </c>
      <c r="AN27" s="1" t="s">
        <v>140</v>
      </c>
      <c r="AO27" s="1" t="s">
        <v>140</v>
      </c>
      <c r="AP27" s="1" t="s">
        <v>140</v>
      </c>
      <c r="AQ27" s="1" t="s">
        <v>120</v>
      </c>
      <c r="AR27" s="1" t="s">
        <v>140</v>
      </c>
      <c r="AS27" s="1" t="s">
        <v>141</v>
      </c>
      <c r="AT27" s="22" t="e">
        <f>AT26+0.67</f>
        <v>#REF!</v>
      </c>
      <c r="AU27" s="22" t="s">
        <v>218</v>
      </c>
      <c r="AV27" s="22" t="e">
        <f>AV26+0.67</f>
        <v>#REF!</v>
      </c>
      <c r="AW27" s="1" t="s">
        <v>153</v>
      </c>
      <c r="AY27" s="1"/>
    </row>
    <row r="28" spans="1:51" ht="29.1" customHeight="1" x14ac:dyDescent="0.15">
      <c r="A28" s="1" t="s">
        <v>302</v>
      </c>
      <c r="B28" s="26">
        <v>40092</v>
      </c>
      <c r="C28" s="1" t="s">
        <v>112</v>
      </c>
      <c r="D28" s="9">
        <v>13775</v>
      </c>
      <c r="E28" s="24">
        <f t="shared" si="1"/>
        <v>72.05201916495551</v>
      </c>
      <c r="F28" s="1" t="s">
        <v>151</v>
      </c>
      <c r="G28" s="1" t="s">
        <v>77</v>
      </c>
      <c r="H28" s="1" t="s">
        <v>96</v>
      </c>
      <c r="I28" s="1" t="s">
        <v>153</v>
      </c>
      <c r="J28" s="1" t="s">
        <v>153</v>
      </c>
      <c r="K28" s="1">
        <v>16</v>
      </c>
      <c r="L28" s="1" t="s">
        <v>233</v>
      </c>
      <c r="M28" s="1" t="s">
        <v>96</v>
      </c>
      <c r="N28" s="1" t="s">
        <v>152</v>
      </c>
      <c r="O28" s="1" t="s">
        <v>140</v>
      </c>
      <c r="P28" s="1" t="s">
        <v>149</v>
      </c>
      <c r="Q28" s="1" t="s">
        <v>140</v>
      </c>
      <c r="R28" s="1" t="s">
        <v>195</v>
      </c>
      <c r="S28" s="1" t="s">
        <v>87</v>
      </c>
      <c r="T28" s="1" t="s">
        <v>140</v>
      </c>
      <c r="U28" s="24">
        <v>2.5927446954140998</v>
      </c>
      <c r="V28" s="1" t="s">
        <v>52</v>
      </c>
      <c r="W28" s="1" t="s">
        <v>132</v>
      </c>
      <c r="X28" s="1" t="s">
        <v>140</v>
      </c>
      <c r="Y28" s="1" t="s">
        <v>140</v>
      </c>
      <c r="Z28" s="1" t="s">
        <v>120</v>
      </c>
      <c r="AA28" s="1" t="s">
        <v>120</v>
      </c>
      <c r="AB28" s="1" t="s">
        <v>120</v>
      </c>
      <c r="AC28" s="1" t="s">
        <v>140</v>
      </c>
      <c r="AD28" s="1" t="s">
        <v>92</v>
      </c>
      <c r="AE28" s="33">
        <v>1.58</v>
      </c>
      <c r="AF28" s="29">
        <v>39145</v>
      </c>
      <c r="AG28" s="1" t="s">
        <v>150</v>
      </c>
      <c r="AH28" s="1" t="s">
        <v>140</v>
      </c>
      <c r="AI28" s="1" t="s">
        <v>363</v>
      </c>
      <c r="AJ28" s="1" t="s">
        <v>50</v>
      </c>
      <c r="AK28" s="1" t="s">
        <v>188</v>
      </c>
      <c r="AL28" s="1" t="s">
        <v>120</v>
      </c>
      <c r="AM28" s="1" t="s">
        <v>140</v>
      </c>
      <c r="AN28" s="1" t="s">
        <v>140</v>
      </c>
      <c r="AO28" s="1" t="s">
        <v>140</v>
      </c>
      <c r="AP28" s="1" t="s">
        <v>140</v>
      </c>
      <c r="AQ28" s="1" t="s">
        <v>120</v>
      </c>
      <c r="AR28" s="1" t="s">
        <v>140</v>
      </c>
      <c r="AS28" s="1" t="s">
        <v>141</v>
      </c>
      <c r="AT28" s="22" t="e">
        <f>AT27+0.5</f>
        <v>#REF!</v>
      </c>
      <c r="AU28" s="22" t="s">
        <v>218</v>
      </c>
      <c r="AV28" s="22" t="e">
        <f>AV27+0.5</f>
        <v>#REF!</v>
      </c>
      <c r="AW28" s="1" t="s">
        <v>153</v>
      </c>
      <c r="AY28" s="1"/>
    </row>
    <row r="29" spans="1:51" ht="29.1" customHeight="1" x14ac:dyDescent="0.15">
      <c r="A29" s="1" t="s">
        <v>237</v>
      </c>
      <c r="B29" s="9">
        <v>39684</v>
      </c>
      <c r="C29" s="1" t="s">
        <v>112</v>
      </c>
      <c r="D29" s="9">
        <v>14920</v>
      </c>
      <c r="E29" s="24">
        <f t="shared" si="1"/>
        <v>67.800136892539356</v>
      </c>
      <c r="F29" s="1" t="s">
        <v>151</v>
      </c>
      <c r="G29" s="1" t="s">
        <v>77</v>
      </c>
      <c r="H29" s="1" t="s">
        <v>96</v>
      </c>
      <c r="I29" s="1" t="s">
        <v>153</v>
      </c>
      <c r="J29" s="1" t="s">
        <v>153</v>
      </c>
      <c r="K29" s="1">
        <v>14</v>
      </c>
      <c r="L29" s="1" t="s">
        <v>235</v>
      </c>
      <c r="M29" s="1" t="s">
        <v>96</v>
      </c>
      <c r="N29" s="1" t="s">
        <v>152</v>
      </c>
      <c r="O29" s="1" t="s">
        <v>140</v>
      </c>
      <c r="P29" s="1" t="s">
        <v>149</v>
      </c>
      <c r="Q29" s="1" t="s">
        <v>140</v>
      </c>
      <c r="R29" s="1" t="s">
        <v>195</v>
      </c>
      <c r="S29" s="1" t="s">
        <v>87</v>
      </c>
      <c r="T29" s="1" t="s">
        <v>140</v>
      </c>
      <c r="U29" s="31">
        <v>2.4476386036960984</v>
      </c>
      <c r="V29" s="1" t="s">
        <v>52</v>
      </c>
      <c r="W29" s="1" t="s">
        <v>132</v>
      </c>
      <c r="X29" s="1" t="s">
        <v>140</v>
      </c>
      <c r="Y29" s="1" t="s">
        <v>140</v>
      </c>
      <c r="Z29" s="1" t="s">
        <v>141</v>
      </c>
      <c r="AA29" s="1" t="s">
        <v>120</v>
      </c>
      <c r="AB29" s="1" t="s">
        <v>153</v>
      </c>
      <c r="AC29" s="1" t="s">
        <v>236</v>
      </c>
      <c r="AD29" s="1" t="s">
        <v>92</v>
      </c>
      <c r="AE29" s="33">
        <v>1.58</v>
      </c>
      <c r="AF29" s="29">
        <v>38790</v>
      </c>
      <c r="AG29" s="1" t="s">
        <v>150</v>
      </c>
      <c r="AH29" s="1" t="s">
        <v>141</v>
      </c>
      <c r="AI29" s="1" t="s">
        <v>363</v>
      </c>
      <c r="AJ29" s="1" t="s">
        <v>50</v>
      </c>
      <c r="AK29" s="1" t="s">
        <v>188</v>
      </c>
      <c r="AL29" s="1" t="s">
        <v>120</v>
      </c>
      <c r="AM29" s="1" t="s">
        <v>140</v>
      </c>
      <c r="AN29" s="1" t="s">
        <v>140</v>
      </c>
      <c r="AO29" s="1" t="s">
        <v>140</v>
      </c>
      <c r="AP29" s="1" t="s">
        <v>140</v>
      </c>
      <c r="AQ29" s="1" t="s">
        <v>120</v>
      </c>
      <c r="AR29" s="1" t="s">
        <v>140</v>
      </c>
      <c r="AS29" s="1" t="s">
        <v>141</v>
      </c>
      <c r="AT29" s="22" t="e">
        <f>#REF!+0.33</f>
        <v>#REF!</v>
      </c>
      <c r="AU29" s="22" t="s">
        <v>218</v>
      </c>
      <c r="AV29" s="22" t="e">
        <f>#REF!+0.33</f>
        <v>#REF!</v>
      </c>
      <c r="AW29" s="1" t="s">
        <v>153</v>
      </c>
      <c r="AY29" s="1"/>
    </row>
    <row r="30" spans="1:51" ht="29.1" customHeight="1" x14ac:dyDescent="0.15">
      <c r="A30" s="1" t="s">
        <v>289</v>
      </c>
      <c r="B30" s="9">
        <v>39916</v>
      </c>
      <c r="C30" s="1" t="s">
        <v>112</v>
      </c>
      <c r="D30" s="9">
        <v>14920</v>
      </c>
      <c r="E30" s="24">
        <f t="shared" si="1"/>
        <v>68.435318275154003</v>
      </c>
      <c r="F30" s="1" t="s">
        <v>151</v>
      </c>
      <c r="G30" s="1" t="s">
        <v>77</v>
      </c>
      <c r="H30" s="1" t="s">
        <v>96</v>
      </c>
      <c r="I30" s="1" t="s">
        <v>153</v>
      </c>
      <c r="J30" s="1" t="s">
        <v>153</v>
      </c>
      <c r="K30" s="1">
        <v>14</v>
      </c>
      <c r="L30" s="1" t="s">
        <v>235</v>
      </c>
      <c r="M30" s="1" t="s">
        <v>96</v>
      </c>
      <c r="N30" s="1" t="s">
        <v>152</v>
      </c>
      <c r="O30" s="1" t="s">
        <v>140</v>
      </c>
      <c r="P30" s="1" t="s">
        <v>149</v>
      </c>
      <c r="Q30" s="1" t="s">
        <v>140</v>
      </c>
      <c r="R30" s="1" t="s">
        <v>195</v>
      </c>
      <c r="S30" s="1" t="s">
        <v>87</v>
      </c>
      <c r="T30" s="1" t="s">
        <v>140</v>
      </c>
      <c r="U30" s="31">
        <v>3.0828199863107462</v>
      </c>
      <c r="V30" s="1" t="s">
        <v>52</v>
      </c>
      <c r="W30" s="1" t="s">
        <v>132</v>
      </c>
      <c r="X30" s="1" t="s">
        <v>140</v>
      </c>
      <c r="Y30" s="1" t="s">
        <v>140</v>
      </c>
      <c r="Z30" s="1" t="s">
        <v>141</v>
      </c>
      <c r="AA30" s="1" t="s">
        <v>120</v>
      </c>
      <c r="AB30" s="1" t="s">
        <v>153</v>
      </c>
      <c r="AC30" s="1" t="s">
        <v>236</v>
      </c>
      <c r="AD30" s="1" t="s">
        <v>92</v>
      </c>
      <c r="AE30" s="33">
        <v>2.08</v>
      </c>
      <c r="AF30" s="29">
        <v>38790</v>
      </c>
      <c r="AG30" s="1" t="s">
        <v>150</v>
      </c>
      <c r="AH30" s="1" t="s">
        <v>141</v>
      </c>
      <c r="AI30" s="1" t="s">
        <v>363</v>
      </c>
      <c r="AJ30" s="1" t="s">
        <v>50</v>
      </c>
      <c r="AK30" s="1" t="s">
        <v>188</v>
      </c>
      <c r="AL30" s="1" t="s">
        <v>120</v>
      </c>
      <c r="AM30" s="1" t="s">
        <v>140</v>
      </c>
      <c r="AN30" s="1" t="s">
        <v>140</v>
      </c>
      <c r="AO30" s="1" t="s">
        <v>140</v>
      </c>
      <c r="AP30" s="1" t="s">
        <v>140</v>
      </c>
      <c r="AQ30" s="1" t="s">
        <v>120</v>
      </c>
      <c r="AR30" s="1" t="s">
        <v>140</v>
      </c>
      <c r="AS30" s="1" t="s">
        <v>141</v>
      </c>
      <c r="AT30" s="22" t="e">
        <f>AT29+0.67</f>
        <v>#REF!</v>
      </c>
      <c r="AU30" s="22" t="s">
        <v>218</v>
      </c>
      <c r="AV30" s="22" t="e">
        <f>AV29+0.67</f>
        <v>#REF!</v>
      </c>
      <c r="AW30" s="1" t="s">
        <v>153</v>
      </c>
      <c r="AY30" s="1"/>
    </row>
    <row r="31" spans="1:51" ht="29.1" customHeight="1" x14ac:dyDescent="0.15">
      <c r="A31" s="1" t="s">
        <v>239</v>
      </c>
      <c r="B31" s="9">
        <v>39684</v>
      </c>
      <c r="C31" s="1" t="s">
        <v>115</v>
      </c>
      <c r="D31" s="9">
        <v>10109</v>
      </c>
      <c r="E31" s="24">
        <f t="shared" si="1"/>
        <v>80.971937029431899</v>
      </c>
      <c r="F31" s="1" t="s">
        <v>151</v>
      </c>
      <c r="G31" s="1" t="s">
        <v>77</v>
      </c>
      <c r="H31" s="1" t="s">
        <v>96</v>
      </c>
      <c r="I31" s="1" t="s">
        <v>153</v>
      </c>
      <c r="J31" s="1" t="s">
        <v>153</v>
      </c>
      <c r="K31" s="1">
        <v>12</v>
      </c>
      <c r="L31" s="1" t="s">
        <v>238</v>
      </c>
      <c r="M31" s="1" t="s">
        <v>96</v>
      </c>
      <c r="N31" s="1" t="s">
        <v>152</v>
      </c>
      <c r="O31" s="1" t="s">
        <v>140</v>
      </c>
      <c r="P31" s="1" t="s">
        <v>149</v>
      </c>
      <c r="Q31" s="1" t="s">
        <v>140</v>
      </c>
      <c r="R31" s="1" t="s">
        <v>195</v>
      </c>
      <c r="S31" s="1" t="s">
        <v>87</v>
      </c>
      <c r="T31" s="1" t="s">
        <v>140</v>
      </c>
      <c r="U31" s="31">
        <v>1.6947296372347707</v>
      </c>
      <c r="V31" s="1" t="s">
        <v>52</v>
      </c>
      <c r="W31" s="1" t="s">
        <v>191</v>
      </c>
      <c r="X31" s="1" t="s">
        <v>140</v>
      </c>
      <c r="Y31" s="1" t="s">
        <v>140</v>
      </c>
      <c r="Z31" s="1" t="s">
        <v>153</v>
      </c>
      <c r="AA31" s="1" t="s">
        <v>153</v>
      </c>
      <c r="AB31" s="1" t="s">
        <v>120</v>
      </c>
      <c r="AC31" s="1" t="s">
        <v>140</v>
      </c>
      <c r="AD31" s="1" t="s">
        <v>78</v>
      </c>
      <c r="AE31" s="33">
        <v>1.48</v>
      </c>
      <c r="AF31" s="29">
        <v>39065</v>
      </c>
      <c r="AG31" s="1" t="s">
        <v>150</v>
      </c>
      <c r="AH31" s="1" t="s">
        <v>141</v>
      </c>
      <c r="AI31" s="1" t="s">
        <v>141</v>
      </c>
      <c r="AJ31" s="1" t="s">
        <v>140</v>
      </c>
      <c r="AK31" s="1" t="s">
        <v>188</v>
      </c>
      <c r="AL31" s="1" t="s">
        <v>120</v>
      </c>
      <c r="AM31" s="1" t="s">
        <v>140</v>
      </c>
      <c r="AN31" s="1" t="s">
        <v>140</v>
      </c>
      <c r="AO31" s="1" t="s">
        <v>140</v>
      </c>
      <c r="AP31" s="1" t="s">
        <v>140</v>
      </c>
      <c r="AQ31" s="1" t="s">
        <v>120</v>
      </c>
      <c r="AR31" s="1" t="s">
        <v>140</v>
      </c>
      <c r="AS31" s="1" t="s">
        <v>141</v>
      </c>
      <c r="AT31" s="22" t="e">
        <f>#REF!+0.33</f>
        <v>#REF!</v>
      </c>
      <c r="AU31" s="22" t="s">
        <v>218</v>
      </c>
      <c r="AV31" s="22" t="e">
        <f>#REF!+0.33</f>
        <v>#REF!</v>
      </c>
      <c r="AW31" s="1" t="s">
        <v>153</v>
      </c>
      <c r="AY31" s="1"/>
    </row>
    <row r="32" spans="1:51" ht="29.1" customHeight="1" x14ac:dyDescent="0.15">
      <c r="A32" s="1" t="s">
        <v>290</v>
      </c>
      <c r="B32" s="9">
        <v>39929</v>
      </c>
      <c r="C32" s="1" t="s">
        <v>115</v>
      </c>
      <c r="D32" s="9">
        <v>10109</v>
      </c>
      <c r="E32" s="24">
        <f t="shared" si="1"/>
        <v>81.642710472279262</v>
      </c>
      <c r="F32" s="1" t="s">
        <v>151</v>
      </c>
      <c r="G32" s="1" t="s">
        <v>77</v>
      </c>
      <c r="H32" s="1" t="s">
        <v>96</v>
      </c>
      <c r="I32" s="1" t="s">
        <v>153</v>
      </c>
      <c r="J32" s="1" t="s">
        <v>153</v>
      </c>
      <c r="K32" s="1">
        <v>12</v>
      </c>
      <c r="L32" s="1" t="s">
        <v>238</v>
      </c>
      <c r="M32" s="1" t="s">
        <v>96</v>
      </c>
      <c r="N32" s="1" t="s">
        <v>152</v>
      </c>
      <c r="O32" s="1" t="s">
        <v>140</v>
      </c>
      <c r="P32" s="1" t="s">
        <v>149</v>
      </c>
      <c r="Q32" s="1" t="s">
        <v>140</v>
      </c>
      <c r="R32" s="1" t="s">
        <v>195</v>
      </c>
      <c r="S32" s="1" t="s">
        <v>87</v>
      </c>
      <c r="T32" s="1" t="s">
        <v>140</v>
      </c>
      <c r="U32" s="31">
        <v>2.3655030800821355</v>
      </c>
      <c r="V32" s="1" t="s">
        <v>52</v>
      </c>
      <c r="W32" s="1" t="s">
        <v>132</v>
      </c>
      <c r="X32" s="1" t="s">
        <v>140</v>
      </c>
      <c r="Y32" s="1" t="s">
        <v>140</v>
      </c>
      <c r="Z32" s="1" t="s">
        <v>153</v>
      </c>
      <c r="AA32" s="1" t="s">
        <v>153</v>
      </c>
      <c r="AB32" s="1" t="s">
        <v>120</v>
      </c>
      <c r="AC32" s="1" t="s">
        <v>140</v>
      </c>
      <c r="AD32" s="1" t="s">
        <v>78</v>
      </c>
      <c r="AE32" s="33">
        <v>1.98</v>
      </c>
      <c r="AF32" s="29">
        <v>39065</v>
      </c>
      <c r="AG32" s="1" t="s">
        <v>150</v>
      </c>
      <c r="AH32" s="1" t="s">
        <v>141</v>
      </c>
      <c r="AI32" s="1" t="s">
        <v>141</v>
      </c>
      <c r="AJ32" s="1" t="s">
        <v>140</v>
      </c>
      <c r="AK32" s="1" t="s">
        <v>188</v>
      </c>
      <c r="AL32" s="1" t="s">
        <v>120</v>
      </c>
      <c r="AM32" s="1" t="s">
        <v>140</v>
      </c>
      <c r="AN32" s="1" t="s">
        <v>140</v>
      </c>
      <c r="AO32" s="1" t="s">
        <v>140</v>
      </c>
      <c r="AP32" s="1" t="s">
        <v>140</v>
      </c>
      <c r="AQ32" s="1" t="s">
        <v>120</v>
      </c>
      <c r="AR32" s="1" t="s">
        <v>140</v>
      </c>
      <c r="AS32" s="1" t="s">
        <v>141</v>
      </c>
      <c r="AT32" s="22" t="e">
        <f>AT31+0.67</f>
        <v>#REF!</v>
      </c>
      <c r="AU32" s="22" t="s">
        <v>218</v>
      </c>
      <c r="AV32" s="22" t="e">
        <f>AV31+0.67</f>
        <v>#REF!</v>
      </c>
      <c r="AW32" s="1" t="s">
        <v>153</v>
      </c>
      <c r="AY32" s="1"/>
    </row>
    <row r="33" spans="1:51" ht="29.1" customHeight="1" x14ac:dyDescent="0.15">
      <c r="A33" s="1" t="s">
        <v>304</v>
      </c>
      <c r="B33" s="26">
        <v>40095</v>
      </c>
      <c r="C33" s="1" t="s">
        <v>115</v>
      </c>
      <c r="D33" s="9">
        <v>10109</v>
      </c>
      <c r="E33" s="24">
        <f t="shared" si="1"/>
        <v>82.097193702943187</v>
      </c>
      <c r="F33" s="1" t="s">
        <v>151</v>
      </c>
      <c r="G33" s="1" t="s">
        <v>77</v>
      </c>
      <c r="H33" s="1" t="s">
        <v>96</v>
      </c>
      <c r="I33" s="1" t="s">
        <v>153</v>
      </c>
      <c r="J33" s="1" t="s">
        <v>153</v>
      </c>
      <c r="K33" s="1">
        <v>12</v>
      </c>
      <c r="L33" s="1" t="s">
        <v>238</v>
      </c>
      <c r="M33" s="1" t="s">
        <v>96</v>
      </c>
      <c r="N33" s="1" t="s">
        <v>152</v>
      </c>
      <c r="O33" s="1" t="s">
        <v>140</v>
      </c>
      <c r="P33" s="1" t="s">
        <v>149</v>
      </c>
      <c r="Q33" s="1" t="s">
        <v>140</v>
      </c>
      <c r="R33" s="1" t="s">
        <v>195</v>
      </c>
      <c r="S33" s="1" t="s">
        <v>87</v>
      </c>
      <c r="T33" s="1" t="s">
        <v>140</v>
      </c>
      <c r="U33" s="24">
        <v>2.8199863107460645</v>
      </c>
      <c r="V33" s="1" t="s">
        <v>52</v>
      </c>
      <c r="W33" s="1" t="s">
        <v>132</v>
      </c>
      <c r="X33" s="1" t="s">
        <v>140</v>
      </c>
      <c r="Y33" s="1" t="s">
        <v>140</v>
      </c>
      <c r="Z33" s="1" t="s">
        <v>153</v>
      </c>
      <c r="AA33" s="1" t="s">
        <v>153</v>
      </c>
      <c r="AB33" s="1" t="s">
        <v>120</v>
      </c>
      <c r="AC33" s="1" t="s">
        <v>140</v>
      </c>
      <c r="AD33" s="1" t="s">
        <v>78</v>
      </c>
      <c r="AE33" s="33">
        <v>1.98</v>
      </c>
      <c r="AF33" s="29">
        <v>39065</v>
      </c>
      <c r="AG33" s="1" t="s">
        <v>150</v>
      </c>
      <c r="AH33" s="1" t="s">
        <v>141</v>
      </c>
      <c r="AI33" s="1" t="s">
        <v>141</v>
      </c>
      <c r="AJ33" s="1" t="s">
        <v>140</v>
      </c>
      <c r="AK33" s="1" t="s">
        <v>188</v>
      </c>
      <c r="AL33" s="1" t="s">
        <v>120</v>
      </c>
      <c r="AM33" s="1" t="s">
        <v>140</v>
      </c>
      <c r="AN33" s="1" t="s">
        <v>140</v>
      </c>
      <c r="AO33" s="1" t="s">
        <v>140</v>
      </c>
      <c r="AP33" s="1" t="s">
        <v>140</v>
      </c>
      <c r="AQ33" s="1" t="s">
        <v>120</v>
      </c>
      <c r="AR33" s="1" t="s">
        <v>140</v>
      </c>
      <c r="AS33" s="1" t="s">
        <v>141</v>
      </c>
      <c r="AT33" s="22" t="e">
        <f>AT32+0.5</f>
        <v>#REF!</v>
      </c>
      <c r="AU33" s="22" t="s">
        <v>218</v>
      </c>
      <c r="AV33" s="22" t="e">
        <f>AV32+0.5</f>
        <v>#REF!</v>
      </c>
      <c r="AW33" s="1" t="s">
        <v>153</v>
      </c>
      <c r="AY33" s="1"/>
    </row>
    <row r="34" spans="1:51" ht="29.1" customHeight="1" x14ac:dyDescent="0.15">
      <c r="A34" s="1" t="s">
        <v>240</v>
      </c>
      <c r="B34" s="9">
        <v>39702</v>
      </c>
      <c r="C34" s="1" t="s">
        <v>115</v>
      </c>
      <c r="D34" s="9">
        <v>11090</v>
      </c>
      <c r="E34" s="24">
        <f t="shared" si="1"/>
        <v>78.335386721423689</v>
      </c>
      <c r="F34" s="1" t="s">
        <v>151</v>
      </c>
      <c r="G34" s="1" t="s">
        <v>77</v>
      </c>
      <c r="H34" s="1" t="s">
        <v>96</v>
      </c>
      <c r="I34" s="1" t="s">
        <v>153</v>
      </c>
      <c r="J34" s="1" t="s">
        <v>153</v>
      </c>
      <c r="K34" s="1">
        <v>12</v>
      </c>
      <c r="L34" s="1" t="s">
        <v>227</v>
      </c>
      <c r="M34" s="1" t="s">
        <v>96</v>
      </c>
      <c r="N34" s="1" t="s">
        <v>152</v>
      </c>
      <c r="O34" s="1" t="s">
        <v>140</v>
      </c>
      <c r="P34" s="1" t="s">
        <v>149</v>
      </c>
      <c r="Q34" s="1" t="s">
        <v>140</v>
      </c>
      <c r="R34" s="1" t="s">
        <v>195</v>
      </c>
      <c r="S34" s="1" t="s">
        <v>87</v>
      </c>
      <c r="T34" s="1" t="s">
        <v>140</v>
      </c>
      <c r="U34" s="31">
        <v>0.88432580424366869</v>
      </c>
      <c r="V34" s="1" t="s">
        <v>52</v>
      </c>
      <c r="W34" s="1" t="s">
        <v>132</v>
      </c>
      <c r="X34" s="1" t="s">
        <v>140</v>
      </c>
      <c r="Y34" s="1" t="s">
        <v>140</v>
      </c>
      <c r="Z34" s="1" t="s">
        <v>120</v>
      </c>
      <c r="AA34" s="1" t="s">
        <v>120</v>
      </c>
      <c r="AB34" s="1" t="s">
        <v>120</v>
      </c>
      <c r="AC34" s="1" t="s">
        <v>140</v>
      </c>
      <c r="AD34" s="1" t="s">
        <v>78</v>
      </c>
      <c r="AE34" s="33">
        <v>0.57999999999999996</v>
      </c>
      <c r="AF34" s="29">
        <v>39379</v>
      </c>
      <c r="AG34" s="1" t="s">
        <v>150</v>
      </c>
      <c r="AH34" s="1" t="s">
        <v>141</v>
      </c>
      <c r="AI34" s="1" t="s">
        <v>363</v>
      </c>
      <c r="AJ34" s="1" t="s">
        <v>50</v>
      </c>
      <c r="AK34" s="1" t="s">
        <v>188</v>
      </c>
      <c r="AL34" s="1" t="s">
        <v>120</v>
      </c>
      <c r="AM34" s="1" t="s">
        <v>140</v>
      </c>
      <c r="AN34" s="1" t="s">
        <v>140</v>
      </c>
      <c r="AO34" s="1" t="s">
        <v>140</v>
      </c>
      <c r="AP34" s="1" t="s">
        <v>140</v>
      </c>
      <c r="AQ34" s="1" t="s">
        <v>141</v>
      </c>
      <c r="AR34" s="1" t="s">
        <v>140</v>
      </c>
      <c r="AS34" s="1" t="s">
        <v>141</v>
      </c>
      <c r="AT34" s="22" t="e">
        <f>#REF!+0.33</f>
        <v>#REF!</v>
      </c>
      <c r="AU34" s="22" t="s">
        <v>218</v>
      </c>
      <c r="AV34" s="22" t="e">
        <f>#REF!+0.33</f>
        <v>#REF!</v>
      </c>
      <c r="AW34" s="1" t="s">
        <v>153</v>
      </c>
      <c r="AY34" s="1"/>
    </row>
    <row r="35" spans="1:51" ht="29.1" customHeight="1" x14ac:dyDescent="0.15">
      <c r="A35" s="1" t="s">
        <v>244</v>
      </c>
      <c r="B35" s="9">
        <v>39697</v>
      </c>
      <c r="C35" s="1" t="s">
        <v>49</v>
      </c>
      <c r="D35" s="9">
        <v>16295</v>
      </c>
      <c r="E35" s="24">
        <f t="shared" si="1"/>
        <v>64.071184120465432</v>
      </c>
      <c r="F35" s="1" t="s">
        <v>116</v>
      </c>
      <c r="G35" s="1" t="s">
        <v>77</v>
      </c>
      <c r="H35" s="1" t="s">
        <v>96</v>
      </c>
      <c r="I35" s="1" t="s">
        <v>153</v>
      </c>
      <c r="J35" s="1" t="s">
        <v>153</v>
      </c>
      <c r="K35" s="1">
        <v>16</v>
      </c>
      <c r="L35" s="1" t="s">
        <v>241</v>
      </c>
      <c r="M35" s="1" t="s">
        <v>96</v>
      </c>
      <c r="N35" s="1" t="s">
        <v>152</v>
      </c>
      <c r="O35" s="1" t="s">
        <v>140</v>
      </c>
      <c r="P35" s="1" t="s">
        <v>149</v>
      </c>
      <c r="Q35" s="1" t="s">
        <v>140</v>
      </c>
      <c r="R35" s="1" t="s">
        <v>195</v>
      </c>
      <c r="S35" s="1" t="s">
        <v>87</v>
      </c>
      <c r="T35" s="1" t="s">
        <v>140</v>
      </c>
      <c r="U35" s="31">
        <v>2.3572895277207393</v>
      </c>
      <c r="V35" s="1" t="s">
        <v>52</v>
      </c>
      <c r="W35" s="1" t="s">
        <v>132</v>
      </c>
      <c r="X35" s="1" t="s">
        <v>140</v>
      </c>
      <c r="Y35" s="1" t="s">
        <v>140</v>
      </c>
      <c r="Z35" s="1" t="s">
        <v>120</v>
      </c>
      <c r="AA35" s="1" t="s">
        <v>120</v>
      </c>
      <c r="AB35" s="1" t="s">
        <v>153</v>
      </c>
      <c r="AC35" s="1" t="s">
        <v>236</v>
      </c>
      <c r="AD35" s="1" t="s">
        <v>92</v>
      </c>
      <c r="AE35" s="33">
        <v>0.57999999999999996</v>
      </c>
      <c r="AF35" s="29">
        <v>38836</v>
      </c>
      <c r="AG35" s="1" t="s">
        <v>150</v>
      </c>
      <c r="AH35" s="1" t="s">
        <v>154</v>
      </c>
      <c r="AI35" s="1" t="s">
        <v>141</v>
      </c>
      <c r="AJ35" s="1" t="s">
        <v>140</v>
      </c>
      <c r="AK35" s="1" t="s">
        <v>188</v>
      </c>
      <c r="AL35" s="1" t="s">
        <v>120</v>
      </c>
      <c r="AM35" s="1" t="s">
        <v>140</v>
      </c>
      <c r="AN35" s="1" t="s">
        <v>140</v>
      </c>
      <c r="AO35" s="1" t="s">
        <v>140</v>
      </c>
      <c r="AP35" s="1" t="s">
        <v>140</v>
      </c>
      <c r="AQ35" s="1" t="s">
        <v>153</v>
      </c>
      <c r="AR35" s="1" t="s">
        <v>242</v>
      </c>
      <c r="AS35" s="1" t="s">
        <v>243</v>
      </c>
      <c r="AT35" s="22" t="e">
        <f>#REF!+0.33</f>
        <v>#REF!</v>
      </c>
      <c r="AU35" s="22" t="s">
        <v>218</v>
      </c>
      <c r="AV35" s="22" t="e">
        <f>#REF!+0.33</f>
        <v>#REF!</v>
      </c>
      <c r="AW35" s="1" t="s">
        <v>153</v>
      </c>
      <c r="AY35" s="1"/>
    </row>
    <row r="36" spans="1:51" ht="29.1" customHeight="1" x14ac:dyDescent="0.15">
      <c r="A36" s="1" t="s">
        <v>291</v>
      </c>
      <c r="B36" s="9">
        <v>39920</v>
      </c>
      <c r="C36" s="1" t="s">
        <v>49</v>
      </c>
      <c r="D36" s="9">
        <v>16295</v>
      </c>
      <c r="E36" s="24">
        <f t="shared" si="1"/>
        <v>64.681724845995888</v>
      </c>
      <c r="F36" s="1" t="s">
        <v>116</v>
      </c>
      <c r="G36" s="1" t="s">
        <v>77</v>
      </c>
      <c r="H36" s="1" t="s">
        <v>96</v>
      </c>
      <c r="I36" s="1" t="s">
        <v>153</v>
      </c>
      <c r="J36" s="1" t="s">
        <v>153</v>
      </c>
      <c r="K36" s="1">
        <v>16</v>
      </c>
      <c r="L36" s="1" t="s">
        <v>241</v>
      </c>
      <c r="M36" s="1" t="s">
        <v>96</v>
      </c>
      <c r="N36" s="1" t="s">
        <v>152</v>
      </c>
      <c r="O36" s="1" t="s">
        <v>140</v>
      </c>
      <c r="P36" s="1" t="s">
        <v>149</v>
      </c>
      <c r="Q36" s="1" t="s">
        <v>140</v>
      </c>
      <c r="R36" s="1" t="s">
        <v>195</v>
      </c>
      <c r="S36" s="1" t="s">
        <v>87</v>
      </c>
      <c r="T36" s="1" t="s">
        <v>140</v>
      </c>
      <c r="U36" s="31">
        <v>2.967830253251198</v>
      </c>
      <c r="V36" s="1" t="s">
        <v>52</v>
      </c>
      <c r="W36" s="1" t="s">
        <v>132</v>
      </c>
      <c r="X36" s="1" t="s">
        <v>140</v>
      </c>
      <c r="Y36" s="1" t="s">
        <v>140</v>
      </c>
      <c r="Z36" s="1" t="s">
        <v>120</v>
      </c>
      <c r="AA36" s="1" t="s">
        <v>120</v>
      </c>
      <c r="AB36" s="1" t="s">
        <v>153</v>
      </c>
      <c r="AC36" s="1" t="s">
        <v>236</v>
      </c>
      <c r="AD36" s="1" t="s">
        <v>92</v>
      </c>
      <c r="AE36" s="33">
        <v>1.08</v>
      </c>
      <c r="AF36" s="29">
        <v>38836</v>
      </c>
      <c r="AG36" s="1" t="s">
        <v>150</v>
      </c>
      <c r="AH36" s="1" t="s">
        <v>154</v>
      </c>
      <c r="AI36" s="1" t="s">
        <v>141</v>
      </c>
      <c r="AJ36" s="1" t="s">
        <v>140</v>
      </c>
      <c r="AK36" s="1" t="s">
        <v>188</v>
      </c>
      <c r="AL36" s="1" t="s">
        <v>120</v>
      </c>
      <c r="AM36" s="1" t="s">
        <v>140</v>
      </c>
      <c r="AN36" s="1" t="s">
        <v>140</v>
      </c>
      <c r="AO36" s="1" t="s">
        <v>140</v>
      </c>
      <c r="AP36" s="1" t="s">
        <v>140</v>
      </c>
      <c r="AQ36" s="1" t="s">
        <v>153</v>
      </c>
      <c r="AR36" s="1" t="s">
        <v>242</v>
      </c>
      <c r="AS36" s="1" t="s">
        <v>243</v>
      </c>
      <c r="AT36" s="22" t="e">
        <f>AT35+0.58</f>
        <v>#REF!</v>
      </c>
      <c r="AU36" s="22" t="s">
        <v>218</v>
      </c>
      <c r="AV36" s="22" t="e">
        <f>AV35+0.58</f>
        <v>#REF!</v>
      </c>
      <c r="AW36" s="1" t="s">
        <v>153</v>
      </c>
      <c r="AY36" s="1"/>
    </row>
    <row r="37" spans="1:51" ht="29.1" customHeight="1" x14ac:dyDescent="0.15">
      <c r="A37" s="1" t="s">
        <v>370</v>
      </c>
      <c r="B37" s="9">
        <v>40092</v>
      </c>
      <c r="C37" s="1" t="s">
        <v>49</v>
      </c>
      <c r="D37" s="9">
        <v>16295</v>
      </c>
      <c r="E37" s="24">
        <f t="shared" si="1"/>
        <v>65.152635181382621</v>
      </c>
      <c r="F37" s="1" t="s">
        <v>116</v>
      </c>
      <c r="G37" s="1" t="s">
        <v>77</v>
      </c>
      <c r="H37" s="1" t="s">
        <v>96</v>
      </c>
      <c r="I37" s="1" t="s">
        <v>153</v>
      </c>
      <c r="J37" s="1" t="s">
        <v>153</v>
      </c>
      <c r="K37" s="1">
        <v>16</v>
      </c>
      <c r="L37" s="1" t="s">
        <v>241</v>
      </c>
      <c r="M37" s="1" t="s">
        <v>96</v>
      </c>
      <c r="N37" s="1" t="s">
        <v>152</v>
      </c>
      <c r="O37" s="1" t="s">
        <v>140</v>
      </c>
      <c r="P37" s="1" t="s">
        <v>149</v>
      </c>
      <c r="Q37" s="1" t="s">
        <v>140</v>
      </c>
      <c r="R37" s="1" t="s">
        <v>195</v>
      </c>
      <c r="S37" s="1" t="s">
        <v>87</v>
      </c>
      <c r="T37" s="1" t="s">
        <v>140</v>
      </c>
      <c r="U37" s="31">
        <v>3.4387405886379194</v>
      </c>
      <c r="V37" s="1" t="s">
        <v>141</v>
      </c>
      <c r="W37" s="1" t="s">
        <v>141</v>
      </c>
      <c r="X37" s="1" t="s">
        <v>140</v>
      </c>
      <c r="Y37" s="1" t="s">
        <v>140</v>
      </c>
      <c r="Z37" s="1" t="s">
        <v>120</v>
      </c>
      <c r="AA37" s="1" t="s">
        <v>120</v>
      </c>
      <c r="AB37" s="1" t="s">
        <v>153</v>
      </c>
      <c r="AC37" s="1" t="s">
        <v>236</v>
      </c>
      <c r="AD37" s="1" t="s">
        <v>92</v>
      </c>
      <c r="AE37" s="33">
        <v>1.08</v>
      </c>
      <c r="AF37" s="29">
        <v>38836</v>
      </c>
      <c r="AG37" s="1" t="s">
        <v>150</v>
      </c>
      <c r="AH37" s="1" t="s">
        <v>154</v>
      </c>
      <c r="AI37" s="1" t="s">
        <v>141</v>
      </c>
      <c r="AJ37" s="1" t="s">
        <v>140</v>
      </c>
      <c r="AK37" s="1" t="s">
        <v>188</v>
      </c>
      <c r="AL37" s="1" t="s">
        <v>120</v>
      </c>
      <c r="AM37" s="1" t="s">
        <v>140</v>
      </c>
      <c r="AN37" s="1" t="s">
        <v>140</v>
      </c>
      <c r="AO37" s="1" t="s">
        <v>140</v>
      </c>
      <c r="AP37" s="1" t="s">
        <v>140</v>
      </c>
      <c r="AQ37" s="1" t="s">
        <v>153</v>
      </c>
      <c r="AR37" s="1" t="s">
        <v>242</v>
      </c>
      <c r="AS37" s="1" t="s">
        <v>243</v>
      </c>
      <c r="AT37" s="22" t="e">
        <f>AT36+0.5</f>
        <v>#REF!</v>
      </c>
      <c r="AU37" s="22" t="s">
        <v>218</v>
      </c>
      <c r="AV37" s="22" t="e">
        <f>AV36+0.5</f>
        <v>#REF!</v>
      </c>
      <c r="AW37" s="1" t="s">
        <v>153</v>
      </c>
      <c r="AY37" s="1"/>
    </row>
    <row r="38" spans="1:51" ht="29.1" customHeight="1" x14ac:dyDescent="0.15">
      <c r="A38" s="1" t="s">
        <v>245</v>
      </c>
      <c r="B38" s="9">
        <v>39687</v>
      </c>
      <c r="C38" s="1" t="s">
        <v>49</v>
      </c>
      <c r="D38" s="9">
        <v>19483</v>
      </c>
      <c r="E38" s="24">
        <f t="shared" si="1"/>
        <v>55.315537303216978</v>
      </c>
      <c r="F38" s="1" t="s">
        <v>116</v>
      </c>
      <c r="G38" s="1" t="s">
        <v>77</v>
      </c>
      <c r="H38" s="1" t="s">
        <v>96</v>
      </c>
      <c r="I38" s="1" t="s">
        <v>153</v>
      </c>
      <c r="J38" s="1" t="s">
        <v>153</v>
      </c>
      <c r="K38" s="1">
        <v>14</v>
      </c>
      <c r="L38" s="1" t="s">
        <v>229</v>
      </c>
      <c r="M38" s="1" t="s">
        <v>96</v>
      </c>
      <c r="N38" s="1" t="s">
        <v>152</v>
      </c>
      <c r="O38" s="1" t="s">
        <v>140</v>
      </c>
      <c r="P38" s="1" t="s">
        <v>149</v>
      </c>
      <c r="Q38" s="1" t="s">
        <v>140</v>
      </c>
      <c r="R38" s="1" t="s">
        <v>195</v>
      </c>
      <c r="S38" s="1" t="s">
        <v>87</v>
      </c>
      <c r="T38" s="1" t="s">
        <v>140</v>
      </c>
      <c r="U38" s="31">
        <v>1.9028062970568105</v>
      </c>
      <c r="V38" s="1" t="s">
        <v>142</v>
      </c>
      <c r="W38" s="1" t="s">
        <v>305</v>
      </c>
      <c r="X38" s="1" t="s">
        <v>140</v>
      </c>
      <c r="Y38" s="1" t="s">
        <v>140</v>
      </c>
      <c r="Z38" s="1" t="s">
        <v>153</v>
      </c>
      <c r="AA38" s="1" t="s">
        <v>120</v>
      </c>
      <c r="AB38" s="1" t="s">
        <v>120</v>
      </c>
      <c r="AC38" s="1" t="s">
        <v>140</v>
      </c>
      <c r="AD38" s="1" t="s">
        <v>92</v>
      </c>
      <c r="AE38" s="33">
        <v>0.33</v>
      </c>
      <c r="AF38" s="29">
        <v>38992</v>
      </c>
      <c r="AG38" s="1" t="s">
        <v>150</v>
      </c>
      <c r="AH38" s="1" t="s">
        <v>141</v>
      </c>
      <c r="AI38" s="1" t="s">
        <v>363</v>
      </c>
      <c r="AJ38" s="1" t="s">
        <v>50</v>
      </c>
      <c r="AK38" s="1" t="s">
        <v>188</v>
      </c>
      <c r="AL38" s="1" t="s">
        <v>120</v>
      </c>
      <c r="AM38" s="1" t="s">
        <v>140</v>
      </c>
      <c r="AN38" s="1" t="s">
        <v>140</v>
      </c>
      <c r="AO38" s="1" t="s">
        <v>140</v>
      </c>
      <c r="AP38" s="1" t="s">
        <v>140</v>
      </c>
      <c r="AQ38" s="1" t="s">
        <v>120</v>
      </c>
      <c r="AR38" s="1" t="s">
        <v>140</v>
      </c>
      <c r="AS38" s="1" t="s">
        <v>141</v>
      </c>
      <c r="AT38" s="22" t="e">
        <f>#REF!+0.25</f>
        <v>#REF!</v>
      </c>
      <c r="AU38" s="22" t="s">
        <v>218</v>
      </c>
      <c r="AV38" s="22" t="e">
        <f>#REF!+0.25</f>
        <v>#REF!</v>
      </c>
      <c r="AW38" s="1" t="s">
        <v>153</v>
      </c>
      <c r="AY38" s="1"/>
    </row>
    <row r="39" spans="1:51" ht="29.1" customHeight="1" x14ac:dyDescent="0.15">
      <c r="A39" s="1" t="s">
        <v>292</v>
      </c>
      <c r="B39" s="9">
        <v>39916</v>
      </c>
      <c r="C39" s="1" t="s">
        <v>49</v>
      </c>
      <c r="D39" s="9">
        <v>19483</v>
      </c>
      <c r="E39" s="24">
        <f t="shared" si="1"/>
        <v>55.942505133470227</v>
      </c>
      <c r="F39" s="1" t="s">
        <v>116</v>
      </c>
      <c r="G39" s="1" t="s">
        <v>77</v>
      </c>
      <c r="H39" s="1" t="s">
        <v>96</v>
      </c>
      <c r="I39" s="1" t="s">
        <v>153</v>
      </c>
      <c r="J39" s="1" t="s">
        <v>153</v>
      </c>
      <c r="K39" s="1">
        <v>14</v>
      </c>
      <c r="L39" s="1" t="s">
        <v>229</v>
      </c>
      <c r="M39" s="1" t="s">
        <v>96</v>
      </c>
      <c r="N39" s="1" t="s">
        <v>152</v>
      </c>
      <c r="O39" s="1" t="s">
        <v>140</v>
      </c>
      <c r="P39" s="1" t="s">
        <v>149</v>
      </c>
      <c r="Q39" s="1" t="s">
        <v>140</v>
      </c>
      <c r="R39" s="1" t="s">
        <v>195</v>
      </c>
      <c r="S39" s="1" t="s">
        <v>87</v>
      </c>
      <c r="T39" s="1" t="s">
        <v>140</v>
      </c>
      <c r="U39" s="31">
        <v>2.5297741273100618</v>
      </c>
      <c r="V39" s="1" t="s">
        <v>142</v>
      </c>
      <c r="W39" s="1" t="s">
        <v>305</v>
      </c>
      <c r="X39" s="1" t="s">
        <v>140</v>
      </c>
      <c r="Y39" s="1" t="s">
        <v>140</v>
      </c>
      <c r="Z39" s="1" t="s">
        <v>153</v>
      </c>
      <c r="AA39" s="1" t="s">
        <v>120</v>
      </c>
      <c r="AB39" s="1" t="s">
        <v>120</v>
      </c>
      <c r="AC39" s="1" t="s">
        <v>140</v>
      </c>
      <c r="AD39" s="1" t="s">
        <v>92</v>
      </c>
      <c r="AE39" s="33">
        <v>0.83000000000000007</v>
      </c>
      <c r="AF39" s="29">
        <v>38992</v>
      </c>
      <c r="AG39" s="1" t="s">
        <v>150</v>
      </c>
      <c r="AH39" s="1" t="s">
        <v>141</v>
      </c>
      <c r="AI39" s="1" t="s">
        <v>363</v>
      </c>
      <c r="AJ39" s="1" t="s">
        <v>50</v>
      </c>
      <c r="AK39" s="1" t="s">
        <v>188</v>
      </c>
      <c r="AL39" s="1" t="s">
        <v>120</v>
      </c>
      <c r="AM39" s="1" t="s">
        <v>140</v>
      </c>
      <c r="AN39" s="1" t="s">
        <v>140</v>
      </c>
      <c r="AO39" s="1" t="s">
        <v>140</v>
      </c>
      <c r="AP39" s="1" t="s">
        <v>140</v>
      </c>
      <c r="AQ39" s="1" t="s">
        <v>120</v>
      </c>
      <c r="AR39" s="1" t="s">
        <v>140</v>
      </c>
      <c r="AS39" s="1" t="s">
        <v>141</v>
      </c>
      <c r="AT39" s="22" t="e">
        <f>AT38+0.67</f>
        <v>#REF!</v>
      </c>
      <c r="AU39" s="22" t="s">
        <v>218</v>
      </c>
      <c r="AV39" s="22" t="e">
        <f>AV38+0.67</f>
        <v>#REF!</v>
      </c>
      <c r="AW39" s="1" t="s">
        <v>153</v>
      </c>
      <c r="AY39" s="1"/>
    </row>
    <row r="40" spans="1:51" ht="29.1" customHeight="1" x14ac:dyDescent="0.15">
      <c r="A40" s="1" t="s">
        <v>303</v>
      </c>
      <c r="B40" s="9">
        <v>40072</v>
      </c>
      <c r="C40" s="1" t="s">
        <v>49</v>
      </c>
      <c r="D40" s="9">
        <v>19483</v>
      </c>
      <c r="E40" s="24">
        <f t="shared" si="1"/>
        <v>56.369609856262834</v>
      </c>
      <c r="F40" s="1" t="s">
        <v>116</v>
      </c>
      <c r="G40" s="1" t="s">
        <v>77</v>
      </c>
      <c r="H40" s="1" t="s">
        <v>96</v>
      </c>
      <c r="I40" s="1" t="s">
        <v>153</v>
      </c>
      <c r="J40" s="1" t="s">
        <v>153</v>
      </c>
      <c r="K40" s="1">
        <v>14</v>
      </c>
      <c r="L40" s="1" t="s">
        <v>229</v>
      </c>
      <c r="M40" s="1" t="s">
        <v>96</v>
      </c>
      <c r="N40" s="1" t="s">
        <v>152</v>
      </c>
      <c r="O40" s="1" t="s">
        <v>140</v>
      </c>
      <c r="P40" s="1" t="s">
        <v>149</v>
      </c>
      <c r="Q40" s="1" t="s">
        <v>140</v>
      </c>
      <c r="R40" s="1" t="s">
        <v>195</v>
      </c>
      <c r="S40" s="1" t="s">
        <v>87</v>
      </c>
      <c r="T40" s="1" t="s">
        <v>140</v>
      </c>
      <c r="U40" s="31">
        <v>2.9568788501026693</v>
      </c>
      <c r="V40" s="1" t="s">
        <v>142</v>
      </c>
      <c r="W40" s="1" t="s">
        <v>305</v>
      </c>
      <c r="X40" s="1" t="s">
        <v>140</v>
      </c>
      <c r="Y40" s="1" t="s">
        <v>140</v>
      </c>
      <c r="Z40" s="1" t="s">
        <v>153</v>
      </c>
      <c r="AA40" s="1" t="s">
        <v>120</v>
      </c>
      <c r="AB40" s="1" t="s">
        <v>120</v>
      </c>
      <c r="AC40" s="1" t="s">
        <v>140</v>
      </c>
      <c r="AD40" s="1" t="s">
        <v>92</v>
      </c>
      <c r="AE40" s="33">
        <v>0.83000000000000007</v>
      </c>
      <c r="AF40" s="29">
        <v>38992</v>
      </c>
      <c r="AG40" s="1" t="s">
        <v>150</v>
      </c>
      <c r="AH40" s="1" t="s">
        <v>141</v>
      </c>
      <c r="AI40" s="1" t="s">
        <v>363</v>
      </c>
      <c r="AJ40" s="1" t="s">
        <v>50</v>
      </c>
      <c r="AK40" s="1" t="s">
        <v>188</v>
      </c>
      <c r="AL40" s="1" t="s">
        <v>120</v>
      </c>
      <c r="AM40" s="1" t="s">
        <v>140</v>
      </c>
      <c r="AN40" s="1" t="s">
        <v>140</v>
      </c>
      <c r="AO40" s="1" t="s">
        <v>140</v>
      </c>
      <c r="AP40" s="1" t="s">
        <v>140</v>
      </c>
      <c r="AQ40" s="1" t="s">
        <v>120</v>
      </c>
      <c r="AR40" s="1" t="s">
        <v>140</v>
      </c>
      <c r="AS40" s="1" t="s">
        <v>141</v>
      </c>
      <c r="AT40" s="22" t="e">
        <f>AT39+0.42</f>
        <v>#REF!</v>
      </c>
      <c r="AU40" s="22" t="s">
        <v>218</v>
      </c>
      <c r="AV40" s="22" t="e">
        <f>AV39+0.42</f>
        <v>#REF!</v>
      </c>
      <c r="AW40" s="1" t="s">
        <v>153</v>
      </c>
      <c r="AY40" s="1"/>
    </row>
    <row r="41" spans="1:51" ht="29.1" customHeight="1" x14ac:dyDescent="0.15">
      <c r="A41" s="1" t="s">
        <v>247</v>
      </c>
      <c r="B41" s="9">
        <v>39694</v>
      </c>
      <c r="C41" s="1" t="s">
        <v>112</v>
      </c>
      <c r="D41" s="9">
        <v>16495</v>
      </c>
      <c r="E41" s="24">
        <f t="shared" si="1"/>
        <v>63.515400410677621</v>
      </c>
      <c r="F41" s="1" t="s">
        <v>116</v>
      </c>
      <c r="G41" s="1" t="s">
        <v>77</v>
      </c>
      <c r="H41" s="1" t="s">
        <v>96</v>
      </c>
      <c r="I41" s="1" t="s">
        <v>153</v>
      </c>
      <c r="J41" s="1" t="s">
        <v>153</v>
      </c>
      <c r="K41" s="1">
        <v>16</v>
      </c>
      <c r="L41" s="1" t="s">
        <v>246</v>
      </c>
      <c r="M41" s="1" t="s">
        <v>96</v>
      </c>
      <c r="N41" s="1" t="s">
        <v>152</v>
      </c>
      <c r="O41" s="1" t="s">
        <v>140</v>
      </c>
      <c r="P41" s="1" t="s">
        <v>149</v>
      </c>
      <c r="Q41" s="1" t="s">
        <v>140</v>
      </c>
      <c r="R41" s="1" t="s">
        <v>195</v>
      </c>
      <c r="S41" s="1" t="s">
        <v>87</v>
      </c>
      <c r="T41" s="1" t="s">
        <v>140</v>
      </c>
      <c r="U41" s="31">
        <v>1.0568104038329911</v>
      </c>
      <c r="V41" s="1" t="s">
        <v>52</v>
      </c>
      <c r="W41" s="1" t="s">
        <v>83</v>
      </c>
      <c r="X41" s="1" t="s">
        <v>140</v>
      </c>
      <c r="Y41" s="1" t="s">
        <v>140</v>
      </c>
      <c r="Z41" s="1" t="s">
        <v>153</v>
      </c>
      <c r="AA41" s="1" t="s">
        <v>120</v>
      </c>
      <c r="AB41" s="1" t="s">
        <v>141</v>
      </c>
      <c r="AC41" s="1" t="s">
        <v>140</v>
      </c>
      <c r="AD41" s="1" t="s">
        <v>143</v>
      </c>
      <c r="AE41" s="33">
        <v>0.77999999999999992</v>
      </c>
      <c r="AF41" s="29">
        <v>39308</v>
      </c>
      <c r="AG41" s="1" t="s">
        <v>96</v>
      </c>
      <c r="AH41" s="1" t="s">
        <v>141</v>
      </c>
      <c r="AI41" s="1" t="s">
        <v>363</v>
      </c>
      <c r="AJ41" s="1" t="s">
        <v>50</v>
      </c>
      <c r="AK41" s="1" t="s">
        <v>188</v>
      </c>
      <c r="AL41" s="1" t="s">
        <v>120</v>
      </c>
      <c r="AM41" s="1" t="s">
        <v>140</v>
      </c>
      <c r="AN41" s="1" t="s">
        <v>140</v>
      </c>
      <c r="AO41" s="1" t="s">
        <v>140</v>
      </c>
      <c r="AP41" s="1" t="s">
        <v>140</v>
      </c>
      <c r="AQ41" s="1" t="s">
        <v>120</v>
      </c>
      <c r="AR41" s="1" t="s">
        <v>140</v>
      </c>
      <c r="AS41" s="1" t="s">
        <v>141</v>
      </c>
      <c r="AT41" s="22" t="e">
        <f>#REF!+0.25</f>
        <v>#REF!</v>
      </c>
      <c r="AU41" s="22" t="s">
        <v>218</v>
      </c>
      <c r="AV41" s="22" t="e">
        <f>#REF!+0.33</f>
        <v>#REF!</v>
      </c>
      <c r="AW41" s="1" t="s">
        <v>153</v>
      </c>
      <c r="AY41" s="1"/>
    </row>
    <row r="42" spans="1:51" ht="29.1" customHeight="1" x14ac:dyDescent="0.15">
      <c r="A42" s="1" t="s">
        <v>293</v>
      </c>
      <c r="B42" s="27">
        <v>39953</v>
      </c>
      <c r="C42" s="21" t="s">
        <v>115</v>
      </c>
      <c r="D42" s="27">
        <v>17308</v>
      </c>
      <c r="E42" s="24">
        <f t="shared" si="1"/>
        <v>61.998631074606436</v>
      </c>
      <c r="F42" s="15" t="s">
        <v>116</v>
      </c>
      <c r="G42" s="1" t="s">
        <v>77</v>
      </c>
      <c r="H42" s="15" t="s">
        <v>150</v>
      </c>
      <c r="I42" s="1" t="s">
        <v>153</v>
      </c>
      <c r="J42" s="1" t="s">
        <v>153</v>
      </c>
      <c r="K42" s="15">
        <v>18</v>
      </c>
      <c r="L42" s="15" t="s">
        <v>307</v>
      </c>
      <c r="M42" s="15" t="s">
        <v>96</v>
      </c>
      <c r="N42" s="15" t="s">
        <v>152</v>
      </c>
      <c r="O42" s="15" t="s">
        <v>140</v>
      </c>
      <c r="P42" s="15" t="s">
        <v>149</v>
      </c>
      <c r="Q42" s="15" t="s">
        <v>140</v>
      </c>
      <c r="R42" s="15" t="s">
        <v>195</v>
      </c>
      <c r="S42" s="15" t="s">
        <v>87</v>
      </c>
      <c r="T42" s="15" t="s">
        <v>140</v>
      </c>
      <c r="U42" s="39">
        <v>1.1498973305954825</v>
      </c>
      <c r="V42" s="1" t="s">
        <v>142</v>
      </c>
      <c r="W42" s="1" t="s">
        <v>66</v>
      </c>
      <c r="X42" s="1" t="s">
        <v>140</v>
      </c>
      <c r="Y42" s="15" t="s">
        <v>140</v>
      </c>
      <c r="Z42" s="15" t="s">
        <v>153</v>
      </c>
      <c r="AA42" s="15" t="s">
        <v>120</v>
      </c>
      <c r="AB42" s="15" t="s">
        <v>120</v>
      </c>
      <c r="AC42" s="15" t="s">
        <v>140</v>
      </c>
      <c r="AD42" s="15" t="s">
        <v>78</v>
      </c>
      <c r="AE42" s="34">
        <v>0.5</v>
      </c>
      <c r="AF42" s="30">
        <v>39533</v>
      </c>
      <c r="AG42" s="15" t="s">
        <v>150</v>
      </c>
      <c r="AH42" s="15" t="s">
        <v>154</v>
      </c>
      <c r="AI42" s="1" t="s">
        <v>363</v>
      </c>
      <c r="AJ42" s="15" t="s">
        <v>50</v>
      </c>
      <c r="AK42" s="1" t="s">
        <v>188</v>
      </c>
      <c r="AL42" s="15" t="s">
        <v>153</v>
      </c>
      <c r="AM42" s="15">
        <v>2000</v>
      </c>
      <c r="AN42" s="15" t="s">
        <v>96</v>
      </c>
      <c r="AO42" s="15" t="s">
        <v>140</v>
      </c>
      <c r="AP42" s="15" t="s">
        <v>140</v>
      </c>
      <c r="AQ42" s="15" t="s">
        <v>120</v>
      </c>
      <c r="AR42" s="15" t="s">
        <v>140</v>
      </c>
      <c r="AS42" s="15" t="s">
        <v>141</v>
      </c>
      <c r="AT42" s="50" t="e">
        <f>#REF!+0.25</f>
        <v>#REF!</v>
      </c>
      <c r="AU42" s="50" t="s">
        <v>218</v>
      </c>
      <c r="AV42" s="22" t="e">
        <f>#REF!+0.25</f>
        <v>#REF!</v>
      </c>
      <c r="AW42" s="15" t="s">
        <v>153</v>
      </c>
      <c r="AX42" s="15"/>
      <c r="AY42" s="1"/>
    </row>
    <row r="43" spans="1:51" ht="29.1" customHeight="1" x14ac:dyDescent="0.15">
      <c r="A43" s="1" t="s">
        <v>294</v>
      </c>
      <c r="B43" s="25">
        <v>39989</v>
      </c>
      <c r="C43" s="15" t="s">
        <v>115</v>
      </c>
      <c r="D43" s="25">
        <v>17308</v>
      </c>
      <c r="E43" s="24">
        <f t="shared" si="1"/>
        <v>62.097193702943187</v>
      </c>
      <c r="F43" s="15" t="s">
        <v>116</v>
      </c>
      <c r="G43" s="1" t="s">
        <v>77</v>
      </c>
      <c r="H43" s="15" t="s">
        <v>150</v>
      </c>
      <c r="I43" s="1" t="s">
        <v>153</v>
      </c>
      <c r="J43" s="1" t="s">
        <v>153</v>
      </c>
      <c r="K43" s="15">
        <v>18</v>
      </c>
      <c r="L43" s="15" t="s">
        <v>307</v>
      </c>
      <c r="M43" s="15" t="s">
        <v>96</v>
      </c>
      <c r="N43" s="15" t="s">
        <v>152</v>
      </c>
      <c r="O43" s="15" t="s">
        <v>140</v>
      </c>
      <c r="P43" s="15" t="s">
        <v>149</v>
      </c>
      <c r="Q43" s="15" t="s">
        <v>140</v>
      </c>
      <c r="R43" s="15" t="s">
        <v>195</v>
      </c>
      <c r="S43" s="15" t="s">
        <v>87</v>
      </c>
      <c r="T43" s="15" t="s">
        <v>140</v>
      </c>
      <c r="U43" s="39">
        <v>1.2484599589322383</v>
      </c>
      <c r="V43" s="1" t="s">
        <v>142</v>
      </c>
      <c r="W43" s="1" t="s">
        <v>66</v>
      </c>
      <c r="X43" s="1" t="s">
        <v>140</v>
      </c>
      <c r="Y43" s="15" t="s">
        <v>140</v>
      </c>
      <c r="Z43" s="15" t="s">
        <v>153</v>
      </c>
      <c r="AA43" s="15" t="s">
        <v>120</v>
      </c>
      <c r="AB43" s="15" t="s">
        <v>120</v>
      </c>
      <c r="AC43" s="15" t="s">
        <v>140</v>
      </c>
      <c r="AD43" s="15" t="s">
        <v>78</v>
      </c>
      <c r="AE43" s="34">
        <v>0.57999999999999996</v>
      </c>
      <c r="AF43" s="30">
        <v>39533</v>
      </c>
      <c r="AG43" s="15" t="s">
        <v>150</v>
      </c>
      <c r="AH43" s="15" t="s">
        <v>154</v>
      </c>
      <c r="AI43" s="1" t="s">
        <v>363</v>
      </c>
      <c r="AJ43" s="15" t="s">
        <v>50</v>
      </c>
      <c r="AK43" s="1" t="s">
        <v>188</v>
      </c>
      <c r="AL43" s="15" t="s">
        <v>153</v>
      </c>
      <c r="AM43" s="15">
        <v>2000</v>
      </c>
      <c r="AN43" s="15" t="s">
        <v>96</v>
      </c>
      <c r="AO43" s="15" t="s">
        <v>140</v>
      </c>
      <c r="AP43" s="15" t="s">
        <v>140</v>
      </c>
      <c r="AQ43" s="15" t="s">
        <v>120</v>
      </c>
      <c r="AR43" s="15" t="s">
        <v>140</v>
      </c>
      <c r="AS43" s="15" t="s">
        <v>141</v>
      </c>
      <c r="AT43" s="50" t="e">
        <f>AT42+0.08</f>
        <v>#REF!</v>
      </c>
      <c r="AU43" s="50" t="s">
        <v>218</v>
      </c>
      <c r="AV43" s="22" t="e">
        <f>AV42+0.08</f>
        <v>#REF!</v>
      </c>
      <c r="AW43" s="15" t="s">
        <v>153</v>
      </c>
      <c r="AX43" s="15"/>
      <c r="AY43" s="1"/>
    </row>
    <row r="44" spans="1:51" ht="29.1" customHeight="1" x14ac:dyDescent="0.15">
      <c r="A44" s="1" t="s">
        <v>371</v>
      </c>
      <c r="B44" s="25">
        <v>40207</v>
      </c>
      <c r="C44" s="15" t="s">
        <v>115</v>
      </c>
      <c r="D44" s="25">
        <v>17308</v>
      </c>
      <c r="E44" s="24">
        <f t="shared" si="1"/>
        <v>62.69404517453799</v>
      </c>
      <c r="F44" s="15" t="s">
        <v>116</v>
      </c>
      <c r="G44" s="1" t="s">
        <v>77</v>
      </c>
      <c r="H44" s="15" t="s">
        <v>150</v>
      </c>
      <c r="I44" s="1" t="s">
        <v>153</v>
      </c>
      <c r="J44" s="1" t="s">
        <v>153</v>
      </c>
      <c r="K44" s="15">
        <v>18</v>
      </c>
      <c r="L44" s="15" t="s">
        <v>307</v>
      </c>
      <c r="M44" s="15" t="s">
        <v>96</v>
      </c>
      <c r="N44" s="15" t="s">
        <v>152</v>
      </c>
      <c r="O44" s="15" t="s">
        <v>140</v>
      </c>
      <c r="P44" s="15" t="s">
        <v>149</v>
      </c>
      <c r="Q44" s="15" t="s">
        <v>140</v>
      </c>
      <c r="R44" s="15" t="s">
        <v>195</v>
      </c>
      <c r="S44" s="15" t="s">
        <v>87</v>
      </c>
      <c r="T44" s="15" t="s">
        <v>140</v>
      </c>
      <c r="U44" s="39">
        <v>1.8453114305270362</v>
      </c>
      <c r="V44" s="1" t="s">
        <v>141</v>
      </c>
      <c r="W44" s="1" t="s">
        <v>141</v>
      </c>
      <c r="X44" s="1" t="s">
        <v>140</v>
      </c>
      <c r="Y44" s="15" t="s">
        <v>140</v>
      </c>
      <c r="Z44" s="15" t="s">
        <v>153</v>
      </c>
      <c r="AA44" s="15" t="s">
        <v>120</v>
      </c>
      <c r="AB44" s="15" t="s">
        <v>120</v>
      </c>
      <c r="AC44" s="15" t="s">
        <v>140</v>
      </c>
      <c r="AD44" s="15" t="s">
        <v>78</v>
      </c>
      <c r="AE44" s="34">
        <v>1.08</v>
      </c>
      <c r="AF44" s="30">
        <v>39533</v>
      </c>
      <c r="AG44" s="15" t="s">
        <v>150</v>
      </c>
      <c r="AH44" s="15" t="s">
        <v>154</v>
      </c>
      <c r="AI44" s="1" t="s">
        <v>363</v>
      </c>
      <c r="AJ44" s="15" t="s">
        <v>50</v>
      </c>
      <c r="AK44" s="1" t="s">
        <v>188</v>
      </c>
      <c r="AL44" s="15" t="s">
        <v>153</v>
      </c>
      <c r="AM44" s="15">
        <v>2000</v>
      </c>
      <c r="AN44" s="15" t="s">
        <v>96</v>
      </c>
      <c r="AO44" s="15" t="s">
        <v>140</v>
      </c>
      <c r="AP44" s="15" t="s">
        <v>140</v>
      </c>
      <c r="AQ44" s="15" t="s">
        <v>120</v>
      </c>
      <c r="AR44" s="15" t="s">
        <v>140</v>
      </c>
      <c r="AS44" s="15" t="s">
        <v>141</v>
      </c>
      <c r="AT44" s="50" t="e">
        <f>AT43+0.58</f>
        <v>#REF!</v>
      </c>
      <c r="AU44" s="50" t="s">
        <v>218</v>
      </c>
      <c r="AV44" s="22" t="e">
        <f>AV43+0.58</f>
        <v>#REF!</v>
      </c>
      <c r="AW44" s="15" t="s">
        <v>153</v>
      </c>
      <c r="AX44" s="15"/>
      <c r="AY44" s="1"/>
    </row>
    <row r="45" spans="1:51" ht="29.1" customHeight="1" x14ac:dyDescent="0.15">
      <c r="A45" s="1" t="s">
        <v>372</v>
      </c>
      <c r="B45" s="25">
        <v>40347</v>
      </c>
      <c r="C45" s="15" t="s">
        <v>115</v>
      </c>
      <c r="D45" s="25">
        <v>17308</v>
      </c>
      <c r="E45" s="24">
        <f t="shared" si="1"/>
        <v>63.077344284736483</v>
      </c>
      <c r="F45" s="15" t="s">
        <v>116</v>
      </c>
      <c r="G45" s="1" t="s">
        <v>77</v>
      </c>
      <c r="H45" s="15" t="s">
        <v>150</v>
      </c>
      <c r="I45" s="1" t="s">
        <v>153</v>
      </c>
      <c r="J45" s="1" t="s">
        <v>153</v>
      </c>
      <c r="K45" s="15">
        <v>18</v>
      </c>
      <c r="L45" s="15" t="s">
        <v>307</v>
      </c>
      <c r="M45" s="15" t="s">
        <v>96</v>
      </c>
      <c r="N45" s="15" t="s">
        <v>152</v>
      </c>
      <c r="O45" s="15" t="s">
        <v>140</v>
      </c>
      <c r="P45" s="15" t="s">
        <v>149</v>
      </c>
      <c r="Q45" s="15" t="s">
        <v>140</v>
      </c>
      <c r="R45" s="15" t="s">
        <v>195</v>
      </c>
      <c r="S45" s="15" t="s">
        <v>87</v>
      </c>
      <c r="T45" s="15" t="s">
        <v>140</v>
      </c>
      <c r="U45" s="39">
        <v>2.2286105407255303</v>
      </c>
      <c r="V45" s="1" t="s">
        <v>141</v>
      </c>
      <c r="W45" s="1" t="s">
        <v>141</v>
      </c>
      <c r="X45" s="1" t="s">
        <v>140</v>
      </c>
      <c r="Y45" s="15" t="s">
        <v>140</v>
      </c>
      <c r="Z45" s="15" t="s">
        <v>153</v>
      </c>
      <c r="AA45" s="15" t="s">
        <v>120</v>
      </c>
      <c r="AB45" s="15" t="s">
        <v>120</v>
      </c>
      <c r="AC45" s="15" t="s">
        <v>140</v>
      </c>
      <c r="AD45" s="15" t="s">
        <v>78</v>
      </c>
      <c r="AE45" s="34">
        <v>1.08</v>
      </c>
      <c r="AF45" s="30">
        <v>39533</v>
      </c>
      <c r="AG45" s="15" t="s">
        <v>150</v>
      </c>
      <c r="AH45" s="15" t="s">
        <v>154</v>
      </c>
      <c r="AI45" s="1" t="s">
        <v>363</v>
      </c>
      <c r="AJ45" s="15" t="s">
        <v>50</v>
      </c>
      <c r="AK45" s="1" t="s">
        <v>188</v>
      </c>
      <c r="AL45" s="15" t="s">
        <v>153</v>
      </c>
      <c r="AM45" s="15">
        <v>2000</v>
      </c>
      <c r="AN45" s="15" t="s">
        <v>96</v>
      </c>
      <c r="AO45" s="15" t="s">
        <v>140</v>
      </c>
      <c r="AP45" s="15" t="s">
        <v>140</v>
      </c>
      <c r="AQ45" s="15" t="s">
        <v>120</v>
      </c>
      <c r="AR45" s="15" t="s">
        <v>140</v>
      </c>
      <c r="AS45" s="15" t="s">
        <v>141</v>
      </c>
      <c r="AT45" s="50" t="e">
        <f>AT44+0.42</f>
        <v>#REF!</v>
      </c>
      <c r="AU45" s="50" t="s">
        <v>218</v>
      </c>
      <c r="AV45" s="22" t="e">
        <f>AV44+0.42</f>
        <v>#REF!</v>
      </c>
      <c r="AW45" s="15" t="s">
        <v>153</v>
      </c>
      <c r="AX45" s="15"/>
      <c r="AY45" s="1"/>
    </row>
    <row r="46" spans="1:51" ht="29.1" customHeight="1" x14ac:dyDescent="0.15">
      <c r="A46" s="1" t="s">
        <v>295</v>
      </c>
      <c r="B46" s="25">
        <v>39953</v>
      </c>
      <c r="C46" s="15" t="s">
        <v>49</v>
      </c>
      <c r="D46" s="25">
        <v>14303</v>
      </c>
      <c r="E46" s="24">
        <f t="shared" ref="E46:E59" si="2">(B46-D46)/365.25</f>
        <v>70.225872689938399</v>
      </c>
      <c r="F46" s="15" t="s">
        <v>116</v>
      </c>
      <c r="G46" s="1" t="s">
        <v>77</v>
      </c>
      <c r="H46" s="21" t="s">
        <v>96</v>
      </c>
      <c r="I46" s="1" t="s">
        <v>153</v>
      </c>
      <c r="J46" s="1" t="s">
        <v>153</v>
      </c>
      <c r="K46" s="15">
        <v>12</v>
      </c>
      <c r="L46" s="15" t="s">
        <v>308</v>
      </c>
      <c r="M46" s="15" t="s">
        <v>96</v>
      </c>
      <c r="N46" s="15" t="s">
        <v>152</v>
      </c>
      <c r="O46" s="15" t="s">
        <v>140</v>
      </c>
      <c r="P46" s="15" t="s">
        <v>149</v>
      </c>
      <c r="Q46" s="15" t="s">
        <v>140</v>
      </c>
      <c r="R46" s="15" t="s">
        <v>195</v>
      </c>
      <c r="S46" s="15" t="s">
        <v>87</v>
      </c>
      <c r="T46" s="15" t="s">
        <v>140</v>
      </c>
      <c r="U46" s="39">
        <v>0.58042436687200549</v>
      </c>
      <c r="V46" s="15" t="s">
        <v>52</v>
      </c>
      <c r="W46" s="15" t="s">
        <v>83</v>
      </c>
      <c r="X46" s="1" t="s">
        <v>140</v>
      </c>
      <c r="Y46" s="15" t="s">
        <v>140</v>
      </c>
      <c r="Z46" s="15" t="s">
        <v>120</v>
      </c>
      <c r="AA46" s="15" t="s">
        <v>120</v>
      </c>
      <c r="AB46" s="15" t="s">
        <v>120</v>
      </c>
      <c r="AC46" s="15" t="s">
        <v>140</v>
      </c>
      <c r="AD46" s="15" t="s">
        <v>143</v>
      </c>
      <c r="AE46" s="34">
        <v>0.38</v>
      </c>
      <c r="AF46" s="30">
        <v>39741</v>
      </c>
      <c r="AG46" s="15" t="s">
        <v>150</v>
      </c>
      <c r="AH46" s="15" t="s">
        <v>154</v>
      </c>
      <c r="AI46" s="15" t="s">
        <v>362</v>
      </c>
      <c r="AJ46" s="15" t="s">
        <v>50</v>
      </c>
      <c r="AK46" s="1" t="s">
        <v>188</v>
      </c>
      <c r="AL46" s="15" t="s">
        <v>120</v>
      </c>
      <c r="AM46" s="15" t="s">
        <v>140</v>
      </c>
      <c r="AN46" s="15" t="s">
        <v>140</v>
      </c>
      <c r="AO46" s="15" t="s">
        <v>140</v>
      </c>
      <c r="AP46" s="15" t="s">
        <v>140</v>
      </c>
      <c r="AQ46" s="15" t="s">
        <v>120</v>
      </c>
      <c r="AR46" s="15" t="s">
        <v>140</v>
      </c>
      <c r="AS46" s="15" t="s">
        <v>141</v>
      </c>
      <c r="AT46" s="50" t="e">
        <f>AT42</f>
        <v>#REF!</v>
      </c>
      <c r="AU46" s="50" t="s">
        <v>218</v>
      </c>
      <c r="AV46" s="22" t="e">
        <f>#REF!+0.25</f>
        <v>#REF!</v>
      </c>
      <c r="AW46" s="15" t="s">
        <v>153</v>
      </c>
      <c r="AX46" s="15"/>
      <c r="AY46" s="1"/>
    </row>
    <row r="47" spans="1:51" ht="29.1" customHeight="1" x14ac:dyDescent="0.15">
      <c r="A47" s="1" t="s">
        <v>373</v>
      </c>
      <c r="B47" s="25">
        <v>40163</v>
      </c>
      <c r="C47" s="15" t="s">
        <v>49</v>
      </c>
      <c r="D47" s="25">
        <v>14303</v>
      </c>
      <c r="E47" s="24">
        <f t="shared" si="2"/>
        <v>70.800821355236138</v>
      </c>
      <c r="F47" s="15" t="s">
        <v>116</v>
      </c>
      <c r="G47" s="1" t="s">
        <v>77</v>
      </c>
      <c r="H47" s="21" t="s">
        <v>96</v>
      </c>
      <c r="I47" s="1" t="s">
        <v>153</v>
      </c>
      <c r="J47" s="1" t="s">
        <v>153</v>
      </c>
      <c r="K47" s="15">
        <v>12</v>
      </c>
      <c r="L47" s="15" t="s">
        <v>308</v>
      </c>
      <c r="M47" s="15" t="s">
        <v>96</v>
      </c>
      <c r="N47" s="15" t="s">
        <v>152</v>
      </c>
      <c r="O47" s="15" t="s">
        <v>140</v>
      </c>
      <c r="P47" s="15" t="s">
        <v>149</v>
      </c>
      <c r="Q47" s="15" t="s">
        <v>140</v>
      </c>
      <c r="R47" s="15" t="s">
        <v>195</v>
      </c>
      <c r="S47" s="15" t="s">
        <v>87</v>
      </c>
      <c r="T47" s="15" t="s">
        <v>140</v>
      </c>
      <c r="U47" s="39">
        <v>1.1553730321697468</v>
      </c>
      <c r="V47" s="15" t="s">
        <v>141</v>
      </c>
      <c r="W47" s="15" t="s">
        <v>141</v>
      </c>
      <c r="X47" s="1" t="s">
        <v>140</v>
      </c>
      <c r="Y47" s="15" t="s">
        <v>140</v>
      </c>
      <c r="Z47" s="15" t="s">
        <v>120</v>
      </c>
      <c r="AA47" s="15" t="s">
        <v>120</v>
      </c>
      <c r="AB47" s="15" t="s">
        <v>120</v>
      </c>
      <c r="AC47" s="15" t="s">
        <v>140</v>
      </c>
      <c r="AD47" s="15" t="s">
        <v>143</v>
      </c>
      <c r="AE47" s="34">
        <v>0.88</v>
      </c>
      <c r="AF47" s="30">
        <v>39741</v>
      </c>
      <c r="AG47" s="15" t="s">
        <v>150</v>
      </c>
      <c r="AH47" s="15" t="s">
        <v>154</v>
      </c>
      <c r="AI47" s="15" t="s">
        <v>362</v>
      </c>
      <c r="AJ47" s="15" t="s">
        <v>50</v>
      </c>
      <c r="AK47" s="1" t="s">
        <v>188</v>
      </c>
      <c r="AL47" s="15" t="s">
        <v>120</v>
      </c>
      <c r="AM47" s="15" t="s">
        <v>140</v>
      </c>
      <c r="AN47" s="15" t="s">
        <v>140</v>
      </c>
      <c r="AO47" s="15" t="s">
        <v>140</v>
      </c>
      <c r="AP47" s="15" t="s">
        <v>140</v>
      </c>
      <c r="AQ47" s="15" t="s">
        <v>120</v>
      </c>
      <c r="AR47" s="15" t="s">
        <v>140</v>
      </c>
      <c r="AS47" s="15" t="s">
        <v>141</v>
      </c>
      <c r="AT47" s="50" t="e">
        <f>AT46+0.58</f>
        <v>#REF!</v>
      </c>
      <c r="AU47" s="50" t="s">
        <v>218</v>
      </c>
      <c r="AV47" s="22" t="e">
        <f>AV46+0.58</f>
        <v>#REF!</v>
      </c>
      <c r="AW47" s="15" t="s">
        <v>153</v>
      </c>
      <c r="AX47" s="15"/>
      <c r="AY47" s="1"/>
    </row>
    <row r="48" spans="1:51" ht="29.1" customHeight="1" x14ac:dyDescent="0.15">
      <c r="A48" s="1" t="s">
        <v>374</v>
      </c>
      <c r="B48" s="25">
        <v>40290</v>
      </c>
      <c r="C48" s="15" t="s">
        <v>49</v>
      </c>
      <c r="D48" s="25">
        <v>14303</v>
      </c>
      <c r="E48" s="24">
        <f t="shared" si="2"/>
        <v>71.148528405201915</v>
      </c>
      <c r="F48" s="15" t="s">
        <v>116</v>
      </c>
      <c r="G48" s="1" t="s">
        <v>77</v>
      </c>
      <c r="H48" s="21" t="s">
        <v>96</v>
      </c>
      <c r="I48" s="1" t="s">
        <v>153</v>
      </c>
      <c r="J48" s="1" t="s">
        <v>153</v>
      </c>
      <c r="K48" s="15">
        <v>12</v>
      </c>
      <c r="L48" s="15" t="s">
        <v>308</v>
      </c>
      <c r="M48" s="15" t="s">
        <v>96</v>
      </c>
      <c r="N48" s="15" t="s">
        <v>152</v>
      </c>
      <c r="O48" s="15" t="s">
        <v>140</v>
      </c>
      <c r="P48" s="15" t="s">
        <v>149</v>
      </c>
      <c r="Q48" s="15" t="s">
        <v>140</v>
      </c>
      <c r="R48" s="15" t="s">
        <v>195</v>
      </c>
      <c r="S48" s="15" t="s">
        <v>87</v>
      </c>
      <c r="T48" s="15" t="s">
        <v>140</v>
      </c>
      <c r="U48" s="39">
        <v>1.5030800821355237</v>
      </c>
      <c r="V48" s="15" t="s">
        <v>141</v>
      </c>
      <c r="W48" s="15" t="s">
        <v>141</v>
      </c>
      <c r="X48" s="1" t="s">
        <v>140</v>
      </c>
      <c r="Y48" s="15" t="s">
        <v>140</v>
      </c>
      <c r="Z48" s="15" t="s">
        <v>120</v>
      </c>
      <c r="AA48" s="15" t="s">
        <v>120</v>
      </c>
      <c r="AB48" s="15" t="s">
        <v>120</v>
      </c>
      <c r="AC48" s="15" t="s">
        <v>140</v>
      </c>
      <c r="AD48" s="15" t="s">
        <v>143</v>
      </c>
      <c r="AE48" s="34">
        <v>0.88</v>
      </c>
      <c r="AF48" s="30">
        <v>39741</v>
      </c>
      <c r="AG48" s="15" t="s">
        <v>150</v>
      </c>
      <c r="AH48" s="15" t="s">
        <v>154</v>
      </c>
      <c r="AI48" s="15" t="s">
        <v>362</v>
      </c>
      <c r="AJ48" s="15" t="s">
        <v>50</v>
      </c>
      <c r="AK48" s="1" t="s">
        <v>188</v>
      </c>
      <c r="AL48" s="15" t="s">
        <v>120</v>
      </c>
      <c r="AM48" s="15" t="s">
        <v>140</v>
      </c>
      <c r="AN48" s="15" t="s">
        <v>140</v>
      </c>
      <c r="AO48" s="15" t="s">
        <v>140</v>
      </c>
      <c r="AP48" s="15" t="s">
        <v>140</v>
      </c>
      <c r="AQ48" s="15" t="s">
        <v>120</v>
      </c>
      <c r="AR48" s="15" t="s">
        <v>140</v>
      </c>
      <c r="AS48" s="15" t="s">
        <v>141</v>
      </c>
      <c r="AT48" s="50" t="e">
        <f>AT47+0.33</f>
        <v>#REF!</v>
      </c>
      <c r="AU48" s="50" t="s">
        <v>218</v>
      </c>
      <c r="AV48" s="22" t="e">
        <f>AV47+0.33</f>
        <v>#REF!</v>
      </c>
      <c r="AW48" s="15" t="s">
        <v>153</v>
      </c>
      <c r="AX48" s="15"/>
      <c r="AY48" s="1"/>
    </row>
    <row r="49" spans="1:54" ht="29.1" customHeight="1" x14ac:dyDescent="0.15">
      <c r="A49" s="1" t="s">
        <v>296</v>
      </c>
      <c r="B49" s="25">
        <v>39969</v>
      </c>
      <c r="C49" s="15" t="s">
        <v>112</v>
      </c>
      <c r="D49" s="25">
        <v>19749</v>
      </c>
      <c r="E49" s="24">
        <f t="shared" si="2"/>
        <v>55.359342915811091</v>
      </c>
      <c r="F49" s="15" t="s">
        <v>151</v>
      </c>
      <c r="G49" s="1" t="s">
        <v>77</v>
      </c>
      <c r="H49" s="21" t="s">
        <v>96</v>
      </c>
      <c r="I49" s="1" t="s">
        <v>153</v>
      </c>
      <c r="J49" s="1" t="s">
        <v>153</v>
      </c>
      <c r="K49" s="15">
        <v>12</v>
      </c>
      <c r="L49" s="15" t="s">
        <v>309</v>
      </c>
      <c r="M49" s="15" t="s">
        <v>96</v>
      </c>
      <c r="N49" s="15" t="s">
        <v>152</v>
      </c>
      <c r="O49" s="15" t="s">
        <v>140</v>
      </c>
      <c r="P49" s="15" t="s">
        <v>149</v>
      </c>
      <c r="Q49" s="15" t="s">
        <v>140</v>
      </c>
      <c r="R49" s="15" t="s">
        <v>195</v>
      </c>
      <c r="S49" s="15" t="s">
        <v>87</v>
      </c>
      <c r="T49" s="15" t="s">
        <v>140</v>
      </c>
      <c r="U49" s="39">
        <v>0.88706365503080087</v>
      </c>
      <c r="V49" s="15" t="s">
        <v>52</v>
      </c>
      <c r="W49" s="15" t="s">
        <v>306</v>
      </c>
      <c r="X49" s="1" t="s">
        <v>140</v>
      </c>
      <c r="Y49" s="15" t="s">
        <v>140</v>
      </c>
      <c r="Z49" s="15" t="s">
        <v>120</v>
      </c>
      <c r="AA49" s="15" t="s">
        <v>120</v>
      </c>
      <c r="AB49" s="15" t="s">
        <v>153</v>
      </c>
      <c r="AC49" s="15" t="s">
        <v>312</v>
      </c>
      <c r="AD49" s="15" t="s">
        <v>143</v>
      </c>
      <c r="AE49" s="34">
        <v>0.5</v>
      </c>
      <c r="AF49" s="30">
        <v>39645</v>
      </c>
      <c r="AG49" s="15" t="s">
        <v>150</v>
      </c>
      <c r="AH49" s="15" t="s">
        <v>122</v>
      </c>
      <c r="AI49" s="15" t="s">
        <v>364</v>
      </c>
      <c r="AJ49" s="15" t="s">
        <v>50</v>
      </c>
      <c r="AK49" s="1" t="s">
        <v>313</v>
      </c>
      <c r="AL49" s="15" t="s">
        <v>120</v>
      </c>
      <c r="AM49" s="15" t="s">
        <v>140</v>
      </c>
      <c r="AN49" s="15" t="s">
        <v>140</v>
      </c>
      <c r="AO49" s="15" t="s">
        <v>140</v>
      </c>
      <c r="AP49" s="15" t="s">
        <v>140</v>
      </c>
      <c r="AQ49" s="15" t="s">
        <v>120</v>
      </c>
      <c r="AR49" s="15" t="s">
        <v>140</v>
      </c>
      <c r="AS49" s="15" t="s">
        <v>141</v>
      </c>
      <c r="AT49" s="50" t="e">
        <f>#REF!+0.33</f>
        <v>#REF!</v>
      </c>
      <c r="AU49" s="50" t="s">
        <v>218</v>
      </c>
      <c r="AV49" s="22" t="e">
        <f>#REF!+0.33</f>
        <v>#REF!</v>
      </c>
      <c r="AW49" s="15" t="s">
        <v>153</v>
      </c>
      <c r="AX49" s="15"/>
      <c r="AY49" s="1"/>
    </row>
    <row r="50" spans="1:54" ht="29.1" customHeight="1" x14ac:dyDescent="0.15">
      <c r="A50" s="1" t="s">
        <v>297</v>
      </c>
      <c r="B50" s="25">
        <v>40039</v>
      </c>
      <c r="C50" s="15" t="s">
        <v>112</v>
      </c>
      <c r="D50" s="25">
        <v>19749</v>
      </c>
      <c r="E50" s="24">
        <f t="shared" si="2"/>
        <v>55.550992470910337</v>
      </c>
      <c r="F50" s="15" t="s">
        <v>151</v>
      </c>
      <c r="G50" s="1" t="s">
        <v>77</v>
      </c>
      <c r="H50" s="21" t="s">
        <v>96</v>
      </c>
      <c r="I50" s="1" t="s">
        <v>153</v>
      </c>
      <c r="J50" s="1" t="s">
        <v>153</v>
      </c>
      <c r="K50" s="15">
        <v>12</v>
      </c>
      <c r="L50" s="15" t="s">
        <v>309</v>
      </c>
      <c r="M50" s="15" t="s">
        <v>96</v>
      </c>
      <c r="N50" s="15" t="s">
        <v>152</v>
      </c>
      <c r="O50" s="15" t="s">
        <v>140</v>
      </c>
      <c r="P50" s="15" t="s">
        <v>149</v>
      </c>
      <c r="Q50" s="15" t="s">
        <v>140</v>
      </c>
      <c r="R50" s="15" t="s">
        <v>195</v>
      </c>
      <c r="S50" s="15" t="s">
        <v>87</v>
      </c>
      <c r="T50" s="15" t="s">
        <v>140</v>
      </c>
      <c r="U50" s="39">
        <v>1.0787132101300478</v>
      </c>
      <c r="V50" s="15" t="s">
        <v>52</v>
      </c>
      <c r="W50" s="15" t="s">
        <v>306</v>
      </c>
      <c r="X50" s="1" t="s">
        <v>140</v>
      </c>
      <c r="Y50" s="15" t="s">
        <v>140</v>
      </c>
      <c r="Z50" s="15" t="s">
        <v>120</v>
      </c>
      <c r="AA50" s="15" t="s">
        <v>120</v>
      </c>
      <c r="AB50" s="15" t="s">
        <v>153</v>
      </c>
      <c r="AC50" s="15" t="s">
        <v>312</v>
      </c>
      <c r="AD50" s="15" t="s">
        <v>143</v>
      </c>
      <c r="AE50" s="34">
        <v>0.57999999999999996</v>
      </c>
      <c r="AF50" s="30">
        <v>39645</v>
      </c>
      <c r="AG50" s="15" t="s">
        <v>150</v>
      </c>
      <c r="AH50" s="15" t="s">
        <v>122</v>
      </c>
      <c r="AI50" s="15" t="s">
        <v>364</v>
      </c>
      <c r="AJ50" s="15" t="s">
        <v>50</v>
      </c>
      <c r="AK50" s="1" t="s">
        <v>313</v>
      </c>
      <c r="AL50" s="15" t="s">
        <v>120</v>
      </c>
      <c r="AM50" s="15" t="s">
        <v>140</v>
      </c>
      <c r="AN50" s="15" t="s">
        <v>140</v>
      </c>
      <c r="AO50" s="15" t="s">
        <v>140</v>
      </c>
      <c r="AP50" s="15" t="s">
        <v>140</v>
      </c>
      <c r="AQ50" s="15" t="s">
        <v>120</v>
      </c>
      <c r="AR50" s="15" t="s">
        <v>140</v>
      </c>
      <c r="AS50" s="15" t="s">
        <v>141</v>
      </c>
      <c r="AT50" s="50" t="e">
        <f>AT49+0.17</f>
        <v>#REF!</v>
      </c>
      <c r="AU50" s="50" t="s">
        <v>218</v>
      </c>
      <c r="AV50" s="22" t="e">
        <f>AV49+0.17</f>
        <v>#REF!</v>
      </c>
      <c r="AW50" s="15" t="s">
        <v>153</v>
      </c>
      <c r="AX50" s="15"/>
      <c r="AY50" s="1"/>
    </row>
    <row r="51" spans="1:54" ht="29.1" customHeight="1" x14ac:dyDescent="0.15">
      <c r="A51" s="1" t="s">
        <v>375</v>
      </c>
      <c r="B51" s="25">
        <v>40251</v>
      </c>
      <c r="C51" s="15" t="s">
        <v>112</v>
      </c>
      <c r="D51" s="25">
        <v>19749</v>
      </c>
      <c r="E51" s="24">
        <f t="shared" si="2"/>
        <v>56.131416837782339</v>
      </c>
      <c r="F51" s="15" t="s">
        <v>151</v>
      </c>
      <c r="G51" s="1" t="s">
        <v>77</v>
      </c>
      <c r="H51" s="21" t="s">
        <v>96</v>
      </c>
      <c r="I51" s="1" t="s">
        <v>153</v>
      </c>
      <c r="J51" s="1" t="s">
        <v>153</v>
      </c>
      <c r="K51" s="15">
        <v>12</v>
      </c>
      <c r="L51" s="15" t="s">
        <v>309</v>
      </c>
      <c r="M51" s="15" t="s">
        <v>96</v>
      </c>
      <c r="N51" s="15" t="s">
        <v>152</v>
      </c>
      <c r="O51" s="15" t="s">
        <v>140</v>
      </c>
      <c r="P51" s="15" t="s">
        <v>149</v>
      </c>
      <c r="Q51" s="15" t="s">
        <v>140</v>
      </c>
      <c r="R51" s="15" t="s">
        <v>195</v>
      </c>
      <c r="S51" s="15" t="s">
        <v>87</v>
      </c>
      <c r="T51" s="15" t="s">
        <v>140</v>
      </c>
      <c r="U51" s="39">
        <v>1.6591375770020533</v>
      </c>
      <c r="V51" s="15" t="s">
        <v>141</v>
      </c>
      <c r="W51" s="15" t="s">
        <v>141</v>
      </c>
      <c r="X51" s="1" t="s">
        <v>140</v>
      </c>
      <c r="Y51" s="15" t="s">
        <v>140</v>
      </c>
      <c r="Z51" s="15" t="s">
        <v>120</v>
      </c>
      <c r="AA51" s="15" t="s">
        <v>120</v>
      </c>
      <c r="AB51" s="15" t="s">
        <v>153</v>
      </c>
      <c r="AC51" s="15" t="s">
        <v>312</v>
      </c>
      <c r="AD51" s="15" t="s">
        <v>143</v>
      </c>
      <c r="AE51" s="34">
        <v>1.08</v>
      </c>
      <c r="AF51" s="30">
        <v>39645</v>
      </c>
      <c r="AG51" s="15" t="s">
        <v>150</v>
      </c>
      <c r="AH51" s="15" t="s">
        <v>122</v>
      </c>
      <c r="AI51" s="15" t="s">
        <v>364</v>
      </c>
      <c r="AJ51" s="15" t="s">
        <v>50</v>
      </c>
      <c r="AK51" s="1" t="s">
        <v>313</v>
      </c>
      <c r="AL51" s="15" t="s">
        <v>120</v>
      </c>
      <c r="AM51" s="15" t="s">
        <v>140</v>
      </c>
      <c r="AN51" s="15" t="s">
        <v>140</v>
      </c>
      <c r="AO51" s="15" t="s">
        <v>140</v>
      </c>
      <c r="AP51" s="15" t="s">
        <v>140</v>
      </c>
      <c r="AQ51" s="15" t="s">
        <v>120</v>
      </c>
      <c r="AR51" s="15" t="s">
        <v>140</v>
      </c>
      <c r="AS51" s="15" t="s">
        <v>141</v>
      </c>
      <c r="AT51" s="50" t="e">
        <f>AT50+0.58</f>
        <v>#REF!</v>
      </c>
      <c r="AU51" s="50" t="s">
        <v>218</v>
      </c>
      <c r="AV51" s="22" t="e">
        <f>AV50+0.58</f>
        <v>#REF!</v>
      </c>
      <c r="AW51" s="15" t="s">
        <v>153</v>
      </c>
      <c r="AX51" s="15"/>
    </row>
    <row r="52" spans="1:54" ht="29.1" customHeight="1" x14ac:dyDescent="0.15">
      <c r="A52" s="1" t="s">
        <v>376</v>
      </c>
      <c r="B52" s="25">
        <v>40378</v>
      </c>
      <c r="C52" s="15" t="s">
        <v>112</v>
      </c>
      <c r="D52" s="25">
        <v>19749</v>
      </c>
      <c r="E52" s="24">
        <f t="shared" si="2"/>
        <v>56.479123887748116</v>
      </c>
      <c r="F52" s="15" t="s">
        <v>151</v>
      </c>
      <c r="G52" s="1" t="s">
        <v>77</v>
      </c>
      <c r="H52" s="21" t="s">
        <v>96</v>
      </c>
      <c r="I52" s="1" t="s">
        <v>153</v>
      </c>
      <c r="J52" s="1" t="s">
        <v>153</v>
      </c>
      <c r="K52" s="15">
        <v>12</v>
      </c>
      <c r="L52" s="15" t="s">
        <v>309</v>
      </c>
      <c r="M52" s="15" t="s">
        <v>96</v>
      </c>
      <c r="N52" s="15" t="s">
        <v>152</v>
      </c>
      <c r="O52" s="15" t="s">
        <v>140</v>
      </c>
      <c r="P52" s="15" t="s">
        <v>149</v>
      </c>
      <c r="Q52" s="15" t="s">
        <v>140</v>
      </c>
      <c r="R52" s="15" t="s">
        <v>195</v>
      </c>
      <c r="S52" s="15" t="s">
        <v>87</v>
      </c>
      <c r="T52" s="15" t="s">
        <v>140</v>
      </c>
      <c r="U52" s="39">
        <v>2.0068446269678302</v>
      </c>
      <c r="V52" s="15" t="s">
        <v>141</v>
      </c>
      <c r="W52" s="15" t="s">
        <v>141</v>
      </c>
      <c r="X52" s="1" t="s">
        <v>140</v>
      </c>
      <c r="Y52" s="15" t="s">
        <v>140</v>
      </c>
      <c r="Z52" s="15" t="s">
        <v>120</v>
      </c>
      <c r="AA52" s="15" t="s">
        <v>120</v>
      </c>
      <c r="AB52" s="15" t="s">
        <v>153</v>
      </c>
      <c r="AC52" s="15" t="s">
        <v>312</v>
      </c>
      <c r="AD52" s="15" t="s">
        <v>143</v>
      </c>
      <c r="AE52" s="34">
        <v>1.08</v>
      </c>
      <c r="AF52" s="30">
        <v>39645</v>
      </c>
      <c r="AG52" s="15" t="s">
        <v>150</v>
      </c>
      <c r="AH52" s="15" t="s">
        <v>122</v>
      </c>
      <c r="AI52" s="15" t="s">
        <v>364</v>
      </c>
      <c r="AJ52" s="15" t="s">
        <v>50</v>
      </c>
      <c r="AK52" s="1" t="s">
        <v>313</v>
      </c>
      <c r="AL52" s="15" t="s">
        <v>120</v>
      </c>
      <c r="AM52" s="15" t="s">
        <v>140</v>
      </c>
      <c r="AN52" s="15" t="s">
        <v>140</v>
      </c>
      <c r="AO52" s="15" t="s">
        <v>140</v>
      </c>
      <c r="AP52" s="15" t="s">
        <v>140</v>
      </c>
      <c r="AQ52" s="15" t="s">
        <v>120</v>
      </c>
      <c r="AR52" s="15" t="s">
        <v>140</v>
      </c>
      <c r="AS52" s="15" t="s">
        <v>141</v>
      </c>
      <c r="AT52" s="50" t="e">
        <f>AT51+0.33</f>
        <v>#REF!</v>
      </c>
      <c r="AU52" s="50" t="s">
        <v>218</v>
      </c>
      <c r="AV52" s="22" t="e">
        <f>AV51+0.33</f>
        <v>#REF!</v>
      </c>
      <c r="AW52" s="15" t="s">
        <v>153</v>
      </c>
      <c r="AX52" s="15"/>
    </row>
    <row r="53" spans="1:54" ht="29.1" customHeight="1" x14ac:dyDescent="0.15">
      <c r="A53" s="1" t="s">
        <v>298</v>
      </c>
      <c r="B53" s="25">
        <v>39966</v>
      </c>
      <c r="C53" s="15" t="s">
        <v>49</v>
      </c>
      <c r="D53" s="25">
        <v>12737</v>
      </c>
      <c r="E53" s="24">
        <f t="shared" si="2"/>
        <v>74.548939082819984</v>
      </c>
      <c r="F53" s="15" t="s">
        <v>116</v>
      </c>
      <c r="G53" s="15" t="s">
        <v>160</v>
      </c>
      <c r="H53" s="21" t="s">
        <v>96</v>
      </c>
      <c r="I53" s="1" t="s">
        <v>153</v>
      </c>
      <c r="J53" s="1" t="s">
        <v>153</v>
      </c>
      <c r="K53" s="15">
        <v>16</v>
      </c>
      <c r="L53" s="15" t="s">
        <v>310</v>
      </c>
      <c r="M53" s="15" t="s">
        <v>96</v>
      </c>
      <c r="N53" s="15" t="s">
        <v>152</v>
      </c>
      <c r="O53" s="15" t="s">
        <v>140</v>
      </c>
      <c r="P53" s="15" t="s">
        <v>149</v>
      </c>
      <c r="Q53" s="15" t="s">
        <v>140</v>
      </c>
      <c r="R53" s="15" t="s">
        <v>195</v>
      </c>
      <c r="S53" s="15" t="s">
        <v>87</v>
      </c>
      <c r="T53" s="15" t="s">
        <v>140</v>
      </c>
      <c r="U53" s="39">
        <v>4.9664613278576315</v>
      </c>
      <c r="V53" s="1" t="s">
        <v>52</v>
      </c>
      <c r="W53" s="1" t="s">
        <v>83</v>
      </c>
      <c r="X53" s="1" t="s">
        <v>140</v>
      </c>
      <c r="Y53" s="15" t="s">
        <v>140</v>
      </c>
      <c r="Z53" s="15" t="s">
        <v>120</v>
      </c>
      <c r="AA53" s="15" t="s">
        <v>120</v>
      </c>
      <c r="AB53" s="15" t="s">
        <v>120</v>
      </c>
      <c r="AC53" s="15" t="s">
        <v>140</v>
      </c>
      <c r="AD53" s="15" t="s">
        <v>78</v>
      </c>
      <c r="AE53" s="34" t="s">
        <v>141</v>
      </c>
      <c r="AF53" s="15" t="s">
        <v>314</v>
      </c>
      <c r="AG53" s="15" t="s">
        <v>150</v>
      </c>
      <c r="AH53" s="15" t="s">
        <v>141</v>
      </c>
      <c r="AI53" s="1" t="s">
        <v>363</v>
      </c>
      <c r="AJ53" s="15" t="s">
        <v>50</v>
      </c>
      <c r="AK53" s="1" t="s">
        <v>188</v>
      </c>
      <c r="AL53" s="15" t="s">
        <v>120</v>
      </c>
      <c r="AM53" s="15" t="s">
        <v>140</v>
      </c>
      <c r="AN53" s="15" t="s">
        <v>140</v>
      </c>
      <c r="AO53" s="15" t="s">
        <v>140</v>
      </c>
      <c r="AP53" s="15" t="s">
        <v>140</v>
      </c>
      <c r="AQ53" s="15" t="s">
        <v>120</v>
      </c>
      <c r="AR53" s="15" t="s">
        <v>140</v>
      </c>
      <c r="AS53" s="15" t="s">
        <v>141</v>
      </c>
      <c r="AT53" s="50" t="e">
        <f>#REF!+0.25</f>
        <v>#REF!</v>
      </c>
      <c r="AU53" s="50" t="s">
        <v>218</v>
      </c>
      <c r="AV53" s="22" t="e">
        <f>#REF!+0.25</f>
        <v>#REF!</v>
      </c>
      <c r="AW53" s="15" t="s">
        <v>153</v>
      </c>
      <c r="AX53" s="15"/>
    </row>
    <row r="54" spans="1:54" ht="29.1" customHeight="1" x14ac:dyDescent="0.15">
      <c r="A54" s="1" t="s">
        <v>377</v>
      </c>
      <c r="B54" s="25">
        <v>40163</v>
      </c>
      <c r="C54" s="15" t="s">
        <v>49</v>
      </c>
      <c r="D54" s="25">
        <v>12737</v>
      </c>
      <c r="E54" s="24">
        <f t="shared" si="2"/>
        <v>75.088295687885008</v>
      </c>
      <c r="F54" s="15" t="s">
        <v>116</v>
      </c>
      <c r="G54" s="15" t="s">
        <v>160</v>
      </c>
      <c r="H54" s="21" t="s">
        <v>96</v>
      </c>
      <c r="I54" s="1" t="s">
        <v>153</v>
      </c>
      <c r="J54" s="1" t="s">
        <v>153</v>
      </c>
      <c r="K54" s="15">
        <v>16</v>
      </c>
      <c r="L54" s="15" t="s">
        <v>310</v>
      </c>
      <c r="M54" s="15" t="s">
        <v>96</v>
      </c>
      <c r="N54" s="15" t="s">
        <v>152</v>
      </c>
      <c r="O54" s="15" t="s">
        <v>140</v>
      </c>
      <c r="P54" s="15" t="s">
        <v>149</v>
      </c>
      <c r="Q54" s="15" t="s">
        <v>140</v>
      </c>
      <c r="R54" s="15" t="s">
        <v>195</v>
      </c>
      <c r="S54" s="15" t="s">
        <v>87</v>
      </c>
      <c r="T54" s="15" t="s">
        <v>140</v>
      </c>
      <c r="U54" s="39">
        <v>5.505817932922656</v>
      </c>
      <c r="V54" s="15" t="s">
        <v>141</v>
      </c>
      <c r="W54" s="15" t="s">
        <v>141</v>
      </c>
      <c r="X54" s="1" t="s">
        <v>140</v>
      </c>
      <c r="Y54" s="15" t="s">
        <v>140</v>
      </c>
      <c r="Z54" s="15" t="s">
        <v>120</v>
      </c>
      <c r="AA54" s="15" t="s">
        <v>120</v>
      </c>
      <c r="AB54" s="15" t="s">
        <v>120</v>
      </c>
      <c r="AC54" s="15" t="s">
        <v>140</v>
      </c>
      <c r="AD54" s="15" t="s">
        <v>78</v>
      </c>
      <c r="AE54" s="34" t="s">
        <v>141</v>
      </c>
      <c r="AF54" s="15" t="s">
        <v>314</v>
      </c>
      <c r="AG54" s="15" t="s">
        <v>150</v>
      </c>
      <c r="AH54" s="15" t="s">
        <v>141</v>
      </c>
      <c r="AI54" s="1" t="s">
        <v>363</v>
      </c>
      <c r="AJ54" s="15" t="s">
        <v>50</v>
      </c>
      <c r="AK54" s="1" t="s">
        <v>188</v>
      </c>
      <c r="AL54" s="15" t="s">
        <v>120</v>
      </c>
      <c r="AM54" s="15" t="s">
        <v>140</v>
      </c>
      <c r="AN54" s="15" t="s">
        <v>140</v>
      </c>
      <c r="AO54" s="15" t="s">
        <v>140</v>
      </c>
      <c r="AP54" s="15" t="s">
        <v>140</v>
      </c>
      <c r="AQ54" s="15" t="s">
        <v>120</v>
      </c>
      <c r="AR54" s="15" t="s">
        <v>140</v>
      </c>
      <c r="AS54" s="15" t="s">
        <v>141</v>
      </c>
      <c r="AT54" s="50" t="e">
        <f>AT53+0.5</f>
        <v>#REF!</v>
      </c>
      <c r="AU54" s="50" t="s">
        <v>218</v>
      </c>
      <c r="AV54" s="22" t="e">
        <f>AV53+0.5</f>
        <v>#REF!</v>
      </c>
      <c r="AW54" s="15" t="s">
        <v>153</v>
      </c>
      <c r="AX54" s="15"/>
    </row>
    <row r="55" spans="1:54" ht="29.1" customHeight="1" x14ac:dyDescent="0.15">
      <c r="A55" s="1" t="s">
        <v>378</v>
      </c>
      <c r="B55" s="25">
        <v>40409</v>
      </c>
      <c r="C55" s="15" t="s">
        <v>49</v>
      </c>
      <c r="D55" s="25">
        <v>12737</v>
      </c>
      <c r="E55" s="24">
        <f t="shared" si="2"/>
        <v>75.761806981519513</v>
      </c>
      <c r="F55" s="15" t="s">
        <v>116</v>
      </c>
      <c r="G55" s="15" t="s">
        <v>160</v>
      </c>
      <c r="H55" s="21" t="s">
        <v>96</v>
      </c>
      <c r="I55" s="1" t="s">
        <v>153</v>
      </c>
      <c r="J55" s="1" t="s">
        <v>153</v>
      </c>
      <c r="K55" s="15">
        <v>16</v>
      </c>
      <c r="L55" s="15" t="s">
        <v>310</v>
      </c>
      <c r="M55" s="15" t="s">
        <v>96</v>
      </c>
      <c r="N55" s="15" t="s">
        <v>152</v>
      </c>
      <c r="O55" s="15" t="s">
        <v>140</v>
      </c>
      <c r="P55" s="15" t="s">
        <v>149</v>
      </c>
      <c r="Q55" s="15" t="s">
        <v>140</v>
      </c>
      <c r="R55" s="15" t="s">
        <v>195</v>
      </c>
      <c r="S55" s="15" t="s">
        <v>87</v>
      </c>
      <c r="T55" s="15" t="s">
        <v>140</v>
      </c>
      <c r="U55" s="39">
        <v>6.1793292265571527</v>
      </c>
      <c r="V55" s="15" t="s">
        <v>141</v>
      </c>
      <c r="W55" s="15" t="s">
        <v>141</v>
      </c>
      <c r="X55" s="1" t="s">
        <v>140</v>
      </c>
      <c r="Y55" s="15" t="s">
        <v>140</v>
      </c>
      <c r="Z55" s="15" t="s">
        <v>120</v>
      </c>
      <c r="AA55" s="15" t="s">
        <v>120</v>
      </c>
      <c r="AB55" s="15" t="s">
        <v>120</v>
      </c>
      <c r="AC55" s="15" t="s">
        <v>140</v>
      </c>
      <c r="AD55" s="15" t="s">
        <v>78</v>
      </c>
      <c r="AE55" s="34" t="s">
        <v>141</v>
      </c>
      <c r="AF55" s="15" t="s">
        <v>314</v>
      </c>
      <c r="AG55" s="15" t="s">
        <v>150</v>
      </c>
      <c r="AH55" s="15" t="s">
        <v>141</v>
      </c>
      <c r="AI55" s="1" t="s">
        <v>363</v>
      </c>
      <c r="AJ55" s="15" t="s">
        <v>50</v>
      </c>
      <c r="AK55" s="1" t="s">
        <v>188</v>
      </c>
      <c r="AL55" s="15" t="s">
        <v>120</v>
      </c>
      <c r="AM55" s="15" t="s">
        <v>140</v>
      </c>
      <c r="AN55" s="15" t="s">
        <v>140</v>
      </c>
      <c r="AO55" s="15" t="s">
        <v>140</v>
      </c>
      <c r="AP55" s="15" t="s">
        <v>140</v>
      </c>
      <c r="AQ55" s="15" t="s">
        <v>120</v>
      </c>
      <c r="AR55" s="15" t="s">
        <v>140</v>
      </c>
      <c r="AS55" s="15" t="s">
        <v>141</v>
      </c>
      <c r="AT55" s="50" t="e">
        <f>AT54+0.67</f>
        <v>#REF!</v>
      </c>
      <c r="AU55" s="50" t="s">
        <v>218</v>
      </c>
      <c r="AV55" s="22" t="e">
        <f>AV54+0.67</f>
        <v>#REF!</v>
      </c>
      <c r="AW55" s="15" t="s">
        <v>153</v>
      </c>
      <c r="AX55" s="15"/>
    </row>
    <row r="56" spans="1:54" ht="29.1" customHeight="1" x14ac:dyDescent="0.15">
      <c r="A56" s="1" t="s">
        <v>299</v>
      </c>
      <c r="B56" s="25">
        <v>39989</v>
      </c>
      <c r="C56" s="15" t="s">
        <v>49</v>
      </c>
      <c r="D56" s="25">
        <v>14138</v>
      </c>
      <c r="E56" s="24">
        <f t="shared" si="2"/>
        <v>70.776180698151947</v>
      </c>
      <c r="F56" s="15" t="s">
        <v>151</v>
      </c>
      <c r="G56" s="15" t="s">
        <v>77</v>
      </c>
      <c r="H56" s="21" t="s">
        <v>96</v>
      </c>
      <c r="I56" s="1" t="s">
        <v>153</v>
      </c>
      <c r="J56" s="1" t="s">
        <v>153</v>
      </c>
      <c r="K56" s="15">
        <v>12</v>
      </c>
      <c r="L56" s="15" t="s">
        <v>311</v>
      </c>
      <c r="M56" s="15" t="s">
        <v>96</v>
      </c>
      <c r="N56" s="15" t="s">
        <v>152</v>
      </c>
      <c r="O56" s="15" t="s">
        <v>140</v>
      </c>
      <c r="P56" s="15" t="s">
        <v>149</v>
      </c>
      <c r="Q56" s="15" t="s">
        <v>140</v>
      </c>
      <c r="R56" s="15" t="s">
        <v>195</v>
      </c>
      <c r="S56" s="15" t="s">
        <v>87</v>
      </c>
      <c r="T56" s="15" t="s">
        <v>140</v>
      </c>
      <c r="U56" s="39">
        <v>9.0075290896646134</v>
      </c>
      <c r="V56" s="1" t="s">
        <v>142</v>
      </c>
      <c r="W56" s="1" t="s">
        <v>148</v>
      </c>
      <c r="X56" s="1" t="s">
        <v>140</v>
      </c>
      <c r="Y56" s="15" t="s">
        <v>140</v>
      </c>
      <c r="Z56" s="15" t="s">
        <v>120</v>
      </c>
      <c r="AA56" s="15" t="s">
        <v>120</v>
      </c>
      <c r="AB56" s="15" t="s">
        <v>153</v>
      </c>
      <c r="AC56" s="15" t="s">
        <v>312</v>
      </c>
      <c r="AD56" s="15" t="s">
        <v>78</v>
      </c>
      <c r="AE56" s="34" t="s">
        <v>141</v>
      </c>
      <c r="AF56" s="49">
        <v>36699</v>
      </c>
      <c r="AG56" s="15" t="s">
        <v>150</v>
      </c>
      <c r="AH56" s="15" t="s">
        <v>315</v>
      </c>
      <c r="AI56" s="1" t="s">
        <v>363</v>
      </c>
      <c r="AJ56" s="15" t="s">
        <v>50</v>
      </c>
      <c r="AK56" s="1" t="s">
        <v>188</v>
      </c>
      <c r="AL56" s="15" t="s">
        <v>120</v>
      </c>
      <c r="AM56" s="15" t="s">
        <v>140</v>
      </c>
      <c r="AN56" s="15" t="s">
        <v>140</v>
      </c>
      <c r="AO56" s="15" t="s">
        <v>140</v>
      </c>
      <c r="AP56" s="15" t="s">
        <v>140</v>
      </c>
      <c r="AQ56" s="15" t="s">
        <v>120</v>
      </c>
      <c r="AR56" s="15" t="s">
        <v>140</v>
      </c>
      <c r="AS56" s="15" t="s">
        <v>316</v>
      </c>
      <c r="AT56" s="50" t="e">
        <f>#REF!+0.25</f>
        <v>#REF!</v>
      </c>
      <c r="AU56" s="50" t="s">
        <v>218</v>
      </c>
      <c r="AV56" s="22" t="e">
        <f>#REF!+0.25</f>
        <v>#REF!</v>
      </c>
      <c r="AW56" s="15" t="s">
        <v>153</v>
      </c>
      <c r="AX56" s="15"/>
    </row>
    <row r="57" spans="1:54" ht="29.1" customHeight="1" x14ac:dyDescent="0.15">
      <c r="A57" s="1" t="s">
        <v>300</v>
      </c>
      <c r="B57" s="25">
        <v>40016</v>
      </c>
      <c r="C57" s="15" t="s">
        <v>49</v>
      </c>
      <c r="D57" s="25">
        <v>14138</v>
      </c>
      <c r="E57" s="24">
        <f t="shared" si="2"/>
        <v>70.850102669404521</v>
      </c>
      <c r="F57" s="15" t="s">
        <v>151</v>
      </c>
      <c r="G57" s="15" t="s">
        <v>77</v>
      </c>
      <c r="H57" s="21" t="s">
        <v>96</v>
      </c>
      <c r="I57" s="1" t="s">
        <v>153</v>
      </c>
      <c r="J57" s="1" t="s">
        <v>153</v>
      </c>
      <c r="K57" s="15">
        <v>12</v>
      </c>
      <c r="L57" s="15" t="s">
        <v>311</v>
      </c>
      <c r="M57" s="15" t="s">
        <v>96</v>
      </c>
      <c r="N57" s="15" t="s">
        <v>152</v>
      </c>
      <c r="O57" s="15" t="s">
        <v>140</v>
      </c>
      <c r="P57" s="15" t="s">
        <v>149</v>
      </c>
      <c r="Q57" s="15" t="s">
        <v>140</v>
      </c>
      <c r="R57" s="15" t="s">
        <v>195</v>
      </c>
      <c r="S57" s="15" t="s">
        <v>87</v>
      </c>
      <c r="T57" s="15" t="s">
        <v>140</v>
      </c>
      <c r="U57" s="39">
        <v>9.0814510609171801</v>
      </c>
      <c r="V57" s="1" t="s">
        <v>142</v>
      </c>
      <c r="W57" s="1" t="s">
        <v>148</v>
      </c>
      <c r="X57" s="1" t="s">
        <v>140</v>
      </c>
      <c r="Y57" s="15" t="s">
        <v>140</v>
      </c>
      <c r="Z57" s="15" t="s">
        <v>120</v>
      </c>
      <c r="AA57" s="15" t="s">
        <v>120</v>
      </c>
      <c r="AB57" s="15" t="s">
        <v>153</v>
      </c>
      <c r="AC57" s="15" t="s">
        <v>312</v>
      </c>
      <c r="AD57" s="15" t="s">
        <v>78</v>
      </c>
      <c r="AE57" s="34" t="s">
        <v>141</v>
      </c>
      <c r="AF57" s="49">
        <v>36699</v>
      </c>
      <c r="AG57" s="15" t="s">
        <v>150</v>
      </c>
      <c r="AH57" s="15" t="s">
        <v>315</v>
      </c>
      <c r="AI57" s="1" t="s">
        <v>363</v>
      </c>
      <c r="AJ57" s="15" t="s">
        <v>50</v>
      </c>
      <c r="AK57" s="1" t="s">
        <v>188</v>
      </c>
      <c r="AL57" s="15" t="s">
        <v>120</v>
      </c>
      <c r="AM57" s="15" t="s">
        <v>140</v>
      </c>
      <c r="AN57" s="15" t="s">
        <v>140</v>
      </c>
      <c r="AO57" s="15" t="s">
        <v>140</v>
      </c>
      <c r="AP57" s="15" t="s">
        <v>140</v>
      </c>
      <c r="AQ57" s="15" t="s">
        <v>120</v>
      </c>
      <c r="AR57" s="15" t="s">
        <v>140</v>
      </c>
      <c r="AS57" s="15" t="s">
        <v>316</v>
      </c>
      <c r="AT57" s="50" t="e">
        <f>AT56+0.08</f>
        <v>#REF!</v>
      </c>
      <c r="AU57" s="50" t="s">
        <v>218</v>
      </c>
      <c r="AV57" s="22" t="e">
        <f>AV56+0.08</f>
        <v>#REF!</v>
      </c>
      <c r="AW57" s="15" t="s">
        <v>153</v>
      </c>
      <c r="AX57" s="15"/>
    </row>
    <row r="58" spans="1:54" ht="29.1" customHeight="1" x14ac:dyDescent="0.15">
      <c r="A58" s="1" t="s">
        <v>379</v>
      </c>
      <c r="B58" s="25">
        <v>40226</v>
      </c>
      <c r="C58" s="15" t="s">
        <v>49</v>
      </c>
      <c r="D58" s="25">
        <v>14138</v>
      </c>
      <c r="E58" s="24">
        <f t="shared" si="2"/>
        <v>71.42505133470226</v>
      </c>
      <c r="F58" s="15" t="s">
        <v>151</v>
      </c>
      <c r="G58" s="15" t="s">
        <v>77</v>
      </c>
      <c r="H58" s="21" t="s">
        <v>96</v>
      </c>
      <c r="I58" s="1" t="s">
        <v>153</v>
      </c>
      <c r="J58" s="1" t="s">
        <v>153</v>
      </c>
      <c r="K58" s="15">
        <v>12</v>
      </c>
      <c r="L58" s="15" t="s">
        <v>311</v>
      </c>
      <c r="M58" s="15" t="s">
        <v>96</v>
      </c>
      <c r="N58" s="15" t="s">
        <v>152</v>
      </c>
      <c r="O58" s="15" t="s">
        <v>140</v>
      </c>
      <c r="P58" s="15" t="s">
        <v>149</v>
      </c>
      <c r="Q58" s="15" t="s">
        <v>140</v>
      </c>
      <c r="R58" s="15" t="s">
        <v>195</v>
      </c>
      <c r="S58" s="15" t="s">
        <v>87</v>
      </c>
      <c r="T58" s="15" t="s">
        <v>140</v>
      </c>
      <c r="U58" s="39">
        <v>9.6563997262149215</v>
      </c>
      <c r="V58" s="15" t="s">
        <v>141</v>
      </c>
      <c r="W58" s="15" t="s">
        <v>141</v>
      </c>
      <c r="X58" s="1" t="s">
        <v>140</v>
      </c>
      <c r="Y58" s="15" t="s">
        <v>140</v>
      </c>
      <c r="Z58" s="15" t="s">
        <v>120</v>
      </c>
      <c r="AA58" s="15" t="s">
        <v>120</v>
      </c>
      <c r="AB58" s="15" t="s">
        <v>153</v>
      </c>
      <c r="AC58" s="15" t="s">
        <v>312</v>
      </c>
      <c r="AD58" s="15" t="s">
        <v>78</v>
      </c>
      <c r="AE58" s="34" t="s">
        <v>141</v>
      </c>
      <c r="AF58" s="49">
        <v>36699</v>
      </c>
      <c r="AG58" s="15" t="s">
        <v>150</v>
      </c>
      <c r="AH58" s="15" t="s">
        <v>315</v>
      </c>
      <c r="AI58" s="1" t="s">
        <v>363</v>
      </c>
      <c r="AJ58" s="15" t="s">
        <v>50</v>
      </c>
      <c r="AK58" s="1" t="s">
        <v>188</v>
      </c>
      <c r="AL58" s="15" t="s">
        <v>120</v>
      </c>
      <c r="AM58" s="15" t="s">
        <v>140</v>
      </c>
      <c r="AN58" s="15" t="s">
        <v>140</v>
      </c>
      <c r="AO58" s="15" t="s">
        <v>140</v>
      </c>
      <c r="AP58" s="15" t="s">
        <v>140</v>
      </c>
      <c r="AQ58" s="15" t="s">
        <v>120</v>
      </c>
      <c r="AR58" s="15" t="s">
        <v>140</v>
      </c>
      <c r="AS58" s="15" t="s">
        <v>316</v>
      </c>
      <c r="AT58" s="50" t="e">
        <f>AT57+0.58</f>
        <v>#REF!</v>
      </c>
      <c r="AU58" s="50" t="s">
        <v>218</v>
      </c>
      <c r="AV58" s="22" t="e">
        <f>AV57+0.58</f>
        <v>#REF!</v>
      </c>
      <c r="AW58" s="15" t="s">
        <v>153</v>
      </c>
      <c r="AX58" s="15"/>
    </row>
    <row r="59" spans="1:54" ht="29.1" customHeight="1" x14ac:dyDescent="0.15">
      <c r="A59" s="1" t="s">
        <v>380</v>
      </c>
      <c r="B59" s="25">
        <v>40361</v>
      </c>
      <c r="C59" s="15" t="s">
        <v>49</v>
      </c>
      <c r="D59" s="25">
        <v>14138</v>
      </c>
      <c r="E59" s="24">
        <f t="shared" si="2"/>
        <v>71.794661190965087</v>
      </c>
      <c r="F59" s="15" t="s">
        <v>151</v>
      </c>
      <c r="G59" s="15" t="s">
        <v>77</v>
      </c>
      <c r="H59" s="21" t="s">
        <v>96</v>
      </c>
      <c r="I59" s="1" t="s">
        <v>153</v>
      </c>
      <c r="J59" s="1" t="s">
        <v>153</v>
      </c>
      <c r="K59" s="15">
        <v>12</v>
      </c>
      <c r="L59" s="15" t="s">
        <v>311</v>
      </c>
      <c r="M59" s="15" t="s">
        <v>96</v>
      </c>
      <c r="N59" s="15" t="s">
        <v>152</v>
      </c>
      <c r="O59" s="15" t="s">
        <v>140</v>
      </c>
      <c r="P59" s="15" t="s">
        <v>149</v>
      </c>
      <c r="Q59" s="15" t="s">
        <v>140</v>
      </c>
      <c r="R59" s="15" t="s">
        <v>195</v>
      </c>
      <c r="S59" s="15" t="s">
        <v>87</v>
      </c>
      <c r="T59" s="15" t="s">
        <v>140</v>
      </c>
      <c r="U59" s="39">
        <v>10.026009582477755</v>
      </c>
      <c r="V59" s="15" t="s">
        <v>141</v>
      </c>
      <c r="W59" s="15" t="s">
        <v>141</v>
      </c>
      <c r="X59" s="1" t="s">
        <v>140</v>
      </c>
      <c r="Y59" s="15" t="s">
        <v>140</v>
      </c>
      <c r="Z59" s="15" t="s">
        <v>120</v>
      </c>
      <c r="AA59" s="15" t="s">
        <v>120</v>
      </c>
      <c r="AB59" s="15" t="s">
        <v>153</v>
      </c>
      <c r="AC59" s="15" t="s">
        <v>312</v>
      </c>
      <c r="AD59" s="15" t="s">
        <v>78</v>
      </c>
      <c r="AE59" s="34" t="s">
        <v>141</v>
      </c>
      <c r="AF59" s="49">
        <v>36699</v>
      </c>
      <c r="AG59" s="15" t="s">
        <v>150</v>
      </c>
      <c r="AH59" s="15" t="s">
        <v>315</v>
      </c>
      <c r="AI59" s="1" t="s">
        <v>363</v>
      </c>
      <c r="AJ59" s="15" t="s">
        <v>50</v>
      </c>
      <c r="AK59" s="1" t="s">
        <v>188</v>
      </c>
      <c r="AL59" s="15" t="s">
        <v>120</v>
      </c>
      <c r="AM59" s="15" t="s">
        <v>140</v>
      </c>
      <c r="AN59" s="15" t="s">
        <v>140</v>
      </c>
      <c r="AO59" s="15" t="s">
        <v>140</v>
      </c>
      <c r="AP59" s="15" t="s">
        <v>140</v>
      </c>
      <c r="AQ59" s="15" t="s">
        <v>120</v>
      </c>
      <c r="AR59" s="15" t="s">
        <v>140</v>
      </c>
      <c r="AS59" s="15" t="s">
        <v>316</v>
      </c>
      <c r="AT59" s="50" t="e">
        <f>AT58+0.42</f>
        <v>#REF!</v>
      </c>
      <c r="AU59" s="50" t="s">
        <v>218</v>
      </c>
      <c r="AV59" s="22" t="e">
        <f>AV58+0.33</f>
        <v>#REF!</v>
      </c>
      <c r="AW59" s="15" t="s">
        <v>153</v>
      </c>
      <c r="AX59" s="15"/>
    </row>
    <row r="60" spans="1:54" ht="29.1" customHeight="1" x14ac:dyDescent="0.15">
      <c r="A60" s="8" t="s">
        <v>381</v>
      </c>
      <c r="B60" s="9">
        <v>40156</v>
      </c>
      <c r="C60" s="15" t="s">
        <v>112</v>
      </c>
      <c r="D60" s="9">
        <v>16518</v>
      </c>
      <c r="E60" s="24">
        <f t="shared" ref="E60:E95" si="3">(B60-D60)/365.25</f>
        <v>64.717316906228604</v>
      </c>
      <c r="F60" s="1" t="s">
        <v>151</v>
      </c>
      <c r="G60" s="1" t="s">
        <v>77</v>
      </c>
      <c r="H60" s="1" t="s">
        <v>96</v>
      </c>
      <c r="I60" s="1" t="s">
        <v>153</v>
      </c>
      <c r="J60" s="1" t="s">
        <v>153</v>
      </c>
      <c r="K60" s="1">
        <v>16</v>
      </c>
      <c r="L60" s="1" t="s">
        <v>233</v>
      </c>
      <c r="M60" s="1" t="s">
        <v>96</v>
      </c>
      <c r="N60" s="15" t="s">
        <v>152</v>
      </c>
      <c r="O60" s="15" t="s">
        <v>140</v>
      </c>
      <c r="P60" s="15" t="s">
        <v>149</v>
      </c>
      <c r="Q60" s="1" t="s">
        <v>140</v>
      </c>
      <c r="R60" s="15" t="s">
        <v>195</v>
      </c>
      <c r="S60" s="1" t="s">
        <v>87</v>
      </c>
      <c r="T60" s="15" t="s">
        <v>140</v>
      </c>
      <c r="U60" s="31">
        <v>1.0513347022587269</v>
      </c>
      <c r="V60" s="21" t="s">
        <v>52</v>
      </c>
      <c r="W60" s="1" t="s">
        <v>132</v>
      </c>
      <c r="X60" s="1" t="s">
        <v>140</v>
      </c>
      <c r="Y60" s="21" t="s">
        <v>140</v>
      </c>
      <c r="Z60" s="1" t="s">
        <v>120</v>
      </c>
      <c r="AA60" s="21" t="s">
        <v>120</v>
      </c>
      <c r="AB60" s="21" t="s">
        <v>120</v>
      </c>
      <c r="AC60" s="21" t="s">
        <v>140</v>
      </c>
      <c r="AD60" s="21" t="s">
        <v>78</v>
      </c>
      <c r="AE60" s="35">
        <v>0.7</v>
      </c>
      <c r="AF60" s="9">
        <v>39772</v>
      </c>
      <c r="AG60" s="1" t="s">
        <v>150</v>
      </c>
      <c r="AH60" s="1" t="s">
        <v>154</v>
      </c>
      <c r="AI60" s="1" t="s">
        <v>363</v>
      </c>
      <c r="AJ60" s="1" t="s">
        <v>50</v>
      </c>
      <c r="AK60" s="1" t="s">
        <v>188</v>
      </c>
      <c r="AL60" s="1" t="s">
        <v>120</v>
      </c>
      <c r="AM60" s="1" t="s">
        <v>140</v>
      </c>
      <c r="AN60" s="1" t="s">
        <v>140</v>
      </c>
      <c r="AO60" s="1" t="s">
        <v>140</v>
      </c>
      <c r="AP60" s="1" t="s">
        <v>140</v>
      </c>
      <c r="AQ60" s="1" t="s">
        <v>120</v>
      </c>
      <c r="AR60" s="1" t="s">
        <v>140</v>
      </c>
      <c r="AS60" s="1" t="s">
        <v>141</v>
      </c>
      <c r="AT60" s="22" t="e">
        <f>#REF!+0.25</f>
        <v>#REF!</v>
      </c>
      <c r="AU60" s="22" t="s">
        <v>365</v>
      </c>
      <c r="AV60" s="22" t="e">
        <f>#REF!+0.25</f>
        <v>#REF!</v>
      </c>
      <c r="AW60" s="1" t="s">
        <v>153</v>
      </c>
      <c r="AX60" s="15"/>
    </row>
    <row r="61" spans="1:54" ht="29.1" customHeight="1" x14ac:dyDescent="0.15">
      <c r="A61" s="8" t="s">
        <v>382</v>
      </c>
      <c r="B61" s="9">
        <v>40213</v>
      </c>
      <c r="C61" s="15" t="s">
        <v>112</v>
      </c>
      <c r="D61" s="9">
        <v>16518</v>
      </c>
      <c r="E61" s="24">
        <f t="shared" si="3"/>
        <v>64.873374401095134</v>
      </c>
      <c r="F61" s="1" t="s">
        <v>151</v>
      </c>
      <c r="G61" s="1" t="s">
        <v>77</v>
      </c>
      <c r="H61" s="1" t="s">
        <v>96</v>
      </c>
      <c r="I61" s="1" t="s">
        <v>153</v>
      </c>
      <c r="J61" s="1" t="s">
        <v>153</v>
      </c>
      <c r="K61" s="1">
        <v>16</v>
      </c>
      <c r="L61" s="1" t="s">
        <v>233</v>
      </c>
      <c r="M61" s="1" t="s">
        <v>96</v>
      </c>
      <c r="N61" s="15" t="s">
        <v>152</v>
      </c>
      <c r="O61" s="15" t="s">
        <v>140</v>
      </c>
      <c r="P61" s="15" t="s">
        <v>149</v>
      </c>
      <c r="Q61" s="1" t="s">
        <v>140</v>
      </c>
      <c r="R61" s="15" t="s">
        <v>195</v>
      </c>
      <c r="S61" s="1" t="s">
        <v>87</v>
      </c>
      <c r="T61" s="15" t="s">
        <v>140</v>
      </c>
      <c r="U61" s="31">
        <v>1.2073921971252566</v>
      </c>
      <c r="V61" s="21" t="s">
        <v>52</v>
      </c>
      <c r="W61" s="1" t="s">
        <v>132</v>
      </c>
      <c r="X61" s="1" t="s">
        <v>140</v>
      </c>
      <c r="Y61" s="21" t="s">
        <v>140</v>
      </c>
      <c r="Z61" s="1" t="s">
        <v>120</v>
      </c>
      <c r="AA61" s="21" t="s">
        <v>120</v>
      </c>
      <c r="AB61" s="21" t="s">
        <v>120</v>
      </c>
      <c r="AC61" s="21" t="s">
        <v>140</v>
      </c>
      <c r="AD61" s="21" t="s">
        <v>78</v>
      </c>
      <c r="AE61" s="35">
        <v>0.77999999999999992</v>
      </c>
      <c r="AF61" s="9">
        <v>39772</v>
      </c>
      <c r="AG61" s="1" t="s">
        <v>150</v>
      </c>
      <c r="AH61" s="1" t="s">
        <v>154</v>
      </c>
      <c r="AI61" s="1" t="s">
        <v>363</v>
      </c>
      <c r="AJ61" s="1" t="s">
        <v>50</v>
      </c>
      <c r="AK61" s="1" t="s">
        <v>188</v>
      </c>
      <c r="AL61" s="1" t="s">
        <v>120</v>
      </c>
      <c r="AM61" s="1" t="s">
        <v>140</v>
      </c>
      <c r="AN61" s="1" t="s">
        <v>140</v>
      </c>
      <c r="AO61" s="1" t="s">
        <v>140</v>
      </c>
      <c r="AP61" s="1" t="s">
        <v>140</v>
      </c>
      <c r="AQ61" s="1" t="s">
        <v>120</v>
      </c>
      <c r="AR61" s="1" t="s">
        <v>140</v>
      </c>
      <c r="AS61" s="1" t="s">
        <v>141</v>
      </c>
      <c r="AT61" s="22" t="e">
        <f>AT60+0.17</f>
        <v>#REF!</v>
      </c>
      <c r="AU61" s="22" t="s">
        <v>365</v>
      </c>
      <c r="AV61" s="22" t="e">
        <f>AV60+0.17</f>
        <v>#REF!</v>
      </c>
      <c r="AW61" s="1" t="s">
        <v>153</v>
      </c>
      <c r="AX61" s="15"/>
    </row>
    <row r="62" spans="1:54" ht="29.1" customHeight="1" x14ac:dyDescent="0.2">
      <c r="A62" s="1" t="s">
        <v>400</v>
      </c>
      <c r="B62" s="25">
        <v>40443</v>
      </c>
      <c r="C62" s="15" t="s">
        <v>112</v>
      </c>
      <c r="D62" s="25">
        <v>16518</v>
      </c>
      <c r="E62" s="24">
        <f t="shared" si="3"/>
        <v>65.503080082135526</v>
      </c>
      <c r="F62" s="15" t="s">
        <v>151</v>
      </c>
      <c r="G62" s="15" t="s">
        <v>77</v>
      </c>
      <c r="H62" s="15" t="s">
        <v>96</v>
      </c>
      <c r="I62" s="15" t="s">
        <v>153</v>
      </c>
      <c r="J62" s="15" t="s">
        <v>153</v>
      </c>
      <c r="K62" s="15">
        <v>16</v>
      </c>
      <c r="L62" s="15" t="s">
        <v>233</v>
      </c>
      <c r="M62" s="15" t="s">
        <v>96</v>
      </c>
      <c r="N62" s="15" t="s">
        <v>152</v>
      </c>
      <c r="O62" s="15" t="s">
        <v>140</v>
      </c>
      <c r="P62" s="15" t="s">
        <v>149</v>
      </c>
      <c r="Q62" s="15" t="s">
        <v>140</v>
      </c>
      <c r="R62" s="15" t="s">
        <v>195</v>
      </c>
      <c r="S62" s="15" t="s">
        <v>87</v>
      </c>
      <c r="T62" s="15" t="s">
        <v>140</v>
      </c>
      <c r="U62" s="44">
        <v>1.83709787816564</v>
      </c>
      <c r="V62" s="15" t="s">
        <v>52</v>
      </c>
      <c r="W62" s="15" t="s">
        <v>132</v>
      </c>
      <c r="X62" s="15" t="s">
        <v>140</v>
      </c>
      <c r="Y62" s="15" t="s">
        <v>140</v>
      </c>
      <c r="Z62" s="15" t="s">
        <v>120</v>
      </c>
      <c r="AA62" s="15" t="s">
        <v>120</v>
      </c>
      <c r="AB62" s="15" t="s">
        <v>120</v>
      </c>
      <c r="AC62" s="15" t="s">
        <v>140</v>
      </c>
      <c r="AD62" s="15" t="s">
        <v>78</v>
      </c>
      <c r="AE62" s="47">
        <v>1.2799999999999998</v>
      </c>
      <c r="AF62" s="25">
        <v>39772</v>
      </c>
      <c r="AG62" s="15" t="s">
        <v>150</v>
      </c>
      <c r="AH62" s="15" t="s">
        <v>154</v>
      </c>
      <c r="AI62" s="15" t="s">
        <v>363</v>
      </c>
      <c r="AJ62" s="15" t="s">
        <v>50</v>
      </c>
      <c r="AK62" s="15" t="s">
        <v>188</v>
      </c>
      <c r="AL62" s="15" t="s">
        <v>120</v>
      </c>
      <c r="AM62" s="15" t="s">
        <v>140</v>
      </c>
      <c r="AN62" s="15" t="s">
        <v>140</v>
      </c>
      <c r="AO62" s="15" t="s">
        <v>140</v>
      </c>
      <c r="AP62" s="15" t="s">
        <v>140</v>
      </c>
      <c r="AQ62" s="15" t="s">
        <v>120</v>
      </c>
      <c r="AR62" s="15" t="s">
        <v>140</v>
      </c>
      <c r="AS62" s="15" t="s">
        <v>141</v>
      </c>
      <c r="AT62" s="22" t="e">
        <f>AT61+0.58</f>
        <v>#REF!</v>
      </c>
      <c r="AU62" s="22" t="s">
        <v>365</v>
      </c>
      <c r="AV62" s="22" t="e">
        <f>AV61+0.58</f>
        <v>#REF!</v>
      </c>
      <c r="AW62" s="15" t="s">
        <v>153</v>
      </c>
      <c r="AX62" s="15"/>
      <c r="AY62" s="59"/>
      <c r="AZ62"/>
      <c r="BA62"/>
      <c r="BB62"/>
    </row>
    <row r="63" spans="1:54" s="7" customFormat="1" ht="29.1" customHeight="1" x14ac:dyDescent="0.2">
      <c r="A63" s="7" t="s">
        <v>414</v>
      </c>
      <c r="B63" s="27">
        <v>40569</v>
      </c>
      <c r="C63" s="21" t="s">
        <v>112</v>
      </c>
      <c r="D63" s="27">
        <v>16518</v>
      </c>
      <c r="E63" s="24">
        <f t="shared" si="3"/>
        <v>65.848049281314175</v>
      </c>
      <c r="F63" s="21" t="s">
        <v>151</v>
      </c>
      <c r="G63" s="21" t="s">
        <v>77</v>
      </c>
      <c r="H63" s="21" t="s">
        <v>96</v>
      </c>
      <c r="I63" s="21" t="s">
        <v>153</v>
      </c>
      <c r="J63" s="21" t="s">
        <v>153</v>
      </c>
      <c r="K63" s="21">
        <v>16</v>
      </c>
      <c r="L63" s="21" t="s">
        <v>233</v>
      </c>
      <c r="M63" s="21" t="s">
        <v>96</v>
      </c>
      <c r="N63" s="21" t="s">
        <v>152</v>
      </c>
      <c r="O63" s="21" t="s">
        <v>140</v>
      </c>
      <c r="P63" s="21" t="s">
        <v>149</v>
      </c>
      <c r="Q63" s="21" t="s">
        <v>140</v>
      </c>
      <c r="R63" s="21" t="s">
        <v>195</v>
      </c>
      <c r="S63" s="21" t="s">
        <v>87</v>
      </c>
      <c r="T63" s="21" t="s">
        <v>140</v>
      </c>
      <c r="U63" s="43">
        <v>2.1</v>
      </c>
      <c r="V63" s="21" t="s">
        <v>52</v>
      </c>
      <c r="W63" s="21" t="s">
        <v>132</v>
      </c>
      <c r="X63" s="21" t="s">
        <v>140</v>
      </c>
      <c r="Y63" s="21" t="s">
        <v>140</v>
      </c>
      <c r="Z63" s="21" t="s">
        <v>120</v>
      </c>
      <c r="AA63" s="21" t="s">
        <v>120</v>
      </c>
      <c r="AB63" s="21" t="s">
        <v>120</v>
      </c>
      <c r="AC63" s="21" t="s">
        <v>140</v>
      </c>
      <c r="AD63" s="21" t="s">
        <v>78</v>
      </c>
      <c r="AE63" s="35">
        <f>AE62+0.333</f>
        <v>1.6129999999999998</v>
      </c>
      <c r="AF63" s="27">
        <v>39772</v>
      </c>
      <c r="AG63" s="21" t="s">
        <v>150</v>
      </c>
      <c r="AH63" s="21" t="s">
        <v>154</v>
      </c>
      <c r="AI63" s="21" t="s">
        <v>363</v>
      </c>
      <c r="AJ63" s="21" t="s">
        <v>50</v>
      </c>
      <c r="AK63" s="21" t="s">
        <v>188</v>
      </c>
      <c r="AL63" s="21" t="s">
        <v>120</v>
      </c>
      <c r="AM63" s="21" t="s">
        <v>140</v>
      </c>
      <c r="AN63" s="21" t="s">
        <v>140</v>
      </c>
      <c r="AO63" s="21" t="s">
        <v>140</v>
      </c>
      <c r="AP63" s="21" t="s">
        <v>140</v>
      </c>
      <c r="AQ63" s="21" t="s">
        <v>120</v>
      </c>
      <c r="AR63" s="21" t="s">
        <v>140</v>
      </c>
      <c r="AS63" s="21" t="s">
        <v>141</v>
      </c>
      <c r="AT63" s="7" t="e">
        <f>AT62+0.58</f>
        <v>#REF!</v>
      </c>
      <c r="AU63" s="7" t="s">
        <v>365</v>
      </c>
      <c r="AV63" s="7" t="e">
        <f>AV62+0.58</f>
        <v>#REF!</v>
      </c>
      <c r="AW63" s="21" t="s">
        <v>153</v>
      </c>
      <c r="AX63" s="21"/>
      <c r="AY63" s="60"/>
      <c r="AZ63" s="51"/>
      <c r="BA63" s="51"/>
      <c r="BB63" s="51"/>
    </row>
    <row r="64" spans="1:54" ht="29.1" customHeight="1" x14ac:dyDescent="0.15">
      <c r="A64" s="1" t="s">
        <v>383</v>
      </c>
      <c r="B64" s="9">
        <v>40165</v>
      </c>
      <c r="C64" s="15" t="s">
        <v>115</v>
      </c>
      <c r="D64" s="9">
        <v>10840</v>
      </c>
      <c r="E64" s="24">
        <f t="shared" si="3"/>
        <v>80.28747433264887</v>
      </c>
      <c r="F64" s="1" t="s">
        <v>116</v>
      </c>
      <c r="G64" s="1" t="s">
        <v>77</v>
      </c>
      <c r="H64" s="1" t="s">
        <v>96</v>
      </c>
      <c r="I64" s="1" t="s">
        <v>153</v>
      </c>
      <c r="J64" s="1" t="s">
        <v>153</v>
      </c>
      <c r="K64" s="1">
        <v>8</v>
      </c>
      <c r="L64" s="1" t="s">
        <v>391</v>
      </c>
      <c r="M64" s="1" t="s">
        <v>96</v>
      </c>
      <c r="N64" s="15" t="s">
        <v>152</v>
      </c>
      <c r="O64" s="15" t="s">
        <v>140</v>
      </c>
      <c r="P64" s="15" t="s">
        <v>149</v>
      </c>
      <c r="Q64" s="1" t="s">
        <v>140</v>
      </c>
      <c r="R64" s="15" t="s">
        <v>195</v>
      </c>
      <c r="S64" s="1" t="s">
        <v>87</v>
      </c>
      <c r="T64" s="15" t="s">
        <v>140</v>
      </c>
      <c r="U64" s="45">
        <v>0.98015058179329229</v>
      </c>
      <c r="V64" s="21" t="s">
        <v>142</v>
      </c>
      <c r="W64" s="1" t="s">
        <v>148</v>
      </c>
      <c r="X64" s="1" t="s">
        <v>140</v>
      </c>
      <c r="Y64" s="21" t="s">
        <v>140</v>
      </c>
      <c r="Z64" s="1" t="s">
        <v>153</v>
      </c>
      <c r="AA64" s="21" t="s">
        <v>120</v>
      </c>
      <c r="AB64" s="21" t="s">
        <v>120</v>
      </c>
      <c r="AC64" s="21" t="s">
        <v>140</v>
      </c>
      <c r="AD64" s="21" t="s">
        <v>78</v>
      </c>
      <c r="AE64" s="48">
        <v>0.7</v>
      </c>
      <c r="AF64" s="9">
        <v>39807</v>
      </c>
      <c r="AG64" s="1" t="s">
        <v>150</v>
      </c>
      <c r="AH64" s="1" t="s">
        <v>122</v>
      </c>
      <c r="AI64" s="1" t="s">
        <v>367</v>
      </c>
      <c r="AJ64" s="1" t="s">
        <v>50</v>
      </c>
      <c r="AK64" s="1" t="s">
        <v>188</v>
      </c>
      <c r="AL64" s="1" t="s">
        <v>120</v>
      </c>
      <c r="AM64" s="1" t="s">
        <v>140</v>
      </c>
      <c r="AN64" s="1" t="s">
        <v>140</v>
      </c>
      <c r="AO64" s="1" t="s">
        <v>140</v>
      </c>
      <c r="AP64" s="1" t="s">
        <v>140</v>
      </c>
      <c r="AQ64" s="1" t="s">
        <v>120</v>
      </c>
      <c r="AR64" s="1" t="s">
        <v>140</v>
      </c>
      <c r="AS64" s="1" t="s">
        <v>141</v>
      </c>
      <c r="AT64" s="22" t="e">
        <f>#REF!+0.25</f>
        <v>#REF!</v>
      </c>
      <c r="AU64" s="22" t="s">
        <v>365</v>
      </c>
      <c r="AV64" s="22" t="e">
        <f>#REF!+0.25</f>
        <v>#REF!</v>
      </c>
      <c r="AW64" s="1" t="s">
        <v>153</v>
      </c>
      <c r="AX64" s="15"/>
    </row>
    <row r="65" spans="1:54" ht="29.1" customHeight="1" x14ac:dyDescent="0.2">
      <c r="A65" s="1" t="s">
        <v>401</v>
      </c>
      <c r="B65" s="9">
        <v>40213</v>
      </c>
      <c r="C65" s="15" t="s">
        <v>115</v>
      </c>
      <c r="D65" s="9">
        <v>10840</v>
      </c>
      <c r="E65" s="24">
        <f t="shared" si="3"/>
        <v>80.418891170431209</v>
      </c>
      <c r="F65" s="1" t="s">
        <v>116</v>
      </c>
      <c r="G65" s="1" t="s">
        <v>77</v>
      </c>
      <c r="H65" s="1" t="s">
        <v>96</v>
      </c>
      <c r="I65" s="1" t="s">
        <v>153</v>
      </c>
      <c r="J65" s="1" t="s">
        <v>153</v>
      </c>
      <c r="K65" s="1">
        <v>8</v>
      </c>
      <c r="L65" s="1" t="s">
        <v>391</v>
      </c>
      <c r="M65" s="1" t="s">
        <v>96</v>
      </c>
      <c r="N65" s="15" t="s">
        <v>152</v>
      </c>
      <c r="O65" s="15" t="s">
        <v>140</v>
      </c>
      <c r="P65" s="15" t="s">
        <v>149</v>
      </c>
      <c r="Q65" s="1" t="s">
        <v>140</v>
      </c>
      <c r="R65" s="15" t="s">
        <v>195</v>
      </c>
      <c r="S65" s="1" t="s">
        <v>87</v>
      </c>
      <c r="T65" s="15" t="s">
        <v>140</v>
      </c>
      <c r="U65" s="45">
        <v>1.1115674195756331</v>
      </c>
      <c r="V65" s="21" t="s">
        <v>142</v>
      </c>
      <c r="W65" s="1" t="s">
        <v>148</v>
      </c>
      <c r="X65" s="1" t="s">
        <v>140</v>
      </c>
      <c r="Y65" s="21" t="s">
        <v>140</v>
      </c>
      <c r="Z65" s="1" t="s">
        <v>153</v>
      </c>
      <c r="AA65" s="21" t="s">
        <v>120</v>
      </c>
      <c r="AB65" s="21" t="s">
        <v>120</v>
      </c>
      <c r="AC65" s="21" t="s">
        <v>140</v>
      </c>
      <c r="AD65" s="21" t="s">
        <v>78</v>
      </c>
      <c r="AE65" s="48">
        <v>0.77999999999999992</v>
      </c>
      <c r="AF65" s="9">
        <v>39807</v>
      </c>
      <c r="AG65" s="1" t="s">
        <v>150</v>
      </c>
      <c r="AH65" s="1" t="s">
        <v>122</v>
      </c>
      <c r="AI65" s="1" t="s">
        <v>367</v>
      </c>
      <c r="AJ65" s="1" t="s">
        <v>50</v>
      </c>
      <c r="AK65" s="1" t="s">
        <v>188</v>
      </c>
      <c r="AL65" s="1" t="s">
        <v>120</v>
      </c>
      <c r="AM65" s="1" t="s">
        <v>140</v>
      </c>
      <c r="AN65" s="1" t="s">
        <v>140</v>
      </c>
      <c r="AO65" s="1" t="s">
        <v>140</v>
      </c>
      <c r="AP65" s="1" t="s">
        <v>140</v>
      </c>
      <c r="AQ65" s="1" t="s">
        <v>120</v>
      </c>
      <c r="AR65" s="1" t="s">
        <v>140</v>
      </c>
      <c r="AS65" s="1" t="s">
        <v>141</v>
      </c>
      <c r="AT65" s="22" t="e">
        <f>AT64+0.17</f>
        <v>#REF!</v>
      </c>
      <c r="AU65" s="22" t="s">
        <v>365</v>
      </c>
      <c r="AV65" s="22" t="e">
        <f>AV64+0.17</f>
        <v>#REF!</v>
      </c>
      <c r="AW65" s="1" t="s">
        <v>153</v>
      </c>
      <c r="AX65" s="15"/>
      <c r="AY65" s="59"/>
      <c r="AZ65"/>
      <c r="BA65"/>
      <c r="BB65"/>
    </row>
    <row r="66" spans="1:54" ht="29.1" customHeight="1" x14ac:dyDescent="0.2">
      <c r="A66" s="1" t="s">
        <v>402</v>
      </c>
      <c r="B66" s="9">
        <v>40551</v>
      </c>
      <c r="C66" s="15" t="s">
        <v>115</v>
      </c>
      <c r="D66" s="9">
        <v>10840</v>
      </c>
      <c r="E66" s="24">
        <f t="shared" si="3"/>
        <v>81.344284736481868</v>
      </c>
      <c r="F66" s="1" t="s">
        <v>116</v>
      </c>
      <c r="G66" s="1" t="s">
        <v>77</v>
      </c>
      <c r="H66" s="1" t="s">
        <v>96</v>
      </c>
      <c r="I66" s="1" t="s">
        <v>153</v>
      </c>
      <c r="J66" s="1" t="s">
        <v>153</v>
      </c>
      <c r="K66" s="1">
        <v>8</v>
      </c>
      <c r="L66" s="1" t="s">
        <v>391</v>
      </c>
      <c r="M66" s="1" t="s">
        <v>96</v>
      </c>
      <c r="N66" s="15" t="s">
        <v>152</v>
      </c>
      <c r="O66" s="15" t="s">
        <v>140</v>
      </c>
      <c r="P66" s="15" t="s">
        <v>149</v>
      </c>
      <c r="Q66" s="1" t="s">
        <v>140</v>
      </c>
      <c r="R66" s="15" t="s">
        <v>195</v>
      </c>
      <c r="S66" s="1" t="s">
        <v>87</v>
      </c>
      <c r="T66" s="15" t="s">
        <v>140</v>
      </c>
      <c r="U66" s="45">
        <v>1.78507871321013</v>
      </c>
      <c r="V66" s="21" t="s">
        <v>142</v>
      </c>
      <c r="W66" s="1" t="s">
        <v>148</v>
      </c>
      <c r="X66" s="1" t="s">
        <v>140</v>
      </c>
      <c r="Y66" s="21" t="s">
        <v>140</v>
      </c>
      <c r="Z66" s="1" t="s">
        <v>153</v>
      </c>
      <c r="AA66" s="21" t="s">
        <v>120</v>
      </c>
      <c r="AB66" s="21" t="s">
        <v>120</v>
      </c>
      <c r="AC66" s="21" t="s">
        <v>140</v>
      </c>
      <c r="AD66" s="21" t="s">
        <v>78</v>
      </c>
      <c r="AE66" s="48">
        <v>1.2799999999999998</v>
      </c>
      <c r="AF66" s="9">
        <v>39807</v>
      </c>
      <c r="AG66" s="1" t="s">
        <v>150</v>
      </c>
      <c r="AH66" s="1" t="s">
        <v>122</v>
      </c>
      <c r="AI66" s="1" t="s">
        <v>367</v>
      </c>
      <c r="AJ66" s="1" t="s">
        <v>50</v>
      </c>
      <c r="AK66" s="1" t="s">
        <v>188</v>
      </c>
      <c r="AL66" s="1" t="s">
        <v>120</v>
      </c>
      <c r="AM66" s="1" t="s">
        <v>140</v>
      </c>
      <c r="AN66" s="1" t="s">
        <v>140</v>
      </c>
      <c r="AO66" s="1" t="s">
        <v>140</v>
      </c>
      <c r="AP66" s="1" t="s">
        <v>140</v>
      </c>
      <c r="AQ66" s="1" t="s">
        <v>120</v>
      </c>
      <c r="AR66" s="1" t="s">
        <v>140</v>
      </c>
      <c r="AS66" s="1" t="s">
        <v>141</v>
      </c>
      <c r="AT66" s="22" t="e">
        <f>AT65+0.67</f>
        <v>#REF!</v>
      </c>
      <c r="AU66" s="22" t="s">
        <v>365</v>
      </c>
      <c r="AV66" s="22" t="e">
        <f>AV65+0.67</f>
        <v>#REF!</v>
      </c>
      <c r="AW66" s="1" t="s">
        <v>153</v>
      </c>
      <c r="AX66" s="15"/>
      <c r="AY66" s="59"/>
      <c r="AZ66"/>
      <c r="BA66"/>
      <c r="BB66"/>
    </row>
    <row r="67" spans="1:54" s="7" customFormat="1" ht="29.1" customHeight="1" x14ac:dyDescent="0.2">
      <c r="A67" s="7" t="s">
        <v>428</v>
      </c>
      <c r="B67" s="27">
        <v>40599</v>
      </c>
      <c r="C67" s="21" t="s">
        <v>115</v>
      </c>
      <c r="D67" s="27">
        <v>10840</v>
      </c>
      <c r="E67" s="24">
        <f t="shared" si="3"/>
        <v>81.475701574264207</v>
      </c>
      <c r="F67" s="21" t="s">
        <v>116</v>
      </c>
      <c r="G67" s="21" t="s">
        <v>77</v>
      </c>
      <c r="H67" s="21" t="s">
        <v>96</v>
      </c>
      <c r="I67" s="21" t="s">
        <v>153</v>
      </c>
      <c r="J67" s="21" t="s">
        <v>153</v>
      </c>
      <c r="K67" s="21">
        <v>8</v>
      </c>
      <c r="L67" s="21" t="s">
        <v>391</v>
      </c>
      <c r="M67" s="21" t="s">
        <v>96</v>
      </c>
      <c r="N67" s="21" t="s">
        <v>152</v>
      </c>
      <c r="O67" s="21" t="s">
        <v>140</v>
      </c>
      <c r="P67" s="21" t="s">
        <v>149</v>
      </c>
      <c r="Q67" s="21" t="s">
        <v>140</v>
      </c>
      <c r="R67" s="21" t="s">
        <v>195</v>
      </c>
      <c r="S67" s="21" t="s">
        <v>87</v>
      </c>
      <c r="T67" s="21" t="s">
        <v>140</v>
      </c>
      <c r="U67" s="43">
        <v>2.2000000000000002</v>
      </c>
      <c r="V67" s="21" t="s">
        <v>142</v>
      </c>
      <c r="W67" s="21" t="s">
        <v>148</v>
      </c>
      <c r="X67" s="21" t="s">
        <v>140</v>
      </c>
      <c r="Y67" s="21" t="s">
        <v>140</v>
      </c>
      <c r="Z67" s="21" t="s">
        <v>153</v>
      </c>
      <c r="AA67" s="21" t="s">
        <v>120</v>
      </c>
      <c r="AB67" s="21" t="s">
        <v>120</v>
      </c>
      <c r="AC67" s="21" t="s">
        <v>140</v>
      </c>
      <c r="AD67" s="21" t="s">
        <v>78</v>
      </c>
      <c r="AE67" s="35">
        <v>1.8</v>
      </c>
      <c r="AF67" s="27">
        <v>39807</v>
      </c>
      <c r="AG67" s="21" t="s">
        <v>150</v>
      </c>
      <c r="AH67" s="21" t="s">
        <v>122</v>
      </c>
      <c r="AI67" s="21" t="s">
        <v>367</v>
      </c>
      <c r="AJ67" s="21" t="s">
        <v>50</v>
      </c>
      <c r="AK67" s="21" t="s">
        <v>188</v>
      </c>
      <c r="AL67" s="21" t="s">
        <v>120</v>
      </c>
      <c r="AM67" s="21" t="s">
        <v>140</v>
      </c>
      <c r="AN67" s="21" t="s">
        <v>140</v>
      </c>
      <c r="AO67" s="21" t="s">
        <v>140</v>
      </c>
      <c r="AP67" s="21" t="s">
        <v>140</v>
      </c>
      <c r="AQ67" s="21" t="s">
        <v>120</v>
      </c>
      <c r="AR67" s="21" t="s">
        <v>140</v>
      </c>
      <c r="AS67" s="21" t="s">
        <v>141</v>
      </c>
      <c r="AT67" s="21">
        <v>5.8</v>
      </c>
      <c r="AU67" s="21" t="s">
        <v>365</v>
      </c>
      <c r="AV67" s="21">
        <v>1.55</v>
      </c>
      <c r="AW67" s="21" t="s">
        <v>153</v>
      </c>
      <c r="AX67" s="21"/>
      <c r="AY67" s="60"/>
      <c r="AZ67" s="51"/>
      <c r="BA67" s="51"/>
      <c r="BB67" s="51"/>
    </row>
    <row r="68" spans="1:54" ht="29.1" customHeight="1" x14ac:dyDescent="0.15">
      <c r="A68" s="1" t="s">
        <v>384</v>
      </c>
      <c r="B68" s="9">
        <v>40303</v>
      </c>
      <c r="C68" s="15" t="s">
        <v>115</v>
      </c>
      <c r="D68" s="9">
        <v>15589</v>
      </c>
      <c r="E68" s="24">
        <f t="shared" si="3"/>
        <v>67.663244353182748</v>
      </c>
      <c r="F68" s="1" t="s">
        <v>116</v>
      </c>
      <c r="G68" s="1" t="s">
        <v>77</v>
      </c>
      <c r="H68" s="1" t="s">
        <v>96</v>
      </c>
      <c r="I68" s="1" t="s">
        <v>153</v>
      </c>
      <c r="J68" s="1" t="s">
        <v>153</v>
      </c>
      <c r="K68" s="1">
        <v>17</v>
      </c>
      <c r="L68" s="1" t="s">
        <v>392</v>
      </c>
      <c r="M68" s="1" t="s">
        <v>74</v>
      </c>
      <c r="N68" s="15" t="s">
        <v>152</v>
      </c>
      <c r="O68" s="15" t="s">
        <v>140</v>
      </c>
      <c r="P68" s="15" t="s">
        <v>149</v>
      </c>
      <c r="Q68" s="1" t="s">
        <v>140</v>
      </c>
      <c r="R68" s="15" t="s">
        <v>195</v>
      </c>
      <c r="S68" s="1" t="s">
        <v>87</v>
      </c>
      <c r="T68" s="15" t="s">
        <v>140</v>
      </c>
      <c r="U68" s="45">
        <v>0.72005475701574262</v>
      </c>
      <c r="V68" s="1" t="s">
        <v>52</v>
      </c>
      <c r="W68" s="1" t="s">
        <v>53</v>
      </c>
      <c r="X68" s="1" t="s">
        <v>140</v>
      </c>
      <c r="Y68" s="21" t="s">
        <v>140</v>
      </c>
      <c r="Z68" s="1" t="s">
        <v>120</v>
      </c>
      <c r="AA68" s="21" t="s">
        <v>120</v>
      </c>
      <c r="AB68" s="21" t="s">
        <v>120</v>
      </c>
      <c r="AC68" s="21" t="s">
        <v>140</v>
      </c>
      <c r="AD68" s="21" t="s">
        <v>143</v>
      </c>
      <c r="AE68" s="48">
        <v>0.5</v>
      </c>
      <c r="AF68" s="9">
        <v>40040</v>
      </c>
      <c r="AG68" s="1" t="s">
        <v>150</v>
      </c>
      <c r="AH68" s="1" t="s">
        <v>154</v>
      </c>
      <c r="AI68" s="1" t="s">
        <v>366</v>
      </c>
      <c r="AJ68" s="1" t="s">
        <v>50</v>
      </c>
      <c r="AK68" s="1" t="s">
        <v>188</v>
      </c>
      <c r="AL68" s="1" t="s">
        <v>120</v>
      </c>
      <c r="AM68" s="1" t="s">
        <v>140</v>
      </c>
      <c r="AN68" s="1" t="s">
        <v>140</v>
      </c>
      <c r="AO68" s="1" t="s">
        <v>140</v>
      </c>
      <c r="AP68" s="1" t="s">
        <v>140</v>
      </c>
      <c r="AQ68" s="1" t="s">
        <v>120</v>
      </c>
      <c r="AR68" s="1" t="s">
        <v>140</v>
      </c>
      <c r="AS68" s="1" t="s">
        <v>141</v>
      </c>
      <c r="AT68" s="22" t="e">
        <f>#REF!+0.25</f>
        <v>#REF!</v>
      </c>
      <c r="AU68" s="22" t="s">
        <v>365</v>
      </c>
      <c r="AV68" s="22" t="e">
        <f>#REF!+0.25</f>
        <v>#REF!</v>
      </c>
      <c r="AW68" s="1" t="s">
        <v>153</v>
      </c>
      <c r="AX68" s="15"/>
    </row>
    <row r="69" spans="1:54" ht="29.1" customHeight="1" x14ac:dyDescent="0.2">
      <c r="A69" s="1" t="s">
        <v>403</v>
      </c>
      <c r="B69" s="9">
        <v>40331</v>
      </c>
      <c r="C69" s="15" t="s">
        <v>115</v>
      </c>
      <c r="D69" s="9">
        <v>15589</v>
      </c>
      <c r="E69" s="24">
        <f t="shared" si="3"/>
        <v>67.739904175222449</v>
      </c>
      <c r="F69" s="1" t="s">
        <v>116</v>
      </c>
      <c r="G69" s="1" t="s">
        <v>77</v>
      </c>
      <c r="H69" s="1" t="s">
        <v>96</v>
      </c>
      <c r="I69" s="1" t="s">
        <v>153</v>
      </c>
      <c r="J69" s="1" t="s">
        <v>153</v>
      </c>
      <c r="K69" s="1">
        <v>17</v>
      </c>
      <c r="L69" s="1" t="s">
        <v>392</v>
      </c>
      <c r="M69" s="1" t="s">
        <v>74</v>
      </c>
      <c r="N69" s="15" t="s">
        <v>152</v>
      </c>
      <c r="O69" s="15" t="s">
        <v>140</v>
      </c>
      <c r="P69" s="15" t="s">
        <v>149</v>
      </c>
      <c r="Q69" s="1" t="s">
        <v>140</v>
      </c>
      <c r="R69" s="15" t="s">
        <v>195</v>
      </c>
      <c r="S69" s="1" t="s">
        <v>87</v>
      </c>
      <c r="T69" s="15" t="s">
        <v>140</v>
      </c>
      <c r="U69" s="45">
        <v>0.79671457905544152</v>
      </c>
      <c r="V69" s="21" t="s">
        <v>52</v>
      </c>
      <c r="W69" s="1" t="s">
        <v>53</v>
      </c>
      <c r="X69" s="1" t="s">
        <v>140</v>
      </c>
      <c r="Y69" s="21" t="s">
        <v>140</v>
      </c>
      <c r="Z69" s="1" t="s">
        <v>120</v>
      </c>
      <c r="AA69" s="21" t="s">
        <v>120</v>
      </c>
      <c r="AB69" s="21" t="s">
        <v>120</v>
      </c>
      <c r="AC69" s="21" t="s">
        <v>140</v>
      </c>
      <c r="AD69" s="21" t="s">
        <v>143</v>
      </c>
      <c r="AE69" s="48">
        <v>0.57999999999999996</v>
      </c>
      <c r="AF69" s="9">
        <v>40040</v>
      </c>
      <c r="AG69" s="1" t="s">
        <v>150</v>
      </c>
      <c r="AH69" s="1" t="s">
        <v>154</v>
      </c>
      <c r="AI69" s="1" t="s">
        <v>366</v>
      </c>
      <c r="AJ69" s="1" t="s">
        <v>50</v>
      </c>
      <c r="AK69" s="1" t="s">
        <v>188</v>
      </c>
      <c r="AL69" s="1" t="s">
        <v>120</v>
      </c>
      <c r="AM69" s="1" t="s">
        <v>140</v>
      </c>
      <c r="AN69" s="1" t="s">
        <v>140</v>
      </c>
      <c r="AO69" s="1" t="s">
        <v>140</v>
      </c>
      <c r="AP69" s="1" t="s">
        <v>140</v>
      </c>
      <c r="AQ69" s="1" t="s">
        <v>120</v>
      </c>
      <c r="AR69" s="1" t="s">
        <v>140</v>
      </c>
      <c r="AS69" s="1" t="s">
        <v>141</v>
      </c>
      <c r="AT69" s="22" t="e">
        <f>AT68+0.08</f>
        <v>#REF!</v>
      </c>
      <c r="AU69" s="22" t="s">
        <v>365</v>
      </c>
      <c r="AV69" s="22" t="e">
        <f>AV68+0.08</f>
        <v>#REF!</v>
      </c>
      <c r="AW69" s="1" t="s">
        <v>153</v>
      </c>
      <c r="AX69" s="15"/>
      <c r="AY69" s="59"/>
      <c r="AZ69"/>
      <c r="BA69"/>
      <c r="BB69"/>
    </row>
    <row r="70" spans="1:54" ht="29.1" customHeight="1" x14ac:dyDescent="0.2">
      <c r="A70" s="1" t="s">
        <v>412</v>
      </c>
      <c r="B70" s="9">
        <v>40522</v>
      </c>
      <c r="C70" s="15" t="s">
        <v>115</v>
      </c>
      <c r="D70" s="9">
        <v>15589</v>
      </c>
      <c r="E70" s="24">
        <f t="shared" si="3"/>
        <v>68.262833675564679</v>
      </c>
      <c r="F70" s="1" t="s">
        <v>116</v>
      </c>
      <c r="G70" s="1" t="s">
        <v>77</v>
      </c>
      <c r="H70" s="1" t="s">
        <v>96</v>
      </c>
      <c r="I70" s="1" t="s">
        <v>153</v>
      </c>
      <c r="J70" s="1" t="s">
        <v>153</v>
      </c>
      <c r="K70" s="1">
        <v>17</v>
      </c>
      <c r="L70" s="1" t="s">
        <v>392</v>
      </c>
      <c r="M70" s="1" t="s">
        <v>74</v>
      </c>
      <c r="N70" s="15" t="s">
        <v>152</v>
      </c>
      <c r="O70" s="15" t="s">
        <v>140</v>
      </c>
      <c r="P70" s="15" t="s">
        <v>149</v>
      </c>
      <c r="Q70" s="1" t="s">
        <v>140</v>
      </c>
      <c r="R70" s="15" t="s">
        <v>195</v>
      </c>
      <c r="S70" s="1" t="s">
        <v>87</v>
      </c>
      <c r="T70" s="15" t="s">
        <v>140</v>
      </c>
      <c r="U70" s="45">
        <f>(B70-AF70)/365.25</f>
        <v>1.3196440793976729</v>
      </c>
      <c r="V70" s="21" t="s">
        <v>52</v>
      </c>
      <c r="W70" s="1" t="s">
        <v>53</v>
      </c>
      <c r="X70" s="1" t="s">
        <v>140</v>
      </c>
      <c r="Y70" s="21" t="s">
        <v>140</v>
      </c>
      <c r="Z70" s="1" t="s">
        <v>120</v>
      </c>
      <c r="AA70" s="21" t="s">
        <v>120</v>
      </c>
      <c r="AB70" s="21" t="s">
        <v>120</v>
      </c>
      <c r="AC70" s="21" t="s">
        <v>140</v>
      </c>
      <c r="AD70" s="21" t="s">
        <v>143</v>
      </c>
      <c r="AE70" s="48">
        <f>AE69+0.5</f>
        <v>1.08</v>
      </c>
      <c r="AF70" s="9">
        <v>40040</v>
      </c>
      <c r="AG70" s="1" t="s">
        <v>150</v>
      </c>
      <c r="AH70" s="1" t="s">
        <v>154</v>
      </c>
      <c r="AI70" s="15" t="s">
        <v>366</v>
      </c>
      <c r="AJ70" s="1" t="s">
        <v>50</v>
      </c>
      <c r="AK70" s="1" t="s">
        <v>188</v>
      </c>
      <c r="AL70" s="1" t="s">
        <v>120</v>
      </c>
      <c r="AM70" s="1" t="s">
        <v>140</v>
      </c>
      <c r="AN70" s="1" t="s">
        <v>140</v>
      </c>
      <c r="AO70" s="1" t="s">
        <v>140</v>
      </c>
      <c r="AP70" s="1" t="s">
        <v>140</v>
      </c>
      <c r="AQ70" s="1" t="s">
        <v>120</v>
      </c>
      <c r="AR70" s="1" t="s">
        <v>140</v>
      </c>
      <c r="AS70" s="1" t="s">
        <v>141</v>
      </c>
      <c r="AT70" s="22" t="e">
        <f>AT69+0.5</f>
        <v>#REF!</v>
      </c>
      <c r="AU70" s="22" t="s">
        <v>365</v>
      </c>
      <c r="AV70" s="22" t="e">
        <f>AV69+0.5</f>
        <v>#REF!</v>
      </c>
      <c r="AW70" s="1" t="s">
        <v>153</v>
      </c>
      <c r="AX70" s="15"/>
      <c r="AY70" s="59"/>
      <c r="AZ70"/>
      <c r="BA70"/>
      <c r="BB70"/>
    </row>
    <row r="71" spans="1:54" s="7" customFormat="1" ht="29.1" customHeight="1" x14ac:dyDescent="0.2">
      <c r="A71" s="7" t="s">
        <v>429</v>
      </c>
      <c r="B71" s="26">
        <v>40653</v>
      </c>
      <c r="C71" s="21" t="s">
        <v>115</v>
      </c>
      <c r="D71" s="26">
        <v>15589</v>
      </c>
      <c r="E71" s="24">
        <f t="shared" si="3"/>
        <v>68.62149212867898</v>
      </c>
      <c r="F71" s="7" t="s">
        <v>116</v>
      </c>
      <c r="G71" s="7" t="s">
        <v>77</v>
      </c>
      <c r="H71" s="7" t="s">
        <v>96</v>
      </c>
      <c r="I71" s="7" t="s">
        <v>153</v>
      </c>
      <c r="J71" s="7" t="s">
        <v>153</v>
      </c>
      <c r="K71" s="7">
        <v>17</v>
      </c>
      <c r="L71" s="7" t="s">
        <v>392</v>
      </c>
      <c r="M71" s="7" t="s">
        <v>74</v>
      </c>
      <c r="N71" s="21" t="s">
        <v>152</v>
      </c>
      <c r="O71" s="21" t="s">
        <v>140</v>
      </c>
      <c r="P71" s="21" t="s">
        <v>149</v>
      </c>
      <c r="Q71" s="7" t="s">
        <v>140</v>
      </c>
      <c r="R71" s="21" t="s">
        <v>195</v>
      </c>
      <c r="S71" s="7" t="s">
        <v>87</v>
      </c>
      <c r="T71" s="21" t="s">
        <v>140</v>
      </c>
      <c r="U71" s="24">
        <f>(B71-AF71)/365.25</f>
        <v>1.678302532511978</v>
      </c>
      <c r="V71" s="21" t="s">
        <v>52</v>
      </c>
      <c r="W71" s="7" t="s">
        <v>53</v>
      </c>
      <c r="X71" s="7" t="s">
        <v>140</v>
      </c>
      <c r="Y71" s="21" t="s">
        <v>140</v>
      </c>
      <c r="Z71" s="7" t="s">
        <v>120</v>
      </c>
      <c r="AA71" s="21" t="s">
        <v>120</v>
      </c>
      <c r="AB71" s="21" t="s">
        <v>120</v>
      </c>
      <c r="AC71" s="21" t="s">
        <v>140</v>
      </c>
      <c r="AD71" s="21" t="s">
        <v>143</v>
      </c>
      <c r="AE71" s="35">
        <v>1.33</v>
      </c>
      <c r="AF71" s="26">
        <v>40040</v>
      </c>
      <c r="AG71" s="7" t="s">
        <v>150</v>
      </c>
      <c r="AH71" s="7" t="s">
        <v>154</v>
      </c>
      <c r="AI71" s="7" t="s">
        <v>366</v>
      </c>
      <c r="AJ71" s="7" t="s">
        <v>50</v>
      </c>
      <c r="AK71" s="7" t="s">
        <v>188</v>
      </c>
      <c r="AL71" s="7" t="s">
        <v>120</v>
      </c>
      <c r="AM71" s="7" t="s">
        <v>140</v>
      </c>
      <c r="AN71" s="7" t="s">
        <v>140</v>
      </c>
      <c r="AO71" s="7" t="s">
        <v>140</v>
      </c>
      <c r="AP71" s="7" t="s">
        <v>140</v>
      </c>
      <c r="AQ71" s="7" t="s">
        <v>120</v>
      </c>
      <c r="AR71" s="7" t="s">
        <v>140</v>
      </c>
      <c r="AS71" s="7" t="s">
        <v>141</v>
      </c>
      <c r="AT71" s="7" t="e">
        <f>AT70+0.36</f>
        <v>#REF!</v>
      </c>
      <c r="AU71" s="7" t="s">
        <v>365</v>
      </c>
      <c r="AV71" s="7" t="e">
        <f>AV70+0.36</f>
        <v>#REF!</v>
      </c>
      <c r="AW71" s="7" t="s">
        <v>153</v>
      </c>
      <c r="AX71" s="21"/>
      <c r="AY71" s="60"/>
      <c r="AZ71" s="51"/>
      <c r="BA71" s="51"/>
      <c r="BB71" s="51"/>
    </row>
    <row r="72" spans="1:54" ht="29.1" customHeight="1" x14ac:dyDescent="0.15">
      <c r="A72" s="1" t="s">
        <v>385</v>
      </c>
      <c r="B72" s="9">
        <v>40304</v>
      </c>
      <c r="C72" s="15" t="s">
        <v>115</v>
      </c>
      <c r="D72" s="9">
        <v>22959</v>
      </c>
      <c r="E72" s="24">
        <f t="shared" si="3"/>
        <v>47.488021902806295</v>
      </c>
      <c r="F72" s="1" t="s">
        <v>116</v>
      </c>
      <c r="G72" s="1" t="s">
        <v>160</v>
      </c>
      <c r="H72" s="1" t="s">
        <v>96</v>
      </c>
      <c r="I72" s="1" t="s">
        <v>153</v>
      </c>
      <c r="J72" s="1" t="s">
        <v>153</v>
      </c>
      <c r="K72" s="1">
        <v>16</v>
      </c>
      <c r="L72" s="1" t="s">
        <v>241</v>
      </c>
      <c r="M72" s="1" t="s">
        <v>96</v>
      </c>
      <c r="N72" s="15" t="s">
        <v>152</v>
      </c>
      <c r="O72" s="15" t="s">
        <v>140</v>
      </c>
      <c r="P72" s="15" t="s">
        <v>149</v>
      </c>
      <c r="Q72" s="1" t="s">
        <v>140</v>
      </c>
      <c r="R72" s="15" t="s">
        <v>195</v>
      </c>
      <c r="S72" s="1" t="s">
        <v>87</v>
      </c>
      <c r="T72" s="15" t="s">
        <v>140</v>
      </c>
      <c r="U72" s="45">
        <v>1.0759753593429158</v>
      </c>
      <c r="V72" s="21" t="s">
        <v>52</v>
      </c>
      <c r="W72" s="1" t="s">
        <v>132</v>
      </c>
      <c r="X72" s="1" t="s">
        <v>140</v>
      </c>
      <c r="Y72" s="21" t="s">
        <v>140</v>
      </c>
      <c r="Z72" s="1" t="s">
        <v>120</v>
      </c>
      <c r="AA72" s="21" t="s">
        <v>120</v>
      </c>
      <c r="AB72" s="21" t="s">
        <v>120</v>
      </c>
      <c r="AC72" s="21" t="s">
        <v>140</v>
      </c>
      <c r="AD72" s="21" t="s">
        <v>143</v>
      </c>
      <c r="AE72" s="48">
        <v>0.7</v>
      </c>
      <c r="AF72" s="9">
        <v>39911</v>
      </c>
      <c r="AG72" s="1" t="s">
        <v>150</v>
      </c>
      <c r="AH72" s="1" t="s">
        <v>122</v>
      </c>
      <c r="AI72" s="15" t="s">
        <v>362</v>
      </c>
      <c r="AJ72" s="1" t="s">
        <v>50</v>
      </c>
      <c r="AK72" s="1" t="s">
        <v>188</v>
      </c>
      <c r="AL72" s="1" t="s">
        <v>120</v>
      </c>
      <c r="AM72" s="1" t="s">
        <v>140</v>
      </c>
      <c r="AN72" s="1" t="s">
        <v>140</v>
      </c>
      <c r="AO72" s="1" t="s">
        <v>140</v>
      </c>
      <c r="AP72" s="1" t="s">
        <v>140</v>
      </c>
      <c r="AQ72" s="1" t="s">
        <v>120</v>
      </c>
      <c r="AR72" s="1" t="s">
        <v>140</v>
      </c>
      <c r="AS72" s="1" t="s">
        <v>141</v>
      </c>
      <c r="AT72" s="22" t="e">
        <f>#REF!+0.25</f>
        <v>#REF!</v>
      </c>
      <c r="AU72" s="22" t="s">
        <v>365</v>
      </c>
      <c r="AV72" s="22" t="e">
        <f>#REF!+0.25</f>
        <v>#REF!</v>
      </c>
      <c r="AW72" s="1" t="s">
        <v>153</v>
      </c>
      <c r="AX72" s="15"/>
    </row>
    <row r="73" spans="1:54" ht="29.1" customHeight="1" x14ac:dyDescent="0.2">
      <c r="A73" s="1" t="s">
        <v>404</v>
      </c>
      <c r="B73" s="9">
        <v>40330</v>
      </c>
      <c r="C73" s="15" t="s">
        <v>115</v>
      </c>
      <c r="D73" s="9">
        <v>22959</v>
      </c>
      <c r="E73" s="24">
        <f t="shared" si="3"/>
        <v>47.559206023271734</v>
      </c>
      <c r="F73" s="1" t="s">
        <v>116</v>
      </c>
      <c r="G73" s="1" t="s">
        <v>160</v>
      </c>
      <c r="H73" s="1" t="s">
        <v>96</v>
      </c>
      <c r="I73" s="1" t="s">
        <v>153</v>
      </c>
      <c r="J73" s="1" t="s">
        <v>153</v>
      </c>
      <c r="K73" s="1">
        <v>16</v>
      </c>
      <c r="L73" s="1" t="s">
        <v>241</v>
      </c>
      <c r="M73" s="1" t="s">
        <v>96</v>
      </c>
      <c r="N73" s="15" t="s">
        <v>152</v>
      </c>
      <c r="O73" s="15" t="s">
        <v>140</v>
      </c>
      <c r="P73" s="15" t="s">
        <v>149</v>
      </c>
      <c r="Q73" s="1" t="s">
        <v>140</v>
      </c>
      <c r="R73" s="15" t="s">
        <v>195</v>
      </c>
      <c r="S73" s="1" t="s">
        <v>87</v>
      </c>
      <c r="T73" s="15" t="s">
        <v>140</v>
      </c>
      <c r="U73" s="45">
        <v>1.1471594798083504</v>
      </c>
      <c r="V73" s="21" t="s">
        <v>52</v>
      </c>
      <c r="W73" s="1" t="s">
        <v>132</v>
      </c>
      <c r="X73" s="1" t="s">
        <v>140</v>
      </c>
      <c r="Y73" s="21" t="s">
        <v>140</v>
      </c>
      <c r="Z73" s="1" t="s">
        <v>120</v>
      </c>
      <c r="AA73" s="21" t="s">
        <v>120</v>
      </c>
      <c r="AB73" s="21" t="s">
        <v>120</v>
      </c>
      <c r="AC73" s="21" t="s">
        <v>140</v>
      </c>
      <c r="AD73" s="21" t="s">
        <v>143</v>
      </c>
      <c r="AE73" s="48">
        <v>0.77999999999999992</v>
      </c>
      <c r="AF73" s="9">
        <v>39911</v>
      </c>
      <c r="AG73" s="1" t="s">
        <v>150</v>
      </c>
      <c r="AH73" s="1" t="s">
        <v>122</v>
      </c>
      <c r="AI73" s="15" t="s">
        <v>362</v>
      </c>
      <c r="AJ73" s="1" t="s">
        <v>50</v>
      </c>
      <c r="AK73" s="1" t="s">
        <v>188</v>
      </c>
      <c r="AL73" s="1" t="s">
        <v>120</v>
      </c>
      <c r="AM73" s="1" t="s">
        <v>140</v>
      </c>
      <c r="AN73" s="1" t="s">
        <v>140</v>
      </c>
      <c r="AO73" s="1" t="s">
        <v>140</v>
      </c>
      <c r="AP73" s="1" t="s">
        <v>140</v>
      </c>
      <c r="AQ73" s="1" t="s">
        <v>120</v>
      </c>
      <c r="AR73" s="1" t="s">
        <v>140</v>
      </c>
      <c r="AS73" s="1" t="s">
        <v>141</v>
      </c>
      <c r="AT73" s="22" t="e">
        <f>AT72+0.08</f>
        <v>#REF!</v>
      </c>
      <c r="AU73" s="22" t="s">
        <v>365</v>
      </c>
      <c r="AV73" s="22" t="e">
        <f>AV72+0.08</f>
        <v>#REF!</v>
      </c>
      <c r="AW73" s="1" t="s">
        <v>153</v>
      </c>
      <c r="AX73" s="15"/>
      <c r="AY73" s="59"/>
      <c r="AZ73"/>
      <c r="BA73"/>
      <c r="BB73"/>
    </row>
    <row r="74" spans="1:54" ht="29.1" customHeight="1" x14ac:dyDescent="0.2">
      <c r="A74" s="7" t="s">
        <v>413</v>
      </c>
      <c r="B74" s="27">
        <v>40564</v>
      </c>
      <c r="C74" s="21" t="s">
        <v>115</v>
      </c>
      <c r="D74" s="27">
        <v>22959</v>
      </c>
      <c r="E74" s="24">
        <f t="shared" si="3"/>
        <v>48.199863107460644</v>
      </c>
      <c r="F74" s="21" t="s">
        <v>116</v>
      </c>
      <c r="G74" s="21" t="s">
        <v>160</v>
      </c>
      <c r="H74" s="21" t="s">
        <v>96</v>
      </c>
      <c r="I74" s="21" t="s">
        <v>153</v>
      </c>
      <c r="J74" s="21" t="s">
        <v>153</v>
      </c>
      <c r="K74" s="21">
        <v>16</v>
      </c>
      <c r="L74" s="21" t="s">
        <v>241</v>
      </c>
      <c r="M74" s="21" t="s">
        <v>96</v>
      </c>
      <c r="N74" s="21" t="s">
        <v>152</v>
      </c>
      <c r="O74" s="21" t="s">
        <v>140</v>
      </c>
      <c r="P74" s="21" t="s">
        <v>149</v>
      </c>
      <c r="Q74" s="21" t="s">
        <v>140</v>
      </c>
      <c r="R74" s="21" t="s">
        <v>195</v>
      </c>
      <c r="S74" s="21" t="s">
        <v>87</v>
      </c>
      <c r="T74" s="21" t="s">
        <v>140</v>
      </c>
      <c r="U74" s="43">
        <v>1.8</v>
      </c>
      <c r="V74" s="21" t="s">
        <v>52</v>
      </c>
      <c r="W74" s="21" t="s">
        <v>132</v>
      </c>
      <c r="X74" s="21" t="s">
        <v>140</v>
      </c>
      <c r="Y74" s="21" t="s">
        <v>140</v>
      </c>
      <c r="Z74" s="21" t="s">
        <v>120</v>
      </c>
      <c r="AA74" s="21" t="s">
        <v>120</v>
      </c>
      <c r="AB74" s="21" t="s">
        <v>120</v>
      </c>
      <c r="AC74" s="21" t="s">
        <v>140</v>
      </c>
      <c r="AD74" s="21" t="s">
        <v>143</v>
      </c>
      <c r="AE74" s="35">
        <v>1.42</v>
      </c>
      <c r="AF74" s="27">
        <v>39911</v>
      </c>
      <c r="AG74" s="21" t="s">
        <v>150</v>
      </c>
      <c r="AH74" s="21" t="s">
        <v>122</v>
      </c>
      <c r="AI74" s="21" t="s">
        <v>362</v>
      </c>
      <c r="AJ74" s="21" t="s">
        <v>50</v>
      </c>
      <c r="AK74" s="21" t="s">
        <v>188</v>
      </c>
      <c r="AL74" s="21" t="s">
        <v>120</v>
      </c>
      <c r="AM74" s="21" t="s">
        <v>140</v>
      </c>
      <c r="AN74" s="21" t="s">
        <v>140</v>
      </c>
      <c r="AO74" s="21" t="s">
        <v>140</v>
      </c>
      <c r="AP74" s="21" t="s">
        <v>140</v>
      </c>
      <c r="AQ74" s="21" t="s">
        <v>120</v>
      </c>
      <c r="AR74" s="21" t="s">
        <v>140</v>
      </c>
      <c r="AS74" s="21" t="s">
        <v>141</v>
      </c>
      <c r="AT74" s="21">
        <v>5.72</v>
      </c>
      <c r="AU74" s="21" t="s">
        <v>365</v>
      </c>
      <c r="AV74" s="21">
        <v>1.05</v>
      </c>
      <c r="AW74" s="21"/>
      <c r="AX74" s="21"/>
      <c r="AY74" s="60"/>
      <c r="AZ74" s="51"/>
      <c r="BA74" s="51"/>
      <c r="BB74" s="51"/>
    </row>
    <row r="75" spans="1:54" s="7" customFormat="1" ht="29.1" customHeight="1" x14ac:dyDescent="0.2">
      <c r="A75" s="7" t="s">
        <v>430</v>
      </c>
      <c r="B75" s="26">
        <v>40681</v>
      </c>
      <c r="C75" s="21" t="s">
        <v>115</v>
      </c>
      <c r="D75" s="26">
        <v>22959</v>
      </c>
      <c r="E75" s="24">
        <f t="shared" si="3"/>
        <v>48.520191649555102</v>
      </c>
      <c r="F75" s="7" t="s">
        <v>116</v>
      </c>
      <c r="G75" s="7" t="s">
        <v>160</v>
      </c>
      <c r="H75" s="7" t="s">
        <v>96</v>
      </c>
      <c r="I75" s="7" t="s">
        <v>153</v>
      </c>
      <c r="J75" s="7" t="s">
        <v>153</v>
      </c>
      <c r="K75" s="7">
        <v>16</v>
      </c>
      <c r="L75" s="7" t="s">
        <v>241</v>
      </c>
      <c r="M75" s="7" t="s">
        <v>96</v>
      </c>
      <c r="N75" s="21" t="s">
        <v>152</v>
      </c>
      <c r="O75" s="21" t="s">
        <v>140</v>
      </c>
      <c r="P75" s="21" t="s">
        <v>149</v>
      </c>
      <c r="Q75" s="7" t="s">
        <v>140</v>
      </c>
      <c r="R75" s="21" t="s">
        <v>195</v>
      </c>
      <c r="S75" s="7" t="s">
        <v>87</v>
      </c>
      <c r="T75" s="21" t="s">
        <v>140</v>
      </c>
      <c r="U75" s="24">
        <f>(B75-AF75)/365.25</f>
        <v>2.108145106091718</v>
      </c>
      <c r="V75" s="21" t="s">
        <v>52</v>
      </c>
      <c r="W75" s="7" t="s">
        <v>132</v>
      </c>
      <c r="X75" s="7" t="s">
        <v>140</v>
      </c>
      <c r="Y75" s="21" t="s">
        <v>140</v>
      </c>
      <c r="Z75" s="7" t="s">
        <v>120</v>
      </c>
      <c r="AA75" s="21" t="s">
        <v>120</v>
      </c>
      <c r="AB75" s="21" t="s">
        <v>120</v>
      </c>
      <c r="AC75" s="21" t="s">
        <v>140</v>
      </c>
      <c r="AD75" s="21" t="s">
        <v>143</v>
      </c>
      <c r="AE75" s="35">
        <f>AE74</f>
        <v>1.42</v>
      </c>
      <c r="AF75" s="26">
        <v>39911</v>
      </c>
      <c r="AG75" s="7" t="s">
        <v>150</v>
      </c>
      <c r="AH75" s="7" t="s">
        <v>122</v>
      </c>
      <c r="AI75" s="21" t="s">
        <v>362</v>
      </c>
      <c r="AJ75" s="7" t="s">
        <v>50</v>
      </c>
      <c r="AK75" s="7" t="s">
        <v>188</v>
      </c>
      <c r="AL75" s="7" t="s">
        <v>120</v>
      </c>
      <c r="AM75" s="7" t="s">
        <v>140</v>
      </c>
      <c r="AN75" s="7" t="s">
        <v>140</v>
      </c>
      <c r="AO75" s="7" t="s">
        <v>140</v>
      </c>
      <c r="AP75" s="7" t="s">
        <v>140</v>
      </c>
      <c r="AQ75" s="7" t="s">
        <v>120</v>
      </c>
      <c r="AR75" s="7" t="s">
        <v>140</v>
      </c>
      <c r="AS75" s="7" t="s">
        <v>141</v>
      </c>
      <c r="AT75" s="7">
        <f>AT74+0.33</f>
        <v>6.05</v>
      </c>
      <c r="AU75" s="7" t="s">
        <v>365</v>
      </c>
      <c r="AV75" s="7">
        <f>AV74+0.33</f>
        <v>1.3800000000000001</v>
      </c>
      <c r="AW75" s="7" t="s">
        <v>153</v>
      </c>
      <c r="AX75" s="21"/>
      <c r="AY75" s="60"/>
      <c r="AZ75" s="51"/>
      <c r="BA75" s="51"/>
      <c r="BB75" s="51"/>
    </row>
    <row r="76" spans="1:54" ht="29.1" customHeight="1" x14ac:dyDescent="0.15">
      <c r="A76" s="1" t="s">
        <v>386</v>
      </c>
      <c r="B76" s="9">
        <v>40303</v>
      </c>
      <c r="C76" s="15" t="s">
        <v>89</v>
      </c>
      <c r="D76" s="9">
        <v>15154</v>
      </c>
      <c r="E76" s="24">
        <f t="shared" si="3"/>
        <v>68.854209445585212</v>
      </c>
      <c r="F76" s="1" t="s">
        <v>116</v>
      </c>
      <c r="G76" s="1" t="s">
        <v>77</v>
      </c>
      <c r="H76" s="1" t="s">
        <v>150</v>
      </c>
      <c r="I76" s="1" t="s">
        <v>153</v>
      </c>
      <c r="J76" s="1" t="s">
        <v>153</v>
      </c>
      <c r="K76" s="1">
        <v>20</v>
      </c>
      <c r="L76" s="1" t="s">
        <v>393</v>
      </c>
      <c r="M76" s="1" t="s">
        <v>141</v>
      </c>
      <c r="N76" s="15" t="s">
        <v>152</v>
      </c>
      <c r="O76" s="15" t="s">
        <v>140</v>
      </c>
      <c r="P76" s="1" t="s">
        <v>98</v>
      </c>
      <c r="Q76" s="41" t="s">
        <v>394</v>
      </c>
      <c r="R76" s="15" t="s">
        <v>195</v>
      </c>
      <c r="S76" s="1" t="s">
        <v>87</v>
      </c>
      <c r="T76" s="15" t="s">
        <v>140</v>
      </c>
      <c r="U76" s="45">
        <v>0.8459958932238193</v>
      </c>
      <c r="V76" s="21" t="s">
        <v>52</v>
      </c>
      <c r="W76" s="1" t="s">
        <v>191</v>
      </c>
      <c r="X76" s="1" t="s">
        <v>140</v>
      </c>
      <c r="Y76" s="21" t="s">
        <v>140</v>
      </c>
      <c r="Z76" s="1" t="s">
        <v>120</v>
      </c>
      <c r="AA76" s="21" t="s">
        <v>120</v>
      </c>
      <c r="AB76" s="21" t="s">
        <v>153</v>
      </c>
      <c r="AC76" s="21" t="s">
        <v>312</v>
      </c>
      <c r="AD76" s="21" t="s">
        <v>143</v>
      </c>
      <c r="AE76" s="48">
        <v>0.9</v>
      </c>
      <c r="AF76" s="23">
        <v>39994</v>
      </c>
      <c r="AG76" s="1" t="s">
        <v>150</v>
      </c>
      <c r="AH76" s="1" t="s">
        <v>154</v>
      </c>
      <c r="AI76" s="15" t="s">
        <v>364</v>
      </c>
      <c r="AJ76" s="1" t="s">
        <v>50</v>
      </c>
      <c r="AK76" s="1" t="s">
        <v>188</v>
      </c>
      <c r="AL76" s="1" t="s">
        <v>120</v>
      </c>
      <c r="AM76" s="1" t="s">
        <v>140</v>
      </c>
      <c r="AN76" s="1" t="s">
        <v>140</v>
      </c>
      <c r="AO76" s="1" t="s">
        <v>140</v>
      </c>
      <c r="AP76" s="1" t="s">
        <v>140</v>
      </c>
      <c r="AQ76" s="1" t="s">
        <v>120</v>
      </c>
      <c r="AR76" s="1" t="s">
        <v>140</v>
      </c>
      <c r="AS76" s="1" t="s">
        <v>141</v>
      </c>
      <c r="AT76" s="22" t="e">
        <f>#REF!+0.17</f>
        <v>#REF!</v>
      </c>
      <c r="AU76" s="22" t="s">
        <v>365</v>
      </c>
      <c r="AV76" s="22" t="e">
        <f>#REF!+0.17</f>
        <v>#REF!</v>
      </c>
      <c r="AW76" s="1" t="s">
        <v>153</v>
      </c>
      <c r="AX76" s="15"/>
    </row>
    <row r="77" spans="1:54" ht="29.1" customHeight="1" x14ac:dyDescent="0.2">
      <c r="A77" s="1" t="s">
        <v>405</v>
      </c>
      <c r="B77" s="9">
        <v>40330</v>
      </c>
      <c r="C77" s="15" t="s">
        <v>89</v>
      </c>
      <c r="D77" s="9">
        <v>15154</v>
      </c>
      <c r="E77" s="24">
        <f t="shared" si="3"/>
        <v>68.928131416837786</v>
      </c>
      <c r="F77" s="1" t="s">
        <v>116</v>
      </c>
      <c r="G77" s="1" t="s">
        <v>77</v>
      </c>
      <c r="H77" s="1" t="s">
        <v>150</v>
      </c>
      <c r="I77" s="1" t="s">
        <v>153</v>
      </c>
      <c r="J77" s="1" t="s">
        <v>153</v>
      </c>
      <c r="K77" s="1">
        <v>20</v>
      </c>
      <c r="L77" s="1" t="s">
        <v>393</v>
      </c>
      <c r="M77" s="1" t="s">
        <v>141</v>
      </c>
      <c r="N77" s="15" t="s">
        <v>152</v>
      </c>
      <c r="O77" s="15" t="s">
        <v>140</v>
      </c>
      <c r="P77" s="1" t="s">
        <v>98</v>
      </c>
      <c r="Q77" s="41" t="s">
        <v>394</v>
      </c>
      <c r="R77" s="15" t="s">
        <v>195</v>
      </c>
      <c r="S77" s="1" t="s">
        <v>87</v>
      </c>
      <c r="T77" s="15" t="s">
        <v>140</v>
      </c>
      <c r="U77" s="45">
        <v>0.91991786447638602</v>
      </c>
      <c r="V77" s="21" t="s">
        <v>52</v>
      </c>
      <c r="W77" s="1" t="s">
        <v>191</v>
      </c>
      <c r="X77" s="1" t="s">
        <v>140</v>
      </c>
      <c r="Y77" s="21" t="s">
        <v>140</v>
      </c>
      <c r="Z77" s="1" t="s">
        <v>120</v>
      </c>
      <c r="AA77" s="21" t="s">
        <v>120</v>
      </c>
      <c r="AB77" s="21" t="s">
        <v>141</v>
      </c>
      <c r="AC77" s="21" t="s">
        <v>141</v>
      </c>
      <c r="AD77" s="21" t="s">
        <v>143</v>
      </c>
      <c r="AE77" s="48">
        <v>0.9</v>
      </c>
      <c r="AF77" s="23">
        <v>39994</v>
      </c>
      <c r="AG77" s="1" t="s">
        <v>150</v>
      </c>
      <c r="AH77" s="1" t="s">
        <v>154</v>
      </c>
      <c r="AI77" s="15" t="s">
        <v>364</v>
      </c>
      <c r="AJ77" s="1" t="s">
        <v>50</v>
      </c>
      <c r="AK77" s="1" t="s">
        <v>188</v>
      </c>
      <c r="AL77" s="1" t="s">
        <v>120</v>
      </c>
      <c r="AM77" s="1" t="s">
        <v>140</v>
      </c>
      <c r="AN77" s="1" t="s">
        <v>140</v>
      </c>
      <c r="AO77" s="1" t="s">
        <v>140</v>
      </c>
      <c r="AP77" s="1" t="s">
        <v>140</v>
      </c>
      <c r="AQ77" s="1" t="s">
        <v>120</v>
      </c>
      <c r="AR77" s="1" t="s">
        <v>140</v>
      </c>
      <c r="AS77" s="1" t="s">
        <v>141</v>
      </c>
      <c r="AT77" s="22" t="e">
        <f>AT76+0.08</f>
        <v>#REF!</v>
      </c>
      <c r="AU77" s="22" t="s">
        <v>365</v>
      </c>
      <c r="AV77" s="22" t="e">
        <f>AV76+0.08</f>
        <v>#REF!</v>
      </c>
      <c r="AW77" s="1" t="s">
        <v>153</v>
      </c>
      <c r="AX77" s="15"/>
      <c r="AY77" s="59"/>
      <c r="AZ77"/>
      <c r="BA77" s="42"/>
    </row>
    <row r="78" spans="1:54" ht="29.1" customHeight="1" x14ac:dyDescent="0.2">
      <c r="A78" s="1" t="s">
        <v>410</v>
      </c>
      <c r="B78" s="9">
        <v>40520</v>
      </c>
      <c r="C78" s="15" t="s">
        <v>89</v>
      </c>
      <c r="D78" s="9">
        <v>15154</v>
      </c>
      <c r="E78" s="24">
        <f t="shared" si="3"/>
        <v>69.448323066392888</v>
      </c>
      <c r="F78" s="1" t="s">
        <v>116</v>
      </c>
      <c r="G78" s="1" t="s">
        <v>77</v>
      </c>
      <c r="H78" s="1" t="s">
        <v>150</v>
      </c>
      <c r="I78" s="1" t="s">
        <v>153</v>
      </c>
      <c r="J78" s="1" t="s">
        <v>153</v>
      </c>
      <c r="K78" s="1">
        <v>20</v>
      </c>
      <c r="L78" s="1" t="s">
        <v>393</v>
      </c>
      <c r="M78" s="1" t="s">
        <v>141</v>
      </c>
      <c r="N78" s="15" t="s">
        <v>152</v>
      </c>
      <c r="O78" s="15" t="s">
        <v>140</v>
      </c>
      <c r="P78" s="1" t="s">
        <v>98</v>
      </c>
      <c r="Q78" s="41" t="s">
        <v>394</v>
      </c>
      <c r="R78" s="15" t="s">
        <v>195</v>
      </c>
      <c r="S78" s="1" t="s">
        <v>87</v>
      </c>
      <c r="T78" s="15" t="s">
        <v>140</v>
      </c>
      <c r="U78" s="45">
        <v>1.4</v>
      </c>
      <c r="V78" s="21" t="s">
        <v>52</v>
      </c>
      <c r="W78" s="1" t="s">
        <v>191</v>
      </c>
      <c r="X78" s="1" t="s">
        <v>140</v>
      </c>
      <c r="Y78" s="21" t="s">
        <v>140</v>
      </c>
      <c r="Z78" s="1" t="s">
        <v>120</v>
      </c>
      <c r="AA78" s="21" t="s">
        <v>120</v>
      </c>
      <c r="AB78" s="21" t="s">
        <v>141</v>
      </c>
      <c r="AC78" s="21" t="s">
        <v>141</v>
      </c>
      <c r="AD78" s="21" t="s">
        <v>143</v>
      </c>
      <c r="AE78" s="48">
        <f>AE77+0.5</f>
        <v>1.4</v>
      </c>
      <c r="AF78" s="23">
        <v>39994</v>
      </c>
      <c r="AG78" s="1" t="s">
        <v>150</v>
      </c>
      <c r="AH78" s="1" t="s">
        <v>154</v>
      </c>
      <c r="AI78" s="15" t="s">
        <v>364</v>
      </c>
      <c r="AJ78" s="1" t="s">
        <v>50</v>
      </c>
      <c r="AK78" s="1" t="s">
        <v>188</v>
      </c>
      <c r="AL78" s="1" t="s">
        <v>120</v>
      </c>
      <c r="AM78" s="1" t="s">
        <v>140</v>
      </c>
      <c r="AN78" s="1" t="s">
        <v>140</v>
      </c>
      <c r="AO78" s="1" t="s">
        <v>140</v>
      </c>
      <c r="AP78" s="1" t="s">
        <v>140</v>
      </c>
      <c r="AQ78" s="1" t="s">
        <v>120</v>
      </c>
      <c r="AR78" s="1" t="s">
        <v>140</v>
      </c>
      <c r="AS78" s="1" t="s">
        <v>141</v>
      </c>
      <c r="AT78" s="22" t="e">
        <f>AT77+0.5</f>
        <v>#REF!</v>
      </c>
      <c r="AU78" s="22" t="s">
        <v>365</v>
      </c>
      <c r="AV78" s="22" t="e">
        <f>AV77+0.5</f>
        <v>#REF!</v>
      </c>
      <c r="AW78" s="1" t="s">
        <v>153</v>
      </c>
      <c r="AX78" s="15"/>
      <c r="AY78" s="59"/>
      <c r="AZ78"/>
      <c r="BA78" s="42"/>
    </row>
    <row r="79" spans="1:54" s="7" customFormat="1" ht="29.1" customHeight="1" x14ac:dyDescent="0.2">
      <c r="A79" s="7" t="s">
        <v>431</v>
      </c>
      <c r="B79" s="27">
        <v>40653</v>
      </c>
      <c r="C79" s="21" t="s">
        <v>89</v>
      </c>
      <c r="D79" s="27">
        <v>15154</v>
      </c>
      <c r="E79" s="24">
        <f t="shared" si="3"/>
        <v>69.812457221081445</v>
      </c>
      <c r="F79" s="21" t="s">
        <v>116</v>
      </c>
      <c r="G79" s="21" t="s">
        <v>77</v>
      </c>
      <c r="H79" s="21" t="s">
        <v>150</v>
      </c>
      <c r="I79" s="21" t="s">
        <v>153</v>
      </c>
      <c r="J79" s="21" t="s">
        <v>153</v>
      </c>
      <c r="K79" s="21">
        <v>20</v>
      </c>
      <c r="L79" s="21" t="s">
        <v>393</v>
      </c>
      <c r="M79" s="21" t="s">
        <v>141</v>
      </c>
      <c r="N79" s="21" t="s">
        <v>152</v>
      </c>
      <c r="O79" s="21" t="s">
        <v>140</v>
      </c>
      <c r="P79" s="21" t="s">
        <v>98</v>
      </c>
      <c r="Q79" s="53" t="s">
        <v>394</v>
      </c>
      <c r="R79" s="21" t="s">
        <v>195</v>
      </c>
      <c r="S79" s="21" t="s">
        <v>87</v>
      </c>
      <c r="T79" s="21" t="s">
        <v>140</v>
      </c>
      <c r="U79" s="43">
        <v>1.8</v>
      </c>
      <c r="V79" s="21" t="s">
        <v>52</v>
      </c>
      <c r="W79" s="21" t="s">
        <v>191</v>
      </c>
      <c r="X79" s="21" t="s">
        <v>140</v>
      </c>
      <c r="Y79" s="21" t="s">
        <v>140</v>
      </c>
      <c r="Z79" s="21" t="s">
        <v>120</v>
      </c>
      <c r="AA79" s="21" t="s">
        <v>120</v>
      </c>
      <c r="AB79" s="21" t="s">
        <v>141</v>
      </c>
      <c r="AC79" s="21" t="s">
        <v>141</v>
      </c>
      <c r="AD79" s="21" t="s">
        <v>143</v>
      </c>
      <c r="AE79" s="54">
        <v>1.48</v>
      </c>
      <c r="AF79" s="55">
        <v>39994</v>
      </c>
      <c r="AG79" s="21" t="s">
        <v>150</v>
      </c>
      <c r="AH79" s="21" t="s">
        <v>154</v>
      </c>
      <c r="AI79" s="21" t="s">
        <v>364</v>
      </c>
      <c r="AJ79" s="21" t="s">
        <v>50</v>
      </c>
      <c r="AK79" s="21" t="s">
        <v>188</v>
      </c>
      <c r="AL79" s="21" t="s">
        <v>120</v>
      </c>
      <c r="AM79" s="21" t="s">
        <v>140</v>
      </c>
      <c r="AN79" s="21" t="s">
        <v>140</v>
      </c>
      <c r="AO79" s="21" t="s">
        <v>140</v>
      </c>
      <c r="AP79" s="21" t="s">
        <v>140</v>
      </c>
      <c r="AQ79" s="21" t="s">
        <v>120</v>
      </c>
      <c r="AR79" s="21" t="s">
        <v>140</v>
      </c>
      <c r="AS79" s="21" t="s">
        <v>141</v>
      </c>
      <c r="AT79" s="21">
        <v>5.95</v>
      </c>
      <c r="AU79" s="21" t="s">
        <v>365</v>
      </c>
      <c r="AV79" s="21">
        <v>1.22</v>
      </c>
      <c r="AW79" s="21" t="s">
        <v>153</v>
      </c>
      <c r="AX79" s="21"/>
      <c r="AY79" s="60"/>
      <c r="AZ79" s="51"/>
      <c r="BA79" s="52"/>
      <c r="BB79" s="21"/>
    </row>
    <row r="80" spans="1:54" ht="29.1" customHeight="1" x14ac:dyDescent="0.15">
      <c r="A80" s="1" t="s">
        <v>387</v>
      </c>
      <c r="B80" s="9">
        <v>40305</v>
      </c>
      <c r="C80" s="15" t="s">
        <v>64</v>
      </c>
      <c r="D80" s="9">
        <v>12948</v>
      </c>
      <c r="E80" s="24">
        <f t="shared" si="3"/>
        <v>74.899383983572889</v>
      </c>
      <c r="F80" s="1" t="s">
        <v>151</v>
      </c>
      <c r="G80" s="1" t="s">
        <v>77</v>
      </c>
      <c r="H80" s="1" t="s">
        <v>96</v>
      </c>
      <c r="I80" s="1" t="s">
        <v>153</v>
      </c>
      <c r="J80" s="1" t="s">
        <v>153</v>
      </c>
      <c r="K80" s="1">
        <v>16</v>
      </c>
      <c r="L80" s="1" t="s">
        <v>395</v>
      </c>
      <c r="M80" s="1" t="s">
        <v>96</v>
      </c>
      <c r="N80" s="15" t="s">
        <v>152</v>
      </c>
      <c r="O80" s="15" t="s">
        <v>140</v>
      </c>
      <c r="P80" s="1" t="s">
        <v>149</v>
      </c>
      <c r="Q80" s="1" t="s">
        <v>140</v>
      </c>
      <c r="R80" s="15" t="s">
        <v>195</v>
      </c>
      <c r="S80" s="1" t="s">
        <v>87</v>
      </c>
      <c r="T80" s="15" t="s">
        <v>140</v>
      </c>
      <c r="U80" s="45">
        <v>2.2422997946611911</v>
      </c>
      <c r="V80" s="21" t="s">
        <v>52</v>
      </c>
      <c r="W80" s="1" t="s">
        <v>132</v>
      </c>
      <c r="X80" s="1" t="s">
        <v>140</v>
      </c>
      <c r="Y80" s="21" t="s">
        <v>140</v>
      </c>
      <c r="Z80" s="1" t="s">
        <v>120</v>
      </c>
      <c r="AA80" s="21" t="s">
        <v>120</v>
      </c>
      <c r="AB80" s="21" t="s">
        <v>120</v>
      </c>
      <c r="AC80" s="21" t="s">
        <v>140</v>
      </c>
      <c r="AD80" s="21" t="s">
        <v>143</v>
      </c>
      <c r="AE80" s="48" t="s">
        <v>141</v>
      </c>
      <c r="AF80" s="9">
        <v>39486</v>
      </c>
      <c r="AG80" s="1" t="s">
        <v>150</v>
      </c>
      <c r="AH80" s="1" t="s">
        <v>154</v>
      </c>
      <c r="AI80" s="15" t="s">
        <v>362</v>
      </c>
      <c r="AJ80" s="1" t="s">
        <v>50</v>
      </c>
      <c r="AK80" s="1" t="s">
        <v>188</v>
      </c>
      <c r="AL80" s="1" t="s">
        <v>120</v>
      </c>
      <c r="AM80" s="1" t="s">
        <v>140</v>
      </c>
      <c r="AN80" s="1" t="s">
        <v>140</v>
      </c>
      <c r="AO80" s="1" t="s">
        <v>140</v>
      </c>
      <c r="AP80" s="1" t="s">
        <v>140</v>
      </c>
      <c r="AQ80" s="1" t="s">
        <v>120</v>
      </c>
      <c r="AR80" s="1" t="s">
        <v>140</v>
      </c>
      <c r="AS80" s="1" t="s">
        <v>141</v>
      </c>
      <c r="AT80" s="22" t="e">
        <f>#REF!+0.08</f>
        <v>#REF!</v>
      </c>
      <c r="AU80" s="22" t="s">
        <v>365</v>
      </c>
      <c r="AV80" s="22" t="e">
        <f>#REF!+0.08</f>
        <v>#REF!</v>
      </c>
      <c r="AW80" s="1" t="s">
        <v>153</v>
      </c>
      <c r="AX80" s="15"/>
    </row>
    <row r="81" spans="1:54" ht="29.1" customHeight="1" x14ac:dyDescent="0.2">
      <c r="A81" s="1" t="s">
        <v>406</v>
      </c>
      <c r="B81" s="9">
        <v>40333</v>
      </c>
      <c r="C81" s="15" t="s">
        <v>64</v>
      </c>
      <c r="D81" s="9">
        <v>12948</v>
      </c>
      <c r="E81" s="24">
        <f t="shared" si="3"/>
        <v>74.976043805612591</v>
      </c>
      <c r="F81" s="1" t="s">
        <v>151</v>
      </c>
      <c r="G81" s="1" t="s">
        <v>77</v>
      </c>
      <c r="H81" s="1" t="s">
        <v>96</v>
      </c>
      <c r="I81" s="1" t="s">
        <v>153</v>
      </c>
      <c r="J81" s="1" t="s">
        <v>153</v>
      </c>
      <c r="K81" s="1">
        <v>16</v>
      </c>
      <c r="L81" s="1" t="s">
        <v>395</v>
      </c>
      <c r="M81" s="1" t="s">
        <v>96</v>
      </c>
      <c r="N81" s="15" t="s">
        <v>152</v>
      </c>
      <c r="O81" s="15" t="s">
        <v>140</v>
      </c>
      <c r="P81" s="1" t="s">
        <v>149</v>
      </c>
      <c r="Q81" s="1" t="s">
        <v>140</v>
      </c>
      <c r="R81" s="15" t="s">
        <v>195</v>
      </c>
      <c r="S81" s="1" t="s">
        <v>87</v>
      </c>
      <c r="T81" s="15" t="s">
        <v>140</v>
      </c>
      <c r="U81" s="45">
        <v>2.3189596167008899</v>
      </c>
      <c r="V81" s="21" t="s">
        <v>52</v>
      </c>
      <c r="W81" s="1" t="s">
        <v>132</v>
      </c>
      <c r="X81" s="1" t="s">
        <v>140</v>
      </c>
      <c r="Y81" s="21" t="s">
        <v>140</v>
      </c>
      <c r="Z81" s="1" t="s">
        <v>120</v>
      </c>
      <c r="AA81" s="21" t="s">
        <v>120</v>
      </c>
      <c r="AB81" s="21" t="s">
        <v>120</v>
      </c>
      <c r="AC81" s="21" t="s">
        <v>140</v>
      </c>
      <c r="AD81" s="21" t="s">
        <v>143</v>
      </c>
      <c r="AE81" s="48" t="s">
        <v>141</v>
      </c>
      <c r="AF81" s="9">
        <v>39486</v>
      </c>
      <c r="AG81" s="1" t="s">
        <v>150</v>
      </c>
      <c r="AH81" s="1" t="s">
        <v>154</v>
      </c>
      <c r="AI81" s="15" t="s">
        <v>362</v>
      </c>
      <c r="AJ81" s="1" t="s">
        <v>50</v>
      </c>
      <c r="AK81" s="1" t="s">
        <v>188</v>
      </c>
      <c r="AL81" s="1" t="s">
        <v>120</v>
      </c>
      <c r="AM81" s="1" t="s">
        <v>140</v>
      </c>
      <c r="AN81" s="1" t="s">
        <v>140</v>
      </c>
      <c r="AO81" s="1" t="s">
        <v>140</v>
      </c>
      <c r="AP81" s="1" t="s">
        <v>140</v>
      </c>
      <c r="AQ81" s="1" t="s">
        <v>120</v>
      </c>
      <c r="AR81" s="1" t="s">
        <v>140</v>
      </c>
      <c r="AS81" s="1" t="s">
        <v>141</v>
      </c>
      <c r="AT81" s="22" t="e">
        <f>AT80+0.08</f>
        <v>#REF!</v>
      </c>
      <c r="AU81" s="22" t="s">
        <v>365</v>
      </c>
      <c r="AV81" s="22" t="e">
        <f>AV80+0.08</f>
        <v>#REF!</v>
      </c>
      <c r="AW81" s="1" t="s">
        <v>153</v>
      </c>
      <c r="AX81" s="15"/>
      <c r="AY81" s="59"/>
      <c r="AZ81"/>
      <c r="BA81" s="42"/>
    </row>
    <row r="82" spans="1:54" s="7" customFormat="1" ht="29.1" customHeight="1" x14ac:dyDescent="0.2">
      <c r="A82" s="7" t="s">
        <v>411</v>
      </c>
      <c r="B82" s="27">
        <v>40520</v>
      </c>
      <c r="C82" s="21" t="s">
        <v>64</v>
      </c>
      <c r="D82" s="27">
        <v>12948</v>
      </c>
      <c r="E82" s="24">
        <f t="shared" si="3"/>
        <v>75.488021902806295</v>
      </c>
      <c r="F82" s="21" t="s">
        <v>151</v>
      </c>
      <c r="G82" s="21" t="s">
        <v>77</v>
      </c>
      <c r="H82" s="21" t="s">
        <v>96</v>
      </c>
      <c r="I82" s="21" t="s">
        <v>153</v>
      </c>
      <c r="J82" s="21" t="s">
        <v>153</v>
      </c>
      <c r="K82" s="21">
        <v>16</v>
      </c>
      <c r="L82" s="21" t="s">
        <v>395</v>
      </c>
      <c r="M82" s="21" t="s">
        <v>96</v>
      </c>
      <c r="N82" s="21" t="s">
        <v>152</v>
      </c>
      <c r="O82" s="21" t="s">
        <v>140</v>
      </c>
      <c r="P82" s="21" t="s">
        <v>149</v>
      </c>
      <c r="Q82" s="21" t="s">
        <v>140</v>
      </c>
      <c r="R82" s="21" t="s">
        <v>195</v>
      </c>
      <c r="S82" s="21" t="s">
        <v>87</v>
      </c>
      <c r="T82" s="21" t="s">
        <v>140</v>
      </c>
      <c r="U82" s="43">
        <v>2.8</v>
      </c>
      <c r="V82" s="21" t="s">
        <v>52</v>
      </c>
      <c r="W82" s="21" t="s">
        <v>132</v>
      </c>
      <c r="X82" s="21" t="s">
        <v>140</v>
      </c>
      <c r="Y82" s="21" t="s">
        <v>140</v>
      </c>
      <c r="Z82" s="21" t="s">
        <v>120</v>
      </c>
      <c r="AA82" s="21" t="s">
        <v>120</v>
      </c>
      <c r="AB82" s="21" t="s">
        <v>120</v>
      </c>
      <c r="AC82" s="21" t="s">
        <v>140</v>
      </c>
      <c r="AD82" s="21" t="s">
        <v>143</v>
      </c>
      <c r="AE82" s="35" t="s">
        <v>141</v>
      </c>
      <c r="AF82" s="27">
        <v>39486</v>
      </c>
      <c r="AG82" s="21" t="s">
        <v>150</v>
      </c>
      <c r="AH82" s="21" t="s">
        <v>154</v>
      </c>
      <c r="AI82" s="21" t="s">
        <v>362</v>
      </c>
      <c r="AJ82" s="21" t="s">
        <v>50</v>
      </c>
      <c r="AK82" s="21" t="s">
        <v>188</v>
      </c>
      <c r="AL82" s="21" t="s">
        <v>120</v>
      </c>
      <c r="AM82" s="21" t="s">
        <v>140</v>
      </c>
      <c r="AN82" s="21" t="s">
        <v>140</v>
      </c>
      <c r="AO82" s="21" t="s">
        <v>140</v>
      </c>
      <c r="AP82" s="21" t="s">
        <v>140</v>
      </c>
      <c r="AQ82" s="21" t="s">
        <v>120</v>
      </c>
      <c r="AR82" s="21" t="s">
        <v>140</v>
      </c>
      <c r="AS82" s="21" t="s">
        <v>141</v>
      </c>
      <c r="AT82" s="21">
        <v>5.58</v>
      </c>
      <c r="AU82" s="21" t="s">
        <v>365</v>
      </c>
      <c r="AV82" s="21">
        <v>0.74</v>
      </c>
      <c r="AW82" s="21" t="s">
        <v>153</v>
      </c>
      <c r="AX82" s="21"/>
      <c r="AY82" s="60"/>
      <c r="AZ82" s="51"/>
      <c r="BA82" s="52"/>
      <c r="BB82" s="21"/>
    </row>
    <row r="83" spans="1:54" s="7" customFormat="1" ht="29.1" customHeight="1" x14ac:dyDescent="0.2">
      <c r="A83" s="7" t="s">
        <v>432</v>
      </c>
      <c r="B83" s="26">
        <v>40648</v>
      </c>
      <c r="C83" s="21" t="s">
        <v>64</v>
      </c>
      <c r="D83" s="26">
        <v>12948</v>
      </c>
      <c r="E83" s="24">
        <f t="shared" si="3"/>
        <v>75.8384668035592</v>
      </c>
      <c r="F83" s="7" t="s">
        <v>151</v>
      </c>
      <c r="G83" s="7" t="s">
        <v>77</v>
      </c>
      <c r="H83" s="7" t="s">
        <v>96</v>
      </c>
      <c r="I83" s="7" t="s">
        <v>153</v>
      </c>
      <c r="J83" s="7" t="s">
        <v>153</v>
      </c>
      <c r="K83" s="7">
        <v>16</v>
      </c>
      <c r="L83" s="7" t="s">
        <v>395</v>
      </c>
      <c r="M83" s="7" t="s">
        <v>96</v>
      </c>
      <c r="N83" s="21" t="s">
        <v>152</v>
      </c>
      <c r="O83" s="21" t="s">
        <v>140</v>
      </c>
      <c r="P83" s="7" t="s">
        <v>149</v>
      </c>
      <c r="Q83" s="7" t="s">
        <v>140</v>
      </c>
      <c r="R83" s="21" t="s">
        <v>195</v>
      </c>
      <c r="S83" s="7" t="s">
        <v>87</v>
      </c>
      <c r="T83" s="21" t="s">
        <v>140</v>
      </c>
      <c r="U83" s="24">
        <f>(B83-AF83)/365.25</f>
        <v>3.1813826146475015</v>
      </c>
      <c r="V83" s="21" t="s">
        <v>52</v>
      </c>
      <c r="W83" s="7" t="s">
        <v>132</v>
      </c>
      <c r="X83" s="7" t="s">
        <v>140</v>
      </c>
      <c r="Y83" s="21" t="s">
        <v>140</v>
      </c>
      <c r="Z83" s="7" t="s">
        <v>120</v>
      </c>
      <c r="AA83" s="21" t="s">
        <v>120</v>
      </c>
      <c r="AB83" s="21" t="s">
        <v>120</v>
      </c>
      <c r="AC83" s="21" t="s">
        <v>140</v>
      </c>
      <c r="AD83" s="21" t="s">
        <v>143</v>
      </c>
      <c r="AE83" s="35" t="s">
        <v>141</v>
      </c>
      <c r="AF83" s="26">
        <v>39486</v>
      </c>
      <c r="AG83" s="7" t="s">
        <v>150</v>
      </c>
      <c r="AH83" s="7" t="s">
        <v>154</v>
      </c>
      <c r="AI83" s="21" t="s">
        <v>362</v>
      </c>
      <c r="AJ83" s="7" t="s">
        <v>50</v>
      </c>
      <c r="AK83" s="7" t="s">
        <v>188</v>
      </c>
      <c r="AL83" s="7" t="s">
        <v>120</v>
      </c>
      <c r="AM83" s="7" t="s">
        <v>140</v>
      </c>
      <c r="AN83" s="7" t="s">
        <v>140</v>
      </c>
      <c r="AO83" s="7" t="s">
        <v>140</v>
      </c>
      <c r="AP83" s="7" t="s">
        <v>140</v>
      </c>
      <c r="AQ83" s="7" t="s">
        <v>120</v>
      </c>
      <c r="AR83" s="7" t="s">
        <v>140</v>
      </c>
      <c r="AS83" s="7" t="s">
        <v>141</v>
      </c>
      <c r="AT83" s="7">
        <f>AT82+0.35</f>
        <v>5.93</v>
      </c>
      <c r="AU83" s="7" t="s">
        <v>365</v>
      </c>
      <c r="AV83" s="7">
        <f>AV82+0.5</f>
        <v>1.24</v>
      </c>
      <c r="AW83" s="7" t="s">
        <v>153</v>
      </c>
      <c r="AX83" s="21"/>
      <c r="AY83" s="60"/>
      <c r="AZ83" s="51"/>
      <c r="BA83" s="52"/>
    </row>
    <row r="84" spans="1:54" ht="29.1" customHeight="1" x14ac:dyDescent="0.15">
      <c r="A84" s="1" t="s">
        <v>388</v>
      </c>
      <c r="B84" s="9">
        <v>40381</v>
      </c>
      <c r="C84" s="15" t="s">
        <v>115</v>
      </c>
      <c r="D84" s="9">
        <v>17032</v>
      </c>
      <c r="E84" s="24">
        <f t="shared" si="3"/>
        <v>63.926078028747433</v>
      </c>
      <c r="F84" s="1" t="s">
        <v>151</v>
      </c>
      <c r="G84" s="1" t="s">
        <v>77</v>
      </c>
      <c r="H84" s="1" t="s">
        <v>96</v>
      </c>
      <c r="I84" s="1" t="s">
        <v>153</v>
      </c>
      <c r="J84" s="1" t="s">
        <v>153</v>
      </c>
      <c r="K84" s="1">
        <v>18</v>
      </c>
      <c r="L84" s="1" t="s">
        <v>396</v>
      </c>
      <c r="M84" s="1" t="s">
        <v>141</v>
      </c>
      <c r="N84" s="15" t="s">
        <v>152</v>
      </c>
      <c r="O84" s="15" t="s">
        <v>140</v>
      </c>
      <c r="P84" s="1" t="s">
        <v>149</v>
      </c>
      <c r="Q84" s="1" t="s">
        <v>140</v>
      </c>
      <c r="R84" s="15" t="s">
        <v>195</v>
      </c>
      <c r="S84" s="1" t="s">
        <v>87</v>
      </c>
      <c r="T84" s="15" t="s">
        <v>140</v>
      </c>
      <c r="U84" s="45">
        <v>0.80219028062970565</v>
      </c>
      <c r="V84" s="21" t="s">
        <v>52</v>
      </c>
      <c r="W84" s="1" t="s">
        <v>132</v>
      </c>
      <c r="X84" s="1" t="s">
        <v>140</v>
      </c>
      <c r="Y84" s="21" t="s">
        <v>140</v>
      </c>
      <c r="Z84" s="1" t="s">
        <v>120</v>
      </c>
      <c r="AA84" s="21" t="s">
        <v>120</v>
      </c>
      <c r="AB84" s="21" t="s">
        <v>153</v>
      </c>
      <c r="AC84" s="21" t="s">
        <v>312</v>
      </c>
      <c r="AD84" s="21" t="s">
        <v>92</v>
      </c>
      <c r="AE84" s="48">
        <v>0.25</v>
      </c>
      <c r="AF84" s="9">
        <v>40088</v>
      </c>
      <c r="AG84" s="1" t="s">
        <v>141</v>
      </c>
      <c r="AH84" s="1" t="s">
        <v>154</v>
      </c>
      <c r="AI84" s="1" t="s">
        <v>141</v>
      </c>
      <c r="AJ84" s="1" t="s">
        <v>141</v>
      </c>
      <c r="AK84" s="1" t="s">
        <v>141</v>
      </c>
      <c r="AL84" s="1" t="s">
        <v>120</v>
      </c>
      <c r="AM84" s="1" t="s">
        <v>140</v>
      </c>
      <c r="AN84" s="1" t="s">
        <v>140</v>
      </c>
      <c r="AO84" s="1" t="s">
        <v>140</v>
      </c>
      <c r="AP84" s="1" t="s">
        <v>140</v>
      </c>
      <c r="AQ84" s="1" t="s">
        <v>120</v>
      </c>
      <c r="AR84" s="1" t="s">
        <v>140</v>
      </c>
      <c r="AS84" s="1" t="s">
        <v>141</v>
      </c>
      <c r="AT84" s="22" t="e">
        <f>#REF!+0.08</f>
        <v>#REF!</v>
      </c>
      <c r="AU84" s="22" t="s">
        <v>365</v>
      </c>
      <c r="AV84" s="22" t="e">
        <f>#REF!+0.08</f>
        <v>#REF!</v>
      </c>
      <c r="AW84" s="1" t="s">
        <v>153</v>
      </c>
      <c r="AX84" s="15"/>
    </row>
    <row r="85" spans="1:54" ht="29.1" customHeight="1" x14ac:dyDescent="0.2">
      <c r="A85" s="1" t="s">
        <v>407</v>
      </c>
      <c r="B85" s="25">
        <v>40417</v>
      </c>
      <c r="C85" s="15" t="s">
        <v>115</v>
      </c>
      <c r="D85" s="25">
        <v>17032</v>
      </c>
      <c r="E85" s="24">
        <f t="shared" si="3"/>
        <v>64.024640657084191</v>
      </c>
      <c r="F85" s="15" t="s">
        <v>151</v>
      </c>
      <c r="G85" s="15" t="s">
        <v>77</v>
      </c>
      <c r="H85" s="15" t="s">
        <v>96</v>
      </c>
      <c r="I85" s="15" t="s">
        <v>153</v>
      </c>
      <c r="J85" s="15" t="s">
        <v>153</v>
      </c>
      <c r="K85" s="15">
        <v>18</v>
      </c>
      <c r="L85" s="15" t="s">
        <v>396</v>
      </c>
      <c r="M85" s="15" t="s">
        <v>141</v>
      </c>
      <c r="N85" s="15" t="s">
        <v>152</v>
      </c>
      <c r="O85" s="15" t="s">
        <v>140</v>
      </c>
      <c r="P85" s="15" t="s">
        <v>149</v>
      </c>
      <c r="Q85" s="15" t="s">
        <v>140</v>
      </c>
      <c r="R85" s="15" t="s">
        <v>195</v>
      </c>
      <c r="S85" s="15" t="s">
        <v>87</v>
      </c>
      <c r="T85" s="15" t="s">
        <v>140</v>
      </c>
      <c r="U85" s="44">
        <v>0.90075290896646132</v>
      </c>
      <c r="V85" s="15" t="s">
        <v>52</v>
      </c>
      <c r="W85" s="15" t="s">
        <v>132</v>
      </c>
      <c r="X85" s="15" t="s">
        <v>140</v>
      </c>
      <c r="Y85" s="15" t="s">
        <v>140</v>
      </c>
      <c r="Z85" s="15" t="s">
        <v>120</v>
      </c>
      <c r="AA85" s="15" t="s">
        <v>120</v>
      </c>
      <c r="AB85" s="15" t="s">
        <v>153</v>
      </c>
      <c r="AC85" s="15" t="s">
        <v>312</v>
      </c>
      <c r="AD85" s="15" t="s">
        <v>92</v>
      </c>
      <c r="AE85" s="47">
        <v>0.33</v>
      </c>
      <c r="AF85" s="25">
        <v>40088</v>
      </c>
      <c r="AG85" s="15" t="s">
        <v>141</v>
      </c>
      <c r="AH85" s="15" t="s">
        <v>154</v>
      </c>
      <c r="AI85" s="15" t="s">
        <v>141</v>
      </c>
      <c r="AJ85" s="15" t="s">
        <v>141</v>
      </c>
      <c r="AK85" s="15" t="s">
        <v>141</v>
      </c>
      <c r="AL85" s="15" t="s">
        <v>120</v>
      </c>
      <c r="AM85" s="15" t="s">
        <v>140</v>
      </c>
      <c r="AN85" s="15" t="s">
        <v>140</v>
      </c>
      <c r="AO85" s="15" t="s">
        <v>140</v>
      </c>
      <c r="AP85" s="15" t="s">
        <v>140</v>
      </c>
      <c r="AQ85" s="15" t="s">
        <v>120</v>
      </c>
      <c r="AR85" s="15" t="s">
        <v>140</v>
      </c>
      <c r="AS85" s="15" t="s">
        <v>141</v>
      </c>
      <c r="AT85" s="22" t="e">
        <f>AT84+0.08</f>
        <v>#REF!</v>
      </c>
      <c r="AU85" s="22" t="s">
        <v>365</v>
      </c>
      <c r="AV85" s="22" t="e">
        <f>AV84+0.08</f>
        <v>#REF!</v>
      </c>
      <c r="AW85" s="15" t="s">
        <v>153</v>
      </c>
      <c r="AX85" s="15"/>
      <c r="AY85" s="59"/>
      <c r="AZ85"/>
      <c r="BA85" s="42"/>
      <c r="BB85" s="15"/>
    </row>
    <row r="86" spans="1:54" s="7" customFormat="1" ht="29.1" customHeight="1" x14ac:dyDescent="0.2">
      <c r="A86" s="7" t="s">
        <v>433</v>
      </c>
      <c r="B86" s="27">
        <v>40627</v>
      </c>
      <c r="C86" s="21" t="s">
        <v>115</v>
      </c>
      <c r="D86" s="27">
        <v>17032</v>
      </c>
      <c r="E86" s="24">
        <f t="shared" si="3"/>
        <v>64.599589322381931</v>
      </c>
      <c r="F86" s="21" t="s">
        <v>151</v>
      </c>
      <c r="G86" s="21" t="s">
        <v>77</v>
      </c>
      <c r="H86" s="21" t="s">
        <v>96</v>
      </c>
      <c r="I86" s="21" t="s">
        <v>153</v>
      </c>
      <c r="J86" s="21" t="s">
        <v>153</v>
      </c>
      <c r="K86" s="21">
        <v>18</v>
      </c>
      <c r="L86" s="21" t="s">
        <v>396</v>
      </c>
      <c r="M86" s="21" t="s">
        <v>141</v>
      </c>
      <c r="N86" s="21" t="s">
        <v>152</v>
      </c>
      <c r="O86" s="21" t="s">
        <v>140</v>
      </c>
      <c r="P86" s="21" t="s">
        <v>149</v>
      </c>
      <c r="Q86" s="21" t="s">
        <v>140</v>
      </c>
      <c r="R86" s="21" t="s">
        <v>195</v>
      </c>
      <c r="S86" s="21" t="s">
        <v>87</v>
      </c>
      <c r="T86" s="21" t="s">
        <v>140</v>
      </c>
      <c r="U86" s="24">
        <f>(B86-AF86)/365.25</f>
        <v>1.4757015742642026</v>
      </c>
      <c r="V86" s="21" t="s">
        <v>52</v>
      </c>
      <c r="W86" s="21" t="s">
        <v>132</v>
      </c>
      <c r="X86" s="21" t="s">
        <v>140</v>
      </c>
      <c r="Y86" s="21" t="s">
        <v>140</v>
      </c>
      <c r="Z86" s="21" t="s">
        <v>120</v>
      </c>
      <c r="AA86" s="21" t="s">
        <v>120</v>
      </c>
      <c r="AB86" s="21" t="s">
        <v>153</v>
      </c>
      <c r="AC86" s="21" t="s">
        <v>312</v>
      </c>
      <c r="AD86" s="21" t="s">
        <v>92</v>
      </c>
      <c r="AE86" s="35">
        <f>AE85+0.58</f>
        <v>0.90999999999999992</v>
      </c>
      <c r="AF86" s="27">
        <v>40088</v>
      </c>
      <c r="AG86" s="21" t="s">
        <v>141</v>
      </c>
      <c r="AH86" s="21" t="s">
        <v>154</v>
      </c>
      <c r="AI86" s="21" t="s">
        <v>141</v>
      </c>
      <c r="AJ86" s="21" t="s">
        <v>141</v>
      </c>
      <c r="AK86" s="21" t="s">
        <v>141</v>
      </c>
      <c r="AL86" s="21" t="s">
        <v>120</v>
      </c>
      <c r="AM86" s="21" t="s">
        <v>140</v>
      </c>
      <c r="AN86" s="21" t="s">
        <v>140</v>
      </c>
      <c r="AO86" s="21" t="s">
        <v>140</v>
      </c>
      <c r="AP86" s="21" t="s">
        <v>140</v>
      </c>
      <c r="AQ86" s="21" t="s">
        <v>120</v>
      </c>
      <c r="AR86" s="21" t="s">
        <v>140</v>
      </c>
      <c r="AS86" s="21" t="s">
        <v>141</v>
      </c>
      <c r="AT86" s="7" t="e">
        <f>AT85+0.58</f>
        <v>#REF!</v>
      </c>
      <c r="AU86" s="7" t="s">
        <v>365</v>
      </c>
      <c r="AV86" s="7" t="e">
        <f>AV85+0.57</f>
        <v>#REF!</v>
      </c>
      <c r="AW86" s="21" t="s">
        <v>153</v>
      </c>
      <c r="AX86" s="21"/>
      <c r="AY86" s="60"/>
      <c r="AZ86" s="51"/>
      <c r="BA86" s="52"/>
      <c r="BB86" s="21"/>
    </row>
    <row r="87" spans="1:54" s="7" customFormat="1" ht="29.1" customHeight="1" x14ac:dyDescent="0.2">
      <c r="A87" s="7" t="s">
        <v>434</v>
      </c>
      <c r="B87" s="27">
        <v>40716</v>
      </c>
      <c r="C87" s="21" t="s">
        <v>115</v>
      </c>
      <c r="D87" s="27">
        <v>17032</v>
      </c>
      <c r="E87" s="24">
        <f t="shared" si="3"/>
        <v>64.843258042436688</v>
      </c>
      <c r="F87" s="21" t="s">
        <v>151</v>
      </c>
      <c r="G87" s="21" t="s">
        <v>77</v>
      </c>
      <c r="H87" s="21" t="s">
        <v>96</v>
      </c>
      <c r="I87" s="21" t="s">
        <v>153</v>
      </c>
      <c r="J87" s="21" t="s">
        <v>153</v>
      </c>
      <c r="K87" s="21">
        <v>18</v>
      </c>
      <c r="L87" s="21" t="s">
        <v>396</v>
      </c>
      <c r="M87" s="21" t="s">
        <v>141</v>
      </c>
      <c r="N87" s="21" t="s">
        <v>152</v>
      </c>
      <c r="O87" s="21" t="s">
        <v>140</v>
      </c>
      <c r="P87" s="21" t="s">
        <v>149</v>
      </c>
      <c r="Q87" s="21" t="s">
        <v>140</v>
      </c>
      <c r="R87" s="21" t="s">
        <v>195</v>
      </c>
      <c r="S87" s="21" t="s">
        <v>87</v>
      </c>
      <c r="T87" s="21" t="s">
        <v>140</v>
      </c>
      <c r="U87" s="24">
        <f>(B87-AF87)/365.25</f>
        <v>1.7193702943189597</v>
      </c>
      <c r="V87" s="21" t="s">
        <v>52</v>
      </c>
      <c r="W87" s="21" t="s">
        <v>132</v>
      </c>
      <c r="X87" s="21" t="s">
        <v>140</v>
      </c>
      <c r="Y87" s="21" t="s">
        <v>140</v>
      </c>
      <c r="Z87" s="21" t="s">
        <v>120</v>
      </c>
      <c r="AA87" s="21" t="s">
        <v>120</v>
      </c>
      <c r="AB87" s="21" t="s">
        <v>153</v>
      </c>
      <c r="AC87" s="21" t="s">
        <v>312</v>
      </c>
      <c r="AD87" s="21" t="s">
        <v>92</v>
      </c>
      <c r="AE87" s="35">
        <v>1.03</v>
      </c>
      <c r="AF87" s="27">
        <v>40088</v>
      </c>
      <c r="AG87" s="21" t="s">
        <v>141</v>
      </c>
      <c r="AH87" s="21" t="s">
        <v>154</v>
      </c>
      <c r="AI87" s="21" t="s">
        <v>141</v>
      </c>
      <c r="AJ87" s="21" t="s">
        <v>141</v>
      </c>
      <c r="AK87" s="21" t="s">
        <v>141</v>
      </c>
      <c r="AL87" s="21" t="s">
        <v>120</v>
      </c>
      <c r="AM87" s="21" t="s">
        <v>140</v>
      </c>
      <c r="AN87" s="21" t="s">
        <v>140</v>
      </c>
      <c r="AO87" s="21" t="s">
        <v>140</v>
      </c>
      <c r="AP87" s="21" t="s">
        <v>140</v>
      </c>
      <c r="AQ87" s="21" t="s">
        <v>120</v>
      </c>
      <c r="AR87" s="21" t="s">
        <v>140</v>
      </c>
      <c r="AS87" s="21" t="s">
        <v>141</v>
      </c>
      <c r="AT87" s="7" t="e">
        <f>AT86+0.24</f>
        <v>#REF!</v>
      </c>
      <c r="AU87" s="7" t="s">
        <v>365</v>
      </c>
      <c r="AV87" s="7" t="e">
        <f>AV86+0.31</f>
        <v>#REF!</v>
      </c>
      <c r="AW87" s="21" t="s">
        <v>153</v>
      </c>
      <c r="AX87" s="21"/>
      <c r="AY87" s="60"/>
      <c r="AZ87" s="51"/>
      <c r="BA87" s="52"/>
      <c r="BB87" s="21"/>
    </row>
    <row r="88" spans="1:54" ht="29.1" customHeight="1" x14ac:dyDescent="0.15">
      <c r="A88" s="1" t="s">
        <v>389</v>
      </c>
      <c r="B88" s="9">
        <v>40381</v>
      </c>
      <c r="C88" s="15" t="s">
        <v>115</v>
      </c>
      <c r="D88" s="9">
        <v>17512</v>
      </c>
      <c r="E88" s="24">
        <f t="shared" si="3"/>
        <v>62.611909650924026</v>
      </c>
      <c r="F88" s="1" t="s">
        <v>116</v>
      </c>
      <c r="G88" s="1" t="s">
        <v>77</v>
      </c>
      <c r="H88" s="1" t="s">
        <v>96</v>
      </c>
      <c r="I88" s="1" t="s">
        <v>153</v>
      </c>
      <c r="J88" s="1" t="s">
        <v>153</v>
      </c>
      <c r="K88" s="1">
        <v>16</v>
      </c>
      <c r="L88" s="1" t="s">
        <v>397</v>
      </c>
      <c r="M88" s="1" t="s">
        <v>96</v>
      </c>
      <c r="N88" s="15" t="s">
        <v>152</v>
      </c>
      <c r="O88" s="15" t="s">
        <v>140</v>
      </c>
      <c r="P88" s="1" t="s">
        <v>149</v>
      </c>
      <c r="Q88" s="1" t="s">
        <v>140</v>
      </c>
      <c r="R88" s="15" t="s">
        <v>195</v>
      </c>
      <c r="S88" s="1" t="s">
        <v>87</v>
      </c>
      <c r="T88" s="15" t="s">
        <v>140</v>
      </c>
      <c r="U88" s="45">
        <v>0.6269678302532512</v>
      </c>
      <c r="V88" s="21" t="s">
        <v>52</v>
      </c>
      <c r="W88" s="1" t="s">
        <v>132</v>
      </c>
      <c r="X88" s="1" t="s">
        <v>140</v>
      </c>
      <c r="Y88" s="21" t="s">
        <v>140</v>
      </c>
      <c r="Z88" s="1" t="s">
        <v>120</v>
      </c>
      <c r="AA88" s="21" t="s">
        <v>120</v>
      </c>
      <c r="AB88" s="21" t="s">
        <v>120</v>
      </c>
      <c r="AC88" s="21" t="s">
        <v>140</v>
      </c>
      <c r="AD88" s="21" t="s">
        <v>143</v>
      </c>
      <c r="AE88" s="48">
        <v>0.6</v>
      </c>
      <c r="AF88" s="9">
        <v>40152</v>
      </c>
      <c r="AG88" s="1" t="s">
        <v>150</v>
      </c>
      <c r="AH88" s="1" t="s">
        <v>122</v>
      </c>
      <c r="AI88" s="15" t="s">
        <v>364</v>
      </c>
      <c r="AJ88" s="1" t="s">
        <v>50</v>
      </c>
      <c r="AK88" s="1" t="s">
        <v>188</v>
      </c>
      <c r="AL88" s="1" t="s">
        <v>120</v>
      </c>
      <c r="AM88" s="1" t="s">
        <v>140</v>
      </c>
      <c r="AN88" s="1" t="s">
        <v>140</v>
      </c>
      <c r="AO88" s="1" t="s">
        <v>140</v>
      </c>
      <c r="AP88" s="1" t="s">
        <v>140</v>
      </c>
      <c r="AQ88" s="1" t="s">
        <v>120</v>
      </c>
      <c r="AR88" s="1" t="s">
        <v>140</v>
      </c>
      <c r="AS88" s="1" t="s">
        <v>141</v>
      </c>
      <c r="AT88" s="22" t="e">
        <f>#REF!+0.08</f>
        <v>#REF!</v>
      </c>
      <c r="AU88" s="22" t="s">
        <v>365</v>
      </c>
      <c r="AV88" s="22" t="e">
        <f>#REF!+0.08</f>
        <v>#REF!</v>
      </c>
      <c r="AW88" s="1" t="s">
        <v>153</v>
      </c>
      <c r="AX88" s="15"/>
    </row>
    <row r="89" spans="1:54" s="7" customFormat="1" ht="29.1" customHeight="1" x14ac:dyDescent="0.2">
      <c r="A89" s="7" t="s">
        <v>408</v>
      </c>
      <c r="B89" s="27">
        <v>40409</v>
      </c>
      <c r="C89" s="21" t="s">
        <v>115</v>
      </c>
      <c r="D89" s="27">
        <v>17512</v>
      </c>
      <c r="E89" s="24">
        <f t="shared" si="3"/>
        <v>62.688569472963721</v>
      </c>
      <c r="F89" s="21" t="s">
        <v>116</v>
      </c>
      <c r="G89" s="21" t="s">
        <v>77</v>
      </c>
      <c r="H89" s="21" t="s">
        <v>96</v>
      </c>
      <c r="I89" s="21" t="s">
        <v>153</v>
      </c>
      <c r="J89" s="21" t="s">
        <v>153</v>
      </c>
      <c r="K89" s="21">
        <v>16</v>
      </c>
      <c r="L89" s="21" t="s">
        <v>397</v>
      </c>
      <c r="M89" s="21" t="s">
        <v>96</v>
      </c>
      <c r="N89" s="21" t="s">
        <v>152</v>
      </c>
      <c r="O89" s="21" t="s">
        <v>140</v>
      </c>
      <c r="P89" s="21" t="s">
        <v>149</v>
      </c>
      <c r="Q89" s="21" t="s">
        <v>140</v>
      </c>
      <c r="R89" s="21" t="s">
        <v>195</v>
      </c>
      <c r="S89" s="21" t="s">
        <v>87</v>
      </c>
      <c r="T89" s="21" t="s">
        <v>140</v>
      </c>
      <c r="U89" s="43">
        <v>0.70362765229294999</v>
      </c>
      <c r="V89" s="21" t="s">
        <v>52</v>
      </c>
      <c r="W89" s="21" t="s">
        <v>132</v>
      </c>
      <c r="X89" s="21" t="s">
        <v>140</v>
      </c>
      <c r="Y89" s="21" t="s">
        <v>140</v>
      </c>
      <c r="Z89" s="21" t="s">
        <v>120</v>
      </c>
      <c r="AA89" s="21" t="s">
        <v>120</v>
      </c>
      <c r="AB89" s="21" t="s">
        <v>120</v>
      </c>
      <c r="AC89" s="21" t="s">
        <v>140</v>
      </c>
      <c r="AD89" s="21" t="s">
        <v>143</v>
      </c>
      <c r="AE89" s="35">
        <v>0.67999999999999994</v>
      </c>
      <c r="AF89" s="27">
        <v>40152</v>
      </c>
      <c r="AG89" s="21" t="s">
        <v>150</v>
      </c>
      <c r="AH89" s="21" t="s">
        <v>122</v>
      </c>
      <c r="AI89" s="21" t="s">
        <v>364</v>
      </c>
      <c r="AJ89" s="21" t="s">
        <v>50</v>
      </c>
      <c r="AK89" s="21" t="s">
        <v>188</v>
      </c>
      <c r="AL89" s="21" t="s">
        <v>120</v>
      </c>
      <c r="AM89" s="21" t="s">
        <v>140</v>
      </c>
      <c r="AN89" s="21" t="s">
        <v>140</v>
      </c>
      <c r="AO89" s="21" t="s">
        <v>140</v>
      </c>
      <c r="AP89" s="21" t="s">
        <v>140</v>
      </c>
      <c r="AQ89" s="21" t="s">
        <v>120</v>
      </c>
      <c r="AR89" s="21" t="s">
        <v>140</v>
      </c>
      <c r="AS89" s="21" t="s">
        <v>141</v>
      </c>
      <c r="AT89" s="7" t="e">
        <f>AT88+0.08</f>
        <v>#REF!</v>
      </c>
      <c r="AU89" s="7" t="s">
        <v>365</v>
      </c>
      <c r="AV89" s="7" t="e">
        <f>AV88+0.08</f>
        <v>#REF!</v>
      </c>
      <c r="AW89" s="21" t="s">
        <v>153</v>
      </c>
      <c r="AX89" s="21"/>
      <c r="AY89" s="60"/>
      <c r="AZ89" s="51"/>
      <c r="BA89" s="52"/>
      <c r="BB89" s="21"/>
    </row>
    <row r="90" spans="1:54" s="7" customFormat="1" ht="29.1" customHeight="1" x14ac:dyDescent="0.2">
      <c r="A90" s="7" t="s">
        <v>435</v>
      </c>
      <c r="B90" s="27">
        <v>40618</v>
      </c>
      <c r="C90" s="21" t="s">
        <v>115</v>
      </c>
      <c r="D90" s="27">
        <v>17512</v>
      </c>
      <c r="E90" s="24">
        <f t="shared" si="3"/>
        <v>63.260780287474333</v>
      </c>
      <c r="F90" s="21" t="s">
        <v>116</v>
      </c>
      <c r="G90" s="21" t="s">
        <v>77</v>
      </c>
      <c r="H90" s="21" t="s">
        <v>96</v>
      </c>
      <c r="I90" s="21" t="s">
        <v>153</v>
      </c>
      <c r="J90" s="21" t="s">
        <v>153</v>
      </c>
      <c r="K90" s="21">
        <v>16</v>
      </c>
      <c r="L90" s="21" t="s">
        <v>397</v>
      </c>
      <c r="M90" s="21" t="s">
        <v>96</v>
      </c>
      <c r="N90" s="21" t="s">
        <v>152</v>
      </c>
      <c r="O90" s="21" t="s">
        <v>140</v>
      </c>
      <c r="P90" s="21" t="s">
        <v>149</v>
      </c>
      <c r="Q90" s="21" t="s">
        <v>140</v>
      </c>
      <c r="R90" s="21" t="s">
        <v>195</v>
      </c>
      <c r="S90" s="21" t="s">
        <v>87</v>
      </c>
      <c r="T90" s="21" t="s">
        <v>140</v>
      </c>
      <c r="U90" s="24">
        <f>(B90-AF90)/365.25</f>
        <v>1.2758384668035592</v>
      </c>
      <c r="V90" s="21" t="s">
        <v>52</v>
      </c>
      <c r="W90" s="21" t="s">
        <v>132</v>
      </c>
      <c r="X90" s="21" t="s">
        <v>140</v>
      </c>
      <c r="Y90" s="21" t="s">
        <v>140</v>
      </c>
      <c r="Z90" s="21" t="s">
        <v>120</v>
      </c>
      <c r="AA90" s="21" t="s">
        <v>120</v>
      </c>
      <c r="AB90" s="21" t="s">
        <v>120</v>
      </c>
      <c r="AC90" s="21" t="s">
        <v>140</v>
      </c>
      <c r="AD90" s="21" t="s">
        <v>143</v>
      </c>
      <c r="AE90" s="35">
        <v>1.25</v>
      </c>
      <c r="AF90" s="27">
        <v>40152</v>
      </c>
      <c r="AG90" s="21" t="s">
        <v>150</v>
      </c>
      <c r="AH90" s="21" t="s">
        <v>122</v>
      </c>
      <c r="AI90" s="21" t="s">
        <v>364</v>
      </c>
      <c r="AJ90" s="21" t="s">
        <v>50</v>
      </c>
      <c r="AK90" s="21" t="s">
        <v>188</v>
      </c>
      <c r="AL90" s="21" t="s">
        <v>120</v>
      </c>
      <c r="AM90" s="21" t="s">
        <v>140</v>
      </c>
      <c r="AN90" s="21" t="s">
        <v>140</v>
      </c>
      <c r="AO90" s="21" t="s">
        <v>140</v>
      </c>
      <c r="AP90" s="21" t="s">
        <v>140</v>
      </c>
      <c r="AQ90" s="21" t="s">
        <v>120</v>
      </c>
      <c r="AR90" s="21" t="s">
        <v>140</v>
      </c>
      <c r="AS90" s="21" t="s">
        <v>141</v>
      </c>
      <c r="AT90" s="7" t="e">
        <f>AT89+0.57</f>
        <v>#REF!</v>
      </c>
      <c r="AU90" s="7" t="s">
        <v>365</v>
      </c>
      <c r="AV90" s="7" t="e">
        <f>AV89+0.57</f>
        <v>#REF!</v>
      </c>
      <c r="AW90" s="21" t="s">
        <v>153</v>
      </c>
      <c r="AX90" s="21"/>
      <c r="AY90" s="60"/>
      <c r="AZ90" s="51"/>
      <c r="BA90" s="52"/>
      <c r="BB90" s="21"/>
    </row>
    <row r="91" spans="1:54" s="7" customFormat="1" ht="29.1" customHeight="1" x14ac:dyDescent="0.2">
      <c r="A91" s="7" t="s">
        <v>436</v>
      </c>
      <c r="B91" s="27">
        <v>40732</v>
      </c>
      <c r="C91" s="21" t="s">
        <v>115</v>
      </c>
      <c r="D91" s="27">
        <v>17512</v>
      </c>
      <c r="E91" s="24">
        <f t="shared" si="3"/>
        <v>63.572895277207394</v>
      </c>
      <c r="F91" s="21" t="s">
        <v>116</v>
      </c>
      <c r="G91" s="21" t="s">
        <v>77</v>
      </c>
      <c r="H91" s="21" t="s">
        <v>96</v>
      </c>
      <c r="I91" s="21" t="s">
        <v>153</v>
      </c>
      <c r="J91" s="21" t="s">
        <v>153</v>
      </c>
      <c r="K91" s="21">
        <v>16</v>
      </c>
      <c r="L91" s="21" t="s">
        <v>397</v>
      </c>
      <c r="M91" s="21" t="s">
        <v>96</v>
      </c>
      <c r="N91" s="21" t="s">
        <v>152</v>
      </c>
      <c r="O91" s="21" t="s">
        <v>140</v>
      </c>
      <c r="P91" s="21" t="s">
        <v>149</v>
      </c>
      <c r="Q91" s="21" t="s">
        <v>140</v>
      </c>
      <c r="R91" s="21" t="s">
        <v>195</v>
      </c>
      <c r="S91" s="21" t="s">
        <v>87</v>
      </c>
      <c r="T91" s="21" t="s">
        <v>140</v>
      </c>
      <c r="U91" s="24">
        <f>(B91-AF91)/365.25</f>
        <v>1.5879534565366187</v>
      </c>
      <c r="V91" s="21" t="s">
        <v>52</v>
      </c>
      <c r="W91" s="21" t="s">
        <v>132</v>
      </c>
      <c r="X91" s="21" t="s">
        <v>140</v>
      </c>
      <c r="Y91" s="21" t="s">
        <v>140</v>
      </c>
      <c r="Z91" s="21" t="s">
        <v>120</v>
      </c>
      <c r="AA91" s="21" t="s">
        <v>120</v>
      </c>
      <c r="AB91" s="21" t="s">
        <v>120</v>
      </c>
      <c r="AC91" s="21" t="s">
        <v>140</v>
      </c>
      <c r="AD91" s="21" t="s">
        <v>143</v>
      </c>
      <c r="AE91" s="35">
        <v>1.25</v>
      </c>
      <c r="AF91" s="27">
        <v>40152</v>
      </c>
      <c r="AG91" s="21" t="s">
        <v>150</v>
      </c>
      <c r="AH91" s="21" t="s">
        <v>122</v>
      </c>
      <c r="AI91" s="21" t="s">
        <v>364</v>
      </c>
      <c r="AJ91" s="21" t="s">
        <v>50</v>
      </c>
      <c r="AK91" s="21" t="s">
        <v>188</v>
      </c>
      <c r="AL91" s="21" t="s">
        <v>120</v>
      </c>
      <c r="AM91" s="21" t="s">
        <v>140</v>
      </c>
      <c r="AN91" s="21" t="s">
        <v>140</v>
      </c>
      <c r="AO91" s="21" t="s">
        <v>140</v>
      </c>
      <c r="AP91" s="21" t="s">
        <v>140</v>
      </c>
      <c r="AQ91" s="21" t="s">
        <v>120</v>
      </c>
      <c r="AR91" s="21" t="s">
        <v>140</v>
      </c>
      <c r="AS91" s="21" t="s">
        <v>141</v>
      </c>
      <c r="AT91" s="7" t="e">
        <f>AT90+0.31</f>
        <v>#REF!</v>
      </c>
      <c r="AU91" s="7" t="s">
        <v>365</v>
      </c>
      <c r="AV91" s="7" t="e">
        <f>AV90+0.31</f>
        <v>#REF!</v>
      </c>
      <c r="AW91" s="21" t="s">
        <v>153</v>
      </c>
      <c r="AX91" s="21"/>
      <c r="AY91" s="60"/>
      <c r="AZ91" s="51"/>
      <c r="BA91" s="52"/>
      <c r="BB91" s="21"/>
    </row>
    <row r="92" spans="1:54" ht="29.1" customHeight="1" x14ac:dyDescent="0.15">
      <c r="A92" s="1" t="s">
        <v>390</v>
      </c>
      <c r="B92" s="25">
        <v>40381</v>
      </c>
      <c r="C92" s="15" t="s">
        <v>89</v>
      </c>
      <c r="D92" s="9">
        <v>18119</v>
      </c>
      <c r="E92" s="24">
        <f t="shared" si="3"/>
        <v>60.950034223134843</v>
      </c>
      <c r="F92" s="1" t="s">
        <v>116</v>
      </c>
      <c r="G92" s="1" t="s">
        <v>77</v>
      </c>
      <c r="H92" s="1" t="s">
        <v>96</v>
      </c>
      <c r="I92" s="1" t="s">
        <v>153</v>
      </c>
      <c r="J92" s="1" t="s">
        <v>153</v>
      </c>
      <c r="K92" s="1">
        <v>11</v>
      </c>
      <c r="L92" s="1" t="s">
        <v>398</v>
      </c>
      <c r="M92" s="1" t="s">
        <v>96</v>
      </c>
      <c r="N92" s="15" t="s">
        <v>152</v>
      </c>
      <c r="O92" s="15" t="s">
        <v>140</v>
      </c>
      <c r="P92" s="1" t="s">
        <v>164</v>
      </c>
      <c r="Q92" s="1" t="s">
        <v>399</v>
      </c>
      <c r="R92" s="15" t="s">
        <v>195</v>
      </c>
      <c r="S92" s="1" t="s">
        <v>87</v>
      </c>
      <c r="T92" s="15" t="s">
        <v>140</v>
      </c>
      <c r="U92" s="46">
        <v>0.50924024640657084</v>
      </c>
      <c r="V92" s="21" t="s">
        <v>142</v>
      </c>
      <c r="W92" s="15" t="s">
        <v>148</v>
      </c>
      <c r="X92" s="1" t="s">
        <v>140</v>
      </c>
      <c r="Y92" s="21" t="s">
        <v>140</v>
      </c>
      <c r="Z92" s="15" t="s">
        <v>153</v>
      </c>
      <c r="AA92" s="21" t="s">
        <v>120</v>
      </c>
      <c r="AB92" s="21" t="s">
        <v>153</v>
      </c>
      <c r="AC92" s="21" t="s">
        <v>312</v>
      </c>
      <c r="AD92" s="21" t="s">
        <v>78</v>
      </c>
      <c r="AE92" s="48">
        <v>0.5</v>
      </c>
      <c r="AF92" s="9">
        <v>40195</v>
      </c>
      <c r="AG92" s="1" t="s">
        <v>150</v>
      </c>
      <c r="AH92" s="1" t="s">
        <v>122</v>
      </c>
      <c r="AI92" s="1" t="s">
        <v>363</v>
      </c>
      <c r="AJ92" s="1" t="s">
        <v>50</v>
      </c>
      <c r="AK92" s="1" t="s">
        <v>188</v>
      </c>
      <c r="AL92" s="1" t="s">
        <v>120</v>
      </c>
      <c r="AM92" s="1" t="s">
        <v>140</v>
      </c>
      <c r="AN92" s="1" t="s">
        <v>140</v>
      </c>
      <c r="AO92" s="1" t="s">
        <v>140</v>
      </c>
      <c r="AP92" s="1" t="s">
        <v>140</v>
      </c>
      <c r="AQ92" s="1" t="s">
        <v>120</v>
      </c>
      <c r="AR92" s="1" t="s">
        <v>140</v>
      </c>
      <c r="AS92" s="1" t="s">
        <v>141</v>
      </c>
      <c r="AT92" s="22" t="e">
        <f>#REF!+0.08</f>
        <v>#REF!</v>
      </c>
      <c r="AU92" s="22" t="s">
        <v>365</v>
      </c>
      <c r="AV92" s="22" t="e">
        <f>#REF!+0.06</f>
        <v>#REF!</v>
      </c>
      <c r="AW92" s="1" t="s">
        <v>153</v>
      </c>
      <c r="AX92" s="15"/>
    </row>
    <row r="93" spans="1:54" ht="29.1" customHeight="1" x14ac:dyDescent="0.2">
      <c r="A93" s="1" t="s">
        <v>409</v>
      </c>
      <c r="B93" s="25">
        <v>40415</v>
      </c>
      <c r="C93" s="15" t="s">
        <v>89</v>
      </c>
      <c r="D93" s="25">
        <v>18119</v>
      </c>
      <c r="E93" s="24">
        <f t="shared" si="3"/>
        <v>61.043121149897331</v>
      </c>
      <c r="F93" s="15" t="s">
        <v>116</v>
      </c>
      <c r="G93" s="15" t="s">
        <v>77</v>
      </c>
      <c r="H93" s="15" t="s">
        <v>96</v>
      </c>
      <c r="I93" s="15" t="s">
        <v>153</v>
      </c>
      <c r="J93" s="15" t="s">
        <v>153</v>
      </c>
      <c r="K93" s="15">
        <v>11</v>
      </c>
      <c r="L93" s="15" t="s">
        <v>398</v>
      </c>
      <c r="M93" s="15" t="s">
        <v>96</v>
      </c>
      <c r="N93" s="15" t="s">
        <v>152</v>
      </c>
      <c r="O93" s="15" t="s">
        <v>140</v>
      </c>
      <c r="P93" s="15" t="s">
        <v>164</v>
      </c>
      <c r="Q93" s="15" t="s">
        <v>399</v>
      </c>
      <c r="R93" s="15" t="s">
        <v>195</v>
      </c>
      <c r="S93" s="15" t="s">
        <v>87</v>
      </c>
      <c r="T93" s="15" t="s">
        <v>140</v>
      </c>
      <c r="U93" s="44">
        <v>0.60232717316906226</v>
      </c>
      <c r="V93" s="15" t="s">
        <v>142</v>
      </c>
      <c r="W93" s="15" t="s">
        <v>148</v>
      </c>
      <c r="X93" s="15" t="s">
        <v>140</v>
      </c>
      <c r="Y93" s="15" t="s">
        <v>140</v>
      </c>
      <c r="Z93" s="15" t="s">
        <v>153</v>
      </c>
      <c r="AA93" s="15" t="s">
        <v>120</v>
      </c>
      <c r="AB93" s="15" t="s">
        <v>153</v>
      </c>
      <c r="AC93" s="15" t="s">
        <v>312</v>
      </c>
      <c r="AD93" s="15" t="s">
        <v>78</v>
      </c>
      <c r="AE93" s="47">
        <v>0.57999999999999996</v>
      </c>
      <c r="AF93" s="25">
        <v>40195</v>
      </c>
      <c r="AG93" s="15" t="s">
        <v>150</v>
      </c>
      <c r="AH93" s="15" t="s">
        <v>122</v>
      </c>
      <c r="AI93" s="15" t="s">
        <v>363</v>
      </c>
      <c r="AJ93" s="15" t="s">
        <v>50</v>
      </c>
      <c r="AK93" s="15" t="s">
        <v>188</v>
      </c>
      <c r="AL93" s="15" t="s">
        <v>120</v>
      </c>
      <c r="AM93" s="15" t="s">
        <v>140</v>
      </c>
      <c r="AN93" s="15" t="s">
        <v>140</v>
      </c>
      <c r="AO93" s="15" t="s">
        <v>140</v>
      </c>
      <c r="AP93" s="15" t="s">
        <v>140</v>
      </c>
      <c r="AQ93" s="15" t="s">
        <v>120</v>
      </c>
      <c r="AR93" s="15" t="s">
        <v>140</v>
      </c>
      <c r="AS93" s="15" t="s">
        <v>141</v>
      </c>
      <c r="AT93" s="22" t="e">
        <f>AT92+0.08</f>
        <v>#REF!</v>
      </c>
      <c r="AU93" s="22" t="s">
        <v>365</v>
      </c>
      <c r="AV93" s="22" t="e">
        <f>AV92+0.08</f>
        <v>#REF!</v>
      </c>
      <c r="AW93" s="15" t="s">
        <v>153</v>
      </c>
      <c r="AX93" s="15"/>
      <c r="AY93" s="59"/>
      <c r="AZ93"/>
      <c r="BA93" s="42"/>
      <c r="BB93" s="15"/>
    </row>
    <row r="94" spans="1:54" s="7" customFormat="1" ht="29.1" customHeight="1" x14ac:dyDescent="0.2">
      <c r="A94" s="7" t="s">
        <v>437</v>
      </c>
      <c r="B94" s="27">
        <v>40611</v>
      </c>
      <c r="C94" s="21" t="s">
        <v>89</v>
      </c>
      <c r="D94" s="27">
        <v>18119</v>
      </c>
      <c r="E94" s="24">
        <f t="shared" si="3"/>
        <v>61.57973990417522</v>
      </c>
      <c r="F94" s="21" t="s">
        <v>116</v>
      </c>
      <c r="G94" s="21" t="s">
        <v>77</v>
      </c>
      <c r="H94" s="21" t="s">
        <v>96</v>
      </c>
      <c r="I94" s="21" t="s">
        <v>153</v>
      </c>
      <c r="J94" s="21" t="s">
        <v>153</v>
      </c>
      <c r="K94" s="21">
        <v>11</v>
      </c>
      <c r="L94" s="21" t="s">
        <v>398</v>
      </c>
      <c r="M94" s="21" t="s">
        <v>96</v>
      </c>
      <c r="N94" s="21" t="s">
        <v>152</v>
      </c>
      <c r="O94" s="21" t="s">
        <v>140</v>
      </c>
      <c r="P94" s="21" t="s">
        <v>164</v>
      </c>
      <c r="Q94" s="21" t="s">
        <v>399</v>
      </c>
      <c r="R94" s="21" t="s">
        <v>195</v>
      </c>
      <c r="S94" s="21" t="s">
        <v>87</v>
      </c>
      <c r="T94" s="21" t="s">
        <v>140</v>
      </c>
      <c r="U94" s="24">
        <f>(B94-AF94)/365.25</f>
        <v>1.1389459274469542</v>
      </c>
      <c r="V94" s="21" t="s">
        <v>142</v>
      </c>
      <c r="W94" s="21" t="s">
        <v>148</v>
      </c>
      <c r="X94" s="21" t="s">
        <v>140</v>
      </c>
      <c r="Y94" s="21" t="s">
        <v>140</v>
      </c>
      <c r="Z94" s="21" t="s">
        <v>153</v>
      </c>
      <c r="AA94" s="21" t="s">
        <v>120</v>
      </c>
      <c r="AB94" s="21" t="s">
        <v>153</v>
      </c>
      <c r="AC94" s="21" t="s">
        <v>312</v>
      </c>
      <c r="AD94" s="21" t="s">
        <v>78</v>
      </c>
      <c r="AE94" s="35">
        <f>AE93+0.53</f>
        <v>1.1099999999999999</v>
      </c>
      <c r="AF94" s="27">
        <v>40195</v>
      </c>
      <c r="AG94" s="21" t="s">
        <v>150</v>
      </c>
      <c r="AH94" s="21" t="s">
        <v>122</v>
      </c>
      <c r="AI94" s="21" t="s">
        <v>363</v>
      </c>
      <c r="AJ94" s="21" t="s">
        <v>50</v>
      </c>
      <c r="AK94" s="21" t="s">
        <v>188</v>
      </c>
      <c r="AL94" s="21" t="s">
        <v>120</v>
      </c>
      <c r="AM94" s="21" t="s">
        <v>140</v>
      </c>
      <c r="AN94" s="21" t="s">
        <v>140</v>
      </c>
      <c r="AO94" s="21" t="s">
        <v>140</v>
      </c>
      <c r="AP94" s="21" t="s">
        <v>140</v>
      </c>
      <c r="AQ94" s="21" t="s">
        <v>120</v>
      </c>
      <c r="AR94" s="21" t="s">
        <v>140</v>
      </c>
      <c r="AS94" s="21" t="s">
        <v>141</v>
      </c>
      <c r="AT94" s="7" t="e">
        <f>AT93+0.53</f>
        <v>#REF!</v>
      </c>
      <c r="AU94" s="7" t="s">
        <v>365</v>
      </c>
      <c r="AV94" s="7" t="e">
        <f>AV93+0.53</f>
        <v>#REF!</v>
      </c>
      <c r="AW94" s="21" t="s">
        <v>153</v>
      </c>
      <c r="AX94" s="21"/>
      <c r="AY94" s="60"/>
      <c r="AZ94" s="51"/>
      <c r="BA94" s="52"/>
      <c r="BB94" s="21"/>
    </row>
    <row r="95" spans="1:54" s="7" customFormat="1" ht="29.1" customHeight="1" x14ac:dyDescent="0.2">
      <c r="A95" s="7" t="s">
        <v>438</v>
      </c>
      <c r="B95" s="26">
        <v>40716</v>
      </c>
      <c r="C95" s="21" t="s">
        <v>89</v>
      </c>
      <c r="D95" s="27">
        <v>18119</v>
      </c>
      <c r="E95" s="24">
        <f t="shared" si="3"/>
        <v>61.86721423682409</v>
      </c>
      <c r="F95" s="21" t="s">
        <v>116</v>
      </c>
      <c r="G95" s="21" t="s">
        <v>77</v>
      </c>
      <c r="H95" s="21" t="s">
        <v>96</v>
      </c>
      <c r="I95" s="21" t="s">
        <v>153</v>
      </c>
      <c r="J95" s="21" t="s">
        <v>153</v>
      </c>
      <c r="K95" s="21">
        <v>11</v>
      </c>
      <c r="L95" s="21" t="s">
        <v>398</v>
      </c>
      <c r="M95" s="21" t="s">
        <v>96</v>
      </c>
      <c r="N95" s="21" t="s">
        <v>152</v>
      </c>
      <c r="O95" s="21" t="s">
        <v>140</v>
      </c>
      <c r="P95" s="21" t="s">
        <v>164</v>
      </c>
      <c r="Q95" s="21" t="s">
        <v>399</v>
      </c>
      <c r="R95" s="21" t="s">
        <v>195</v>
      </c>
      <c r="S95" s="21" t="s">
        <v>87</v>
      </c>
      <c r="T95" s="21" t="s">
        <v>140</v>
      </c>
      <c r="U95" s="24">
        <f>(B95-AF95)/365.25</f>
        <v>1.4264202600958247</v>
      </c>
      <c r="V95" s="21" t="s">
        <v>142</v>
      </c>
      <c r="W95" s="21" t="s">
        <v>148</v>
      </c>
      <c r="X95" s="21" t="s">
        <v>140</v>
      </c>
      <c r="Y95" s="21" t="s">
        <v>140</v>
      </c>
      <c r="Z95" s="21" t="s">
        <v>153</v>
      </c>
      <c r="AA95" s="21" t="s">
        <v>120</v>
      </c>
      <c r="AB95" s="21" t="s">
        <v>153</v>
      </c>
      <c r="AC95" s="21" t="s">
        <v>312</v>
      </c>
      <c r="AD95" s="21" t="s">
        <v>78</v>
      </c>
      <c r="AE95" s="35">
        <v>1.1399999999999999</v>
      </c>
      <c r="AF95" s="27">
        <v>40195</v>
      </c>
      <c r="AG95" s="21" t="s">
        <v>150</v>
      </c>
      <c r="AH95" s="21" t="s">
        <v>122</v>
      </c>
      <c r="AI95" s="21" t="s">
        <v>363</v>
      </c>
      <c r="AJ95" s="21" t="s">
        <v>50</v>
      </c>
      <c r="AK95" s="21" t="s">
        <v>188</v>
      </c>
      <c r="AL95" s="21" t="s">
        <v>120</v>
      </c>
      <c r="AM95" s="21" t="s">
        <v>140</v>
      </c>
      <c r="AN95" s="21" t="s">
        <v>140</v>
      </c>
      <c r="AO95" s="21" t="s">
        <v>140</v>
      </c>
      <c r="AP95" s="21" t="s">
        <v>140</v>
      </c>
      <c r="AQ95" s="21" t="s">
        <v>120</v>
      </c>
      <c r="AR95" s="21" t="s">
        <v>140</v>
      </c>
      <c r="AS95" s="21" t="s">
        <v>141</v>
      </c>
      <c r="AT95" s="7" t="e">
        <f>AT94+0.29</f>
        <v>#REF!</v>
      </c>
      <c r="AU95" s="7" t="s">
        <v>365</v>
      </c>
      <c r="AV95" s="7" t="e">
        <f>AV94+0.29</f>
        <v>#REF!</v>
      </c>
      <c r="AW95" s="21" t="s">
        <v>153</v>
      </c>
      <c r="AX95" s="21"/>
      <c r="AY95" s="60"/>
      <c r="AZ95" s="51"/>
      <c r="BA95" s="52"/>
      <c r="BB95" s="21"/>
    </row>
    <row r="96" spans="1:54" ht="29.1" customHeight="1" x14ac:dyDescent="0.15">
      <c r="A96" s="17" t="s">
        <v>339</v>
      </c>
      <c r="B96" s="18">
        <v>39226</v>
      </c>
      <c r="C96" s="18" t="s">
        <v>112</v>
      </c>
      <c r="D96" s="18">
        <v>10043</v>
      </c>
      <c r="E96" s="40">
        <v>79.900000000000006</v>
      </c>
      <c r="F96" s="19" t="s">
        <v>116</v>
      </c>
      <c r="G96" s="19" t="s">
        <v>77</v>
      </c>
      <c r="H96" s="19" t="s">
        <v>96</v>
      </c>
      <c r="I96" s="19" t="s">
        <v>153</v>
      </c>
      <c r="J96" s="19" t="s">
        <v>153</v>
      </c>
      <c r="K96" s="19">
        <v>18</v>
      </c>
      <c r="L96" s="19" t="s">
        <v>333</v>
      </c>
      <c r="M96" s="19" t="s">
        <v>96</v>
      </c>
      <c r="N96" s="19" t="s">
        <v>152</v>
      </c>
      <c r="O96" s="19" t="s">
        <v>140</v>
      </c>
      <c r="P96" s="19" t="s">
        <v>149</v>
      </c>
      <c r="Q96" s="19" t="s">
        <v>140</v>
      </c>
      <c r="R96" s="19" t="s">
        <v>334</v>
      </c>
      <c r="S96" s="19" t="s">
        <v>87</v>
      </c>
      <c r="T96" s="19" t="s">
        <v>140</v>
      </c>
      <c r="U96" s="19">
        <v>1</v>
      </c>
      <c r="V96" s="20" t="s">
        <v>52</v>
      </c>
      <c r="W96" s="19" t="s">
        <v>132</v>
      </c>
      <c r="X96" s="19" t="s">
        <v>140</v>
      </c>
      <c r="Y96" s="19" t="s">
        <v>335</v>
      </c>
      <c r="Z96" s="19" t="s">
        <v>120</v>
      </c>
      <c r="AA96" s="19" t="s">
        <v>120</v>
      </c>
      <c r="AB96" s="19" t="s">
        <v>120</v>
      </c>
      <c r="AC96" s="19" t="s">
        <v>140</v>
      </c>
      <c r="AD96" s="19" t="s">
        <v>143</v>
      </c>
      <c r="AE96" s="37">
        <v>2.5</v>
      </c>
      <c r="AF96" s="20">
        <v>38472</v>
      </c>
      <c r="AG96" s="19" t="s">
        <v>150</v>
      </c>
      <c r="AH96" s="19" t="s">
        <v>154</v>
      </c>
      <c r="AI96" s="19" t="s">
        <v>141</v>
      </c>
      <c r="AJ96" s="19" t="s">
        <v>141</v>
      </c>
      <c r="AK96" s="19" t="s">
        <v>141</v>
      </c>
      <c r="AL96" s="19" t="s">
        <v>120</v>
      </c>
      <c r="AM96" s="20" t="s">
        <v>140</v>
      </c>
      <c r="AN96" s="20" t="s">
        <v>140</v>
      </c>
      <c r="AO96" s="20" t="s">
        <v>140</v>
      </c>
      <c r="AP96" s="20" t="s">
        <v>140</v>
      </c>
      <c r="AQ96" s="20" t="s">
        <v>120</v>
      </c>
      <c r="AR96" s="20" t="s">
        <v>140</v>
      </c>
      <c r="AS96" s="19" t="s">
        <v>336</v>
      </c>
      <c r="AT96" s="19">
        <v>32</v>
      </c>
      <c r="AU96" s="19" t="s">
        <v>337</v>
      </c>
      <c r="AV96" s="15">
        <v>0</v>
      </c>
      <c r="AW96" s="19" t="s">
        <v>153</v>
      </c>
      <c r="AX96" s="19" t="s">
        <v>338</v>
      </c>
    </row>
    <row r="97" spans="1:51" ht="29.1" customHeight="1" x14ac:dyDescent="0.15">
      <c r="A97" s="17" t="s">
        <v>343</v>
      </c>
      <c r="B97" s="18">
        <v>39268</v>
      </c>
      <c r="C97" s="18" t="s">
        <v>112</v>
      </c>
      <c r="D97" s="18">
        <v>17502</v>
      </c>
      <c r="E97" s="40">
        <v>59.6</v>
      </c>
      <c r="F97" s="19" t="s">
        <v>151</v>
      </c>
      <c r="G97" s="19" t="s">
        <v>77</v>
      </c>
      <c r="H97" s="19" t="s">
        <v>96</v>
      </c>
      <c r="I97" s="19" t="s">
        <v>153</v>
      </c>
      <c r="J97" s="19" t="s">
        <v>153</v>
      </c>
      <c r="K97" s="19">
        <v>17.5</v>
      </c>
      <c r="L97" s="19" t="s">
        <v>340</v>
      </c>
      <c r="M97" s="19" t="s">
        <v>96</v>
      </c>
      <c r="N97" s="19" t="s">
        <v>152</v>
      </c>
      <c r="O97" s="19" t="s">
        <v>140</v>
      </c>
      <c r="P97" s="19" t="s">
        <v>149</v>
      </c>
      <c r="Q97" s="19" t="s">
        <v>140</v>
      </c>
      <c r="R97" s="19" t="s">
        <v>334</v>
      </c>
      <c r="S97" s="19" t="s">
        <v>87</v>
      </c>
      <c r="T97" s="19" t="s">
        <v>140</v>
      </c>
      <c r="U97" s="19">
        <v>1.5</v>
      </c>
      <c r="V97" s="20" t="s">
        <v>52</v>
      </c>
      <c r="W97" s="19" t="s">
        <v>132</v>
      </c>
      <c r="X97" s="19" t="s">
        <v>140</v>
      </c>
      <c r="Y97" s="19" t="s">
        <v>335</v>
      </c>
      <c r="Z97" s="19" t="s">
        <v>120</v>
      </c>
      <c r="AA97" s="19" t="s">
        <v>120</v>
      </c>
      <c r="AB97" s="19" t="s">
        <v>120</v>
      </c>
      <c r="AC97" s="19" t="s">
        <v>140</v>
      </c>
      <c r="AD97" s="19" t="s">
        <v>143</v>
      </c>
      <c r="AE97" s="37">
        <v>1.5</v>
      </c>
      <c r="AF97" s="20">
        <v>38720</v>
      </c>
      <c r="AG97" s="19" t="s">
        <v>150</v>
      </c>
      <c r="AH97" s="19" t="s">
        <v>154</v>
      </c>
      <c r="AI97" s="19" t="s">
        <v>141</v>
      </c>
      <c r="AJ97" s="19" t="s">
        <v>141</v>
      </c>
      <c r="AK97" s="19" t="s">
        <v>341</v>
      </c>
      <c r="AL97" s="19" t="s">
        <v>120</v>
      </c>
      <c r="AM97" s="20" t="s">
        <v>140</v>
      </c>
      <c r="AN97" s="20" t="s">
        <v>140</v>
      </c>
      <c r="AO97" s="20" t="s">
        <v>140</v>
      </c>
      <c r="AP97" s="20" t="s">
        <v>140</v>
      </c>
      <c r="AQ97" s="20" t="s">
        <v>120</v>
      </c>
      <c r="AR97" s="20" t="s">
        <v>140</v>
      </c>
      <c r="AS97" s="19" t="s">
        <v>111</v>
      </c>
      <c r="AT97" s="19">
        <v>1</v>
      </c>
      <c r="AU97" s="19" t="s">
        <v>342</v>
      </c>
      <c r="AV97" s="15">
        <v>0</v>
      </c>
      <c r="AW97" s="19" t="s">
        <v>153</v>
      </c>
      <c r="AX97" s="19"/>
    </row>
    <row r="98" spans="1:51" ht="29.1" customHeight="1" x14ac:dyDescent="0.15">
      <c r="A98" s="17" t="s">
        <v>347</v>
      </c>
      <c r="B98" s="18">
        <v>39280</v>
      </c>
      <c r="C98" s="18" t="s">
        <v>49</v>
      </c>
      <c r="D98" s="18">
        <v>44840</v>
      </c>
      <c r="E98" s="40">
        <v>84.9</v>
      </c>
      <c r="F98" s="19" t="s">
        <v>116</v>
      </c>
      <c r="G98" s="19" t="s">
        <v>77</v>
      </c>
      <c r="H98" s="19" t="s">
        <v>96</v>
      </c>
      <c r="I98" s="19" t="s">
        <v>153</v>
      </c>
      <c r="J98" s="19" t="s">
        <v>153</v>
      </c>
      <c r="K98" s="19">
        <v>12</v>
      </c>
      <c r="L98" s="19" t="s">
        <v>344</v>
      </c>
      <c r="M98" s="19" t="s">
        <v>96</v>
      </c>
      <c r="N98" s="19" t="s">
        <v>152</v>
      </c>
      <c r="O98" s="19" t="s">
        <v>140</v>
      </c>
      <c r="P98" s="19" t="s">
        <v>149</v>
      </c>
      <c r="Q98" s="19" t="s">
        <v>345</v>
      </c>
      <c r="R98" s="19" t="s">
        <v>334</v>
      </c>
      <c r="S98" s="19" t="s">
        <v>87</v>
      </c>
      <c r="T98" s="19" t="s">
        <v>140</v>
      </c>
      <c r="U98" s="19">
        <v>2</v>
      </c>
      <c r="V98" s="20" t="s">
        <v>52</v>
      </c>
      <c r="W98" s="19" t="s">
        <v>132</v>
      </c>
      <c r="X98" s="19" t="s">
        <v>140</v>
      </c>
      <c r="Y98" s="19" t="s">
        <v>335</v>
      </c>
      <c r="Z98" s="19" t="s">
        <v>120</v>
      </c>
      <c r="AA98" s="19" t="s">
        <v>120</v>
      </c>
      <c r="AB98" s="19" t="s">
        <v>120</v>
      </c>
      <c r="AC98" s="19" t="s">
        <v>140</v>
      </c>
      <c r="AD98" s="19" t="s">
        <v>78</v>
      </c>
      <c r="AE98" s="37">
        <v>2.5</v>
      </c>
      <c r="AF98" s="20">
        <v>38197</v>
      </c>
      <c r="AG98" s="19" t="s">
        <v>150</v>
      </c>
      <c r="AH98" s="19" t="s">
        <v>141</v>
      </c>
      <c r="AI98" s="19" t="s">
        <v>141</v>
      </c>
      <c r="AJ98" s="19" t="s">
        <v>141</v>
      </c>
      <c r="AK98" s="19" t="s">
        <v>141</v>
      </c>
      <c r="AL98" s="19" t="s">
        <v>120</v>
      </c>
      <c r="AM98" s="20" t="s">
        <v>140</v>
      </c>
      <c r="AN98" s="20" t="s">
        <v>140</v>
      </c>
      <c r="AO98" s="20" t="s">
        <v>140</v>
      </c>
      <c r="AP98" s="20" t="s">
        <v>140</v>
      </c>
      <c r="AQ98" s="20" t="s">
        <v>120</v>
      </c>
      <c r="AR98" s="20" t="s">
        <v>140</v>
      </c>
      <c r="AS98" s="19" t="s">
        <v>346</v>
      </c>
      <c r="AT98" s="19">
        <v>1</v>
      </c>
      <c r="AU98" s="19" t="s">
        <v>342</v>
      </c>
      <c r="AV98" s="15">
        <v>0</v>
      </c>
      <c r="AW98" s="19" t="s">
        <v>120</v>
      </c>
      <c r="AX98" s="19"/>
    </row>
    <row r="99" spans="1:51" ht="29.1" customHeight="1" x14ac:dyDescent="0.15">
      <c r="A99" s="17" t="s">
        <v>350</v>
      </c>
      <c r="B99" s="18">
        <v>39302</v>
      </c>
      <c r="C99" s="18" t="s">
        <v>112</v>
      </c>
      <c r="D99" s="18">
        <v>9985</v>
      </c>
      <c r="E99" s="40">
        <v>80.3</v>
      </c>
      <c r="F99" s="19" t="s">
        <v>116</v>
      </c>
      <c r="G99" s="19" t="s">
        <v>77</v>
      </c>
      <c r="H99" s="19" t="s">
        <v>96</v>
      </c>
      <c r="I99" s="19" t="s">
        <v>153</v>
      </c>
      <c r="J99" s="19" t="s">
        <v>153</v>
      </c>
      <c r="K99" s="19">
        <v>14</v>
      </c>
      <c r="L99" s="19" t="s">
        <v>348</v>
      </c>
      <c r="M99" s="19" t="s">
        <v>74</v>
      </c>
      <c r="N99" s="19" t="s">
        <v>152</v>
      </c>
      <c r="O99" s="19" t="s">
        <v>140</v>
      </c>
      <c r="P99" s="19" t="s">
        <v>149</v>
      </c>
      <c r="Q99" s="19" t="s">
        <v>140</v>
      </c>
      <c r="R99" s="19" t="s">
        <v>334</v>
      </c>
      <c r="S99" s="19" t="s">
        <v>87</v>
      </c>
      <c r="T99" s="19" t="s">
        <v>140</v>
      </c>
      <c r="U99" s="19">
        <v>2.25</v>
      </c>
      <c r="V99" s="20" t="s">
        <v>52</v>
      </c>
      <c r="W99" s="19" t="s">
        <v>53</v>
      </c>
      <c r="X99" s="19" t="s">
        <v>140</v>
      </c>
      <c r="Y99" s="19" t="s">
        <v>335</v>
      </c>
      <c r="Z99" s="19" t="s">
        <v>120</v>
      </c>
      <c r="AA99" s="19" t="s">
        <v>120</v>
      </c>
      <c r="AB99" s="19" t="s">
        <v>120</v>
      </c>
      <c r="AC99" s="19" t="s">
        <v>140</v>
      </c>
      <c r="AD99" s="19" t="s">
        <v>143</v>
      </c>
      <c r="AE99" s="37" t="s">
        <v>141</v>
      </c>
      <c r="AF99" s="20">
        <v>38463</v>
      </c>
      <c r="AG99" s="19" t="s">
        <v>150</v>
      </c>
      <c r="AH99" s="19" t="s">
        <v>141</v>
      </c>
      <c r="AI99" s="19" t="s">
        <v>141</v>
      </c>
      <c r="AJ99" s="19" t="s">
        <v>141</v>
      </c>
      <c r="AK99" s="19" t="s">
        <v>141</v>
      </c>
      <c r="AL99" s="19" t="s">
        <v>120</v>
      </c>
      <c r="AM99" s="20" t="s">
        <v>140</v>
      </c>
      <c r="AN99" s="20" t="s">
        <v>140</v>
      </c>
      <c r="AO99" s="20" t="s">
        <v>140</v>
      </c>
      <c r="AP99" s="20" t="s">
        <v>140</v>
      </c>
      <c r="AQ99" s="20" t="s">
        <v>120</v>
      </c>
      <c r="AR99" s="20" t="s">
        <v>140</v>
      </c>
      <c r="AS99" s="19" t="s">
        <v>349</v>
      </c>
      <c r="AT99" s="19">
        <v>1</v>
      </c>
      <c r="AU99" s="19" t="s">
        <v>342</v>
      </c>
      <c r="AV99" s="15">
        <v>0</v>
      </c>
      <c r="AW99" s="19" t="s">
        <v>153</v>
      </c>
      <c r="AX99" s="19"/>
      <c r="AY99" s="1"/>
    </row>
    <row r="100" spans="1:51" ht="29.1" customHeight="1" x14ac:dyDescent="0.15">
      <c r="A100" s="17" t="s">
        <v>352</v>
      </c>
      <c r="B100" s="18">
        <v>39304</v>
      </c>
      <c r="C100" s="18" t="s">
        <v>112</v>
      </c>
      <c r="D100" s="18">
        <v>12674</v>
      </c>
      <c r="E100" s="40">
        <v>72.900000000000006</v>
      </c>
      <c r="F100" s="19" t="s">
        <v>116</v>
      </c>
      <c r="G100" s="19" t="s">
        <v>77</v>
      </c>
      <c r="H100" s="19" t="s">
        <v>96</v>
      </c>
      <c r="I100" s="19" t="s">
        <v>153</v>
      </c>
      <c r="J100" s="19" t="s">
        <v>153</v>
      </c>
      <c r="K100" s="19">
        <v>12</v>
      </c>
      <c r="L100" s="19" t="s">
        <v>210</v>
      </c>
      <c r="M100" s="19" t="s">
        <v>96</v>
      </c>
      <c r="N100" s="19" t="s">
        <v>152</v>
      </c>
      <c r="O100" s="19" t="s">
        <v>140</v>
      </c>
      <c r="P100" s="19" t="s">
        <v>149</v>
      </c>
      <c r="Q100" s="19" t="s">
        <v>140</v>
      </c>
      <c r="R100" s="19" t="s">
        <v>334</v>
      </c>
      <c r="S100" s="19" t="s">
        <v>87</v>
      </c>
      <c r="T100" s="19" t="s">
        <v>140</v>
      </c>
      <c r="U100" s="19">
        <v>7.2</v>
      </c>
      <c r="V100" s="20" t="s">
        <v>142</v>
      </c>
      <c r="W100" s="19" t="s">
        <v>148</v>
      </c>
      <c r="X100" s="19" t="s">
        <v>140</v>
      </c>
      <c r="Y100" s="19" t="s">
        <v>335</v>
      </c>
      <c r="Z100" s="19" t="s">
        <v>153</v>
      </c>
      <c r="AA100" s="19" t="s">
        <v>120</v>
      </c>
      <c r="AB100" s="19" t="s">
        <v>120</v>
      </c>
      <c r="AC100" s="19" t="s">
        <v>140</v>
      </c>
      <c r="AD100" s="19" t="s">
        <v>78</v>
      </c>
      <c r="AE100" s="37">
        <v>5</v>
      </c>
      <c r="AF100" s="20">
        <v>36677</v>
      </c>
      <c r="AG100" s="19" t="s">
        <v>150</v>
      </c>
      <c r="AH100" s="19" t="s">
        <v>141</v>
      </c>
      <c r="AI100" s="19" t="s">
        <v>141</v>
      </c>
      <c r="AJ100" s="19" t="s">
        <v>141</v>
      </c>
      <c r="AK100" s="19" t="s">
        <v>141</v>
      </c>
      <c r="AL100" s="19" t="s">
        <v>120</v>
      </c>
      <c r="AM100" s="20" t="s">
        <v>140</v>
      </c>
      <c r="AN100" s="20" t="s">
        <v>140</v>
      </c>
      <c r="AO100" s="20" t="s">
        <v>140</v>
      </c>
      <c r="AP100" s="20" t="s">
        <v>140</v>
      </c>
      <c r="AQ100" s="20" t="s">
        <v>120</v>
      </c>
      <c r="AR100" s="20" t="s">
        <v>140</v>
      </c>
      <c r="AS100" s="19" t="s">
        <v>351</v>
      </c>
      <c r="AT100" s="19">
        <v>32</v>
      </c>
      <c r="AU100" s="19" t="s">
        <v>337</v>
      </c>
      <c r="AV100" s="15">
        <v>0</v>
      </c>
      <c r="AW100" s="19" t="s">
        <v>153</v>
      </c>
      <c r="AX100" s="19"/>
      <c r="AY100" s="1"/>
    </row>
    <row r="101" spans="1:51" ht="29.1" customHeight="1" x14ac:dyDescent="0.15">
      <c r="A101" s="17" t="s">
        <v>356</v>
      </c>
      <c r="B101" s="18">
        <v>40011</v>
      </c>
      <c r="C101" s="18" t="s">
        <v>112</v>
      </c>
      <c r="D101" s="18">
        <v>22987</v>
      </c>
      <c r="E101" s="40">
        <v>46.6</v>
      </c>
      <c r="F101" s="19" t="s">
        <v>151</v>
      </c>
      <c r="G101" s="19" t="s">
        <v>77</v>
      </c>
      <c r="H101" s="19" t="s">
        <v>96</v>
      </c>
      <c r="I101" s="19" t="s">
        <v>153</v>
      </c>
      <c r="J101" s="19" t="s">
        <v>153</v>
      </c>
      <c r="K101" s="19">
        <v>12</v>
      </c>
      <c r="L101" s="19" t="s">
        <v>353</v>
      </c>
      <c r="M101" s="19" t="s">
        <v>96</v>
      </c>
      <c r="N101" s="19" t="s">
        <v>152</v>
      </c>
      <c r="O101" s="19" t="s">
        <v>140</v>
      </c>
      <c r="P101" s="19" t="s">
        <v>149</v>
      </c>
      <c r="Q101" s="19" t="s">
        <v>140</v>
      </c>
      <c r="R101" s="19" t="s">
        <v>334</v>
      </c>
      <c r="S101" s="19" t="s">
        <v>59</v>
      </c>
      <c r="T101" s="19" t="s">
        <v>101</v>
      </c>
      <c r="U101" s="19">
        <v>20</v>
      </c>
      <c r="V101" s="20" t="s">
        <v>52</v>
      </c>
      <c r="W101" s="19" t="s">
        <v>132</v>
      </c>
      <c r="X101" s="19" t="s">
        <v>140</v>
      </c>
      <c r="Y101" s="19" t="s">
        <v>335</v>
      </c>
      <c r="Z101" s="19" t="s">
        <v>120</v>
      </c>
      <c r="AA101" s="19" t="s">
        <v>120</v>
      </c>
      <c r="AB101" s="19" t="s">
        <v>120</v>
      </c>
      <c r="AC101" s="19" t="s">
        <v>140</v>
      </c>
      <c r="AD101" s="19" t="s">
        <v>78</v>
      </c>
      <c r="AE101" s="37">
        <v>16</v>
      </c>
      <c r="AF101" s="20" t="s">
        <v>354</v>
      </c>
      <c r="AG101" s="19" t="s">
        <v>150</v>
      </c>
      <c r="AH101" s="19" t="s">
        <v>141</v>
      </c>
      <c r="AI101" s="19" t="s">
        <v>141</v>
      </c>
      <c r="AJ101" s="19" t="s">
        <v>141</v>
      </c>
      <c r="AK101" s="19" t="s">
        <v>141</v>
      </c>
      <c r="AL101" s="19" t="s">
        <v>120</v>
      </c>
      <c r="AM101" s="20" t="s">
        <v>140</v>
      </c>
      <c r="AN101" s="20" t="s">
        <v>140</v>
      </c>
      <c r="AO101" s="20" t="s">
        <v>140</v>
      </c>
      <c r="AP101" s="20" t="s">
        <v>140</v>
      </c>
      <c r="AQ101" s="20" t="s">
        <v>120</v>
      </c>
      <c r="AR101" s="20" t="s">
        <v>140</v>
      </c>
      <c r="AS101" s="19" t="s">
        <v>193</v>
      </c>
      <c r="AT101" s="19">
        <v>32</v>
      </c>
      <c r="AU101" s="19" t="s">
        <v>355</v>
      </c>
      <c r="AV101" s="15">
        <v>12</v>
      </c>
      <c r="AW101" s="19" t="s">
        <v>153</v>
      </c>
      <c r="AX101" s="19"/>
      <c r="AY101" s="1"/>
    </row>
    <row r="102" spans="1:51" ht="29.1" customHeight="1" x14ac:dyDescent="0.15">
      <c r="A102" s="17" t="s">
        <v>358</v>
      </c>
      <c r="B102" s="18">
        <v>40032</v>
      </c>
      <c r="C102" s="18" t="s">
        <v>112</v>
      </c>
      <c r="D102" s="18">
        <v>30651</v>
      </c>
      <c r="E102" s="40">
        <v>25.6</v>
      </c>
      <c r="F102" s="19" t="s">
        <v>151</v>
      </c>
      <c r="G102" s="19" t="s">
        <v>160</v>
      </c>
      <c r="H102" s="19" t="s">
        <v>96</v>
      </c>
      <c r="I102" s="19" t="s">
        <v>153</v>
      </c>
      <c r="J102" s="19" t="s">
        <v>153</v>
      </c>
      <c r="K102" s="19">
        <v>16</v>
      </c>
      <c r="L102" s="19" t="s">
        <v>357</v>
      </c>
      <c r="M102" s="19" t="s">
        <v>96</v>
      </c>
      <c r="N102" s="19" t="s">
        <v>152</v>
      </c>
      <c r="O102" s="19" t="s">
        <v>140</v>
      </c>
      <c r="P102" s="19" t="s">
        <v>149</v>
      </c>
      <c r="Q102" s="19" t="s">
        <v>194</v>
      </c>
      <c r="R102" s="19" t="s">
        <v>334</v>
      </c>
      <c r="S102" s="19" t="s">
        <v>87</v>
      </c>
      <c r="T102" s="19" t="s">
        <v>140</v>
      </c>
      <c r="U102" s="19">
        <v>1.25</v>
      </c>
      <c r="V102" s="20" t="s">
        <v>142</v>
      </c>
      <c r="W102" s="19" t="s">
        <v>148</v>
      </c>
      <c r="X102" s="19" t="s">
        <v>140</v>
      </c>
      <c r="Y102" s="19" t="s">
        <v>335</v>
      </c>
      <c r="Z102" s="19" t="s">
        <v>120</v>
      </c>
      <c r="AA102" s="19" t="s">
        <v>120</v>
      </c>
      <c r="AB102" s="19" t="s">
        <v>120</v>
      </c>
      <c r="AC102" s="19" t="s">
        <v>140</v>
      </c>
      <c r="AD102" s="19" t="s">
        <v>78</v>
      </c>
      <c r="AE102" s="37">
        <v>1.25</v>
      </c>
      <c r="AF102" s="20">
        <v>39532</v>
      </c>
      <c r="AG102" s="19" t="s">
        <v>150</v>
      </c>
      <c r="AH102" s="19" t="s">
        <v>122</v>
      </c>
      <c r="AI102" s="19" t="s">
        <v>141</v>
      </c>
      <c r="AJ102" s="19" t="s">
        <v>141</v>
      </c>
      <c r="AK102" s="19" t="s">
        <v>141</v>
      </c>
      <c r="AL102" s="19" t="s">
        <v>120</v>
      </c>
      <c r="AM102" s="20" t="s">
        <v>140</v>
      </c>
      <c r="AN102" s="20" t="s">
        <v>140</v>
      </c>
      <c r="AO102" s="20" t="s">
        <v>140</v>
      </c>
      <c r="AP102" s="20" t="s">
        <v>140</v>
      </c>
      <c r="AQ102" s="20" t="s">
        <v>120</v>
      </c>
      <c r="AR102" s="20" t="s">
        <v>140</v>
      </c>
      <c r="AS102" s="19" t="s">
        <v>193</v>
      </c>
      <c r="AT102" s="19">
        <v>32</v>
      </c>
      <c r="AU102" s="19" t="s">
        <v>337</v>
      </c>
      <c r="AV102" s="15">
        <v>0</v>
      </c>
      <c r="AW102" s="19" t="s">
        <v>153</v>
      </c>
      <c r="AX102" s="19"/>
      <c r="AY102" s="1"/>
    </row>
    <row r="103" spans="1:51" ht="29.1" customHeight="1" x14ac:dyDescent="0.15">
      <c r="A103" s="17" t="s">
        <v>361</v>
      </c>
      <c r="B103" s="18">
        <v>40304</v>
      </c>
      <c r="C103" s="18" t="s">
        <v>112</v>
      </c>
      <c r="D103" s="18">
        <v>12717</v>
      </c>
      <c r="E103" s="40">
        <v>75.5</v>
      </c>
      <c r="F103" s="19" t="s">
        <v>151</v>
      </c>
      <c r="G103" s="19" t="s">
        <v>77</v>
      </c>
      <c r="H103" s="19" t="s">
        <v>96</v>
      </c>
      <c r="I103" s="19" t="s">
        <v>153</v>
      </c>
      <c r="J103" s="19" t="s">
        <v>153</v>
      </c>
      <c r="K103" s="19">
        <v>16</v>
      </c>
      <c r="L103" s="19" t="s">
        <v>359</v>
      </c>
      <c r="M103" s="19" t="s">
        <v>96</v>
      </c>
      <c r="N103" s="19" t="s">
        <v>152</v>
      </c>
      <c r="O103" s="19" t="s">
        <v>140</v>
      </c>
      <c r="P103" s="19" t="s">
        <v>149</v>
      </c>
      <c r="Q103" s="19" t="s">
        <v>140</v>
      </c>
      <c r="R103" s="19" t="s">
        <v>334</v>
      </c>
      <c r="S103" s="19" t="s">
        <v>87</v>
      </c>
      <c r="T103" s="19" t="s">
        <v>140</v>
      </c>
      <c r="U103" s="19">
        <v>3.6</v>
      </c>
      <c r="V103" s="20" t="s">
        <v>52</v>
      </c>
      <c r="W103" s="19" t="s">
        <v>53</v>
      </c>
      <c r="X103" s="19" t="s">
        <v>140</v>
      </c>
      <c r="Y103" s="19" t="s">
        <v>335</v>
      </c>
      <c r="Z103" s="19" t="s">
        <v>120</v>
      </c>
      <c r="AA103" s="19" t="s">
        <v>120</v>
      </c>
      <c r="AB103" s="19" t="s">
        <v>120</v>
      </c>
      <c r="AC103" s="19" t="s">
        <v>140</v>
      </c>
      <c r="AD103" s="19" t="s">
        <v>143</v>
      </c>
      <c r="AE103" s="37">
        <v>3.6</v>
      </c>
      <c r="AF103" s="20" t="s">
        <v>360</v>
      </c>
      <c r="AG103" s="19" t="s">
        <v>150</v>
      </c>
      <c r="AH103" s="19" t="s">
        <v>154</v>
      </c>
      <c r="AI103" s="19" t="s">
        <v>141</v>
      </c>
      <c r="AJ103" s="19" t="s">
        <v>141</v>
      </c>
      <c r="AK103" s="19" t="s">
        <v>141</v>
      </c>
      <c r="AL103" s="19" t="s">
        <v>120</v>
      </c>
      <c r="AM103" s="20" t="s">
        <v>140</v>
      </c>
      <c r="AN103" s="20" t="s">
        <v>140</v>
      </c>
      <c r="AO103" s="20" t="s">
        <v>140</v>
      </c>
      <c r="AP103" s="20" t="s">
        <v>140</v>
      </c>
      <c r="AQ103" s="20" t="s">
        <v>120</v>
      </c>
      <c r="AR103" s="20" t="s">
        <v>140</v>
      </c>
      <c r="AS103" s="19" t="s">
        <v>193</v>
      </c>
      <c r="AT103" s="19">
        <v>33</v>
      </c>
      <c r="AU103" s="19" t="s">
        <v>337</v>
      </c>
      <c r="AV103" s="15">
        <v>0</v>
      </c>
      <c r="AW103" s="19" t="s">
        <v>153</v>
      </c>
      <c r="AX103" s="19"/>
      <c r="AY103" s="1"/>
    </row>
    <row r="104" spans="1:51" ht="29.1" customHeight="1" x14ac:dyDescent="0.15">
      <c r="A104" s="13" t="s">
        <v>35</v>
      </c>
      <c r="B104" s="10">
        <v>38959</v>
      </c>
      <c r="C104" s="10" t="s">
        <v>2</v>
      </c>
      <c r="D104" s="10">
        <v>17591</v>
      </c>
      <c r="E104" s="24">
        <f t="shared" ref="E104:E121" si="4">(B104-D104)/365.25</f>
        <v>58.502395619438744</v>
      </c>
      <c r="F104" s="1" t="s">
        <v>12</v>
      </c>
      <c r="G104" s="1" t="s">
        <v>39</v>
      </c>
      <c r="H104" s="1" t="s">
        <v>3</v>
      </c>
      <c r="I104" s="1" t="s">
        <v>7</v>
      </c>
      <c r="J104" s="1" t="s">
        <v>7</v>
      </c>
      <c r="K104" s="1">
        <v>22</v>
      </c>
      <c r="L104" s="1" t="s">
        <v>180</v>
      </c>
      <c r="M104" s="1" t="s">
        <v>37</v>
      </c>
      <c r="N104" s="1" t="s">
        <v>33</v>
      </c>
      <c r="O104" s="1" t="s">
        <v>34</v>
      </c>
      <c r="P104" s="1" t="s">
        <v>4</v>
      </c>
      <c r="Q104" s="1" t="s">
        <v>5</v>
      </c>
      <c r="R104" s="1" t="s">
        <v>46</v>
      </c>
      <c r="S104" s="1" t="s">
        <v>43</v>
      </c>
      <c r="T104" s="1" t="s">
        <v>6</v>
      </c>
      <c r="U104" s="33">
        <v>9.3000000000000007</v>
      </c>
      <c r="V104" s="11" t="s">
        <v>44</v>
      </c>
      <c r="W104" s="1" t="s">
        <v>54</v>
      </c>
      <c r="X104" s="1" t="s">
        <v>34</v>
      </c>
      <c r="Y104" s="1" t="s">
        <v>65</v>
      </c>
      <c r="Z104" s="1" t="s">
        <v>7</v>
      </c>
      <c r="AA104" s="1" t="s">
        <v>36</v>
      </c>
      <c r="AB104" s="1" t="s">
        <v>36</v>
      </c>
      <c r="AC104" s="1" t="s">
        <v>34</v>
      </c>
      <c r="AD104" s="1" t="s">
        <v>68</v>
      </c>
      <c r="AE104" s="33">
        <v>9.3000000000000007</v>
      </c>
      <c r="AF104" s="11">
        <v>35574</v>
      </c>
      <c r="AG104" s="1" t="s">
        <v>17</v>
      </c>
      <c r="AH104" s="1" t="s">
        <v>8</v>
      </c>
      <c r="AI104" s="1" t="s">
        <v>185</v>
      </c>
      <c r="AJ104" s="1" t="s">
        <v>9</v>
      </c>
      <c r="AK104" s="1" t="s">
        <v>176</v>
      </c>
      <c r="AL104" s="1" t="s">
        <v>36</v>
      </c>
      <c r="AM104" s="11" t="s">
        <v>34</v>
      </c>
      <c r="AN104" s="11" t="s">
        <v>34</v>
      </c>
      <c r="AO104" s="11" t="s">
        <v>34</v>
      </c>
      <c r="AP104" s="11" t="s">
        <v>34</v>
      </c>
      <c r="AQ104" s="11" t="s">
        <v>7</v>
      </c>
      <c r="AR104" s="11" t="s">
        <v>41</v>
      </c>
      <c r="AS104" s="1" t="s">
        <v>10</v>
      </c>
      <c r="AT104" s="1">
        <v>15</v>
      </c>
      <c r="AU104" s="1" t="s">
        <v>110</v>
      </c>
      <c r="AV104" s="1" t="s">
        <v>1</v>
      </c>
      <c r="AW104" s="1" t="s">
        <v>153</v>
      </c>
      <c r="AY104" s="1"/>
    </row>
    <row r="105" spans="1:51" ht="29.1" customHeight="1" x14ac:dyDescent="0.15">
      <c r="A105" s="13" t="s">
        <v>11</v>
      </c>
      <c r="B105" s="10">
        <v>38959</v>
      </c>
      <c r="C105" s="10" t="s">
        <v>2</v>
      </c>
      <c r="D105" s="10">
        <v>15325</v>
      </c>
      <c r="E105" s="24">
        <f t="shared" si="4"/>
        <v>64.706365503080079</v>
      </c>
      <c r="F105" s="1" t="s">
        <v>12</v>
      </c>
      <c r="G105" s="1" t="s">
        <v>28</v>
      </c>
      <c r="H105" s="1" t="s">
        <v>37</v>
      </c>
      <c r="I105" s="1" t="s">
        <v>7</v>
      </c>
      <c r="J105" s="1" t="s">
        <v>7</v>
      </c>
      <c r="K105" s="1">
        <v>13</v>
      </c>
      <c r="L105" s="1" t="s">
        <v>130</v>
      </c>
      <c r="M105" s="1" t="s">
        <v>37</v>
      </c>
      <c r="N105" s="1" t="s">
        <v>33</v>
      </c>
      <c r="O105" s="1" t="s">
        <v>34</v>
      </c>
      <c r="P105" s="1" t="s">
        <v>42</v>
      </c>
      <c r="Q105" s="1" t="s">
        <v>34</v>
      </c>
      <c r="R105" s="1" t="s">
        <v>46</v>
      </c>
      <c r="S105" s="1" t="s">
        <v>43</v>
      </c>
      <c r="T105" s="1" t="s">
        <v>34</v>
      </c>
      <c r="U105" s="33">
        <v>6.7</v>
      </c>
      <c r="V105" s="11" t="s">
        <v>44</v>
      </c>
      <c r="W105" s="1" t="s">
        <v>45</v>
      </c>
      <c r="X105" s="1" t="s">
        <v>34</v>
      </c>
      <c r="Y105" s="1" t="s">
        <v>65</v>
      </c>
      <c r="Z105" s="1" t="s">
        <v>7</v>
      </c>
      <c r="AA105" s="1" t="s">
        <v>7</v>
      </c>
      <c r="AB105" s="1" t="s">
        <v>7</v>
      </c>
      <c r="AC105" s="1" t="s">
        <v>183</v>
      </c>
      <c r="AD105" s="1" t="s">
        <v>68</v>
      </c>
      <c r="AE105" s="33">
        <v>5.5</v>
      </c>
      <c r="AF105" s="11">
        <v>36494</v>
      </c>
      <c r="AG105" s="1" t="s">
        <v>17</v>
      </c>
      <c r="AH105" s="1" t="s">
        <v>8</v>
      </c>
      <c r="AI105" s="1" t="s">
        <v>181</v>
      </c>
      <c r="AJ105" s="1" t="s">
        <v>9</v>
      </c>
      <c r="AK105" s="1" t="s">
        <v>167</v>
      </c>
      <c r="AL105" s="1" t="s">
        <v>7</v>
      </c>
      <c r="AM105" s="11" t="s">
        <v>23</v>
      </c>
      <c r="AN105" s="11" t="s">
        <v>17</v>
      </c>
      <c r="AO105" s="11" t="s">
        <v>34</v>
      </c>
      <c r="AP105" s="11" t="s">
        <v>34</v>
      </c>
      <c r="AQ105" s="11" t="s">
        <v>7</v>
      </c>
      <c r="AR105" s="11" t="s">
        <v>13</v>
      </c>
      <c r="AS105" s="1" t="s">
        <v>32</v>
      </c>
      <c r="AT105" s="1">
        <v>15</v>
      </c>
      <c r="AU105" s="1" t="s">
        <v>19</v>
      </c>
      <c r="AV105" s="1" t="s">
        <v>1</v>
      </c>
      <c r="AW105" s="1" t="s">
        <v>153</v>
      </c>
      <c r="AY105" s="1"/>
    </row>
    <row r="106" spans="1:51" ht="29.1" customHeight="1" x14ac:dyDescent="0.15">
      <c r="A106" s="13" t="s">
        <v>253</v>
      </c>
      <c r="B106" s="10">
        <v>40079</v>
      </c>
      <c r="C106" s="10" t="s">
        <v>2</v>
      </c>
      <c r="D106" s="10">
        <v>15325</v>
      </c>
      <c r="E106" s="31">
        <f t="shared" si="4"/>
        <v>67.772758384668037</v>
      </c>
      <c r="F106" s="1" t="s">
        <v>12</v>
      </c>
      <c r="G106" s="1" t="s">
        <v>28</v>
      </c>
      <c r="H106" s="1" t="s">
        <v>37</v>
      </c>
      <c r="I106" s="1" t="s">
        <v>7</v>
      </c>
      <c r="J106" s="1" t="s">
        <v>7</v>
      </c>
      <c r="K106" s="1">
        <v>13</v>
      </c>
      <c r="L106" s="1" t="s">
        <v>130</v>
      </c>
      <c r="M106" s="1" t="s">
        <v>37</v>
      </c>
      <c r="N106" s="1" t="s">
        <v>33</v>
      </c>
      <c r="O106" s="1" t="s">
        <v>34</v>
      </c>
      <c r="P106" s="1" t="s">
        <v>42</v>
      </c>
      <c r="Q106" s="1" t="s">
        <v>34</v>
      </c>
      <c r="R106" s="1" t="s">
        <v>179</v>
      </c>
      <c r="S106" s="1" t="s">
        <v>43</v>
      </c>
      <c r="T106" s="1" t="s">
        <v>34</v>
      </c>
      <c r="U106" s="33">
        <v>9.8000000000000007</v>
      </c>
      <c r="V106" s="11" t="s">
        <v>44</v>
      </c>
      <c r="W106" s="1" t="s">
        <v>45</v>
      </c>
      <c r="X106" s="1" t="s">
        <v>34</v>
      </c>
      <c r="Y106" s="1" t="s">
        <v>65</v>
      </c>
      <c r="Z106" s="1" t="s">
        <v>7</v>
      </c>
      <c r="AA106" s="1" t="s">
        <v>7</v>
      </c>
      <c r="AB106" s="1" t="s">
        <v>7</v>
      </c>
      <c r="AC106" s="1" t="s">
        <v>183</v>
      </c>
      <c r="AD106" s="1" t="s">
        <v>68</v>
      </c>
      <c r="AE106" s="33">
        <v>6.5</v>
      </c>
      <c r="AF106" s="11">
        <v>36494</v>
      </c>
      <c r="AG106" s="1" t="s">
        <v>17</v>
      </c>
      <c r="AH106" s="1" t="s">
        <v>8</v>
      </c>
      <c r="AI106" s="1" t="s">
        <v>181</v>
      </c>
      <c r="AJ106" s="1" t="s">
        <v>9</v>
      </c>
      <c r="AK106" s="1" t="s">
        <v>167</v>
      </c>
      <c r="AL106" s="1" t="s">
        <v>7</v>
      </c>
      <c r="AM106" s="11" t="s">
        <v>34</v>
      </c>
      <c r="AN106" s="11" t="s">
        <v>34</v>
      </c>
      <c r="AO106" s="11" t="s">
        <v>34</v>
      </c>
      <c r="AP106" s="11" t="s">
        <v>34</v>
      </c>
      <c r="AQ106" s="11" t="s">
        <v>7</v>
      </c>
      <c r="AR106" s="11" t="s">
        <v>13</v>
      </c>
      <c r="AS106" s="1" t="s">
        <v>32</v>
      </c>
      <c r="AT106" s="1">
        <v>20</v>
      </c>
      <c r="AU106" s="1" t="s">
        <v>19</v>
      </c>
      <c r="AV106" s="1">
        <v>0</v>
      </c>
      <c r="AW106" s="1" t="s">
        <v>7</v>
      </c>
      <c r="AY106" s="1"/>
    </row>
    <row r="107" spans="1:51" ht="29.1" customHeight="1" x14ac:dyDescent="0.15">
      <c r="A107" s="13" t="s">
        <v>14</v>
      </c>
      <c r="B107" s="10">
        <v>38960</v>
      </c>
      <c r="C107" s="10" t="s">
        <v>2</v>
      </c>
      <c r="D107" s="10">
        <v>23556</v>
      </c>
      <c r="E107" s="24">
        <f t="shared" si="4"/>
        <v>42.173853524982889</v>
      </c>
      <c r="F107" s="1" t="s">
        <v>12</v>
      </c>
      <c r="G107" s="1" t="s">
        <v>39</v>
      </c>
      <c r="H107" s="1" t="s">
        <v>37</v>
      </c>
      <c r="I107" s="1" t="s">
        <v>7</v>
      </c>
      <c r="J107" s="1" t="s">
        <v>7</v>
      </c>
      <c r="K107" s="1">
        <v>18</v>
      </c>
      <c r="L107" s="1" t="s">
        <v>145</v>
      </c>
      <c r="M107" s="1" t="s">
        <v>37</v>
      </c>
      <c r="N107" s="1" t="s">
        <v>33</v>
      </c>
      <c r="O107" s="1" t="s">
        <v>34</v>
      </c>
      <c r="P107" s="1" t="s">
        <v>42</v>
      </c>
      <c r="Q107" s="1" t="s">
        <v>34</v>
      </c>
      <c r="R107" s="1" t="s">
        <v>46</v>
      </c>
      <c r="S107" s="1" t="s">
        <v>43</v>
      </c>
      <c r="T107" s="1" t="s">
        <v>34</v>
      </c>
      <c r="U107" s="33">
        <v>4.9000000000000004</v>
      </c>
      <c r="V107" s="11" t="s">
        <v>15</v>
      </c>
      <c r="W107" s="1" t="s">
        <v>54</v>
      </c>
      <c r="X107" s="1" t="s">
        <v>34</v>
      </c>
      <c r="Y107" s="1" t="s">
        <v>65</v>
      </c>
      <c r="Z107" s="1" t="s">
        <v>36</v>
      </c>
      <c r="AA107" s="1" t="s">
        <v>23</v>
      </c>
      <c r="AB107" s="1" t="s">
        <v>7</v>
      </c>
      <c r="AC107" s="1" t="s">
        <v>168</v>
      </c>
      <c r="AD107" s="1" t="s">
        <v>80</v>
      </c>
      <c r="AE107" s="38" t="s">
        <v>141</v>
      </c>
      <c r="AF107" s="11">
        <v>37159</v>
      </c>
      <c r="AG107" s="1" t="s">
        <v>17</v>
      </c>
      <c r="AH107" s="1" t="s">
        <v>8</v>
      </c>
      <c r="AI107" s="1" t="s">
        <v>23</v>
      </c>
      <c r="AJ107" s="1" t="s">
        <v>9</v>
      </c>
      <c r="AK107" s="1" t="s">
        <v>146</v>
      </c>
      <c r="AL107" s="1" t="s">
        <v>36</v>
      </c>
      <c r="AM107" s="11" t="s">
        <v>34</v>
      </c>
      <c r="AN107" s="11" t="s">
        <v>34</v>
      </c>
      <c r="AO107" s="11" t="s">
        <v>34</v>
      </c>
      <c r="AP107" s="11" t="s">
        <v>34</v>
      </c>
      <c r="AQ107" s="11" t="s">
        <v>7</v>
      </c>
      <c r="AR107" s="11" t="s">
        <v>134</v>
      </c>
      <c r="AS107" s="1" t="s">
        <v>32</v>
      </c>
      <c r="AT107" s="1">
        <v>15</v>
      </c>
      <c r="AU107" s="1" t="s">
        <v>110</v>
      </c>
      <c r="AV107" s="1" t="s">
        <v>1</v>
      </c>
      <c r="AW107" s="1" t="s">
        <v>153</v>
      </c>
      <c r="AY107" s="1"/>
    </row>
    <row r="108" spans="1:51" ht="29.1" customHeight="1" x14ac:dyDescent="0.15">
      <c r="A108" s="13" t="s">
        <v>254</v>
      </c>
      <c r="B108" s="10">
        <v>40079</v>
      </c>
      <c r="C108" s="10" t="s">
        <v>2</v>
      </c>
      <c r="D108" s="10">
        <v>23556</v>
      </c>
      <c r="E108" s="31">
        <f t="shared" si="4"/>
        <v>45.237508555783712</v>
      </c>
      <c r="F108" s="1" t="s">
        <v>12</v>
      </c>
      <c r="G108" s="1" t="s">
        <v>39</v>
      </c>
      <c r="H108" s="1" t="s">
        <v>37</v>
      </c>
      <c r="I108" s="1" t="s">
        <v>7</v>
      </c>
      <c r="J108" s="1" t="s">
        <v>7</v>
      </c>
      <c r="K108" s="1">
        <v>18</v>
      </c>
      <c r="L108" s="1" t="s">
        <v>145</v>
      </c>
      <c r="M108" s="1" t="s">
        <v>37</v>
      </c>
      <c r="N108" s="1" t="s">
        <v>33</v>
      </c>
      <c r="O108" s="1" t="s">
        <v>34</v>
      </c>
      <c r="P108" s="1" t="s">
        <v>42</v>
      </c>
      <c r="Q108" s="1" t="s">
        <v>34</v>
      </c>
      <c r="R108" s="1" t="s">
        <v>179</v>
      </c>
      <c r="S108" s="1" t="s">
        <v>43</v>
      </c>
      <c r="T108" s="1" t="s">
        <v>34</v>
      </c>
      <c r="U108" s="33">
        <v>8</v>
      </c>
      <c r="V108" s="11" t="s">
        <v>52</v>
      </c>
      <c r="W108" s="1" t="s">
        <v>103</v>
      </c>
      <c r="X108" s="1" t="s">
        <v>34</v>
      </c>
      <c r="Y108" s="1" t="s">
        <v>65</v>
      </c>
      <c r="Z108" s="1" t="s">
        <v>36</v>
      </c>
      <c r="AA108" s="1" t="s">
        <v>36</v>
      </c>
      <c r="AB108" s="1" t="s">
        <v>7</v>
      </c>
      <c r="AC108" s="1" t="s">
        <v>168</v>
      </c>
      <c r="AD108" s="1" t="s">
        <v>80</v>
      </c>
      <c r="AE108" s="33">
        <v>5.8</v>
      </c>
      <c r="AF108" s="11">
        <v>37159</v>
      </c>
      <c r="AG108" s="1" t="s">
        <v>17</v>
      </c>
      <c r="AH108" s="1" t="s">
        <v>8</v>
      </c>
      <c r="AI108" s="1" t="s">
        <v>23</v>
      </c>
      <c r="AJ108" s="1" t="s">
        <v>9</v>
      </c>
      <c r="AK108" s="1" t="s">
        <v>146</v>
      </c>
      <c r="AL108" s="1" t="s">
        <v>36</v>
      </c>
      <c r="AM108" s="11" t="s">
        <v>34</v>
      </c>
      <c r="AN108" s="11" t="s">
        <v>34</v>
      </c>
      <c r="AO108" s="11" t="s">
        <v>34</v>
      </c>
      <c r="AP108" s="11" t="s">
        <v>34</v>
      </c>
      <c r="AQ108" s="11" t="s">
        <v>7</v>
      </c>
      <c r="AR108" s="11" t="s">
        <v>134</v>
      </c>
      <c r="AS108" s="1" t="s">
        <v>32</v>
      </c>
      <c r="AT108" s="1">
        <v>20</v>
      </c>
      <c r="AU108" s="1" t="s">
        <v>19</v>
      </c>
      <c r="AV108" s="1">
        <v>0</v>
      </c>
      <c r="AW108" s="1" t="s">
        <v>7</v>
      </c>
      <c r="AY108" s="1"/>
    </row>
    <row r="109" spans="1:51" ht="29.1" customHeight="1" x14ac:dyDescent="0.15">
      <c r="A109" s="13" t="s">
        <v>439</v>
      </c>
      <c r="B109" s="10">
        <v>40768</v>
      </c>
      <c r="C109" s="10" t="s">
        <v>166</v>
      </c>
      <c r="D109" s="10">
        <v>23556</v>
      </c>
      <c r="E109" s="31">
        <f t="shared" si="4"/>
        <v>47.123887748117724</v>
      </c>
      <c r="F109" s="1" t="s">
        <v>116</v>
      </c>
      <c r="G109" s="1" t="s">
        <v>77</v>
      </c>
      <c r="H109" s="1" t="s">
        <v>96</v>
      </c>
      <c r="I109" s="1" t="s">
        <v>153</v>
      </c>
      <c r="J109" s="1" t="s">
        <v>153</v>
      </c>
      <c r="K109" s="1">
        <v>18</v>
      </c>
      <c r="L109" s="1" t="s">
        <v>440</v>
      </c>
      <c r="M109" s="1" t="s">
        <v>96</v>
      </c>
      <c r="N109" s="1" t="s">
        <v>152</v>
      </c>
      <c r="O109" s="1" t="s">
        <v>140</v>
      </c>
      <c r="P109" s="1" t="s">
        <v>149</v>
      </c>
      <c r="Q109" s="1" t="s">
        <v>140</v>
      </c>
      <c r="R109" s="1" t="s">
        <v>179</v>
      </c>
      <c r="S109" s="1" t="s">
        <v>87</v>
      </c>
      <c r="T109" s="1" t="s">
        <v>140</v>
      </c>
      <c r="U109" s="1">
        <v>9.8000000000000007</v>
      </c>
      <c r="V109" s="11" t="s">
        <v>52</v>
      </c>
      <c r="W109" s="1" t="s">
        <v>103</v>
      </c>
      <c r="X109" s="1" t="s">
        <v>140</v>
      </c>
      <c r="Y109" s="1" t="s">
        <v>186</v>
      </c>
      <c r="Z109" s="1" t="s">
        <v>120</v>
      </c>
      <c r="AA109" s="1" t="s">
        <v>120</v>
      </c>
      <c r="AB109" s="1" t="s">
        <v>141</v>
      </c>
      <c r="AC109" s="1" t="s">
        <v>140</v>
      </c>
      <c r="AD109" s="1" t="s">
        <v>92</v>
      </c>
      <c r="AE109" s="1" t="s">
        <v>141</v>
      </c>
      <c r="AF109" s="11">
        <v>37162</v>
      </c>
      <c r="AG109" s="1" t="s">
        <v>150</v>
      </c>
      <c r="AH109" s="1" t="s">
        <v>154</v>
      </c>
      <c r="AI109" s="1" t="s">
        <v>141</v>
      </c>
      <c r="AJ109" s="1" t="s">
        <v>55</v>
      </c>
      <c r="AK109" s="1" t="s">
        <v>188</v>
      </c>
      <c r="AL109" s="1" t="s">
        <v>120</v>
      </c>
      <c r="AM109" s="11" t="s">
        <v>140</v>
      </c>
      <c r="AN109" s="11" t="s">
        <v>140</v>
      </c>
      <c r="AO109" s="11" t="s">
        <v>140</v>
      </c>
      <c r="AP109" s="11" t="s">
        <v>140</v>
      </c>
      <c r="AQ109" s="11" t="s">
        <v>120</v>
      </c>
      <c r="AR109" s="11" t="s">
        <v>140</v>
      </c>
      <c r="AS109" s="1" t="s">
        <v>141</v>
      </c>
      <c r="AT109" s="1">
        <v>25</v>
      </c>
      <c r="AU109" s="1" t="s">
        <v>110</v>
      </c>
      <c r="AV109" s="1">
        <v>6</v>
      </c>
      <c r="AW109" s="1" t="s">
        <v>153</v>
      </c>
      <c r="AY109" s="1"/>
    </row>
    <row r="110" spans="1:51" ht="29.1" customHeight="1" x14ac:dyDescent="0.15">
      <c r="A110" s="13" t="s">
        <v>16</v>
      </c>
      <c r="B110" s="10">
        <v>38960</v>
      </c>
      <c r="C110" s="10" t="s">
        <v>2</v>
      </c>
      <c r="D110" s="10">
        <v>5460</v>
      </c>
      <c r="E110" s="24">
        <f t="shared" si="4"/>
        <v>91.7180013689254</v>
      </c>
      <c r="F110" s="1" t="s">
        <v>25</v>
      </c>
      <c r="G110" s="1" t="s">
        <v>39</v>
      </c>
      <c r="H110" s="1" t="s">
        <v>37</v>
      </c>
      <c r="I110" s="1" t="s">
        <v>7</v>
      </c>
      <c r="J110" s="1" t="s">
        <v>7</v>
      </c>
      <c r="K110" s="1">
        <v>12</v>
      </c>
      <c r="L110" s="1" t="s">
        <v>117</v>
      </c>
      <c r="M110" s="1" t="s">
        <v>37</v>
      </c>
      <c r="N110" s="1" t="s">
        <v>33</v>
      </c>
      <c r="O110" s="1" t="s">
        <v>34</v>
      </c>
      <c r="P110" s="1" t="s">
        <v>42</v>
      </c>
      <c r="Q110" s="1" t="s">
        <v>34</v>
      </c>
      <c r="R110" s="1" t="s">
        <v>46</v>
      </c>
      <c r="S110" s="1" t="s">
        <v>43</v>
      </c>
      <c r="T110" s="1" t="s">
        <v>34</v>
      </c>
      <c r="U110" s="33">
        <v>2.1</v>
      </c>
      <c r="V110" s="11" t="s">
        <v>15</v>
      </c>
      <c r="W110" s="1" t="s">
        <v>144</v>
      </c>
      <c r="X110" s="1" t="s">
        <v>34</v>
      </c>
      <c r="Y110" s="1" t="s">
        <v>65</v>
      </c>
      <c r="Z110" s="1" t="s">
        <v>36</v>
      </c>
      <c r="AA110" s="1" t="s">
        <v>36</v>
      </c>
      <c r="AB110" s="1" t="s">
        <v>36</v>
      </c>
      <c r="AC110" s="1" t="s">
        <v>106</v>
      </c>
      <c r="AD110" s="1" t="s">
        <v>82</v>
      </c>
      <c r="AE110" s="33">
        <v>1.6</v>
      </c>
      <c r="AF110" s="11">
        <v>38206</v>
      </c>
      <c r="AG110" s="1" t="s">
        <v>17</v>
      </c>
      <c r="AH110" s="1" t="s">
        <v>8</v>
      </c>
      <c r="AI110" s="1" t="s">
        <v>23</v>
      </c>
      <c r="AJ110" s="1" t="s">
        <v>23</v>
      </c>
      <c r="AK110" s="1" t="s">
        <v>23</v>
      </c>
      <c r="AL110" s="1" t="s">
        <v>36</v>
      </c>
      <c r="AM110" s="11" t="s">
        <v>34</v>
      </c>
      <c r="AN110" s="11" t="s">
        <v>34</v>
      </c>
      <c r="AO110" s="11" t="s">
        <v>34</v>
      </c>
      <c r="AP110" s="11" t="s">
        <v>34</v>
      </c>
      <c r="AQ110" s="11" t="s">
        <v>7</v>
      </c>
      <c r="AR110" s="11" t="s">
        <v>34</v>
      </c>
      <c r="AS110" s="1" t="s">
        <v>32</v>
      </c>
      <c r="AT110" s="1">
        <v>15</v>
      </c>
      <c r="AU110" s="1" t="s">
        <v>110</v>
      </c>
      <c r="AV110" s="1" t="s">
        <v>1</v>
      </c>
      <c r="AW110" s="1" t="s">
        <v>153</v>
      </c>
      <c r="AY110" s="1"/>
    </row>
    <row r="111" spans="1:51" ht="29.1" customHeight="1" x14ac:dyDescent="0.15">
      <c r="A111" s="13" t="s">
        <v>255</v>
      </c>
      <c r="B111" s="14">
        <v>39416</v>
      </c>
      <c r="C111" s="14" t="s">
        <v>166</v>
      </c>
      <c r="D111" s="14">
        <v>17550</v>
      </c>
      <c r="E111" s="24">
        <f t="shared" si="4"/>
        <v>59.865845311430526</v>
      </c>
      <c r="F111" s="15" t="s">
        <v>151</v>
      </c>
      <c r="G111" s="15" t="s">
        <v>77</v>
      </c>
      <c r="H111" s="15" t="s">
        <v>150</v>
      </c>
      <c r="I111" s="15" t="s">
        <v>153</v>
      </c>
      <c r="J111" s="15" t="s">
        <v>153</v>
      </c>
      <c r="K111" s="15">
        <v>16</v>
      </c>
      <c r="L111" s="15" t="s">
        <v>319</v>
      </c>
      <c r="M111" s="15" t="s">
        <v>96</v>
      </c>
      <c r="N111" s="15" t="s">
        <v>152</v>
      </c>
      <c r="O111" s="15" t="s">
        <v>140</v>
      </c>
      <c r="P111" s="15" t="s">
        <v>149</v>
      </c>
      <c r="Q111" s="15" t="s">
        <v>140</v>
      </c>
      <c r="R111" s="15" t="s">
        <v>179</v>
      </c>
      <c r="S111" s="15" t="s">
        <v>87</v>
      </c>
      <c r="T111" s="15" t="s">
        <v>140</v>
      </c>
      <c r="U111" s="34">
        <v>4.2</v>
      </c>
      <c r="V111" s="16" t="s">
        <v>103</v>
      </c>
      <c r="W111" s="15" t="s">
        <v>132</v>
      </c>
      <c r="X111" s="15" t="s">
        <v>140</v>
      </c>
      <c r="Y111" s="15" t="s">
        <v>186</v>
      </c>
      <c r="Z111" s="15" t="s">
        <v>141</v>
      </c>
      <c r="AA111" s="15" t="s">
        <v>141</v>
      </c>
      <c r="AB111" s="15" t="s">
        <v>141</v>
      </c>
      <c r="AC111" s="15" t="s">
        <v>141</v>
      </c>
      <c r="AD111" s="15" t="s">
        <v>92</v>
      </c>
      <c r="AE111" s="34">
        <v>4.2</v>
      </c>
      <c r="AF111" s="16">
        <v>37918</v>
      </c>
      <c r="AG111" s="15" t="s">
        <v>150</v>
      </c>
      <c r="AH111" s="15" t="s">
        <v>141</v>
      </c>
      <c r="AI111" s="15" t="s">
        <v>141</v>
      </c>
      <c r="AJ111" s="15" t="s">
        <v>141</v>
      </c>
      <c r="AK111" s="15" t="s">
        <v>141</v>
      </c>
      <c r="AL111" s="15" t="s">
        <v>120</v>
      </c>
      <c r="AM111" s="16" t="s">
        <v>140</v>
      </c>
      <c r="AN111" s="16" t="s">
        <v>140</v>
      </c>
      <c r="AO111" s="16" t="s">
        <v>140</v>
      </c>
      <c r="AP111" s="16" t="s">
        <v>140</v>
      </c>
      <c r="AQ111" s="16" t="s">
        <v>120</v>
      </c>
      <c r="AR111" s="16" t="s">
        <v>140</v>
      </c>
      <c r="AS111" s="15" t="s">
        <v>111</v>
      </c>
      <c r="AT111" s="15">
        <v>17</v>
      </c>
      <c r="AU111" s="15" t="s">
        <v>110</v>
      </c>
      <c r="AV111" s="1">
        <v>0</v>
      </c>
      <c r="AW111" s="15" t="s">
        <v>153</v>
      </c>
      <c r="AX111" s="15"/>
      <c r="AY111" s="1"/>
    </row>
    <row r="112" spans="1:51" ht="29.1" customHeight="1" x14ac:dyDescent="0.15">
      <c r="A112" s="13" t="s">
        <v>318</v>
      </c>
      <c r="B112" s="10">
        <v>40080</v>
      </c>
      <c r="C112" s="10" t="s">
        <v>2</v>
      </c>
      <c r="D112" s="10">
        <v>17550</v>
      </c>
      <c r="E112" s="31">
        <f t="shared" si="4"/>
        <v>61.68377823408624</v>
      </c>
      <c r="F112" s="1" t="s">
        <v>25</v>
      </c>
      <c r="G112" s="1" t="s">
        <v>39</v>
      </c>
      <c r="H112" s="1" t="s">
        <v>17</v>
      </c>
      <c r="I112" s="1" t="s">
        <v>7</v>
      </c>
      <c r="J112" s="1" t="s">
        <v>7</v>
      </c>
      <c r="K112" s="1">
        <v>16</v>
      </c>
      <c r="L112" s="1" t="s">
        <v>56</v>
      </c>
      <c r="M112" s="1" t="s">
        <v>37</v>
      </c>
      <c r="N112" s="1" t="s">
        <v>33</v>
      </c>
      <c r="O112" s="1" t="s">
        <v>34</v>
      </c>
      <c r="P112" s="1" t="s">
        <v>42</v>
      </c>
      <c r="Q112" s="1" t="s">
        <v>34</v>
      </c>
      <c r="R112" s="1" t="s">
        <v>179</v>
      </c>
      <c r="S112" s="1" t="s">
        <v>43</v>
      </c>
      <c r="T112" s="1" t="s">
        <v>34</v>
      </c>
      <c r="U112" s="33">
        <v>5.9</v>
      </c>
      <c r="V112" s="11" t="s">
        <v>103</v>
      </c>
      <c r="W112" s="1" t="s">
        <v>132</v>
      </c>
      <c r="X112" s="1" t="s">
        <v>34</v>
      </c>
      <c r="Y112" s="1" t="s">
        <v>65</v>
      </c>
      <c r="Z112" s="1" t="s">
        <v>120</v>
      </c>
      <c r="AA112" s="1" t="s">
        <v>36</v>
      </c>
      <c r="AB112" s="1" t="s">
        <v>36</v>
      </c>
      <c r="AC112" s="1" t="s">
        <v>34</v>
      </c>
      <c r="AD112" s="1" t="s">
        <v>68</v>
      </c>
      <c r="AE112" s="33">
        <v>1</v>
      </c>
      <c r="AF112" s="11">
        <v>37918</v>
      </c>
      <c r="AG112" s="1" t="s">
        <v>17</v>
      </c>
      <c r="AH112" s="1" t="s">
        <v>8</v>
      </c>
      <c r="AI112" s="1" t="s">
        <v>23</v>
      </c>
      <c r="AJ112" s="1" t="s">
        <v>23</v>
      </c>
      <c r="AK112" s="1" t="s">
        <v>23</v>
      </c>
      <c r="AL112" s="1" t="s">
        <v>36</v>
      </c>
      <c r="AM112" s="11" t="s">
        <v>34</v>
      </c>
      <c r="AN112" s="11" t="s">
        <v>34</v>
      </c>
      <c r="AO112" s="11" t="s">
        <v>34</v>
      </c>
      <c r="AP112" s="11" t="s">
        <v>34</v>
      </c>
      <c r="AQ112" s="11" t="s">
        <v>36</v>
      </c>
      <c r="AR112" s="11" t="s">
        <v>34</v>
      </c>
      <c r="AS112" s="1" t="s">
        <v>32</v>
      </c>
      <c r="AT112" s="1">
        <v>20</v>
      </c>
      <c r="AU112" s="1" t="s">
        <v>19</v>
      </c>
      <c r="AV112" s="1">
        <v>0</v>
      </c>
      <c r="AW112" s="1" t="s">
        <v>7</v>
      </c>
      <c r="AY112" s="1"/>
    </row>
    <row r="113" spans="1:51" ht="29.1" customHeight="1" x14ac:dyDescent="0.15">
      <c r="A113" s="13" t="s">
        <v>441</v>
      </c>
      <c r="B113" s="14">
        <v>40767</v>
      </c>
      <c r="C113" s="14" t="s">
        <v>166</v>
      </c>
      <c r="D113" s="14">
        <v>17550</v>
      </c>
      <c r="E113" s="31">
        <f t="shared" si="4"/>
        <v>63.564681724845997</v>
      </c>
      <c r="F113" s="15" t="s">
        <v>151</v>
      </c>
      <c r="G113" s="15" t="s">
        <v>77</v>
      </c>
      <c r="H113" s="15" t="s">
        <v>150</v>
      </c>
      <c r="I113" s="15" t="s">
        <v>153</v>
      </c>
      <c r="J113" s="15" t="s">
        <v>153</v>
      </c>
      <c r="K113" s="15">
        <v>16</v>
      </c>
      <c r="L113" s="15" t="s">
        <v>442</v>
      </c>
      <c r="M113" s="15" t="s">
        <v>96</v>
      </c>
      <c r="N113" s="15" t="s">
        <v>152</v>
      </c>
      <c r="O113" s="15" t="s">
        <v>140</v>
      </c>
      <c r="P113" s="15" t="s">
        <v>149</v>
      </c>
      <c r="Q113" s="15" t="s">
        <v>140</v>
      </c>
      <c r="R113" s="15" t="s">
        <v>179</v>
      </c>
      <c r="S113" s="15" t="s">
        <v>87</v>
      </c>
      <c r="T113" s="15" t="s">
        <v>140</v>
      </c>
      <c r="U113" s="15">
        <v>7.7</v>
      </c>
      <c r="V113" s="16" t="s">
        <v>52</v>
      </c>
      <c r="W113" s="15" t="s">
        <v>132</v>
      </c>
      <c r="X113" s="15" t="s">
        <v>140</v>
      </c>
      <c r="Y113" s="15" t="s">
        <v>186</v>
      </c>
      <c r="Z113" s="15" t="s">
        <v>120</v>
      </c>
      <c r="AA113" s="15" t="s">
        <v>120</v>
      </c>
      <c r="AB113" s="15" t="s">
        <v>141</v>
      </c>
      <c r="AC113" s="15" t="s">
        <v>140</v>
      </c>
      <c r="AD113" s="15" t="s">
        <v>92</v>
      </c>
      <c r="AE113" s="15" t="s">
        <v>141</v>
      </c>
      <c r="AF113" s="16">
        <v>37949</v>
      </c>
      <c r="AG113" s="15" t="s">
        <v>150</v>
      </c>
      <c r="AH113" s="15" t="s">
        <v>141</v>
      </c>
      <c r="AI113" s="15" t="s">
        <v>141</v>
      </c>
      <c r="AJ113" s="15" t="s">
        <v>55</v>
      </c>
      <c r="AK113" s="15" t="s">
        <v>188</v>
      </c>
      <c r="AL113" s="15" t="s">
        <v>120</v>
      </c>
      <c r="AM113" s="16" t="s">
        <v>140</v>
      </c>
      <c r="AN113" s="16" t="s">
        <v>140</v>
      </c>
      <c r="AO113" s="16" t="s">
        <v>140</v>
      </c>
      <c r="AP113" s="16" t="s">
        <v>140</v>
      </c>
      <c r="AQ113" s="16" t="s">
        <v>120</v>
      </c>
      <c r="AR113" s="16" t="s">
        <v>140</v>
      </c>
      <c r="AS113" s="15" t="s">
        <v>111</v>
      </c>
      <c r="AT113" s="15">
        <v>25</v>
      </c>
      <c r="AU113" s="15" t="s">
        <v>110</v>
      </c>
      <c r="AV113" s="15">
        <v>6</v>
      </c>
      <c r="AW113" s="15" t="s">
        <v>153</v>
      </c>
      <c r="AX113" s="15"/>
      <c r="AY113" s="1"/>
    </row>
    <row r="114" spans="1:51" ht="29.1" customHeight="1" x14ac:dyDescent="0.15">
      <c r="A114" s="13" t="s">
        <v>256</v>
      </c>
      <c r="B114" s="10">
        <v>40079</v>
      </c>
      <c r="C114" s="10" t="s">
        <v>2</v>
      </c>
      <c r="D114" s="10">
        <v>15328</v>
      </c>
      <c r="E114" s="31">
        <f t="shared" si="4"/>
        <v>67.76454483230664</v>
      </c>
      <c r="F114" s="1" t="s">
        <v>12</v>
      </c>
      <c r="G114" s="1" t="s">
        <v>39</v>
      </c>
      <c r="H114" s="1" t="s">
        <v>37</v>
      </c>
      <c r="I114" s="1" t="s">
        <v>7</v>
      </c>
      <c r="J114" s="1" t="s">
        <v>7</v>
      </c>
      <c r="K114" s="1">
        <v>20</v>
      </c>
      <c r="L114" s="1" t="s">
        <v>57</v>
      </c>
      <c r="M114" s="1" t="s">
        <v>37</v>
      </c>
      <c r="N114" s="1" t="s">
        <v>33</v>
      </c>
      <c r="O114" s="1" t="s">
        <v>34</v>
      </c>
      <c r="P114" s="1" t="s">
        <v>42</v>
      </c>
      <c r="Q114" s="1" t="s">
        <v>34</v>
      </c>
      <c r="R114" s="1" t="s">
        <v>179</v>
      </c>
      <c r="S114" s="1" t="s">
        <v>43</v>
      </c>
      <c r="T114" s="1" t="s">
        <v>20</v>
      </c>
      <c r="U114" s="33">
        <v>6.4</v>
      </c>
      <c r="V114" s="11" t="s">
        <v>15</v>
      </c>
      <c r="W114" s="1" t="s">
        <v>85</v>
      </c>
      <c r="X114" s="1" t="s">
        <v>34</v>
      </c>
      <c r="Y114" s="1" t="s">
        <v>65</v>
      </c>
      <c r="Z114" s="1" t="s">
        <v>36</v>
      </c>
      <c r="AA114" s="1" t="s">
        <v>36</v>
      </c>
      <c r="AB114" s="1" t="s">
        <v>7</v>
      </c>
      <c r="AC114" s="1" t="s">
        <v>63</v>
      </c>
      <c r="AD114" s="1" t="s">
        <v>68</v>
      </c>
      <c r="AE114" s="33">
        <v>0.75</v>
      </c>
      <c r="AF114" s="11">
        <v>37712</v>
      </c>
      <c r="AG114" s="1" t="s">
        <v>17</v>
      </c>
      <c r="AH114" s="1" t="s">
        <v>8</v>
      </c>
      <c r="AI114" s="1" t="s">
        <v>18</v>
      </c>
      <c r="AJ114" s="1" t="s">
        <v>0</v>
      </c>
      <c r="AK114" s="1" t="s">
        <v>317</v>
      </c>
      <c r="AL114" s="1" t="s">
        <v>36</v>
      </c>
      <c r="AM114" s="11" t="s">
        <v>34</v>
      </c>
      <c r="AN114" s="11" t="s">
        <v>34</v>
      </c>
      <c r="AO114" s="11" t="s">
        <v>34</v>
      </c>
      <c r="AP114" s="11" t="s">
        <v>34</v>
      </c>
      <c r="AQ114" s="11" t="s">
        <v>7</v>
      </c>
      <c r="AR114" s="11" t="s">
        <v>67</v>
      </c>
      <c r="AS114" s="1" t="s">
        <v>38</v>
      </c>
      <c r="AT114" s="1">
        <v>20</v>
      </c>
      <c r="AU114" s="1" t="s">
        <v>19</v>
      </c>
      <c r="AV114" s="1">
        <v>0</v>
      </c>
      <c r="AW114" s="1" t="s">
        <v>7</v>
      </c>
      <c r="AY114" s="1"/>
    </row>
    <row r="115" spans="1:51" ht="29.1" customHeight="1" x14ac:dyDescent="0.15">
      <c r="A115" s="13" t="s">
        <v>21</v>
      </c>
      <c r="B115" s="10">
        <v>38958</v>
      </c>
      <c r="C115" s="10" t="s">
        <v>166</v>
      </c>
      <c r="D115" s="10">
        <v>17285</v>
      </c>
      <c r="E115" s="24">
        <f t="shared" si="4"/>
        <v>59.337440109514034</v>
      </c>
      <c r="F115" s="1" t="s">
        <v>12</v>
      </c>
      <c r="G115" s="1" t="s">
        <v>39</v>
      </c>
      <c r="H115" s="1" t="s">
        <v>17</v>
      </c>
      <c r="I115" s="1" t="s">
        <v>7</v>
      </c>
      <c r="J115" s="1" t="s">
        <v>7</v>
      </c>
      <c r="K115" s="1">
        <v>12</v>
      </c>
      <c r="L115" s="1" t="s">
        <v>135</v>
      </c>
      <c r="M115" s="1" t="s">
        <v>37</v>
      </c>
      <c r="N115" s="1" t="s">
        <v>33</v>
      </c>
      <c r="O115" s="1" t="s">
        <v>34</v>
      </c>
      <c r="P115" s="1" t="s">
        <v>42</v>
      </c>
      <c r="Q115" s="1" t="s">
        <v>34</v>
      </c>
      <c r="R115" s="1" t="s">
        <v>46</v>
      </c>
      <c r="S115" s="1" t="s">
        <v>43</v>
      </c>
      <c r="T115" s="1" t="s">
        <v>34</v>
      </c>
      <c r="U115" s="33">
        <v>4.8</v>
      </c>
      <c r="V115" s="11" t="s">
        <v>44</v>
      </c>
      <c r="W115" s="1" t="s">
        <v>45</v>
      </c>
      <c r="X115" s="1" t="s">
        <v>34</v>
      </c>
      <c r="Y115" s="1" t="s">
        <v>65</v>
      </c>
      <c r="Z115" s="1" t="s">
        <v>36</v>
      </c>
      <c r="AA115" s="1" t="s">
        <v>36</v>
      </c>
      <c r="AB115" s="1" t="s">
        <v>36</v>
      </c>
      <c r="AC115" s="1" t="s">
        <v>34</v>
      </c>
      <c r="AD115" s="1" t="s">
        <v>68</v>
      </c>
      <c r="AE115" s="33">
        <v>3.3</v>
      </c>
      <c r="AF115" s="11">
        <v>37190</v>
      </c>
      <c r="AG115" s="1" t="s">
        <v>17</v>
      </c>
      <c r="AH115" s="1" t="s">
        <v>8</v>
      </c>
      <c r="AI115" s="1" t="s">
        <v>23</v>
      </c>
      <c r="AJ115" s="1" t="s">
        <v>23</v>
      </c>
      <c r="AK115" s="1" t="s">
        <v>23</v>
      </c>
      <c r="AL115" s="1" t="s">
        <v>36</v>
      </c>
      <c r="AM115" s="11" t="s">
        <v>34</v>
      </c>
      <c r="AN115" s="11" t="s">
        <v>34</v>
      </c>
      <c r="AO115" s="11" t="s">
        <v>34</v>
      </c>
      <c r="AP115" s="11" t="s">
        <v>34</v>
      </c>
      <c r="AQ115" s="11" t="s">
        <v>36</v>
      </c>
      <c r="AR115" s="11" t="s">
        <v>34</v>
      </c>
      <c r="AS115" s="1" t="s">
        <v>161</v>
      </c>
      <c r="AT115" s="1">
        <v>15</v>
      </c>
      <c r="AU115" s="1" t="s">
        <v>19</v>
      </c>
      <c r="AV115" s="1" t="s">
        <v>22</v>
      </c>
      <c r="AW115" s="1" t="s">
        <v>153</v>
      </c>
      <c r="AY115" s="1"/>
    </row>
    <row r="116" spans="1:51" ht="29.1" customHeight="1" x14ac:dyDescent="0.15">
      <c r="A116" s="13" t="s">
        <v>257</v>
      </c>
      <c r="B116" s="10">
        <v>40079</v>
      </c>
      <c r="C116" s="10" t="s">
        <v>166</v>
      </c>
      <c r="D116" s="10">
        <v>17285</v>
      </c>
      <c r="E116" s="31">
        <f t="shared" si="4"/>
        <v>62.406570841889121</v>
      </c>
      <c r="F116" s="1" t="s">
        <v>12</v>
      </c>
      <c r="G116" s="1" t="s">
        <v>39</v>
      </c>
      <c r="H116" s="1" t="s">
        <v>17</v>
      </c>
      <c r="I116" s="1" t="s">
        <v>7</v>
      </c>
      <c r="J116" s="1" t="s">
        <v>7</v>
      </c>
      <c r="K116" s="1">
        <v>12</v>
      </c>
      <c r="L116" s="1" t="s">
        <v>135</v>
      </c>
      <c r="M116" s="1" t="s">
        <v>37</v>
      </c>
      <c r="N116" s="1" t="s">
        <v>33</v>
      </c>
      <c r="O116" s="1" t="s">
        <v>34</v>
      </c>
      <c r="P116" s="1" t="s">
        <v>42</v>
      </c>
      <c r="Q116" s="1" t="s">
        <v>34</v>
      </c>
      <c r="R116" s="1" t="s">
        <v>46</v>
      </c>
      <c r="S116" s="1" t="s">
        <v>43</v>
      </c>
      <c r="T116" s="1" t="s">
        <v>34</v>
      </c>
      <c r="U116" s="33">
        <v>7.8</v>
      </c>
      <c r="V116" s="11" t="s">
        <v>44</v>
      </c>
      <c r="W116" s="1" t="s">
        <v>45</v>
      </c>
      <c r="X116" s="1" t="s">
        <v>34</v>
      </c>
      <c r="Y116" s="1" t="s">
        <v>65</v>
      </c>
      <c r="Z116" s="1" t="s">
        <v>36</v>
      </c>
      <c r="AA116" s="1" t="s">
        <v>36</v>
      </c>
      <c r="AB116" s="1" t="s">
        <v>36</v>
      </c>
      <c r="AC116" s="1" t="s">
        <v>34</v>
      </c>
      <c r="AD116" s="1" t="s">
        <v>68</v>
      </c>
      <c r="AE116" s="33">
        <v>3.3</v>
      </c>
      <c r="AF116" s="11">
        <v>37190</v>
      </c>
      <c r="AG116" s="1" t="s">
        <v>17</v>
      </c>
      <c r="AH116" s="1" t="s">
        <v>8</v>
      </c>
      <c r="AI116" s="1" t="s">
        <v>23</v>
      </c>
      <c r="AJ116" s="1" t="s">
        <v>23</v>
      </c>
      <c r="AK116" s="1" t="s">
        <v>23</v>
      </c>
      <c r="AL116" s="1" t="s">
        <v>36</v>
      </c>
      <c r="AM116" s="11" t="s">
        <v>34</v>
      </c>
      <c r="AN116" s="11" t="s">
        <v>34</v>
      </c>
      <c r="AO116" s="11" t="s">
        <v>34</v>
      </c>
      <c r="AP116" s="11" t="s">
        <v>34</v>
      </c>
      <c r="AQ116" s="11" t="s">
        <v>36</v>
      </c>
      <c r="AR116" s="11" t="s">
        <v>34</v>
      </c>
      <c r="AS116" s="1" t="s">
        <v>161</v>
      </c>
      <c r="AT116" s="1">
        <v>20</v>
      </c>
      <c r="AU116" s="1" t="s">
        <v>19</v>
      </c>
      <c r="AV116" s="1" t="s">
        <v>22</v>
      </c>
      <c r="AW116" s="1" t="s">
        <v>153</v>
      </c>
      <c r="AY116" s="1"/>
    </row>
    <row r="117" spans="1:51" ht="29.1" customHeight="1" x14ac:dyDescent="0.15">
      <c r="A117" s="13" t="s">
        <v>443</v>
      </c>
      <c r="B117" s="14">
        <v>40767</v>
      </c>
      <c r="C117" s="14" t="s">
        <v>166</v>
      </c>
      <c r="D117" s="14">
        <v>17285</v>
      </c>
      <c r="E117" s="31">
        <f t="shared" si="4"/>
        <v>64.290212183435997</v>
      </c>
      <c r="F117" s="15" t="s">
        <v>116</v>
      </c>
      <c r="G117" s="15" t="s">
        <v>77</v>
      </c>
      <c r="H117" s="15" t="s">
        <v>96</v>
      </c>
      <c r="I117" s="15" t="s">
        <v>153</v>
      </c>
      <c r="J117" s="15" t="s">
        <v>153</v>
      </c>
      <c r="K117" s="15">
        <v>12</v>
      </c>
      <c r="L117" s="15" t="s">
        <v>444</v>
      </c>
      <c r="M117" s="15" t="s">
        <v>96</v>
      </c>
      <c r="N117" s="15" t="s">
        <v>152</v>
      </c>
      <c r="O117" s="15" t="s">
        <v>140</v>
      </c>
      <c r="P117" s="15" t="s">
        <v>149</v>
      </c>
      <c r="Q117" s="15" t="s">
        <v>140</v>
      </c>
      <c r="R117" s="15" t="s">
        <v>179</v>
      </c>
      <c r="S117" s="15" t="s">
        <v>87</v>
      </c>
      <c r="T117" s="15" t="s">
        <v>140</v>
      </c>
      <c r="U117" s="15">
        <v>9.8000000000000007</v>
      </c>
      <c r="V117" s="16" t="s">
        <v>52</v>
      </c>
      <c r="W117" s="15" t="s">
        <v>53</v>
      </c>
      <c r="X117" s="15" t="s">
        <v>140</v>
      </c>
      <c r="Y117" s="15" t="s">
        <v>186</v>
      </c>
      <c r="Z117" s="15" t="s">
        <v>120</v>
      </c>
      <c r="AA117" s="15" t="s">
        <v>120</v>
      </c>
      <c r="AB117" s="15" t="s">
        <v>141</v>
      </c>
      <c r="AC117" s="15" t="s">
        <v>140</v>
      </c>
      <c r="AD117" s="15" t="s">
        <v>92</v>
      </c>
      <c r="AE117" s="15" t="s">
        <v>141</v>
      </c>
      <c r="AF117" s="16">
        <v>37190</v>
      </c>
      <c r="AG117" s="15" t="s">
        <v>150</v>
      </c>
      <c r="AH117" s="15" t="s">
        <v>141</v>
      </c>
      <c r="AI117" s="15" t="s">
        <v>141</v>
      </c>
      <c r="AJ117" s="15" t="s">
        <v>140</v>
      </c>
      <c r="AK117" s="15" t="s">
        <v>141</v>
      </c>
      <c r="AL117" s="15" t="s">
        <v>120</v>
      </c>
      <c r="AM117" s="16" t="s">
        <v>140</v>
      </c>
      <c r="AN117" s="16" t="s">
        <v>140</v>
      </c>
      <c r="AO117" s="16" t="s">
        <v>140</v>
      </c>
      <c r="AP117" s="16" t="s">
        <v>140</v>
      </c>
      <c r="AQ117" s="16" t="s">
        <v>120</v>
      </c>
      <c r="AR117" s="16" t="s">
        <v>140</v>
      </c>
      <c r="AS117" s="15" t="s">
        <v>111</v>
      </c>
      <c r="AT117" s="15">
        <v>25</v>
      </c>
      <c r="AU117" s="15" t="s">
        <v>110</v>
      </c>
      <c r="AV117" s="15">
        <v>6</v>
      </c>
      <c r="AW117" s="15" t="s">
        <v>153</v>
      </c>
      <c r="AX117" s="15"/>
      <c r="AY117" s="1"/>
    </row>
    <row r="118" spans="1:51" ht="29.1" customHeight="1" x14ac:dyDescent="0.15">
      <c r="A118" s="13" t="s">
        <v>445</v>
      </c>
      <c r="B118" s="14">
        <v>40767</v>
      </c>
      <c r="C118" s="14" t="s">
        <v>166</v>
      </c>
      <c r="D118" s="14">
        <v>18809</v>
      </c>
      <c r="E118" s="31">
        <f t="shared" si="4"/>
        <v>60.11772758384668</v>
      </c>
      <c r="F118" s="15" t="s">
        <v>151</v>
      </c>
      <c r="G118" s="15" t="s">
        <v>160</v>
      </c>
      <c r="H118" s="15" t="s">
        <v>96</v>
      </c>
      <c r="I118" s="15" t="s">
        <v>153</v>
      </c>
      <c r="J118" s="15" t="s">
        <v>153</v>
      </c>
      <c r="K118" s="15">
        <v>16</v>
      </c>
      <c r="L118" s="15" t="s">
        <v>446</v>
      </c>
      <c r="M118" s="15" t="s">
        <v>96</v>
      </c>
      <c r="N118" s="15" t="s">
        <v>152</v>
      </c>
      <c r="O118" s="15" t="s">
        <v>140</v>
      </c>
      <c r="P118" s="15" t="s">
        <v>149</v>
      </c>
      <c r="Q118" s="15" t="s">
        <v>140</v>
      </c>
      <c r="R118" s="15" t="s">
        <v>179</v>
      </c>
      <c r="S118" s="15" t="s">
        <v>87</v>
      </c>
      <c r="T118" s="15" t="s">
        <v>140</v>
      </c>
      <c r="U118" s="15">
        <v>17.899999999999999</v>
      </c>
      <c r="V118" s="16" t="s">
        <v>52</v>
      </c>
      <c r="W118" s="15" t="s">
        <v>132</v>
      </c>
      <c r="X118" s="15" t="s">
        <v>140</v>
      </c>
      <c r="Y118" s="15" t="s">
        <v>186</v>
      </c>
      <c r="Z118" s="15" t="s">
        <v>120</v>
      </c>
      <c r="AA118" s="15" t="s">
        <v>120</v>
      </c>
      <c r="AB118" s="15" t="s">
        <v>141</v>
      </c>
      <c r="AC118" s="15" t="s">
        <v>140</v>
      </c>
      <c r="AD118" s="15" t="s">
        <v>92</v>
      </c>
      <c r="AE118" s="15" t="s">
        <v>141</v>
      </c>
      <c r="AF118" s="16">
        <v>34212</v>
      </c>
      <c r="AG118" s="15" t="s">
        <v>150</v>
      </c>
      <c r="AH118" s="15" t="s">
        <v>122</v>
      </c>
      <c r="AI118" s="15" t="s">
        <v>422</v>
      </c>
      <c r="AJ118" s="15" t="s">
        <v>55</v>
      </c>
      <c r="AK118" s="15" t="s">
        <v>188</v>
      </c>
      <c r="AL118" s="15" t="s">
        <v>120</v>
      </c>
      <c r="AM118" s="16" t="s">
        <v>140</v>
      </c>
      <c r="AN118" s="16" t="s">
        <v>140</v>
      </c>
      <c r="AO118" s="16" t="s">
        <v>140</v>
      </c>
      <c r="AP118" s="16" t="s">
        <v>140</v>
      </c>
      <c r="AQ118" s="16" t="s">
        <v>120</v>
      </c>
      <c r="AR118" s="16" t="s">
        <v>140</v>
      </c>
      <c r="AS118" s="15" t="s">
        <v>141</v>
      </c>
      <c r="AT118" s="15">
        <v>25</v>
      </c>
      <c r="AU118" s="15" t="s">
        <v>110</v>
      </c>
      <c r="AV118" s="15">
        <v>6</v>
      </c>
      <c r="AW118" s="15" t="s">
        <v>153</v>
      </c>
      <c r="AX118" s="15"/>
      <c r="AY118" s="1"/>
    </row>
    <row r="119" spans="1:51" ht="29.1" customHeight="1" x14ac:dyDescent="0.15">
      <c r="A119" s="13" t="s">
        <v>24</v>
      </c>
      <c r="B119" s="10">
        <v>38958</v>
      </c>
      <c r="C119" s="10" t="s">
        <v>2</v>
      </c>
      <c r="D119" s="10">
        <v>20490</v>
      </c>
      <c r="E119" s="24">
        <f t="shared" si="4"/>
        <v>50.562628336755644</v>
      </c>
      <c r="F119" s="1" t="s">
        <v>25</v>
      </c>
      <c r="G119" s="1" t="s">
        <v>28</v>
      </c>
      <c r="H119" s="1" t="s">
        <v>17</v>
      </c>
      <c r="I119" s="1" t="s">
        <v>7</v>
      </c>
      <c r="J119" s="1" t="s">
        <v>7</v>
      </c>
      <c r="K119" s="1">
        <v>12</v>
      </c>
      <c r="L119" s="1" t="s">
        <v>114</v>
      </c>
      <c r="M119" s="1" t="s">
        <v>37</v>
      </c>
      <c r="N119" s="1" t="s">
        <v>33</v>
      </c>
      <c r="O119" s="1" t="s">
        <v>34</v>
      </c>
      <c r="P119" s="1" t="s">
        <v>42</v>
      </c>
      <c r="Q119" s="1" t="s">
        <v>34</v>
      </c>
      <c r="R119" s="1" t="s">
        <v>46</v>
      </c>
      <c r="S119" s="1" t="s">
        <v>43</v>
      </c>
      <c r="T119" s="1" t="s">
        <v>34</v>
      </c>
      <c r="U119" s="33">
        <v>16.2</v>
      </c>
      <c r="V119" s="11" t="s">
        <v>44</v>
      </c>
      <c r="W119" s="1" t="s">
        <v>45</v>
      </c>
      <c r="X119" s="1" t="s">
        <v>34</v>
      </c>
      <c r="Y119" s="1" t="s">
        <v>65</v>
      </c>
      <c r="Z119" s="1" t="s">
        <v>36</v>
      </c>
      <c r="AA119" s="1" t="s">
        <v>7</v>
      </c>
      <c r="AB119" s="1" t="s">
        <v>36</v>
      </c>
      <c r="AC119" s="1" t="s">
        <v>69</v>
      </c>
      <c r="AD119" s="1" t="s">
        <v>26</v>
      </c>
      <c r="AE119" s="33" t="s">
        <v>141</v>
      </c>
      <c r="AF119" s="11">
        <v>33037</v>
      </c>
      <c r="AG119" s="1" t="s">
        <v>37</v>
      </c>
      <c r="AH119" s="1" t="s">
        <v>27</v>
      </c>
      <c r="AI119" s="1" t="s">
        <v>182</v>
      </c>
      <c r="AJ119" s="1" t="s">
        <v>0</v>
      </c>
      <c r="AK119" s="1" t="s">
        <v>104</v>
      </c>
      <c r="AL119" s="1" t="s">
        <v>36</v>
      </c>
      <c r="AM119" s="11" t="s">
        <v>34</v>
      </c>
      <c r="AN119" s="11" t="s">
        <v>34</v>
      </c>
      <c r="AO119" s="11" t="s">
        <v>34</v>
      </c>
      <c r="AP119" s="11" t="s">
        <v>34</v>
      </c>
      <c r="AQ119" s="11" t="s">
        <v>7</v>
      </c>
      <c r="AR119" s="11" t="s">
        <v>41</v>
      </c>
      <c r="AS119" s="1" t="s">
        <v>62</v>
      </c>
      <c r="AT119" s="1">
        <v>15</v>
      </c>
      <c r="AU119" s="1" t="s">
        <v>110</v>
      </c>
      <c r="AV119" s="1" t="s">
        <v>1</v>
      </c>
      <c r="AW119" s="1" t="s">
        <v>153</v>
      </c>
      <c r="AY119" s="1"/>
    </row>
    <row r="120" spans="1:51" ht="29.1" customHeight="1" x14ac:dyDescent="0.15">
      <c r="A120" s="13" t="s">
        <v>258</v>
      </c>
      <c r="B120" s="10">
        <v>40078</v>
      </c>
      <c r="C120" s="10" t="s">
        <v>259</v>
      </c>
      <c r="D120" s="10">
        <v>20490</v>
      </c>
      <c r="E120" s="24">
        <f t="shared" si="4"/>
        <v>53.629021218343603</v>
      </c>
      <c r="F120" s="1" t="s">
        <v>260</v>
      </c>
      <c r="G120" s="1" t="s">
        <v>261</v>
      </c>
      <c r="H120" s="1" t="s">
        <v>262</v>
      </c>
      <c r="I120" s="1" t="s">
        <v>263</v>
      </c>
      <c r="J120" s="1" t="s">
        <v>263</v>
      </c>
      <c r="K120" s="1">
        <v>12</v>
      </c>
      <c r="L120" s="1" t="s">
        <v>264</v>
      </c>
      <c r="M120" s="1" t="s">
        <v>265</v>
      </c>
      <c r="N120" s="1" t="s">
        <v>266</v>
      </c>
      <c r="O120" s="1" t="s">
        <v>267</v>
      </c>
      <c r="P120" s="1" t="s">
        <v>268</v>
      </c>
      <c r="Q120" s="1" t="s">
        <v>267</v>
      </c>
      <c r="R120" s="1" t="s">
        <v>179</v>
      </c>
      <c r="S120" s="1" t="s">
        <v>269</v>
      </c>
      <c r="T120" s="1" t="s">
        <v>267</v>
      </c>
      <c r="U120" s="33">
        <v>19.2</v>
      </c>
      <c r="V120" s="11" t="s">
        <v>270</v>
      </c>
      <c r="W120" s="1" t="s">
        <v>271</v>
      </c>
      <c r="X120" s="1" t="s">
        <v>267</v>
      </c>
      <c r="Y120" s="1" t="s">
        <v>272</v>
      </c>
      <c r="Z120" s="1" t="s">
        <v>273</v>
      </c>
      <c r="AA120" s="1" t="s">
        <v>263</v>
      </c>
      <c r="AB120" s="1" t="s">
        <v>273</v>
      </c>
      <c r="AC120" s="1" t="s">
        <v>274</v>
      </c>
      <c r="AD120" s="1" t="s">
        <v>275</v>
      </c>
      <c r="AE120" s="33" t="s">
        <v>141</v>
      </c>
      <c r="AF120" s="11">
        <v>33037</v>
      </c>
      <c r="AG120" s="1" t="s">
        <v>265</v>
      </c>
      <c r="AH120" s="1" t="s">
        <v>276</v>
      </c>
      <c r="AI120" s="1" t="s">
        <v>277</v>
      </c>
      <c r="AJ120" s="1" t="s">
        <v>278</v>
      </c>
      <c r="AK120" s="1" t="s">
        <v>279</v>
      </c>
      <c r="AL120" s="1" t="s">
        <v>273</v>
      </c>
      <c r="AM120" s="11" t="s">
        <v>267</v>
      </c>
      <c r="AN120" s="11" t="s">
        <v>267</v>
      </c>
      <c r="AO120" s="11" t="s">
        <v>267</v>
      </c>
      <c r="AP120" s="11" t="s">
        <v>267</v>
      </c>
      <c r="AQ120" s="11" t="s">
        <v>263</v>
      </c>
      <c r="AR120" s="11" t="s">
        <v>280</v>
      </c>
      <c r="AS120" s="1" t="s">
        <v>281</v>
      </c>
      <c r="AT120" s="1">
        <v>15</v>
      </c>
      <c r="AU120" s="1" t="s">
        <v>282</v>
      </c>
      <c r="AV120" s="1">
        <v>0</v>
      </c>
      <c r="AW120" s="1" t="s">
        <v>263</v>
      </c>
      <c r="AY120" s="1"/>
    </row>
    <row r="121" spans="1:51" ht="29.1" customHeight="1" x14ac:dyDescent="0.15">
      <c r="A121" s="13" t="s">
        <v>447</v>
      </c>
      <c r="B121" s="14">
        <v>40768</v>
      </c>
      <c r="C121" s="14" t="s">
        <v>166</v>
      </c>
      <c r="D121" s="14">
        <v>20490</v>
      </c>
      <c r="E121" s="24">
        <f t="shared" si="4"/>
        <v>55.518138261464749</v>
      </c>
      <c r="F121" s="15" t="s">
        <v>151</v>
      </c>
      <c r="G121" s="15" t="s">
        <v>160</v>
      </c>
      <c r="H121" s="15" t="s">
        <v>150</v>
      </c>
      <c r="I121" s="15" t="s">
        <v>153</v>
      </c>
      <c r="J121" s="15" t="s">
        <v>153</v>
      </c>
      <c r="K121" s="15">
        <v>12</v>
      </c>
      <c r="L121" s="15" t="s">
        <v>448</v>
      </c>
      <c r="M121" s="15" t="s">
        <v>96</v>
      </c>
      <c r="N121" s="15" t="s">
        <v>152</v>
      </c>
      <c r="O121" s="15" t="s">
        <v>140</v>
      </c>
      <c r="P121" s="15" t="s">
        <v>149</v>
      </c>
      <c r="Q121" s="15" t="s">
        <v>140</v>
      </c>
      <c r="R121" s="15" t="s">
        <v>179</v>
      </c>
      <c r="S121" s="15" t="s">
        <v>87</v>
      </c>
      <c r="T121" s="15" t="s">
        <v>140</v>
      </c>
      <c r="U121" s="15">
        <v>21.2</v>
      </c>
      <c r="V121" s="16" t="s">
        <v>52</v>
      </c>
      <c r="W121" s="15" t="s">
        <v>53</v>
      </c>
      <c r="X121" s="15" t="s">
        <v>140</v>
      </c>
      <c r="Y121" s="15" t="s">
        <v>186</v>
      </c>
      <c r="Z121" s="15" t="s">
        <v>120</v>
      </c>
      <c r="AA121" s="15" t="s">
        <v>120</v>
      </c>
      <c r="AB121" s="15" t="s">
        <v>141</v>
      </c>
      <c r="AC121" s="15" t="s">
        <v>140</v>
      </c>
      <c r="AD121" s="15" t="s">
        <v>248</v>
      </c>
      <c r="AE121" s="15" t="s">
        <v>141</v>
      </c>
      <c r="AF121" s="16">
        <v>33037</v>
      </c>
      <c r="AG121" s="15" t="s">
        <v>96</v>
      </c>
      <c r="AH121" s="15" t="s">
        <v>122</v>
      </c>
      <c r="AI121" s="15" t="s">
        <v>449</v>
      </c>
      <c r="AJ121" s="15" t="s">
        <v>55</v>
      </c>
      <c r="AK121" s="15" t="s">
        <v>141</v>
      </c>
      <c r="AL121" s="15" t="s">
        <v>120</v>
      </c>
      <c r="AM121" s="16" t="s">
        <v>140</v>
      </c>
      <c r="AN121" s="16" t="s">
        <v>140</v>
      </c>
      <c r="AO121" s="16" t="s">
        <v>140</v>
      </c>
      <c r="AP121" s="16" t="s">
        <v>140</v>
      </c>
      <c r="AQ121" s="16" t="s">
        <v>120</v>
      </c>
      <c r="AR121" s="16" t="s">
        <v>140</v>
      </c>
      <c r="AS121" s="15" t="s">
        <v>189</v>
      </c>
      <c r="AT121" s="15">
        <v>25</v>
      </c>
      <c r="AU121" s="15" t="s">
        <v>110</v>
      </c>
      <c r="AV121" s="15">
        <v>6</v>
      </c>
      <c r="AW121" s="15" t="s">
        <v>153</v>
      </c>
      <c r="AX121" s="15"/>
      <c r="AY121" s="1"/>
    </row>
    <row r="122" spans="1:51" ht="29.1" customHeight="1" x14ac:dyDescent="0.15">
      <c r="A122" s="13" t="s">
        <v>450</v>
      </c>
      <c r="B122" s="14">
        <v>40768</v>
      </c>
      <c r="C122" s="14" t="s">
        <v>166</v>
      </c>
      <c r="D122" s="14">
        <v>22235</v>
      </c>
      <c r="E122" s="31">
        <f>(B122-D122)/365.25</f>
        <v>50.740588637919231</v>
      </c>
      <c r="F122" s="15" t="s">
        <v>116</v>
      </c>
      <c r="G122" s="15" t="s">
        <v>77</v>
      </c>
      <c r="H122" s="15" t="s">
        <v>96</v>
      </c>
      <c r="I122" s="15" t="s">
        <v>153</v>
      </c>
      <c r="J122" s="15" t="s">
        <v>153</v>
      </c>
      <c r="K122" s="15">
        <v>18</v>
      </c>
      <c r="L122" s="15" t="s">
        <v>251</v>
      </c>
      <c r="M122" s="15" t="s">
        <v>96</v>
      </c>
      <c r="N122" s="15" t="s">
        <v>152</v>
      </c>
      <c r="O122" s="15" t="s">
        <v>140</v>
      </c>
      <c r="P122" s="15" t="s">
        <v>149</v>
      </c>
      <c r="Q122" s="15" t="s">
        <v>140</v>
      </c>
      <c r="R122" s="15" t="s">
        <v>179</v>
      </c>
      <c r="S122" s="15" t="s">
        <v>87</v>
      </c>
      <c r="T122" s="15" t="s">
        <v>140</v>
      </c>
      <c r="U122" s="15">
        <v>5.7</v>
      </c>
      <c r="V122" s="16" t="s">
        <v>52</v>
      </c>
      <c r="W122" s="15" t="s">
        <v>132</v>
      </c>
      <c r="X122" s="15" t="s">
        <v>140</v>
      </c>
      <c r="Y122" s="15" t="s">
        <v>186</v>
      </c>
      <c r="Z122" s="15" t="s">
        <v>153</v>
      </c>
      <c r="AA122" s="15" t="s">
        <v>120</v>
      </c>
      <c r="AB122" s="15" t="s">
        <v>141</v>
      </c>
      <c r="AC122" s="15" t="s">
        <v>140</v>
      </c>
      <c r="AD122" s="15" t="s">
        <v>92</v>
      </c>
      <c r="AE122" s="15" t="s">
        <v>141</v>
      </c>
      <c r="AF122" s="16">
        <v>38672</v>
      </c>
      <c r="AG122" s="15" t="s">
        <v>150</v>
      </c>
      <c r="AH122" s="15" t="s">
        <v>154</v>
      </c>
      <c r="AI122" s="15" t="s">
        <v>141</v>
      </c>
      <c r="AJ122" s="15" t="s">
        <v>141</v>
      </c>
      <c r="AK122" s="15" t="s">
        <v>141</v>
      </c>
      <c r="AL122" s="15" t="s">
        <v>120</v>
      </c>
      <c r="AM122" s="16" t="s">
        <v>140</v>
      </c>
      <c r="AN122" s="16" t="s">
        <v>140</v>
      </c>
      <c r="AO122" s="16" t="s">
        <v>140</v>
      </c>
      <c r="AP122" s="16" t="s">
        <v>140</v>
      </c>
      <c r="AQ122" s="16" t="s">
        <v>120</v>
      </c>
      <c r="AR122" s="16" t="s">
        <v>140</v>
      </c>
      <c r="AS122" s="15" t="s">
        <v>141</v>
      </c>
      <c r="AT122" s="15">
        <v>25</v>
      </c>
      <c r="AU122" s="15" t="s">
        <v>110</v>
      </c>
      <c r="AV122" s="15">
        <v>2</v>
      </c>
      <c r="AW122" s="15" t="s">
        <v>153</v>
      </c>
      <c r="AX122" s="15"/>
    </row>
    <row r="123" spans="1:51" ht="29.1" customHeight="1" x14ac:dyDescent="0.15">
      <c r="A123" s="13" t="s">
        <v>196</v>
      </c>
      <c r="B123" s="10">
        <v>39456</v>
      </c>
      <c r="C123" s="10" t="s">
        <v>47</v>
      </c>
      <c r="D123" s="10">
        <v>23872</v>
      </c>
      <c r="E123" s="24">
        <f>(B123-D123)/365.25</f>
        <v>42.666666666666664</v>
      </c>
      <c r="F123" s="1" t="s">
        <v>12</v>
      </c>
      <c r="G123" s="1" t="s">
        <v>60</v>
      </c>
      <c r="H123" s="1" t="s">
        <v>37</v>
      </c>
      <c r="I123" s="1" t="s">
        <v>7</v>
      </c>
      <c r="J123" s="1" t="s">
        <v>7</v>
      </c>
      <c r="K123" s="1">
        <v>13</v>
      </c>
      <c r="L123" s="1" t="s">
        <v>208</v>
      </c>
      <c r="M123" s="1" t="s">
        <v>37</v>
      </c>
      <c r="N123" s="1" t="s">
        <v>197</v>
      </c>
      <c r="O123" s="1">
        <v>22</v>
      </c>
      <c r="P123" s="1" t="s">
        <v>75</v>
      </c>
      <c r="Q123" s="1" t="s">
        <v>46</v>
      </c>
      <c r="R123" s="1" t="s">
        <v>198</v>
      </c>
      <c r="S123" s="1" t="s">
        <v>6</v>
      </c>
      <c r="T123" s="1" t="s">
        <v>199</v>
      </c>
      <c r="U123" s="33">
        <v>1.5</v>
      </c>
      <c r="V123" s="11" t="s">
        <v>15</v>
      </c>
      <c r="W123" s="1" t="s">
        <v>85</v>
      </c>
      <c r="X123" s="1" t="s">
        <v>34</v>
      </c>
      <c r="Y123" s="1" t="s">
        <v>65</v>
      </c>
      <c r="Z123" s="1" t="s">
        <v>36</v>
      </c>
      <c r="AA123" s="1" t="s">
        <v>36</v>
      </c>
      <c r="AB123" s="1" t="s">
        <v>7</v>
      </c>
      <c r="AC123" s="1" t="s">
        <v>200</v>
      </c>
      <c r="AD123" s="1" t="s">
        <v>82</v>
      </c>
      <c r="AE123" s="33">
        <v>1.5</v>
      </c>
      <c r="AF123" s="11" t="s">
        <v>34</v>
      </c>
      <c r="AG123" s="1" t="s">
        <v>34</v>
      </c>
      <c r="AH123" s="1" t="s">
        <v>34</v>
      </c>
      <c r="AI123" s="1" t="s">
        <v>34</v>
      </c>
      <c r="AJ123" s="1" t="s">
        <v>34</v>
      </c>
      <c r="AK123" s="1" t="s">
        <v>23</v>
      </c>
      <c r="AL123" s="1" t="s">
        <v>36</v>
      </c>
      <c r="AM123" s="11" t="s">
        <v>34</v>
      </c>
      <c r="AN123" s="11" t="s">
        <v>34</v>
      </c>
      <c r="AO123" s="11" t="s">
        <v>34</v>
      </c>
      <c r="AP123" s="11" t="s">
        <v>34</v>
      </c>
      <c r="AQ123" s="11" t="s">
        <v>7</v>
      </c>
      <c r="AR123" s="11" t="s">
        <v>201</v>
      </c>
      <c r="AS123" s="1" t="s">
        <v>32</v>
      </c>
      <c r="AT123" s="1">
        <v>16</v>
      </c>
      <c r="AU123" s="1" t="s">
        <v>110</v>
      </c>
      <c r="AV123" s="1" t="s">
        <v>209</v>
      </c>
      <c r="AW123" s="1" t="s">
        <v>7</v>
      </c>
      <c r="AY123" s="1"/>
    </row>
    <row r="124" spans="1:51" ht="29.1" customHeight="1" x14ac:dyDescent="0.15">
      <c r="A124" s="13" t="s">
        <v>203</v>
      </c>
      <c r="B124" s="10">
        <v>39458</v>
      </c>
      <c r="C124" s="10" t="s">
        <v>47</v>
      </c>
      <c r="D124" s="10">
        <v>19920</v>
      </c>
      <c r="E124" s="24">
        <f>(B124-D124)/365.25</f>
        <v>53.492128678986994</v>
      </c>
      <c r="F124" s="1" t="s">
        <v>25</v>
      </c>
      <c r="G124" s="1" t="s">
        <v>60</v>
      </c>
      <c r="H124" s="1" t="s">
        <v>37</v>
      </c>
      <c r="I124" s="1" t="s">
        <v>7</v>
      </c>
      <c r="J124" s="1" t="s">
        <v>7</v>
      </c>
      <c r="K124" s="1">
        <v>12</v>
      </c>
      <c r="L124" s="1" t="s">
        <v>204</v>
      </c>
      <c r="M124" s="1" t="s">
        <v>37</v>
      </c>
      <c r="N124" s="1" t="s">
        <v>33</v>
      </c>
      <c r="O124" s="1" t="s">
        <v>34</v>
      </c>
      <c r="P124" s="1" t="s">
        <v>75</v>
      </c>
      <c r="Q124" s="1" t="s">
        <v>198</v>
      </c>
      <c r="R124" s="1" t="s">
        <v>46</v>
      </c>
      <c r="S124" s="1" t="s">
        <v>43</v>
      </c>
      <c r="T124" s="1" t="s">
        <v>34</v>
      </c>
      <c r="U124" s="33">
        <v>2.5</v>
      </c>
      <c r="V124" s="11" t="s">
        <v>15</v>
      </c>
      <c r="W124" s="1" t="s">
        <v>85</v>
      </c>
      <c r="X124" s="1" t="s">
        <v>34</v>
      </c>
      <c r="Y124" s="1" t="s">
        <v>65</v>
      </c>
      <c r="Z124" s="1" t="s">
        <v>36</v>
      </c>
      <c r="AA124" s="1" t="s">
        <v>36</v>
      </c>
      <c r="AB124" s="1" t="s">
        <v>36</v>
      </c>
      <c r="AC124" s="1" t="s">
        <v>34</v>
      </c>
      <c r="AD124" s="1" t="s">
        <v>82</v>
      </c>
      <c r="AE124" s="33">
        <v>2.5</v>
      </c>
      <c r="AF124" s="11">
        <v>38538</v>
      </c>
      <c r="AG124" s="1" t="s">
        <v>17</v>
      </c>
      <c r="AH124" s="1" t="s">
        <v>8</v>
      </c>
      <c r="AI124" s="1" t="s">
        <v>23</v>
      </c>
      <c r="AJ124" s="1" t="s">
        <v>34</v>
      </c>
      <c r="AK124" s="1" t="s">
        <v>23</v>
      </c>
      <c r="AL124" s="1" t="s">
        <v>36</v>
      </c>
      <c r="AM124" s="11" t="s">
        <v>34</v>
      </c>
      <c r="AN124" s="11" t="s">
        <v>34</v>
      </c>
      <c r="AO124" s="11" t="s">
        <v>34</v>
      </c>
      <c r="AP124" s="11" t="s">
        <v>34</v>
      </c>
      <c r="AQ124" s="11" t="s">
        <v>36</v>
      </c>
      <c r="AR124" s="11" t="s">
        <v>34</v>
      </c>
      <c r="AS124" s="1" t="s">
        <v>32</v>
      </c>
      <c r="AT124" s="1">
        <v>20</v>
      </c>
      <c r="AU124" s="1" t="s">
        <v>202</v>
      </c>
      <c r="AV124" s="1">
        <v>2</v>
      </c>
      <c r="AW124" s="1" t="s">
        <v>7</v>
      </c>
      <c r="AY124" s="1"/>
    </row>
    <row r="125" spans="1:51" ht="29.1" customHeight="1" x14ac:dyDescent="0.15">
      <c r="A125" s="13" t="s">
        <v>58</v>
      </c>
      <c r="B125" s="10">
        <v>38426</v>
      </c>
      <c r="C125" s="10" t="s">
        <v>49</v>
      </c>
      <c r="D125" s="10">
        <v>12694</v>
      </c>
      <c r="E125" s="24">
        <f>(B125-D125)/365.25</f>
        <v>70.450376454483234</v>
      </c>
      <c r="F125" s="1" t="s">
        <v>116</v>
      </c>
      <c r="G125" s="1" t="s">
        <v>77</v>
      </c>
      <c r="H125" s="1" t="s">
        <v>96</v>
      </c>
      <c r="I125" s="1" t="s">
        <v>153</v>
      </c>
      <c r="J125" s="1" t="s">
        <v>153</v>
      </c>
      <c r="K125" s="1">
        <v>18</v>
      </c>
      <c r="L125" s="1" t="s">
        <v>174</v>
      </c>
      <c r="M125" s="1" t="s">
        <v>96</v>
      </c>
      <c r="N125" s="1" t="s">
        <v>175</v>
      </c>
      <c r="O125" s="1">
        <v>47</v>
      </c>
      <c r="P125" s="1" t="s">
        <v>42</v>
      </c>
      <c r="Q125" s="1" t="s">
        <v>162</v>
      </c>
      <c r="R125" s="1" t="s">
        <v>179</v>
      </c>
      <c r="S125" s="1" t="s">
        <v>87</v>
      </c>
      <c r="T125" s="1" t="s">
        <v>140</v>
      </c>
      <c r="U125" s="33">
        <v>10.4</v>
      </c>
      <c r="V125" s="11" t="s">
        <v>142</v>
      </c>
      <c r="W125" s="1" t="s">
        <v>148</v>
      </c>
      <c r="X125" s="1" t="s">
        <v>140</v>
      </c>
      <c r="Y125" s="1" t="s">
        <v>61</v>
      </c>
      <c r="Z125" s="1" t="s">
        <v>153</v>
      </c>
      <c r="AA125" s="1" t="s">
        <v>120</v>
      </c>
      <c r="AB125" s="1" t="s">
        <v>120</v>
      </c>
      <c r="AC125" s="1" t="s">
        <v>34</v>
      </c>
      <c r="AD125" s="1" t="s">
        <v>78</v>
      </c>
      <c r="AE125" s="33">
        <v>10</v>
      </c>
      <c r="AF125" s="11">
        <v>34613</v>
      </c>
      <c r="AG125" s="1" t="s">
        <v>150</v>
      </c>
      <c r="AH125" s="1" t="s">
        <v>141</v>
      </c>
      <c r="AI125" s="1" t="s">
        <v>40</v>
      </c>
      <c r="AJ125" s="1" t="s">
        <v>141</v>
      </c>
      <c r="AK125" s="1" t="s">
        <v>23</v>
      </c>
      <c r="AL125" s="1" t="s">
        <v>120</v>
      </c>
      <c r="AM125" s="11" t="s">
        <v>34</v>
      </c>
      <c r="AN125" s="11" t="s">
        <v>34</v>
      </c>
      <c r="AO125" s="11" t="s">
        <v>34</v>
      </c>
      <c r="AP125" s="11" t="s">
        <v>34</v>
      </c>
      <c r="AQ125" s="11" t="s">
        <v>120</v>
      </c>
      <c r="AR125" s="11" t="s">
        <v>34</v>
      </c>
      <c r="AS125" s="1" t="s">
        <v>32</v>
      </c>
      <c r="AT125" s="1">
        <v>15</v>
      </c>
      <c r="AU125" s="1" t="s">
        <v>19</v>
      </c>
      <c r="AV125" s="1">
        <v>0</v>
      </c>
      <c r="AW125" s="1" t="s">
        <v>153</v>
      </c>
      <c r="AX125" s="1" t="s">
        <v>163</v>
      </c>
      <c r="AY125" s="1"/>
    </row>
    <row r="126" spans="1:51" ht="29.1" customHeight="1" x14ac:dyDescent="0.15">
      <c r="A126" s="13" t="s">
        <v>331</v>
      </c>
      <c r="B126" s="14">
        <v>40228</v>
      </c>
      <c r="C126" s="14" t="s">
        <v>49</v>
      </c>
      <c r="D126" s="14">
        <v>12694</v>
      </c>
      <c r="E126" s="39">
        <v>75.400000000000006</v>
      </c>
      <c r="F126" s="15" t="s">
        <v>116</v>
      </c>
      <c r="G126" s="15" t="s">
        <v>77</v>
      </c>
      <c r="H126" s="15" t="s">
        <v>96</v>
      </c>
      <c r="I126" s="15" t="s">
        <v>153</v>
      </c>
      <c r="J126" s="15" t="s">
        <v>153</v>
      </c>
      <c r="K126" s="15">
        <v>18</v>
      </c>
      <c r="L126" s="15" t="s">
        <v>332</v>
      </c>
      <c r="M126" s="15" t="s">
        <v>96</v>
      </c>
      <c r="N126" s="15" t="s">
        <v>100</v>
      </c>
      <c r="O126" s="15">
        <v>52</v>
      </c>
      <c r="P126" s="15" t="s">
        <v>149</v>
      </c>
      <c r="Q126" s="15" t="s">
        <v>97</v>
      </c>
      <c r="R126" s="15" t="s">
        <v>179</v>
      </c>
      <c r="S126" s="15" t="s">
        <v>87</v>
      </c>
      <c r="T126" s="15" t="s">
        <v>140</v>
      </c>
      <c r="U126" s="15">
        <v>16.3</v>
      </c>
      <c r="V126" s="16" t="s">
        <v>142</v>
      </c>
      <c r="W126" s="15" t="s">
        <v>148</v>
      </c>
      <c r="X126" s="15" t="s">
        <v>140</v>
      </c>
      <c r="Y126" s="15" t="s">
        <v>86</v>
      </c>
      <c r="Z126" s="15" t="s">
        <v>153</v>
      </c>
      <c r="AA126" s="15" t="s">
        <v>120</v>
      </c>
      <c r="AB126" s="15" t="s">
        <v>120</v>
      </c>
      <c r="AC126" s="15" t="s">
        <v>140</v>
      </c>
      <c r="AD126" s="15" t="s">
        <v>78</v>
      </c>
      <c r="AE126" s="34">
        <v>10</v>
      </c>
      <c r="AF126" s="16">
        <v>34613</v>
      </c>
      <c r="AG126" s="15" t="s">
        <v>150</v>
      </c>
      <c r="AH126" s="15" t="s">
        <v>141</v>
      </c>
      <c r="AI126" s="15" t="s">
        <v>192</v>
      </c>
      <c r="AJ126" s="15" t="s">
        <v>141</v>
      </c>
      <c r="AK126" s="15" t="s">
        <v>141</v>
      </c>
      <c r="AL126" s="15" t="s">
        <v>120</v>
      </c>
      <c r="AM126" s="16" t="s">
        <v>140</v>
      </c>
      <c r="AN126" s="16" t="s">
        <v>140</v>
      </c>
      <c r="AO126" s="16" t="s">
        <v>140</v>
      </c>
      <c r="AP126" s="16" t="s">
        <v>140</v>
      </c>
      <c r="AQ126" s="16" t="s">
        <v>120</v>
      </c>
      <c r="AR126" s="16" t="s">
        <v>140</v>
      </c>
      <c r="AS126" s="15" t="s">
        <v>111</v>
      </c>
      <c r="AT126" s="15">
        <v>20</v>
      </c>
      <c r="AU126" s="15" t="s">
        <v>110</v>
      </c>
      <c r="AV126" s="15" t="s">
        <v>320</v>
      </c>
      <c r="AW126" s="15" t="s">
        <v>153</v>
      </c>
      <c r="AX126" s="15"/>
      <c r="AY126" s="1"/>
    </row>
    <row r="127" spans="1:51" ht="29.1" customHeight="1" x14ac:dyDescent="0.15">
      <c r="A127" s="13" t="s">
        <v>321</v>
      </c>
      <c r="B127" s="10">
        <v>40227</v>
      </c>
      <c r="C127" s="10" t="s">
        <v>49</v>
      </c>
      <c r="D127" s="10">
        <v>12406</v>
      </c>
      <c r="E127" s="24">
        <f t="shared" ref="E127:E132" si="5">(B127-D127)/365.25</f>
        <v>76.169746748802197</v>
      </c>
      <c r="F127" s="1" t="s">
        <v>116</v>
      </c>
      <c r="G127" s="1" t="s">
        <v>77</v>
      </c>
      <c r="H127" s="1" t="s">
        <v>150</v>
      </c>
      <c r="I127" s="1" t="s">
        <v>153</v>
      </c>
      <c r="J127" s="1" t="s">
        <v>153</v>
      </c>
      <c r="K127" s="1">
        <v>20</v>
      </c>
      <c r="L127" s="1" t="s">
        <v>177</v>
      </c>
      <c r="M127" s="1" t="s">
        <v>96</v>
      </c>
      <c r="N127" s="1" t="s">
        <v>33</v>
      </c>
      <c r="O127" s="1" t="s">
        <v>34</v>
      </c>
      <c r="P127" s="1" t="s">
        <v>91</v>
      </c>
      <c r="Q127" s="1" t="s">
        <v>178</v>
      </c>
      <c r="R127" s="1" t="s">
        <v>179</v>
      </c>
      <c r="S127" s="1" t="s">
        <v>87</v>
      </c>
      <c r="T127" s="1" t="s">
        <v>140</v>
      </c>
      <c r="U127" s="1">
        <v>5.5</v>
      </c>
      <c r="V127" s="11" t="s">
        <v>52</v>
      </c>
      <c r="W127" s="1" t="s">
        <v>132</v>
      </c>
      <c r="X127" s="1" t="s">
        <v>140</v>
      </c>
      <c r="Y127" s="1" t="s">
        <v>61</v>
      </c>
      <c r="Z127" s="1" t="s">
        <v>36</v>
      </c>
      <c r="AA127" s="1" t="s">
        <v>120</v>
      </c>
      <c r="AB127" s="1" t="s">
        <v>141</v>
      </c>
      <c r="AC127" s="1" t="s">
        <v>141</v>
      </c>
      <c r="AD127" s="1" t="s">
        <v>143</v>
      </c>
      <c r="AE127" s="33">
        <v>5.5</v>
      </c>
      <c r="AF127" s="11">
        <v>38199</v>
      </c>
      <c r="AG127" s="1" t="s">
        <v>141</v>
      </c>
      <c r="AH127" s="1" t="s">
        <v>141</v>
      </c>
      <c r="AI127" s="1" t="s">
        <v>141</v>
      </c>
      <c r="AJ127" s="1" t="s">
        <v>140</v>
      </c>
      <c r="AK127" s="1" t="s">
        <v>23</v>
      </c>
      <c r="AL127" s="1" t="s">
        <v>120</v>
      </c>
      <c r="AM127" s="11" t="s">
        <v>34</v>
      </c>
      <c r="AN127" s="11" t="s">
        <v>34</v>
      </c>
      <c r="AO127" s="11" t="s">
        <v>34</v>
      </c>
      <c r="AP127" s="11" t="s">
        <v>34</v>
      </c>
      <c r="AQ127" s="11" t="s">
        <v>120</v>
      </c>
      <c r="AR127" s="11" t="s">
        <v>34</v>
      </c>
      <c r="AS127" s="1" t="s">
        <v>32</v>
      </c>
      <c r="AT127" s="1">
        <v>20</v>
      </c>
      <c r="AU127" s="1" t="s">
        <v>19</v>
      </c>
      <c r="AV127" s="1" t="s">
        <v>322</v>
      </c>
      <c r="AW127" s="1" t="s">
        <v>7</v>
      </c>
      <c r="AX127" s="1" t="s">
        <v>323</v>
      </c>
      <c r="AY127" s="1"/>
    </row>
    <row r="128" spans="1:51" ht="29.1" customHeight="1" x14ac:dyDescent="0.15">
      <c r="A128" s="13" t="s">
        <v>324</v>
      </c>
      <c r="B128" s="14">
        <v>40226</v>
      </c>
      <c r="C128" s="14" t="s">
        <v>112</v>
      </c>
      <c r="D128" s="14">
        <v>17717</v>
      </c>
      <c r="E128" s="24">
        <f t="shared" si="5"/>
        <v>61.626283367556468</v>
      </c>
      <c r="F128" s="15" t="s">
        <v>151</v>
      </c>
      <c r="G128" s="15" t="s">
        <v>77</v>
      </c>
      <c r="H128" s="15" t="s">
        <v>96</v>
      </c>
      <c r="I128" s="15" t="s">
        <v>153</v>
      </c>
      <c r="J128" s="15" t="s">
        <v>153</v>
      </c>
      <c r="K128" s="15">
        <v>13</v>
      </c>
      <c r="L128" s="15" t="s">
        <v>325</v>
      </c>
      <c r="M128" s="15" t="s">
        <v>96</v>
      </c>
      <c r="N128" s="15" t="s">
        <v>152</v>
      </c>
      <c r="O128" s="15" t="s">
        <v>140</v>
      </c>
      <c r="P128" s="15" t="s">
        <v>91</v>
      </c>
      <c r="Q128" s="15" t="s">
        <v>326</v>
      </c>
      <c r="R128" s="15" t="s">
        <v>179</v>
      </c>
      <c r="S128" s="15" t="s">
        <v>87</v>
      </c>
      <c r="T128" s="15" t="s">
        <v>140</v>
      </c>
      <c r="U128" s="15">
        <v>6.1</v>
      </c>
      <c r="V128" s="16" t="s">
        <v>52</v>
      </c>
      <c r="W128" s="15" t="s">
        <v>132</v>
      </c>
      <c r="X128" s="15" t="s">
        <v>140</v>
      </c>
      <c r="Y128" s="15" t="s">
        <v>86</v>
      </c>
      <c r="Z128" s="15" t="s">
        <v>153</v>
      </c>
      <c r="AA128" s="15" t="s">
        <v>120</v>
      </c>
      <c r="AB128" s="15" t="s">
        <v>120</v>
      </c>
      <c r="AC128" s="15" t="s">
        <v>140</v>
      </c>
      <c r="AD128" s="15" t="s">
        <v>78</v>
      </c>
      <c r="AE128" s="34">
        <v>2</v>
      </c>
      <c r="AF128" s="16">
        <v>37621</v>
      </c>
      <c r="AG128" s="15" t="s">
        <v>150</v>
      </c>
      <c r="AH128" s="15" t="s">
        <v>141</v>
      </c>
      <c r="AI128" s="15" t="s">
        <v>141</v>
      </c>
      <c r="AJ128" s="15" t="s">
        <v>140</v>
      </c>
      <c r="AK128" s="15" t="s">
        <v>141</v>
      </c>
      <c r="AL128" s="15" t="s">
        <v>120</v>
      </c>
      <c r="AM128" s="16" t="s">
        <v>140</v>
      </c>
      <c r="AN128" s="16" t="s">
        <v>140</v>
      </c>
      <c r="AO128" s="16" t="s">
        <v>140</v>
      </c>
      <c r="AP128" s="16" t="s">
        <v>140</v>
      </c>
      <c r="AQ128" s="16" t="s">
        <v>120</v>
      </c>
      <c r="AR128" s="16" t="s">
        <v>140</v>
      </c>
      <c r="AS128" s="15" t="s">
        <v>111</v>
      </c>
      <c r="AT128" s="15">
        <v>20</v>
      </c>
      <c r="AU128" s="15" t="s">
        <v>110</v>
      </c>
      <c r="AV128" s="15">
        <v>0</v>
      </c>
      <c r="AW128" s="15" t="s">
        <v>153</v>
      </c>
      <c r="AX128" s="15"/>
      <c r="AY128" s="1"/>
    </row>
    <row r="129" spans="1:51" ht="29.1" customHeight="1" x14ac:dyDescent="0.15">
      <c r="A129" s="13" t="s">
        <v>327</v>
      </c>
      <c r="B129" s="14">
        <v>40226</v>
      </c>
      <c r="C129" s="14" t="s">
        <v>112</v>
      </c>
      <c r="D129" s="14">
        <v>11366</v>
      </c>
      <c r="E129" s="24">
        <f t="shared" si="5"/>
        <v>79.014373716632448</v>
      </c>
      <c r="F129" s="15" t="s">
        <v>116</v>
      </c>
      <c r="G129" s="15" t="s">
        <v>77</v>
      </c>
      <c r="H129" s="15" t="s">
        <v>96</v>
      </c>
      <c r="I129" s="15" t="s">
        <v>153</v>
      </c>
      <c r="J129" s="15" t="s">
        <v>153</v>
      </c>
      <c r="K129" s="15">
        <v>16</v>
      </c>
      <c r="L129" s="15" t="s">
        <v>328</v>
      </c>
      <c r="M129" s="15" t="s">
        <v>96</v>
      </c>
      <c r="N129" s="15" t="s">
        <v>152</v>
      </c>
      <c r="O129" s="15" t="s">
        <v>140</v>
      </c>
      <c r="P129" s="15" t="s">
        <v>149</v>
      </c>
      <c r="Q129" s="15" t="s">
        <v>140</v>
      </c>
      <c r="R129" s="15" t="s">
        <v>179</v>
      </c>
      <c r="S129" s="15" t="s">
        <v>87</v>
      </c>
      <c r="T129" s="15" t="s">
        <v>140</v>
      </c>
      <c r="U129" s="15">
        <v>6.2</v>
      </c>
      <c r="V129" s="16" t="s">
        <v>52</v>
      </c>
      <c r="W129" s="15" t="s">
        <v>53</v>
      </c>
      <c r="X129" s="15" t="s">
        <v>140</v>
      </c>
      <c r="Y129" s="15" t="s">
        <v>86</v>
      </c>
      <c r="Z129" s="15" t="s">
        <v>120</v>
      </c>
      <c r="AA129" s="15" t="s">
        <v>120</v>
      </c>
      <c r="AB129" s="15" t="s">
        <v>120</v>
      </c>
      <c r="AC129" s="15" t="s">
        <v>140</v>
      </c>
      <c r="AD129" s="15" t="s">
        <v>141</v>
      </c>
      <c r="AE129" s="34">
        <v>6.2</v>
      </c>
      <c r="AF129" s="16">
        <v>37955</v>
      </c>
      <c r="AG129" s="15" t="s">
        <v>150</v>
      </c>
      <c r="AH129" s="15" t="s">
        <v>154</v>
      </c>
      <c r="AI129" s="15" t="s">
        <v>188</v>
      </c>
      <c r="AJ129" s="15" t="s">
        <v>250</v>
      </c>
      <c r="AK129" s="15" t="s">
        <v>329</v>
      </c>
      <c r="AL129" s="15" t="s">
        <v>120</v>
      </c>
      <c r="AM129" s="16" t="s">
        <v>140</v>
      </c>
      <c r="AN129" s="16" t="s">
        <v>140</v>
      </c>
      <c r="AO129" s="16" t="s">
        <v>140</v>
      </c>
      <c r="AP129" s="16" t="s">
        <v>140</v>
      </c>
      <c r="AQ129" s="16" t="s">
        <v>120</v>
      </c>
      <c r="AR129" s="16" t="s">
        <v>140</v>
      </c>
      <c r="AS129" s="15" t="s">
        <v>330</v>
      </c>
      <c r="AT129" s="15">
        <v>20</v>
      </c>
      <c r="AU129" s="15" t="s">
        <v>110</v>
      </c>
      <c r="AV129" s="15">
        <v>0</v>
      </c>
      <c r="AW129" s="15" t="s">
        <v>153</v>
      </c>
      <c r="AX129" s="15"/>
      <c r="AY129" s="1"/>
    </row>
    <row r="130" spans="1:51" ht="29.1" customHeight="1" x14ac:dyDescent="0.15">
      <c r="A130" s="13" t="s">
        <v>249</v>
      </c>
      <c r="B130" s="10">
        <v>39785</v>
      </c>
      <c r="C130" s="10" t="s">
        <v>166</v>
      </c>
      <c r="D130" s="10">
        <v>16352</v>
      </c>
      <c r="E130" s="24">
        <f t="shared" si="5"/>
        <v>64.156057494866531</v>
      </c>
      <c r="F130" s="1" t="s">
        <v>151</v>
      </c>
      <c r="G130" s="1" t="s">
        <v>77</v>
      </c>
      <c r="H130" s="1" t="s">
        <v>96</v>
      </c>
      <c r="I130" s="1" t="s">
        <v>153</v>
      </c>
      <c r="J130" s="1" t="s">
        <v>153</v>
      </c>
      <c r="K130" s="1">
        <v>16</v>
      </c>
      <c r="L130" s="1" t="s">
        <v>211</v>
      </c>
      <c r="M130" s="1" t="s">
        <v>96</v>
      </c>
      <c r="N130" s="1" t="s">
        <v>152</v>
      </c>
      <c r="O130" s="1" t="s">
        <v>140</v>
      </c>
      <c r="P130" s="1" t="s">
        <v>149</v>
      </c>
      <c r="Q130" s="1" t="s">
        <v>140</v>
      </c>
      <c r="R130" s="1" t="s">
        <v>179</v>
      </c>
      <c r="S130" s="1" t="s">
        <v>87</v>
      </c>
      <c r="T130" s="1" t="s">
        <v>140</v>
      </c>
      <c r="U130" s="33">
        <v>9.75</v>
      </c>
      <c r="V130" s="11" t="s">
        <v>52</v>
      </c>
      <c r="W130" s="1" t="s">
        <v>53</v>
      </c>
      <c r="X130" s="1" t="s">
        <v>140</v>
      </c>
      <c r="Y130" s="1" t="s">
        <v>140</v>
      </c>
      <c r="Z130" s="1" t="s">
        <v>120</v>
      </c>
      <c r="AA130" s="1" t="s">
        <v>120</v>
      </c>
      <c r="AB130" s="1" t="s">
        <v>120</v>
      </c>
      <c r="AC130" s="1" t="s">
        <v>140</v>
      </c>
      <c r="AD130" s="1" t="s">
        <v>78</v>
      </c>
      <c r="AE130" s="33">
        <v>9.75</v>
      </c>
      <c r="AF130" s="11">
        <v>36245</v>
      </c>
      <c r="AG130" s="1" t="s">
        <v>150</v>
      </c>
      <c r="AH130" s="1" t="s">
        <v>141</v>
      </c>
      <c r="AI130" s="1" t="s">
        <v>141</v>
      </c>
      <c r="AJ130" s="1" t="s">
        <v>140</v>
      </c>
      <c r="AK130" s="1" t="s">
        <v>141</v>
      </c>
      <c r="AL130" s="1" t="s">
        <v>120</v>
      </c>
      <c r="AM130" s="11" t="s">
        <v>140</v>
      </c>
      <c r="AN130" s="11" t="s">
        <v>140</v>
      </c>
      <c r="AO130" s="11" t="s">
        <v>140</v>
      </c>
      <c r="AP130" s="11" t="s">
        <v>140</v>
      </c>
      <c r="AQ130" s="11" t="s">
        <v>120</v>
      </c>
      <c r="AR130" s="11" t="s">
        <v>140</v>
      </c>
      <c r="AS130" s="1" t="s">
        <v>111</v>
      </c>
      <c r="AT130" s="1">
        <v>20</v>
      </c>
      <c r="AU130" s="1" t="s">
        <v>110</v>
      </c>
      <c r="AV130" s="1">
        <v>0</v>
      </c>
      <c r="AW130" s="1" t="s">
        <v>212</v>
      </c>
      <c r="AY130" s="1"/>
    </row>
    <row r="131" spans="1:51" ht="29.1" customHeight="1" x14ac:dyDescent="0.15">
      <c r="A131" s="13" t="s">
        <v>213</v>
      </c>
      <c r="B131" s="10">
        <v>39787</v>
      </c>
      <c r="C131" s="10" t="s">
        <v>2</v>
      </c>
      <c r="D131" s="10">
        <v>23306</v>
      </c>
      <c r="E131" s="24">
        <f t="shared" si="5"/>
        <v>45.12251882272416</v>
      </c>
      <c r="F131" s="1" t="s">
        <v>12</v>
      </c>
      <c r="G131" s="1" t="s">
        <v>28</v>
      </c>
      <c r="H131" s="1" t="s">
        <v>37</v>
      </c>
      <c r="I131" s="1" t="s">
        <v>7</v>
      </c>
      <c r="J131" s="1" t="s">
        <v>7</v>
      </c>
      <c r="K131" s="1">
        <v>15</v>
      </c>
      <c r="L131" s="1" t="s">
        <v>29</v>
      </c>
      <c r="M131" s="1" t="s">
        <v>37</v>
      </c>
      <c r="N131" s="1" t="s">
        <v>33</v>
      </c>
      <c r="O131" s="1" t="s">
        <v>34</v>
      </c>
      <c r="P131" s="1" t="s">
        <v>42</v>
      </c>
      <c r="Q131" s="1" t="s">
        <v>34</v>
      </c>
      <c r="R131" s="1" t="s">
        <v>46</v>
      </c>
      <c r="S131" s="1" t="s">
        <v>43</v>
      </c>
      <c r="T131" s="1" t="s">
        <v>34</v>
      </c>
      <c r="U131" s="33">
        <v>5.7</v>
      </c>
      <c r="V131" s="11" t="s">
        <v>44</v>
      </c>
      <c r="W131" s="1" t="s">
        <v>54</v>
      </c>
      <c r="X131" s="1" t="s">
        <v>34</v>
      </c>
      <c r="Y131" s="1" t="s">
        <v>65</v>
      </c>
      <c r="Z131" s="1" t="s">
        <v>7</v>
      </c>
      <c r="AA131" s="1" t="s">
        <v>36</v>
      </c>
      <c r="AB131" s="1" t="s">
        <v>7</v>
      </c>
      <c r="AC131" s="1" t="s">
        <v>30</v>
      </c>
      <c r="AD131" s="1" t="s">
        <v>82</v>
      </c>
      <c r="AE131" s="33">
        <v>5.7</v>
      </c>
      <c r="AF131" s="11">
        <v>37692</v>
      </c>
      <c r="AG131" s="1" t="s">
        <v>17</v>
      </c>
      <c r="AH131" s="1" t="s">
        <v>122</v>
      </c>
      <c r="AI131" s="1" t="s">
        <v>23</v>
      </c>
      <c r="AJ131" s="1" t="s">
        <v>34</v>
      </c>
      <c r="AK131" s="1" t="s">
        <v>188</v>
      </c>
      <c r="AL131" s="1" t="s">
        <v>36</v>
      </c>
      <c r="AM131" s="11" t="s">
        <v>34</v>
      </c>
      <c r="AN131" s="11" t="s">
        <v>34</v>
      </c>
      <c r="AO131" s="11" t="s">
        <v>34</v>
      </c>
      <c r="AP131" s="11" t="s">
        <v>34</v>
      </c>
      <c r="AQ131" s="11" t="s">
        <v>7</v>
      </c>
      <c r="AR131" s="11" t="s">
        <v>31</v>
      </c>
      <c r="AS131" s="1" t="s">
        <v>32</v>
      </c>
      <c r="AT131" s="1">
        <v>20</v>
      </c>
      <c r="AU131" s="1" t="s">
        <v>19</v>
      </c>
      <c r="AV131" s="1">
        <v>0</v>
      </c>
      <c r="AW131" s="1" t="s">
        <v>7</v>
      </c>
      <c r="AY131" s="1"/>
    </row>
    <row r="132" spans="1:51" ht="29.1" customHeight="1" x14ac:dyDescent="0.15">
      <c r="A132" s="13" t="s">
        <v>214</v>
      </c>
      <c r="B132" s="10">
        <v>39787</v>
      </c>
      <c r="C132" s="10" t="s">
        <v>112</v>
      </c>
      <c r="D132" s="10">
        <v>15147</v>
      </c>
      <c r="E132" s="24">
        <f t="shared" si="5"/>
        <v>67.460643394934976</v>
      </c>
      <c r="F132" s="1" t="s">
        <v>116</v>
      </c>
      <c r="G132" s="1" t="s">
        <v>77</v>
      </c>
      <c r="H132" s="1" t="s">
        <v>96</v>
      </c>
      <c r="I132" s="1" t="s">
        <v>153</v>
      </c>
      <c r="J132" s="1" t="s">
        <v>153</v>
      </c>
      <c r="K132" s="1">
        <v>19</v>
      </c>
      <c r="L132" s="1" t="s">
        <v>215</v>
      </c>
      <c r="M132" s="1" t="s">
        <v>96</v>
      </c>
      <c r="N132" s="1" t="s">
        <v>152</v>
      </c>
      <c r="O132" s="1" t="s">
        <v>140</v>
      </c>
      <c r="P132" s="1" t="s">
        <v>149</v>
      </c>
      <c r="Q132" s="1" t="s">
        <v>140</v>
      </c>
      <c r="R132" s="1" t="s">
        <v>179</v>
      </c>
      <c r="S132" s="1" t="s">
        <v>87</v>
      </c>
      <c r="T132" s="1" t="s">
        <v>140</v>
      </c>
      <c r="U132" s="33">
        <v>7.3</v>
      </c>
      <c r="V132" s="11" t="s">
        <v>142</v>
      </c>
      <c r="W132" s="1" t="s">
        <v>148</v>
      </c>
      <c r="X132" s="1" t="s">
        <v>140</v>
      </c>
      <c r="Y132" s="1" t="s">
        <v>186</v>
      </c>
      <c r="Z132" s="1" t="s">
        <v>120</v>
      </c>
      <c r="AA132" s="1" t="s">
        <v>120</v>
      </c>
      <c r="AB132" s="1" t="s">
        <v>120</v>
      </c>
      <c r="AC132" s="1" t="s">
        <v>140</v>
      </c>
      <c r="AD132" s="1" t="s">
        <v>78</v>
      </c>
      <c r="AE132" s="33">
        <v>6.8</v>
      </c>
      <c r="AF132" s="11" t="s">
        <v>427</v>
      </c>
      <c r="AG132" s="1" t="s">
        <v>150</v>
      </c>
      <c r="AH132" s="1" t="s">
        <v>141</v>
      </c>
      <c r="AI132" s="1" t="s">
        <v>141</v>
      </c>
      <c r="AJ132" s="1" t="s">
        <v>140</v>
      </c>
      <c r="AK132" s="1" t="s">
        <v>141</v>
      </c>
      <c r="AL132" s="1" t="s">
        <v>120</v>
      </c>
      <c r="AM132" s="11" t="s">
        <v>140</v>
      </c>
      <c r="AN132" s="11" t="s">
        <v>140</v>
      </c>
      <c r="AO132" s="11" t="s">
        <v>140</v>
      </c>
      <c r="AP132" s="11" t="s">
        <v>140</v>
      </c>
      <c r="AQ132" s="11" t="s">
        <v>120</v>
      </c>
      <c r="AR132" s="11" t="s">
        <v>140</v>
      </c>
      <c r="AS132" s="1" t="s">
        <v>111</v>
      </c>
      <c r="AT132" s="1">
        <v>20</v>
      </c>
      <c r="AU132" s="1" t="s">
        <v>110</v>
      </c>
      <c r="AV132" s="1">
        <v>0</v>
      </c>
      <c r="AW132" s="1" t="s">
        <v>153</v>
      </c>
      <c r="AY132" s="1"/>
    </row>
    <row r="133" spans="1:51" ht="29.1" customHeight="1" x14ac:dyDescent="0.15">
      <c r="A133" s="1"/>
      <c r="E133" s="6"/>
      <c r="U133" s="33"/>
      <c r="AY133" s="1"/>
    </row>
    <row r="134" spans="1:51" ht="29.1" customHeight="1" x14ac:dyDescent="0.15">
      <c r="A134" s="1"/>
      <c r="E134" s="6"/>
      <c r="U134" s="33"/>
      <c r="AY134" s="1"/>
    </row>
    <row r="135" spans="1:51" ht="29.1" customHeight="1" x14ac:dyDescent="0.15">
      <c r="A135" s="1"/>
      <c r="E135" s="6"/>
      <c r="U135" s="33"/>
      <c r="AY135" s="1"/>
    </row>
    <row r="136" spans="1:51" ht="29.1" customHeight="1" x14ac:dyDescent="0.15">
      <c r="A136" s="1"/>
      <c r="E136" s="6"/>
      <c r="U136" s="33"/>
      <c r="AY136" s="1"/>
    </row>
    <row r="137" spans="1:51" ht="29.1" customHeight="1" x14ac:dyDescent="0.15">
      <c r="A137" s="1"/>
      <c r="E137" s="6"/>
      <c r="U137" s="33"/>
      <c r="AY137" s="1"/>
    </row>
    <row r="138" spans="1:51" ht="29.1" customHeight="1" x14ac:dyDescent="0.15">
      <c r="A138" s="1"/>
      <c r="E138" s="6"/>
      <c r="U138" s="33"/>
      <c r="AY138" s="1"/>
    </row>
    <row r="139" spans="1:51" ht="29.1" customHeight="1" x14ac:dyDescent="0.15">
      <c r="A139" s="1"/>
      <c r="E139" s="6"/>
      <c r="U139" s="33"/>
      <c r="AY139" s="1"/>
    </row>
    <row r="140" spans="1:51" ht="29.1" customHeight="1" x14ac:dyDescent="0.15">
      <c r="A140" s="1"/>
      <c r="E140" s="6"/>
      <c r="U140" s="33"/>
      <c r="AY140" s="1"/>
    </row>
    <row r="141" spans="1:51" ht="29.1" customHeight="1" x14ac:dyDescent="0.15">
      <c r="A141" s="1"/>
      <c r="E141" s="6"/>
      <c r="U141" s="33"/>
      <c r="AY141" s="1"/>
    </row>
    <row r="142" spans="1:51" ht="29.1" customHeight="1" x14ac:dyDescent="0.15">
      <c r="A142" s="1"/>
      <c r="E142" s="6"/>
      <c r="U142" s="33"/>
      <c r="AY142" s="1"/>
    </row>
    <row r="143" spans="1:51" ht="29.1" customHeight="1" x14ac:dyDescent="0.15">
      <c r="A143" s="1"/>
      <c r="E143" s="6"/>
      <c r="U143" s="33"/>
      <c r="AY143" s="1"/>
    </row>
    <row r="144" spans="1:51" ht="29.1" customHeight="1" x14ac:dyDescent="0.15">
      <c r="A144" s="1"/>
      <c r="E144" s="6"/>
      <c r="U144" s="33"/>
      <c r="AY144" s="1"/>
    </row>
    <row r="145" spans="1:51" ht="29.1" customHeight="1" x14ac:dyDescent="0.15">
      <c r="A145" s="1"/>
      <c r="E145" s="6"/>
      <c r="U145" s="33"/>
      <c r="AY145" s="1"/>
    </row>
    <row r="146" spans="1:51" ht="29.1" customHeight="1" x14ac:dyDescent="0.15">
      <c r="A146" s="1"/>
      <c r="E146" s="6"/>
      <c r="U146" s="33"/>
      <c r="AY146" s="1"/>
    </row>
    <row r="147" spans="1:51" ht="29.1" customHeight="1" x14ac:dyDescent="0.15">
      <c r="A147" s="1"/>
      <c r="E147" s="6"/>
      <c r="U147" s="33"/>
      <c r="AE147" s="1"/>
      <c r="AY147" s="1"/>
    </row>
    <row r="148" spans="1:51" ht="29.1" customHeight="1" x14ac:dyDescent="0.15">
      <c r="A148" s="1"/>
      <c r="E148" s="6"/>
      <c r="U148" s="33"/>
      <c r="AE148" s="1"/>
      <c r="AY148" s="1"/>
    </row>
    <row r="149" spans="1:51" ht="29.1" customHeight="1" x14ac:dyDescent="0.15">
      <c r="A149" s="1"/>
      <c r="E149" s="6"/>
      <c r="U149" s="33"/>
      <c r="AE149" s="1"/>
      <c r="AY149" s="1"/>
    </row>
    <row r="150" spans="1:51" ht="29.1" customHeight="1" x14ac:dyDescent="0.15">
      <c r="A150" s="1"/>
      <c r="E150" s="6"/>
      <c r="U150" s="33"/>
      <c r="AE150" s="1"/>
      <c r="AY150" s="1"/>
    </row>
    <row r="151" spans="1:51" ht="29.1" customHeight="1" x14ac:dyDescent="0.15">
      <c r="A151" s="1"/>
      <c r="E151" s="6"/>
      <c r="U151" s="33"/>
      <c r="AE151" s="1"/>
      <c r="AY151" s="1"/>
    </row>
    <row r="152" spans="1:51" ht="29.1" customHeight="1" x14ac:dyDescent="0.15">
      <c r="A152" s="1"/>
      <c r="E152" s="6"/>
      <c r="U152" s="33"/>
      <c r="AE152" s="1"/>
      <c r="AY152" s="1"/>
    </row>
    <row r="153" spans="1:51" ht="29.1" customHeight="1" x14ac:dyDescent="0.15">
      <c r="A153" s="1"/>
      <c r="E153" s="6"/>
      <c r="U153" s="33"/>
      <c r="AE153" s="1"/>
      <c r="AY153" s="1"/>
    </row>
    <row r="154" spans="1:51" ht="29.1" customHeight="1" x14ac:dyDescent="0.15">
      <c r="A154" s="1"/>
      <c r="E154" s="6"/>
      <c r="U154" s="33"/>
      <c r="AE154" s="1"/>
      <c r="AY154" s="1"/>
    </row>
    <row r="155" spans="1:51" ht="29.1" customHeight="1" x14ac:dyDescent="0.15">
      <c r="A155" s="1"/>
      <c r="E155" s="6"/>
      <c r="U155" s="33"/>
      <c r="AE155" s="1"/>
      <c r="AY155" s="1"/>
    </row>
    <row r="156" spans="1:51" ht="29.1" customHeight="1" x14ac:dyDescent="0.15">
      <c r="A156" s="1"/>
      <c r="E156" s="6"/>
      <c r="U156" s="33"/>
      <c r="AE156" s="1"/>
      <c r="AY156" s="1"/>
    </row>
    <row r="157" spans="1:51" ht="29.1" customHeight="1" x14ac:dyDescent="0.15">
      <c r="A157" s="1"/>
      <c r="E157" s="6"/>
      <c r="U157" s="33"/>
      <c r="AE157" s="1"/>
      <c r="AY157" s="1"/>
    </row>
    <row r="158" spans="1:51" ht="29.1" customHeight="1" x14ac:dyDescent="0.15">
      <c r="A158" s="1"/>
      <c r="E158" s="6"/>
      <c r="U158" s="33"/>
      <c r="AE158" s="1"/>
      <c r="AY158" s="1"/>
    </row>
    <row r="159" spans="1:51" ht="29.1" customHeight="1" x14ac:dyDescent="0.15">
      <c r="A159" s="1"/>
      <c r="E159" s="6"/>
      <c r="U159" s="33"/>
      <c r="AE159" s="1"/>
      <c r="AY159" s="1"/>
    </row>
    <row r="160" spans="1:51" ht="29.1" customHeight="1" x14ac:dyDescent="0.15">
      <c r="A160" s="1"/>
      <c r="E160" s="6"/>
      <c r="U160" s="33"/>
      <c r="AE160" s="1"/>
      <c r="AY160" s="1"/>
    </row>
    <row r="161" spans="1:51" ht="29.1" customHeight="1" x14ac:dyDescent="0.15">
      <c r="A161" s="1"/>
      <c r="E161" s="6"/>
      <c r="U161" s="33"/>
      <c r="AE161" s="1"/>
      <c r="AY161" s="1"/>
    </row>
    <row r="162" spans="1:51" ht="29.1" customHeight="1" x14ac:dyDescent="0.15">
      <c r="A162" s="1"/>
      <c r="E162" s="6"/>
      <c r="U162" s="33"/>
      <c r="AE162" s="1"/>
      <c r="AY162" s="1"/>
    </row>
    <row r="163" spans="1:51" ht="29.1" customHeight="1" x14ac:dyDescent="0.15">
      <c r="A163" s="1"/>
      <c r="E163" s="6"/>
      <c r="U163" s="33"/>
      <c r="AE163" s="1"/>
      <c r="AY163" s="1"/>
    </row>
    <row r="164" spans="1:51" ht="29.1" customHeight="1" x14ac:dyDescent="0.15">
      <c r="A164" s="1"/>
      <c r="E164" s="6"/>
      <c r="U164" s="33"/>
      <c r="AE164" s="1"/>
      <c r="AY164" s="1"/>
    </row>
    <row r="165" spans="1:51" ht="29.1" customHeight="1" x14ac:dyDescent="0.15">
      <c r="A165" s="1"/>
      <c r="E165" s="6"/>
      <c r="U165" s="33"/>
      <c r="AE165" s="1"/>
      <c r="AY165" s="1"/>
    </row>
    <row r="166" spans="1:51" ht="29.1" customHeight="1" x14ac:dyDescent="0.15">
      <c r="A166" s="1"/>
      <c r="E166" s="6"/>
      <c r="U166" s="33"/>
      <c r="AE166" s="1"/>
      <c r="AY166" s="1"/>
    </row>
    <row r="167" spans="1:51" ht="29.1" customHeight="1" x14ac:dyDescent="0.15">
      <c r="A167" s="1"/>
      <c r="E167" s="6"/>
      <c r="U167" s="33"/>
      <c r="AE167" s="1"/>
      <c r="AY167" s="1"/>
    </row>
    <row r="168" spans="1:51" ht="29.1" customHeight="1" x14ac:dyDescent="0.15">
      <c r="A168" s="1"/>
      <c r="E168" s="6"/>
      <c r="U168" s="33"/>
      <c r="AE168" s="1"/>
      <c r="AY168" s="1"/>
    </row>
    <row r="169" spans="1:51" ht="29.1" customHeight="1" x14ac:dyDescent="0.15">
      <c r="A169" s="1"/>
      <c r="E169" s="6"/>
      <c r="U169" s="33"/>
      <c r="AE169" s="1"/>
      <c r="AY169" s="1"/>
    </row>
    <row r="170" spans="1:51" ht="29.1" customHeight="1" x14ac:dyDescent="0.15">
      <c r="A170" s="1"/>
      <c r="E170" s="6"/>
      <c r="U170" s="33"/>
      <c r="AE170" s="1"/>
      <c r="AY170" s="1"/>
    </row>
    <row r="171" spans="1:51" ht="29.1" customHeight="1" x14ac:dyDescent="0.15">
      <c r="A171" s="1"/>
      <c r="E171" s="6"/>
      <c r="U171" s="33"/>
      <c r="AE171" s="1"/>
      <c r="AY171" s="1"/>
    </row>
    <row r="172" spans="1:51" ht="29.1" customHeight="1" x14ac:dyDescent="0.15">
      <c r="A172" s="1"/>
      <c r="E172" s="6"/>
      <c r="U172" s="33"/>
      <c r="AE172" s="1"/>
      <c r="AY172" s="1"/>
    </row>
    <row r="173" spans="1:51" ht="29.1" customHeight="1" x14ac:dyDescent="0.15">
      <c r="A173" s="1"/>
      <c r="E173" s="6"/>
      <c r="U173" s="33"/>
      <c r="AE173" s="1"/>
      <c r="AY173" s="1"/>
    </row>
    <row r="174" spans="1:51" ht="29.1" customHeight="1" x14ac:dyDescent="0.15">
      <c r="A174" s="1"/>
      <c r="E174" s="6"/>
      <c r="U174" s="33"/>
      <c r="AE174" s="1"/>
      <c r="AY174" s="1"/>
    </row>
    <row r="175" spans="1:51" ht="29.1" customHeight="1" x14ac:dyDescent="0.15">
      <c r="A175" s="1"/>
      <c r="E175" s="6"/>
      <c r="U175" s="33"/>
      <c r="AE175" s="1"/>
      <c r="AY175" s="1"/>
    </row>
    <row r="176" spans="1:51" ht="29.1" customHeight="1" x14ac:dyDescent="0.15">
      <c r="A176" s="1"/>
      <c r="E176" s="6"/>
      <c r="U176" s="33"/>
      <c r="AE176" s="1"/>
      <c r="AY176" s="1"/>
    </row>
    <row r="177" spans="1:51" ht="29.1" customHeight="1" x14ac:dyDescent="0.15">
      <c r="A177" s="1"/>
      <c r="E177" s="6"/>
      <c r="U177" s="33"/>
      <c r="AE177" s="1"/>
      <c r="AY177" s="1"/>
    </row>
    <row r="178" spans="1:51" ht="29.1" customHeight="1" x14ac:dyDescent="0.15">
      <c r="A178" s="1"/>
      <c r="E178" s="6"/>
      <c r="U178" s="33"/>
      <c r="AE178" s="1"/>
      <c r="AY178" s="1"/>
    </row>
    <row r="179" spans="1:51" ht="29.1" customHeight="1" x14ac:dyDescent="0.15">
      <c r="A179" s="1"/>
      <c r="E179" s="6"/>
      <c r="U179" s="33"/>
      <c r="AE179" s="1"/>
      <c r="AY179" s="1"/>
    </row>
    <row r="180" spans="1:51" ht="29.1" customHeight="1" x14ac:dyDescent="0.15">
      <c r="A180" s="1"/>
      <c r="E180" s="6"/>
      <c r="U180" s="33"/>
      <c r="AE180" s="1"/>
      <c r="AY180" s="1"/>
    </row>
    <row r="181" spans="1:51" ht="29.1" customHeight="1" x14ac:dyDescent="0.15">
      <c r="A181" s="1"/>
      <c r="E181" s="6"/>
      <c r="U181" s="33"/>
      <c r="AE181" s="1"/>
      <c r="AY181" s="1"/>
    </row>
    <row r="182" spans="1:51" ht="29.1" customHeight="1" x14ac:dyDescent="0.15">
      <c r="A182" s="1"/>
      <c r="E182" s="6"/>
      <c r="U182" s="33"/>
      <c r="AE182" s="1"/>
      <c r="AY182" s="1"/>
    </row>
    <row r="183" spans="1:51" ht="29.1" customHeight="1" x14ac:dyDescent="0.15">
      <c r="A183" s="1"/>
      <c r="E183" s="6"/>
      <c r="U183" s="33"/>
      <c r="AE183" s="1"/>
      <c r="AY183" s="1"/>
    </row>
    <row r="184" spans="1:51" ht="29.1" customHeight="1" x14ac:dyDescent="0.15">
      <c r="A184" s="1"/>
      <c r="E184" s="6"/>
      <c r="U184" s="33"/>
      <c r="AE184" s="1"/>
      <c r="AY184" s="1"/>
    </row>
    <row r="185" spans="1:51" ht="29.1" customHeight="1" x14ac:dyDescent="0.15">
      <c r="A185" s="1"/>
      <c r="E185" s="6"/>
      <c r="U185" s="33"/>
      <c r="AE185" s="1"/>
      <c r="AY185" s="1"/>
    </row>
    <row r="186" spans="1:51" ht="29.1" customHeight="1" x14ac:dyDescent="0.15">
      <c r="A186" s="1"/>
      <c r="E186" s="6"/>
      <c r="U186" s="33"/>
      <c r="AE186" s="1"/>
      <c r="AY186" s="1"/>
    </row>
    <row r="187" spans="1:51" ht="29.1" customHeight="1" x14ac:dyDescent="0.15">
      <c r="A187" s="1"/>
      <c r="E187" s="6"/>
      <c r="U187" s="33"/>
      <c r="AE187" s="1"/>
      <c r="AY187" s="1"/>
    </row>
    <row r="188" spans="1:51" ht="29.1" customHeight="1" x14ac:dyDescent="0.15">
      <c r="A188" s="1"/>
      <c r="E188" s="6"/>
      <c r="U188" s="33"/>
      <c r="AE188" s="1"/>
      <c r="AY188" s="1"/>
    </row>
    <row r="189" spans="1:51" ht="29.1" customHeight="1" x14ac:dyDescent="0.15">
      <c r="A189" s="1"/>
      <c r="E189" s="6"/>
      <c r="U189" s="33"/>
      <c r="AE189" s="1"/>
      <c r="AY189" s="1"/>
    </row>
    <row r="190" spans="1:51" ht="29.1" customHeight="1" x14ac:dyDescent="0.15">
      <c r="A190" s="1"/>
      <c r="E190" s="6"/>
      <c r="U190" s="33"/>
      <c r="AE190" s="1"/>
      <c r="AY190" s="1"/>
    </row>
    <row r="191" spans="1:51" ht="29.1" customHeight="1" x14ac:dyDescent="0.15">
      <c r="A191" s="1"/>
      <c r="E191" s="6"/>
      <c r="U191" s="33"/>
      <c r="AE191" s="1"/>
      <c r="AY191" s="1"/>
    </row>
    <row r="192" spans="1:51" ht="29.1" customHeight="1" x14ac:dyDescent="0.15">
      <c r="A192" s="1"/>
      <c r="E192" s="6"/>
      <c r="U192" s="33"/>
      <c r="AE192" s="1"/>
      <c r="AY192" s="1"/>
    </row>
    <row r="193" spans="1:51" ht="29.1" customHeight="1" x14ac:dyDescent="0.15">
      <c r="A193" s="1"/>
      <c r="E193" s="6"/>
      <c r="U193" s="33"/>
      <c r="AE193" s="1"/>
      <c r="AY193" s="1"/>
    </row>
    <row r="194" spans="1:51" ht="29.1" customHeight="1" x14ac:dyDescent="0.15">
      <c r="A194" s="1"/>
      <c r="E194" s="6"/>
      <c r="U194" s="33"/>
      <c r="AE194" s="1"/>
      <c r="AY194" s="1"/>
    </row>
    <row r="195" spans="1:51" ht="29.1" customHeight="1" x14ac:dyDescent="0.15">
      <c r="A195" s="1"/>
      <c r="E195" s="6"/>
      <c r="U195" s="33"/>
      <c r="AE195" s="1"/>
      <c r="AY195" s="1"/>
    </row>
    <row r="196" spans="1:51" ht="29.1" customHeight="1" x14ac:dyDescent="0.15">
      <c r="A196" s="1"/>
      <c r="E196" s="6"/>
      <c r="U196" s="33"/>
      <c r="AE196" s="1"/>
      <c r="AY196" s="1"/>
    </row>
    <row r="197" spans="1:51" ht="29.1" customHeight="1" x14ac:dyDescent="0.15">
      <c r="A197" s="1"/>
      <c r="E197" s="6"/>
      <c r="U197" s="33"/>
      <c r="AE197" s="1"/>
      <c r="AY197" s="1"/>
    </row>
    <row r="198" spans="1:51" ht="29.1" customHeight="1" x14ac:dyDescent="0.15">
      <c r="A198" s="1"/>
      <c r="E198" s="6"/>
      <c r="U198" s="33"/>
      <c r="AE198" s="1"/>
      <c r="AY198" s="1"/>
    </row>
    <row r="199" spans="1:51" ht="29.1" customHeight="1" x14ac:dyDescent="0.15">
      <c r="A199" s="1"/>
      <c r="E199" s="6"/>
      <c r="U199" s="33"/>
      <c r="AE199" s="1"/>
      <c r="AY199" s="1"/>
    </row>
    <row r="200" spans="1:51" ht="29.1" customHeight="1" x14ac:dyDescent="0.15">
      <c r="A200" s="1"/>
      <c r="E200" s="6"/>
      <c r="U200" s="33"/>
      <c r="AE200" s="1"/>
      <c r="AY200" s="1"/>
    </row>
    <row r="201" spans="1:51" ht="29.1" customHeight="1" x14ac:dyDescent="0.15">
      <c r="A201" s="1"/>
      <c r="E201" s="6"/>
      <c r="U201" s="33"/>
      <c r="AE201" s="1"/>
      <c r="AY201" s="1"/>
    </row>
    <row r="202" spans="1:51" ht="29.1" customHeight="1" x14ac:dyDescent="0.15">
      <c r="A202" s="1"/>
      <c r="E202" s="6"/>
      <c r="U202" s="33"/>
      <c r="AE202" s="1"/>
      <c r="AY202" s="1"/>
    </row>
    <row r="203" spans="1:51" ht="29.1" customHeight="1" x14ac:dyDescent="0.15">
      <c r="A203" s="1"/>
      <c r="E203" s="6"/>
      <c r="U203" s="33"/>
      <c r="AE203" s="1"/>
      <c r="AY203" s="1"/>
    </row>
    <row r="204" spans="1:51" ht="29.1" customHeight="1" x14ac:dyDescent="0.15">
      <c r="A204" s="1"/>
      <c r="E204" s="6"/>
      <c r="U204" s="33"/>
      <c r="AE204" s="1"/>
      <c r="AY204" s="1"/>
    </row>
    <row r="205" spans="1:51" ht="29.1" customHeight="1" x14ac:dyDescent="0.15">
      <c r="A205" s="1"/>
      <c r="E205" s="6"/>
      <c r="U205" s="33"/>
      <c r="AE205" s="1"/>
      <c r="AY205" s="1"/>
    </row>
    <row r="206" spans="1:51" ht="29.1" customHeight="1" x14ac:dyDescent="0.15">
      <c r="A206" s="1"/>
      <c r="E206" s="6"/>
      <c r="U206" s="33"/>
      <c r="AE206" s="1"/>
      <c r="AY206" s="1"/>
    </row>
    <row r="207" spans="1:51" ht="29.1" customHeight="1" x14ac:dyDescent="0.15">
      <c r="A207" s="1"/>
      <c r="E207" s="6"/>
      <c r="U207" s="33"/>
      <c r="AE207" s="1"/>
      <c r="AY207" s="1"/>
    </row>
    <row r="208" spans="1:51" ht="29.1" customHeight="1" x14ac:dyDescent="0.15">
      <c r="A208" s="1"/>
      <c r="E208" s="6"/>
      <c r="U208" s="33"/>
      <c r="AE208" s="1"/>
      <c r="AY208" s="1"/>
    </row>
    <row r="209" spans="1:51" ht="29.1" customHeight="1" x14ac:dyDescent="0.15">
      <c r="A209" s="1"/>
      <c r="E209" s="6"/>
      <c r="U209" s="33"/>
      <c r="AE209" s="1"/>
      <c r="AY209" s="1"/>
    </row>
    <row r="210" spans="1:51" ht="29.1" customHeight="1" x14ac:dyDescent="0.15">
      <c r="A210" s="1"/>
      <c r="E210" s="6"/>
      <c r="U210" s="33"/>
      <c r="AE210" s="1"/>
      <c r="AY210" s="1"/>
    </row>
    <row r="211" spans="1:51" ht="29.1" customHeight="1" x14ac:dyDescent="0.15">
      <c r="A211" s="1"/>
      <c r="E211" s="6"/>
      <c r="U211" s="33"/>
      <c r="AE211" s="1"/>
      <c r="AY211" s="1"/>
    </row>
    <row r="212" spans="1:51" ht="29.1" customHeight="1" x14ac:dyDescent="0.15">
      <c r="A212" s="1"/>
      <c r="E212" s="6"/>
      <c r="U212" s="33"/>
      <c r="AE212" s="1"/>
      <c r="AY212" s="1"/>
    </row>
    <row r="213" spans="1:51" ht="29.1" customHeight="1" x14ac:dyDescent="0.15">
      <c r="A213" s="1"/>
      <c r="E213" s="6"/>
      <c r="U213" s="33"/>
      <c r="AE213" s="1"/>
      <c r="AY213" s="1"/>
    </row>
    <row r="214" spans="1:51" ht="29.1" customHeight="1" x14ac:dyDescent="0.15">
      <c r="A214" s="1"/>
      <c r="E214" s="6"/>
      <c r="U214" s="33"/>
      <c r="AE214" s="1"/>
      <c r="AY214" s="1"/>
    </row>
    <row r="215" spans="1:51" ht="29.1" customHeight="1" x14ac:dyDescent="0.15">
      <c r="A215" s="1"/>
      <c r="E215" s="6"/>
      <c r="U215" s="33"/>
      <c r="AE215" s="1"/>
      <c r="AY215" s="1"/>
    </row>
    <row r="216" spans="1:51" ht="29.1" customHeight="1" x14ac:dyDescent="0.15">
      <c r="A216" s="1"/>
      <c r="E216" s="6"/>
      <c r="U216" s="33"/>
      <c r="AE216" s="1"/>
      <c r="AY216" s="1"/>
    </row>
    <row r="217" spans="1:51" ht="29.1" customHeight="1" x14ac:dyDescent="0.15">
      <c r="A217" s="1"/>
      <c r="E217" s="6"/>
      <c r="U217" s="33"/>
      <c r="AE217" s="1"/>
      <c r="AY217" s="1"/>
    </row>
    <row r="218" spans="1:51" ht="29.1" customHeight="1" x14ac:dyDescent="0.15">
      <c r="A218" s="1"/>
      <c r="E218" s="6"/>
      <c r="U218" s="33"/>
      <c r="AE218" s="1"/>
      <c r="AY218" s="1"/>
    </row>
    <row r="219" spans="1:51" ht="29.1" customHeight="1" x14ac:dyDescent="0.15">
      <c r="A219" s="1"/>
      <c r="E219" s="6"/>
      <c r="U219" s="33"/>
      <c r="AE219" s="1"/>
      <c r="AY219" s="1"/>
    </row>
    <row r="220" spans="1:51" ht="29.1" customHeight="1" x14ac:dyDescent="0.15">
      <c r="A220" s="1"/>
      <c r="E220" s="6"/>
      <c r="U220" s="33"/>
      <c r="AE220" s="1"/>
      <c r="AY220" s="1"/>
    </row>
    <row r="221" spans="1:51" ht="29.1" customHeight="1" x14ac:dyDescent="0.15">
      <c r="A221" s="1"/>
      <c r="E221" s="6"/>
      <c r="U221" s="33"/>
      <c r="AE221" s="1"/>
      <c r="AY221" s="1"/>
    </row>
    <row r="222" spans="1:51" ht="29.1" customHeight="1" x14ac:dyDescent="0.15">
      <c r="A222" s="1"/>
      <c r="E222" s="6"/>
      <c r="U222" s="33"/>
      <c r="AE222" s="1"/>
      <c r="AY222" s="1"/>
    </row>
    <row r="223" spans="1:51" ht="29.1" customHeight="1" x14ac:dyDescent="0.15">
      <c r="A223" s="1"/>
      <c r="E223" s="6"/>
      <c r="U223" s="33"/>
      <c r="AE223" s="1"/>
      <c r="AY223" s="1"/>
    </row>
    <row r="224" spans="1:51" ht="29.1" customHeight="1" x14ac:dyDescent="0.15">
      <c r="A224" s="1"/>
      <c r="E224" s="6"/>
      <c r="U224" s="33"/>
      <c r="AE224" s="1"/>
      <c r="AY224" s="1"/>
    </row>
    <row r="225" spans="1:51" ht="29.1" customHeight="1" x14ac:dyDescent="0.15">
      <c r="A225" s="1"/>
      <c r="E225" s="6"/>
      <c r="U225" s="33"/>
      <c r="AE225" s="1"/>
      <c r="AY225" s="1"/>
    </row>
    <row r="226" spans="1:51" ht="29.1" customHeight="1" x14ac:dyDescent="0.15">
      <c r="A226" s="1"/>
      <c r="E226" s="6"/>
      <c r="U226" s="33"/>
      <c r="AE226" s="1"/>
      <c r="AY226" s="1"/>
    </row>
    <row r="227" spans="1:51" ht="29.1" customHeight="1" x14ac:dyDescent="0.15">
      <c r="A227" s="1"/>
      <c r="E227" s="6"/>
      <c r="U227" s="33"/>
      <c r="AE227" s="1"/>
      <c r="AY227" s="1"/>
    </row>
    <row r="228" spans="1:51" ht="29.1" customHeight="1" x14ac:dyDescent="0.15">
      <c r="A228" s="1"/>
      <c r="E228" s="6"/>
      <c r="U228" s="33"/>
      <c r="AE228" s="1"/>
      <c r="AY228" s="1"/>
    </row>
    <row r="229" spans="1:51" ht="29.1" customHeight="1" x14ac:dyDescent="0.15">
      <c r="A229" s="1"/>
      <c r="E229" s="6"/>
      <c r="U229" s="33"/>
      <c r="AE229" s="1"/>
      <c r="AY229" s="1"/>
    </row>
    <row r="230" spans="1:51" ht="29.1" customHeight="1" x14ac:dyDescent="0.15">
      <c r="A230" s="1"/>
      <c r="E230" s="6"/>
      <c r="U230" s="33"/>
      <c r="AE230" s="1"/>
      <c r="AY230" s="1"/>
    </row>
    <row r="231" spans="1:51" ht="29.1" customHeight="1" x14ac:dyDescent="0.15">
      <c r="A231" s="1"/>
      <c r="E231" s="6"/>
      <c r="U231" s="33"/>
      <c r="AE231" s="1"/>
      <c r="AY231" s="1"/>
    </row>
    <row r="232" spans="1:51" ht="29.1" customHeight="1" x14ac:dyDescent="0.15">
      <c r="A232" s="1"/>
      <c r="E232" s="6"/>
      <c r="U232" s="33"/>
      <c r="AE232" s="1"/>
      <c r="AY232" s="1"/>
    </row>
    <row r="233" spans="1:51" ht="29.1" customHeight="1" x14ac:dyDescent="0.15">
      <c r="A233" s="1"/>
      <c r="E233" s="6"/>
      <c r="U233" s="33"/>
      <c r="AE233" s="1"/>
      <c r="AY233" s="1"/>
    </row>
    <row r="234" spans="1:51" ht="29.1" customHeight="1" x14ac:dyDescent="0.15">
      <c r="A234" s="1"/>
      <c r="E234" s="6"/>
      <c r="U234" s="33"/>
      <c r="AE234" s="1"/>
      <c r="AY234" s="1"/>
    </row>
    <row r="235" spans="1:51" ht="29.1" customHeight="1" x14ac:dyDescent="0.15">
      <c r="A235" s="1"/>
      <c r="E235" s="6"/>
      <c r="U235" s="33"/>
      <c r="AE235" s="1"/>
      <c r="AY235" s="1"/>
    </row>
    <row r="236" spans="1:51" ht="29.1" customHeight="1" x14ac:dyDescent="0.15">
      <c r="A236" s="1"/>
      <c r="E236" s="6"/>
      <c r="U236" s="33"/>
      <c r="AE236" s="1"/>
      <c r="AY236" s="1"/>
    </row>
    <row r="237" spans="1:51" ht="29.1" customHeight="1" x14ac:dyDescent="0.15">
      <c r="A237" s="1"/>
      <c r="E237" s="6"/>
      <c r="U237" s="33"/>
      <c r="AE237" s="1"/>
      <c r="AY237" s="1"/>
    </row>
    <row r="238" spans="1:51" ht="29.1" customHeight="1" x14ac:dyDescent="0.15">
      <c r="A238" s="1"/>
      <c r="E238" s="6"/>
      <c r="U238" s="33"/>
      <c r="AE238" s="1"/>
      <c r="AY238" s="1"/>
    </row>
    <row r="239" spans="1:51" ht="29.1" customHeight="1" x14ac:dyDescent="0.15">
      <c r="A239" s="1"/>
      <c r="E239" s="6"/>
      <c r="U239" s="33"/>
      <c r="AE239" s="1"/>
      <c r="AY239" s="1"/>
    </row>
    <row r="240" spans="1:51" ht="29.1" customHeight="1" x14ac:dyDescent="0.15">
      <c r="A240" s="1"/>
      <c r="E240" s="6"/>
      <c r="U240" s="33"/>
      <c r="AE240" s="1"/>
      <c r="AY240" s="1"/>
    </row>
    <row r="241" spans="1:51" ht="29.1" customHeight="1" x14ac:dyDescent="0.15">
      <c r="A241" s="1"/>
      <c r="E241" s="6"/>
      <c r="U241" s="33"/>
      <c r="AE241" s="1"/>
      <c r="AY241" s="1"/>
    </row>
    <row r="242" spans="1:51" ht="29.1" customHeight="1" x14ac:dyDescent="0.15">
      <c r="A242" s="1"/>
      <c r="E242" s="6"/>
      <c r="U242" s="33"/>
      <c r="AE242" s="1"/>
      <c r="AY242" s="1"/>
    </row>
    <row r="243" spans="1:51" ht="29.1" customHeight="1" x14ac:dyDescent="0.15">
      <c r="A243" s="1"/>
      <c r="E243" s="6"/>
      <c r="U243" s="33"/>
      <c r="AE243" s="1"/>
      <c r="AY243" s="1"/>
    </row>
    <row r="244" spans="1:51" ht="29.1" customHeight="1" x14ac:dyDescent="0.15">
      <c r="A244" s="1"/>
      <c r="E244" s="6"/>
      <c r="U244" s="33"/>
      <c r="AE244" s="1"/>
      <c r="AY244" s="1"/>
    </row>
    <row r="245" spans="1:51" ht="29.1" customHeight="1" x14ac:dyDescent="0.15">
      <c r="A245" s="1"/>
      <c r="E245" s="6"/>
      <c r="U245" s="33"/>
      <c r="AE245" s="1"/>
      <c r="AY245" s="1"/>
    </row>
    <row r="246" spans="1:51" ht="29.1" customHeight="1" x14ac:dyDescent="0.15">
      <c r="A246" s="1"/>
      <c r="E246" s="6"/>
      <c r="U246" s="33"/>
      <c r="AE246" s="1"/>
      <c r="AY246" s="1"/>
    </row>
    <row r="247" spans="1:51" ht="29.1" customHeight="1" x14ac:dyDescent="0.15">
      <c r="A247" s="1"/>
      <c r="E247" s="6"/>
      <c r="U247" s="33"/>
      <c r="AE247" s="1"/>
      <c r="AY247" s="1"/>
    </row>
    <row r="248" spans="1:51" ht="29.1" customHeight="1" x14ac:dyDescent="0.15">
      <c r="A248" s="1"/>
      <c r="E248" s="6"/>
      <c r="U248" s="33"/>
      <c r="AE248" s="1"/>
      <c r="AY248" s="1"/>
    </row>
    <row r="249" spans="1:51" ht="29.1" customHeight="1" x14ac:dyDescent="0.15">
      <c r="A249" s="1"/>
      <c r="E249" s="6"/>
      <c r="U249" s="33"/>
      <c r="AE249" s="1"/>
      <c r="AY249" s="1"/>
    </row>
    <row r="250" spans="1:51" ht="29.1" customHeight="1" x14ac:dyDescent="0.15">
      <c r="A250" s="1"/>
      <c r="E250" s="6"/>
      <c r="U250" s="33"/>
      <c r="AE250" s="1"/>
      <c r="AY250" s="1"/>
    </row>
    <row r="251" spans="1:51" ht="29.1" customHeight="1" x14ac:dyDescent="0.15">
      <c r="A251" s="1"/>
      <c r="E251" s="6"/>
      <c r="U251" s="33"/>
      <c r="AE251" s="1"/>
      <c r="AY251" s="1"/>
    </row>
    <row r="252" spans="1:51" ht="29.1" customHeight="1" x14ac:dyDescent="0.15">
      <c r="A252" s="1"/>
      <c r="E252" s="6"/>
      <c r="U252" s="33"/>
      <c r="AE252" s="1"/>
      <c r="AY252" s="1"/>
    </row>
    <row r="253" spans="1:51" ht="29.1" customHeight="1" x14ac:dyDescent="0.15">
      <c r="A253" s="1"/>
      <c r="E253" s="6"/>
      <c r="U253" s="33"/>
      <c r="AE253" s="1"/>
      <c r="AY253" s="1"/>
    </row>
    <row r="254" spans="1:51" ht="29.1" customHeight="1" x14ac:dyDescent="0.15">
      <c r="A254" s="1"/>
      <c r="E254" s="6"/>
      <c r="U254" s="33"/>
      <c r="AE254" s="1"/>
      <c r="AY254" s="1"/>
    </row>
    <row r="255" spans="1:51" ht="29.1" customHeight="1" x14ac:dyDescent="0.15">
      <c r="A255" s="1"/>
      <c r="E255" s="6"/>
      <c r="U255" s="33"/>
      <c r="AE255" s="1"/>
      <c r="AY255" s="1"/>
    </row>
    <row r="256" spans="1:51" ht="29.1" customHeight="1" x14ac:dyDescent="0.15">
      <c r="A256" s="1"/>
      <c r="E256" s="6"/>
      <c r="U256" s="33"/>
      <c r="AE256" s="1"/>
      <c r="AY256" s="1"/>
    </row>
    <row r="257" spans="1:51" ht="29.1" customHeight="1" x14ac:dyDescent="0.15">
      <c r="A257" s="1"/>
      <c r="E257" s="6"/>
      <c r="U257" s="33"/>
      <c r="AE257" s="1"/>
      <c r="AY257" s="1"/>
    </row>
    <row r="258" spans="1:51" ht="29.1" customHeight="1" x14ac:dyDescent="0.15">
      <c r="A258" s="1"/>
      <c r="E258" s="6"/>
      <c r="U258" s="33"/>
      <c r="AE258" s="1"/>
      <c r="AY258" s="1"/>
    </row>
    <row r="259" spans="1:51" ht="29.1" customHeight="1" x14ac:dyDescent="0.15">
      <c r="A259" s="1"/>
      <c r="E259" s="6"/>
      <c r="U259" s="33"/>
      <c r="AE259" s="1"/>
      <c r="AY259" s="1"/>
    </row>
    <row r="260" spans="1:51" ht="29.1" customHeight="1" x14ac:dyDescent="0.15">
      <c r="A260" s="1"/>
      <c r="E260" s="6"/>
      <c r="U260" s="33"/>
      <c r="AE260" s="1"/>
      <c r="AY260" s="1"/>
    </row>
    <row r="261" spans="1:51" ht="29.1" customHeight="1" x14ac:dyDescent="0.15">
      <c r="A261" s="1"/>
      <c r="E261" s="6"/>
      <c r="U261" s="33"/>
      <c r="AE261" s="1"/>
      <c r="AY261" s="1"/>
    </row>
    <row r="262" spans="1:51" ht="29.1" customHeight="1" x14ac:dyDescent="0.15">
      <c r="A262" s="1"/>
      <c r="E262" s="6"/>
      <c r="U262" s="33"/>
      <c r="AE262" s="1"/>
      <c r="AY262" s="1"/>
    </row>
    <row r="263" spans="1:51" ht="29.1" customHeight="1" x14ac:dyDescent="0.15">
      <c r="A263" s="1"/>
      <c r="E263" s="6"/>
      <c r="U263" s="33"/>
      <c r="AE263" s="1"/>
      <c r="AY263" s="1"/>
    </row>
    <row r="264" spans="1:51" ht="29.1" customHeight="1" x14ac:dyDescent="0.15">
      <c r="A264" s="1"/>
      <c r="E264" s="6"/>
      <c r="U264" s="33"/>
      <c r="AE264" s="1"/>
      <c r="AY264" s="1"/>
    </row>
    <row r="265" spans="1:51" ht="29.1" customHeight="1" x14ac:dyDescent="0.15">
      <c r="A265" s="1"/>
      <c r="E265" s="6"/>
      <c r="U265" s="33"/>
      <c r="AE265" s="1"/>
      <c r="AY265" s="1"/>
    </row>
    <row r="266" spans="1:51" ht="29.1" customHeight="1" x14ac:dyDescent="0.15">
      <c r="A266" s="1"/>
      <c r="E266" s="6"/>
      <c r="U266" s="33"/>
      <c r="AE266" s="1"/>
      <c r="AY266" s="1"/>
    </row>
    <row r="267" spans="1:51" ht="29.1" customHeight="1" x14ac:dyDescent="0.15">
      <c r="A267" s="1"/>
      <c r="E267" s="6"/>
      <c r="U267" s="33"/>
      <c r="AE267" s="1"/>
      <c r="AY267" s="1"/>
    </row>
    <row r="268" spans="1:51" ht="29.1" customHeight="1" x14ac:dyDescent="0.15">
      <c r="A268" s="1"/>
      <c r="E268" s="6"/>
      <c r="U268" s="33"/>
      <c r="AE268" s="1"/>
      <c r="AY268" s="1"/>
    </row>
    <row r="269" spans="1:51" ht="29.1" customHeight="1" x14ac:dyDescent="0.15">
      <c r="A269" s="1"/>
      <c r="E269" s="6"/>
      <c r="U269" s="33"/>
      <c r="AE269" s="1"/>
      <c r="AY269" s="1"/>
    </row>
    <row r="270" spans="1:51" ht="29.1" customHeight="1" x14ac:dyDescent="0.15">
      <c r="A270" s="1"/>
      <c r="E270" s="6"/>
      <c r="U270" s="33"/>
      <c r="AE270" s="1"/>
      <c r="AY270" s="1"/>
    </row>
    <row r="271" spans="1:51" ht="29.1" customHeight="1" x14ac:dyDescent="0.15">
      <c r="A271" s="1"/>
      <c r="E271" s="6"/>
      <c r="U271" s="33"/>
      <c r="AE271" s="1"/>
      <c r="AY271" s="1"/>
    </row>
    <row r="272" spans="1:51" ht="29.1" customHeight="1" x14ac:dyDescent="0.15">
      <c r="A272" s="1"/>
      <c r="E272" s="6"/>
      <c r="U272" s="33"/>
      <c r="AE272" s="1"/>
      <c r="AY272" s="1"/>
    </row>
    <row r="273" spans="1:51" ht="29.1" customHeight="1" x14ac:dyDescent="0.15">
      <c r="A273" s="1"/>
      <c r="E273" s="6"/>
      <c r="U273" s="33"/>
      <c r="AE273" s="1"/>
      <c r="AY273" s="1"/>
    </row>
    <row r="274" spans="1:51" ht="29.1" customHeight="1" x14ac:dyDescent="0.15">
      <c r="A274" s="1"/>
      <c r="E274" s="6"/>
      <c r="U274" s="33"/>
      <c r="AE274" s="1"/>
      <c r="AY274" s="1"/>
    </row>
    <row r="275" spans="1:51" ht="29.1" customHeight="1" x14ac:dyDescent="0.15">
      <c r="A275" s="1"/>
      <c r="E275" s="6"/>
      <c r="U275" s="33"/>
      <c r="AE275" s="1"/>
      <c r="AY275" s="1"/>
    </row>
    <row r="276" spans="1:51" ht="29.1" customHeight="1" x14ac:dyDescent="0.15">
      <c r="A276" s="1"/>
      <c r="E276" s="6"/>
      <c r="U276" s="33"/>
      <c r="AE276" s="1"/>
      <c r="AY276" s="1"/>
    </row>
    <row r="277" spans="1:51" ht="29.1" customHeight="1" x14ac:dyDescent="0.15">
      <c r="A277" s="1"/>
      <c r="E277" s="6"/>
      <c r="U277" s="33"/>
      <c r="AE277" s="1"/>
      <c r="AY277" s="1"/>
    </row>
    <row r="278" spans="1:51" ht="29.1" customHeight="1" x14ac:dyDescent="0.15">
      <c r="A278" s="1"/>
      <c r="E278" s="6"/>
      <c r="U278" s="33"/>
      <c r="AE278" s="1"/>
      <c r="AY278" s="1"/>
    </row>
    <row r="279" spans="1:51" ht="29.1" customHeight="1" x14ac:dyDescent="0.15">
      <c r="A279" s="1"/>
      <c r="E279" s="6"/>
      <c r="U279" s="33"/>
      <c r="AE279" s="1"/>
      <c r="AY279" s="1"/>
    </row>
    <row r="280" spans="1:51" ht="29.1" customHeight="1" x14ac:dyDescent="0.15">
      <c r="A280" s="1"/>
      <c r="E280" s="6"/>
      <c r="U280" s="33"/>
      <c r="AE280" s="1"/>
      <c r="AY280" s="1"/>
    </row>
    <row r="281" spans="1:51" ht="29.1" customHeight="1" x14ac:dyDescent="0.15">
      <c r="A281" s="1"/>
      <c r="E281" s="6"/>
      <c r="U281" s="33"/>
      <c r="AE281" s="1"/>
      <c r="AY281" s="1"/>
    </row>
    <row r="282" spans="1:51" ht="29.1" customHeight="1" x14ac:dyDescent="0.15">
      <c r="A282" s="1"/>
      <c r="E282" s="6"/>
      <c r="U282" s="33"/>
      <c r="AE282" s="1"/>
      <c r="AY282" s="1"/>
    </row>
    <row r="283" spans="1:51" ht="29.1" customHeight="1" x14ac:dyDescent="0.15">
      <c r="A283" s="1"/>
      <c r="E283" s="6"/>
      <c r="U283" s="33"/>
      <c r="AE283" s="1"/>
      <c r="AY283" s="1"/>
    </row>
    <row r="284" spans="1:51" ht="29.1" customHeight="1" x14ac:dyDescent="0.15">
      <c r="A284" s="1"/>
      <c r="E284" s="6"/>
      <c r="U284" s="33"/>
      <c r="AE284" s="1"/>
      <c r="AY284" s="1"/>
    </row>
    <row r="285" spans="1:51" ht="29.1" customHeight="1" x14ac:dyDescent="0.15">
      <c r="A285" s="1"/>
      <c r="E285" s="6"/>
      <c r="U285" s="33"/>
      <c r="AE285" s="1"/>
      <c r="AY285" s="1"/>
    </row>
    <row r="286" spans="1:51" ht="29.1" customHeight="1" x14ac:dyDescent="0.15">
      <c r="A286" s="1"/>
      <c r="E286" s="6"/>
      <c r="U286" s="33"/>
      <c r="AE286" s="1"/>
      <c r="AY286" s="1"/>
    </row>
    <row r="287" spans="1:51" ht="29.1" customHeight="1" x14ac:dyDescent="0.15">
      <c r="A287" s="1"/>
      <c r="E287" s="6"/>
      <c r="U287" s="33"/>
      <c r="AE287" s="1"/>
      <c r="AY287" s="1"/>
    </row>
    <row r="288" spans="1:51" ht="29.1" customHeight="1" x14ac:dyDescent="0.15">
      <c r="A288" s="1"/>
      <c r="E288" s="6"/>
      <c r="U288" s="33"/>
      <c r="AE288" s="1"/>
      <c r="AY288" s="1"/>
    </row>
    <row r="289" spans="1:51" ht="29.1" customHeight="1" x14ac:dyDescent="0.15">
      <c r="A289" s="1"/>
      <c r="E289" s="6"/>
      <c r="U289" s="33"/>
      <c r="AE289" s="1"/>
      <c r="AY289" s="1"/>
    </row>
    <row r="290" spans="1:51" ht="29.1" customHeight="1" x14ac:dyDescent="0.15">
      <c r="A290" s="1"/>
      <c r="E290" s="6"/>
      <c r="U290" s="33"/>
      <c r="AE290" s="1"/>
      <c r="AY290" s="1"/>
    </row>
    <row r="291" spans="1:51" ht="29.1" customHeight="1" x14ac:dyDescent="0.15">
      <c r="A291" s="1"/>
      <c r="E291" s="6"/>
      <c r="U291" s="33"/>
      <c r="AE291" s="1"/>
      <c r="AY291" s="1"/>
    </row>
    <row r="292" spans="1:51" ht="29.1" customHeight="1" x14ac:dyDescent="0.15">
      <c r="A292" s="1"/>
      <c r="E292" s="6"/>
      <c r="U292" s="33"/>
      <c r="AE292" s="1"/>
      <c r="AY292" s="1"/>
    </row>
    <row r="293" spans="1:51" ht="29.1" customHeight="1" x14ac:dyDescent="0.15">
      <c r="A293" s="1"/>
      <c r="E293" s="6"/>
      <c r="U293" s="33"/>
      <c r="AE293" s="1"/>
      <c r="AY293" s="1"/>
    </row>
    <row r="294" spans="1:51" ht="29.1" customHeight="1" x14ac:dyDescent="0.15">
      <c r="A294" s="1"/>
      <c r="E294" s="6"/>
      <c r="U294" s="33"/>
      <c r="AE294" s="1"/>
      <c r="AY294" s="1"/>
    </row>
    <row r="295" spans="1:51" ht="29.1" customHeight="1" x14ac:dyDescent="0.15">
      <c r="A295" s="1"/>
      <c r="E295" s="6"/>
      <c r="U295" s="33"/>
      <c r="AE295" s="1"/>
      <c r="AY295" s="1"/>
    </row>
    <row r="296" spans="1:51" ht="29.1" customHeight="1" x14ac:dyDescent="0.15">
      <c r="A296" s="1"/>
      <c r="E296" s="6"/>
      <c r="U296" s="33"/>
      <c r="AE296" s="1"/>
      <c r="AY296" s="1"/>
    </row>
    <row r="297" spans="1:51" ht="29.1" customHeight="1" x14ac:dyDescent="0.15">
      <c r="A297" s="1"/>
      <c r="E297" s="6"/>
      <c r="U297" s="33"/>
      <c r="AE297" s="1"/>
      <c r="AY297" s="1"/>
    </row>
    <row r="298" spans="1:51" ht="29.1" customHeight="1" x14ac:dyDescent="0.15">
      <c r="A298" s="1"/>
      <c r="E298" s="6"/>
      <c r="U298" s="33"/>
      <c r="AE298" s="1"/>
      <c r="AY298" s="1"/>
    </row>
    <row r="299" spans="1:51" ht="29.1" customHeight="1" x14ac:dyDescent="0.15">
      <c r="A299" s="1"/>
      <c r="E299" s="6"/>
      <c r="U299" s="33"/>
      <c r="AE299" s="1"/>
      <c r="AY299" s="1"/>
    </row>
    <row r="300" spans="1:51" ht="29.1" customHeight="1" x14ac:dyDescent="0.15">
      <c r="A300" s="1"/>
      <c r="E300" s="6"/>
      <c r="U300" s="33"/>
      <c r="AE300" s="1"/>
      <c r="AY300" s="1"/>
    </row>
    <row r="301" spans="1:51" ht="29.1" customHeight="1" x14ac:dyDescent="0.15">
      <c r="A301" s="1"/>
      <c r="E301" s="6"/>
      <c r="U301" s="33"/>
      <c r="AE301" s="1"/>
      <c r="AY301" s="1"/>
    </row>
    <row r="302" spans="1:51" ht="29.1" customHeight="1" x14ac:dyDescent="0.15">
      <c r="A302" s="1"/>
      <c r="E302" s="6"/>
      <c r="U302" s="33"/>
      <c r="AE302" s="1"/>
      <c r="AY302" s="1"/>
    </row>
    <row r="303" spans="1:51" ht="29.1" customHeight="1" x14ac:dyDescent="0.15">
      <c r="A303" s="1"/>
      <c r="E303" s="6"/>
      <c r="U303" s="33"/>
      <c r="AE303" s="1"/>
      <c r="AY303" s="1"/>
    </row>
    <row r="304" spans="1:51" ht="29.1" customHeight="1" x14ac:dyDescent="0.15">
      <c r="A304" s="1"/>
      <c r="E304" s="6"/>
      <c r="U304" s="33"/>
      <c r="AE304" s="1"/>
      <c r="AY304" s="1"/>
    </row>
    <row r="305" spans="1:51" ht="29.1" customHeight="1" x14ac:dyDescent="0.15">
      <c r="A305" s="1"/>
      <c r="E305" s="6"/>
      <c r="U305" s="33"/>
      <c r="AE305" s="1"/>
      <c r="AY305" s="1"/>
    </row>
    <row r="306" spans="1:51" ht="29.1" customHeight="1" x14ac:dyDescent="0.15">
      <c r="A306" s="1"/>
      <c r="E306" s="6"/>
      <c r="U306" s="33"/>
      <c r="AE306" s="1"/>
      <c r="AY306" s="1"/>
    </row>
    <row r="307" spans="1:51" ht="29.1" customHeight="1" x14ac:dyDescent="0.15">
      <c r="A307" s="1"/>
      <c r="E307" s="6"/>
      <c r="U307" s="33"/>
      <c r="AE307" s="1"/>
      <c r="AY307" s="1"/>
    </row>
    <row r="308" spans="1:51" ht="29.1" customHeight="1" x14ac:dyDescent="0.15">
      <c r="A308" s="1"/>
      <c r="E308" s="6"/>
      <c r="U308" s="33"/>
      <c r="AE308" s="1"/>
      <c r="AY308" s="1"/>
    </row>
    <row r="309" spans="1:51" ht="29.1" customHeight="1" x14ac:dyDescent="0.15">
      <c r="A309" s="1"/>
      <c r="E309" s="6"/>
      <c r="U309" s="33"/>
      <c r="AE309" s="1"/>
      <c r="AY309" s="1"/>
    </row>
    <row r="310" spans="1:51" ht="29.1" customHeight="1" x14ac:dyDescent="0.15">
      <c r="A310" s="1"/>
      <c r="E310" s="6"/>
      <c r="U310" s="33"/>
      <c r="AE310" s="1"/>
      <c r="AY310" s="1"/>
    </row>
    <row r="311" spans="1:51" ht="29.1" customHeight="1" x14ac:dyDescent="0.15">
      <c r="A311" s="1"/>
      <c r="E311" s="6"/>
      <c r="U311" s="33"/>
      <c r="AE311" s="1"/>
      <c r="AY311" s="1"/>
    </row>
    <row r="312" spans="1:51" ht="29.1" customHeight="1" x14ac:dyDescent="0.15">
      <c r="A312" s="1"/>
      <c r="E312" s="6"/>
      <c r="U312" s="33"/>
      <c r="AE312" s="1"/>
      <c r="AY312" s="1"/>
    </row>
    <row r="313" spans="1:51" ht="29.1" customHeight="1" x14ac:dyDescent="0.15">
      <c r="A313" s="1"/>
      <c r="E313" s="6"/>
      <c r="U313" s="33"/>
      <c r="AE313" s="1"/>
      <c r="AY313" s="1"/>
    </row>
    <row r="314" spans="1:51" ht="29.1" customHeight="1" x14ac:dyDescent="0.15">
      <c r="A314" s="1"/>
      <c r="E314" s="6"/>
      <c r="U314" s="33"/>
      <c r="AE314" s="1"/>
      <c r="AY314" s="1"/>
    </row>
    <row r="315" spans="1:51" ht="29.1" customHeight="1" x14ac:dyDescent="0.15">
      <c r="A315" s="1"/>
      <c r="E315" s="6"/>
      <c r="U315" s="33"/>
      <c r="AE315" s="1"/>
      <c r="AY315" s="1"/>
    </row>
    <row r="316" spans="1:51" ht="29.1" customHeight="1" x14ac:dyDescent="0.15">
      <c r="A316" s="1"/>
      <c r="E316" s="6"/>
      <c r="U316" s="33"/>
      <c r="AE316" s="1"/>
      <c r="AY316" s="1"/>
    </row>
    <row r="317" spans="1:51" ht="29.1" customHeight="1" x14ac:dyDescent="0.15">
      <c r="A317" s="1"/>
      <c r="E317" s="6"/>
      <c r="U317" s="33"/>
      <c r="AE317" s="1"/>
      <c r="AY317" s="1"/>
    </row>
    <row r="318" spans="1:51" ht="29.1" customHeight="1" x14ac:dyDescent="0.15">
      <c r="A318" s="1"/>
      <c r="E318" s="6"/>
      <c r="U318" s="33"/>
      <c r="AE318" s="1"/>
      <c r="AY318" s="1"/>
    </row>
    <row r="319" spans="1:51" ht="29.1" customHeight="1" x14ac:dyDescent="0.15">
      <c r="A319" s="1"/>
      <c r="E319" s="6"/>
      <c r="U319" s="33"/>
      <c r="AE319" s="1"/>
      <c r="AY319" s="1"/>
    </row>
    <row r="320" spans="1:51" ht="29.1" customHeight="1" x14ac:dyDescent="0.15">
      <c r="A320" s="1"/>
      <c r="E320" s="6"/>
      <c r="U320" s="33"/>
      <c r="AE320" s="1"/>
      <c r="AY320" s="1"/>
    </row>
    <row r="321" spans="1:51" ht="29.1" customHeight="1" x14ac:dyDescent="0.15">
      <c r="A321" s="1"/>
      <c r="E321" s="6"/>
      <c r="U321" s="33"/>
      <c r="AE321" s="1"/>
      <c r="AY321" s="1"/>
    </row>
    <row r="322" spans="1:51" ht="29.1" customHeight="1" x14ac:dyDescent="0.15">
      <c r="A322" s="1"/>
      <c r="E322" s="6"/>
      <c r="U322" s="33"/>
      <c r="AE322" s="1"/>
      <c r="AY322" s="1"/>
    </row>
    <row r="323" spans="1:51" ht="29.1" customHeight="1" x14ac:dyDescent="0.15">
      <c r="A323" s="1"/>
      <c r="E323" s="6"/>
      <c r="U323" s="33"/>
      <c r="AE323" s="1"/>
      <c r="AY323" s="1"/>
    </row>
    <row r="324" spans="1:51" ht="29.1" customHeight="1" x14ac:dyDescent="0.15">
      <c r="A324" s="1"/>
      <c r="E324" s="6"/>
      <c r="U324" s="33"/>
      <c r="AE324" s="1"/>
      <c r="AY324" s="1"/>
    </row>
    <row r="325" spans="1:51" ht="29.1" customHeight="1" x14ac:dyDescent="0.15">
      <c r="A325" s="1"/>
      <c r="E325" s="6"/>
      <c r="U325" s="33"/>
      <c r="AE325" s="1"/>
      <c r="AY325" s="1"/>
    </row>
    <row r="326" spans="1:51" ht="29.1" customHeight="1" x14ac:dyDescent="0.15">
      <c r="A326" s="1"/>
      <c r="E326" s="6"/>
      <c r="U326" s="33"/>
      <c r="AE326" s="1"/>
      <c r="AY326" s="1"/>
    </row>
    <row r="327" spans="1:51" ht="29.1" customHeight="1" x14ac:dyDescent="0.15">
      <c r="A327" s="1"/>
      <c r="E327" s="6"/>
      <c r="U327" s="33"/>
      <c r="AE327" s="1"/>
      <c r="AY327" s="1"/>
    </row>
    <row r="328" spans="1:51" ht="29.1" customHeight="1" x14ac:dyDescent="0.15">
      <c r="A328" s="1"/>
      <c r="E328" s="6"/>
      <c r="U328" s="33"/>
      <c r="AE328" s="1"/>
      <c r="AY328" s="1"/>
    </row>
    <row r="329" spans="1:51" ht="29.1" customHeight="1" x14ac:dyDescent="0.15">
      <c r="A329" s="1"/>
      <c r="E329" s="6"/>
      <c r="U329" s="33"/>
      <c r="AE329" s="1"/>
      <c r="AY329" s="1"/>
    </row>
    <row r="330" spans="1:51" ht="29.1" customHeight="1" x14ac:dyDescent="0.15">
      <c r="A330" s="1"/>
      <c r="E330" s="6"/>
      <c r="U330" s="33"/>
      <c r="AE330" s="1"/>
      <c r="AY330" s="1"/>
    </row>
    <row r="331" spans="1:51" ht="29.1" customHeight="1" x14ac:dyDescent="0.15">
      <c r="A331" s="1"/>
      <c r="E331" s="6"/>
      <c r="U331" s="33"/>
      <c r="AE331" s="1"/>
      <c r="AY331" s="1"/>
    </row>
    <row r="332" spans="1:51" ht="29.1" customHeight="1" x14ac:dyDescent="0.15">
      <c r="A332" s="1"/>
      <c r="E332" s="6"/>
      <c r="U332" s="33"/>
      <c r="AE332" s="1"/>
      <c r="AY332" s="1"/>
    </row>
    <row r="333" spans="1:51" ht="29.1" customHeight="1" x14ac:dyDescent="0.15">
      <c r="A333" s="1"/>
      <c r="E333" s="6"/>
      <c r="U333" s="33"/>
      <c r="AE333" s="1"/>
      <c r="AY333" s="1"/>
    </row>
    <row r="334" spans="1:51" ht="29.1" customHeight="1" x14ac:dyDescent="0.15">
      <c r="A334" s="1"/>
      <c r="E334" s="6"/>
      <c r="U334" s="33"/>
      <c r="AE334" s="1"/>
      <c r="AY334" s="1"/>
    </row>
    <row r="335" spans="1:51" ht="29.1" customHeight="1" x14ac:dyDescent="0.15">
      <c r="A335" s="1"/>
      <c r="E335" s="6"/>
      <c r="U335" s="33"/>
      <c r="AE335" s="1"/>
      <c r="AY335" s="1"/>
    </row>
    <row r="336" spans="1:51" ht="29.1" customHeight="1" x14ac:dyDescent="0.15">
      <c r="A336" s="1"/>
      <c r="E336" s="6"/>
      <c r="U336" s="33"/>
      <c r="AE336" s="1"/>
      <c r="AY336" s="1"/>
    </row>
    <row r="337" spans="1:51" ht="29.1" customHeight="1" x14ac:dyDescent="0.15">
      <c r="A337" s="1"/>
      <c r="E337" s="6"/>
      <c r="U337" s="33"/>
      <c r="AE337" s="1"/>
      <c r="AY337" s="1"/>
    </row>
    <row r="338" spans="1:51" ht="29.1" customHeight="1" x14ac:dyDescent="0.15">
      <c r="A338" s="1"/>
      <c r="E338" s="6"/>
      <c r="U338" s="33"/>
      <c r="AE338" s="1"/>
      <c r="AY338" s="1"/>
    </row>
    <row r="339" spans="1:51" ht="29.1" customHeight="1" x14ac:dyDescent="0.15">
      <c r="A339" s="1"/>
      <c r="E339" s="6"/>
      <c r="U339" s="33"/>
      <c r="AE339" s="1"/>
      <c r="AY339" s="1"/>
    </row>
    <row r="340" spans="1:51" ht="29.1" customHeight="1" x14ac:dyDescent="0.15">
      <c r="A340" s="1"/>
      <c r="E340" s="6"/>
      <c r="U340" s="33"/>
      <c r="AE340" s="1"/>
      <c r="AY340" s="1"/>
    </row>
    <row r="341" spans="1:51" ht="29.1" customHeight="1" x14ac:dyDescent="0.15">
      <c r="A341" s="1"/>
      <c r="E341" s="6"/>
      <c r="U341" s="33"/>
      <c r="AE341" s="1"/>
      <c r="AY341" s="1"/>
    </row>
    <row r="342" spans="1:51" ht="29.1" customHeight="1" x14ac:dyDescent="0.15">
      <c r="A342" s="1"/>
      <c r="E342" s="6"/>
      <c r="U342" s="33"/>
      <c r="AE342" s="1"/>
      <c r="AY342" s="1"/>
    </row>
    <row r="343" spans="1:51" ht="29.1" customHeight="1" x14ac:dyDescent="0.15">
      <c r="A343" s="1"/>
      <c r="E343" s="6"/>
      <c r="U343" s="33"/>
      <c r="AE343" s="1"/>
      <c r="AY343" s="1"/>
    </row>
    <row r="344" spans="1:51" ht="29.1" customHeight="1" x14ac:dyDescent="0.15">
      <c r="A344" s="1"/>
      <c r="E344" s="6"/>
      <c r="U344" s="33"/>
      <c r="AE344" s="1"/>
      <c r="AY344" s="1"/>
    </row>
    <row r="345" spans="1:51" ht="29.1" customHeight="1" x14ac:dyDescent="0.15">
      <c r="A345" s="1"/>
      <c r="E345" s="6"/>
      <c r="U345" s="33"/>
      <c r="AE345" s="1"/>
      <c r="AY345" s="1"/>
    </row>
    <row r="346" spans="1:51" ht="29.1" customHeight="1" x14ac:dyDescent="0.15">
      <c r="A346" s="1"/>
      <c r="E346" s="6"/>
      <c r="U346" s="33"/>
      <c r="AE346" s="1"/>
      <c r="AY346" s="1"/>
    </row>
    <row r="347" spans="1:51" ht="29.1" customHeight="1" x14ac:dyDescent="0.15">
      <c r="A347" s="1"/>
      <c r="E347" s="6"/>
      <c r="U347" s="33"/>
      <c r="AE347" s="1"/>
      <c r="AY347" s="1"/>
    </row>
    <row r="348" spans="1:51" ht="29.1" customHeight="1" x14ac:dyDescent="0.15">
      <c r="A348" s="1"/>
      <c r="E348" s="6"/>
      <c r="U348" s="33"/>
      <c r="AE348" s="1"/>
      <c r="AY348" s="1"/>
    </row>
    <row r="349" spans="1:51" ht="29.1" customHeight="1" x14ac:dyDescent="0.15">
      <c r="A349" s="1"/>
      <c r="E349" s="6"/>
      <c r="U349" s="33"/>
      <c r="AE349" s="1"/>
      <c r="AY349" s="1"/>
    </row>
    <row r="350" spans="1:51" ht="29.1" customHeight="1" x14ac:dyDescent="0.15">
      <c r="A350" s="1"/>
      <c r="E350" s="6"/>
      <c r="U350" s="33"/>
      <c r="AE350" s="1"/>
      <c r="AY350" s="1"/>
    </row>
    <row r="351" spans="1:51" ht="29.1" customHeight="1" x14ac:dyDescent="0.15">
      <c r="A351" s="1"/>
      <c r="E351" s="6"/>
      <c r="U351" s="33"/>
      <c r="AE351" s="1"/>
      <c r="AY351" s="1"/>
    </row>
    <row r="352" spans="1:51" ht="29.1" customHeight="1" x14ac:dyDescent="0.15">
      <c r="A352" s="1"/>
      <c r="E352" s="6"/>
      <c r="U352" s="33"/>
      <c r="AE352" s="1"/>
      <c r="AY352" s="1"/>
    </row>
    <row r="353" spans="1:51" ht="29.1" customHeight="1" x14ac:dyDescent="0.15">
      <c r="A353" s="1"/>
      <c r="E353" s="6"/>
      <c r="U353" s="33"/>
      <c r="AE353" s="1"/>
      <c r="AY353" s="1"/>
    </row>
    <row r="354" spans="1:51" ht="29.1" customHeight="1" x14ac:dyDescent="0.15">
      <c r="A354" s="1"/>
      <c r="E354" s="6"/>
      <c r="U354" s="33"/>
      <c r="AE354" s="1"/>
      <c r="AY354" s="1"/>
    </row>
    <row r="355" spans="1:51" ht="29.1" customHeight="1" x14ac:dyDescent="0.15">
      <c r="A355" s="1"/>
      <c r="E355" s="6"/>
      <c r="U355" s="33"/>
      <c r="AE355" s="1"/>
      <c r="AY355" s="1"/>
    </row>
    <row r="356" spans="1:51" ht="29.1" customHeight="1" x14ac:dyDescent="0.15">
      <c r="A356" s="1"/>
      <c r="E356" s="6"/>
      <c r="U356" s="33"/>
      <c r="AE356" s="1"/>
      <c r="AY356" s="1"/>
    </row>
    <row r="357" spans="1:51" ht="29.1" customHeight="1" x14ac:dyDescent="0.15">
      <c r="A357" s="1"/>
      <c r="E357" s="6"/>
      <c r="U357" s="33"/>
      <c r="AE357" s="1"/>
      <c r="AY357" s="1"/>
    </row>
    <row r="358" spans="1:51" ht="29.1" customHeight="1" x14ac:dyDescent="0.15">
      <c r="A358" s="1"/>
      <c r="E358" s="6"/>
      <c r="U358" s="33"/>
      <c r="AE358" s="1"/>
      <c r="AY358" s="1"/>
    </row>
    <row r="359" spans="1:51" ht="29.1" customHeight="1" x14ac:dyDescent="0.15">
      <c r="A359" s="1"/>
      <c r="E359" s="6"/>
      <c r="U359" s="33"/>
      <c r="AE359" s="1"/>
      <c r="AY359" s="1"/>
    </row>
    <row r="360" spans="1:51" ht="29.1" customHeight="1" x14ac:dyDescent="0.15">
      <c r="A360" s="1"/>
      <c r="E360" s="6"/>
      <c r="U360" s="33"/>
      <c r="AE360" s="1"/>
      <c r="AY360" s="1"/>
    </row>
    <row r="361" spans="1:51" ht="29.1" customHeight="1" x14ac:dyDescent="0.15">
      <c r="A361" s="1"/>
      <c r="E361" s="6"/>
      <c r="U361" s="33"/>
      <c r="AE361" s="1"/>
      <c r="AY361" s="1"/>
    </row>
    <row r="362" spans="1:51" ht="29.1" customHeight="1" x14ac:dyDescent="0.15">
      <c r="A362" s="1"/>
      <c r="E362" s="6"/>
      <c r="U362" s="33"/>
      <c r="AE362" s="1"/>
      <c r="AY362" s="1"/>
    </row>
    <row r="363" spans="1:51" ht="29.1" customHeight="1" x14ac:dyDescent="0.15">
      <c r="A363" s="1"/>
      <c r="E363" s="6"/>
      <c r="U363" s="33"/>
      <c r="AE363" s="1"/>
      <c r="AY363" s="1"/>
    </row>
    <row r="364" spans="1:51" ht="29.1" customHeight="1" x14ac:dyDescent="0.15">
      <c r="A364" s="1"/>
      <c r="E364" s="6"/>
      <c r="U364" s="33"/>
      <c r="AE364" s="1"/>
      <c r="AY364" s="1"/>
    </row>
    <row r="365" spans="1:51" ht="29.1" customHeight="1" x14ac:dyDescent="0.15">
      <c r="A365" s="1"/>
      <c r="E365" s="6"/>
      <c r="U365" s="33"/>
      <c r="AE365" s="1"/>
      <c r="AY365" s="1"/>
    </row>
    <row r="366" spans="1:51" ht="29.1" customHeight="1" x14ac:dyDescent="0.15">
      <c r="A366" s="1"/>
      <c r="E366" s="6"/>
      <c r="U366" s="33"/>
      <c r="AE366" s="1"/>
      <c r="AY366" s="1"/>
    </row>
    <row r="367" spans="1:51" ht="29.1" customHeight="1" x14ac:dyDescent="0.15">
      <c r="A367" s="1"/>
      <c r="E367" s="6"/>
      <c r="U367" s="33"/>
      <c r="AE367" s="1"/>
      <c r="AY367" s="1"/>
    </row>
    <row r="368" spans="1:51" ht="29.1" customHeight="1" x14ac:dyDescent="0.15">
      <c r="A368" s="1"/>
      <c r="E368" s="6"/>
      <c r="U368" s="33"/>
      <c r="AE368" s="1"/>
      <c r="AY368" s="1"/>
    </row>
    <row r="369" spans="1:51" ht="29.1" customHeight="1" x14ac:dyDescent="0.15">
      <c r="A369" s="1"/>
      <c r="E369" s="6"/>
      <c r="U369" s="33"/>
      <c r="AE369" s="1"/>
      <c r="AY369" s="1"/>
    </row>
    <row r="370" spans="1:51" ht="29.1" customHeight="1" x14ac:dyDescent="0.15">
      <c r="A370" s="1"/>
      <c r="E370" s="6"/>
      <c r="U370" s="33"/>
      <c r="AE370" s="1"/>
      <c r="AY370" s="1"/>
    </row>
    <row r="371" spans="1:51" ht="29.1" customHeight="1" x14ac:dyDescent="0.15">
      <c r="A371" s="1"/>
      <c r="E371" s="6"/>
      <c r="U371" s="33"/>
      <c r="AE371" s="1"/>
      <c r="AY371" s="1"/>
    </row>
    <row r="372" spans="1:51" ht="29.1" customHeight="1" x14ac:dyDescent="0.15">
      <c r="A372" s="1"/>
      <c r="E372" s="6"/>
      <c r="U372" s="33"/>
      <c r="AE372" s="1"/>
      <c r="AY372" s="1"/>
    </row>
    <row r="373" spans="1:51" ht="29.1" customHeight="1" x14ac:dyDescent="0.15">
      <c r="A373" s="1"/>
      <c r="E373" s="6"/>
      <c r="U373" s="33"/>
      <c r="AE373" s="1"/>
      <c r="AY373" s="1"/>
    </row>
    <row r="374" spans="1:51" ht="29.1" customHeight="1" x14ac:dyDescent="0.15">
      <c r="A374" s="1"/>
      <c r="E374" s="6"/>
      <c r="U374" s="33"/>
      <c r="AE374" s="1"/>
      <c r="AY374" s="1"/>
    </row>
    <row r="375" spans="1:51" ht="29.1" customHeight="1" x14ac:dyDescent="0.15">
      <c r="A375" s="1"/>
      <c r="E375" s="6"/>
      <c r="U375" s="33"/>
      <c r="AE375" s="1"/>
      <c r="AY375" s="1"/>
    </row>
    <row r="376" spans="1:51" ht="29.1" customHeight="1" x14ac:dyDescent="0.15">
      <c r="A376" s="1"/>
      <c r="E376" s="6"/>
      <c r="U376" s="33"/>
      <c r="AE376" s="1"/>
      <c r="AY376" s="1"/>
    </row>
    <row r="377" spans="1:51" ht="29.1" customHeight="1" x14ac:dyDescent="0.15">
      <c r="A377" s="1"/>
      <c r="E377" s="6"/>
      <c r="U377" s="33"/>
      <c r="AE377" s="1"/>
      <c r="AY377" s="1"/>
    </row>
    <row r="378" spans="1:51" ht="29.1" customHeight="1" x14ac:dyDescent="0.15">
      <c r="A378" s="1"/>
      <c r="E378" s="6"/>
      <c r="U378" s="33"/>
      <c r="AE378" s="1"/>
      <c r="AY378" s="1"/>
    </row>
    <row r="379" spans="1:51" ht="29.1" customHeight="1" x14ac:dyDescent="0.15">
      <c r="A379" s="1"/>
      <c r="E379" s="6"/>
      <c r="U379" s="33"/>
      <c r="AE379" s="1"/>
      <c r="AY379" s="1"/>
    </row>
    <row r="380" spans="1:51" ht="29.1" customHeight="1" x14ac:dyDescent="0.15">
      <c r="A380" s="1"/>
      <c r="E380" s="6"/>
      <c r="U380" s="33"/>
      <c r="AE380" s="1"/>
      <c r="AY380" s="1"/>
    </row>
    <row r="381" spans="1:51" ht="29.1" customHeight="1" x14ac:dyDescent="0.15">
      <c r="A381" s="1"/>
      <c r="E381" s="6"/>
      <c r="U381" s="33"/>
      <c r="AE381" s="1"/>
      <c r="AY381" s="1"/>
    </row>
    <row r="382" spans="1:51" ht="29.1" customHeight="1" x14ac:dyDescent="0.15">
      <c r="A382" s="1"/>
      <c r="E382" s="6"/>
      <c r="U382" s="33"/>
      <c r="AE382" s="1"/>
      <c r="AY382" s="1"/>
    </row>
    <row r="383" spans="1:51" ht="29.1" customHeight="1" x14ac:dyDescent="0.15">
      <c r="A383" s="1"/>
      <c r="E383" s="6"/>
      <c r="U383" s="33"/>
      <c r="AE383" s="1"/>
      <c r="AY383" s="1"/>
    </row>
    <row r="384" spans="1:51" ht="29.1" customHeight="1" x14ac:dyDescent="0.15">
      <c r="A384" s="1"/>
      <c r="E384" s="6"/>
      <c r="U384" s="33"/>
      <c r="AE384" s="1"/>
      <c r="AY384" s="1"/>
    </row>
    <row r="385" spans="1:51" ht="29.1" customHeight="1" x14ac:dyDescent="0.15">
      <c r="A385" s="1"/>
      <c r="E385" s="6"/>
      <c r="U385" s="33"/>
      <c r="AE385" s="1"/>
      <c r="AY385" s="1"/>
    </row>
    <row r="386" spans="1:51" ht="29.1" customHeight="1" x14ac:dyDescent="0.15">
      <c r="A386" s="1"/>
      <c r="E386" s="6"/>
      <c r="U386" s="33"/>
      <c r="AE386" s="1"/>
      <c r="AY386" s="1"/>
    </row>
    <row r="387" spans="1:51" ht="29.1" customHeight="1" x14ac:dyDescent="0.15">
      <c r="A387" s="1"/>
      <c r="E387" s="6"/>
      <c r="U387" s="33"/>
      <c r="AE387" s="1"/>
      <c r="AY387" s="1"/>
    </row>
    <row r="388" spans="1:51" ht="29.1" customHeight="1" x14ac:dyDescent="0.15">
      <c r="A388" s="1"/>
      <c r="E388" s="6"/>
      <c r="U388" s="33"/>
      <c r="AE388" s="1"/>
      <c r="AY388" s="1"/>
    </row>
    <row r="389" spans="1:51" ht="29.1" customHeight="1" x14ac:dyDescent="0.15">
      <c r="A389" s="1"/>
      <c r="E389" s="6"/>
      <c r="U389" s="33"/>
      <c r="AE389" s="1"/>
      <c r="AY389" s="1"/>
    </row>
    <row r="390" spans="1:51" ht="29.1" customHeight="1" x14ac:dyDescent="0.15">
      <c r="A390" s="1"/>
      <c r="E390" s="6"/>
      <c r="U390" s="33"/>
      <c r="AE390" s="1"/>
      <c r="AY390" s="1"/>
    </row>
    <row r="391" spans="1:51" ht="29.1" customHeight="1" x14ac:dyDescent="0.15">
      <c r="A391" s="1"/>
      <c r="E391" s="6"/>
      <c r="U391" s="33"/>
      <c r="AE391" s="1"/>
      <c r="AY391" s="1"/>
    </row>
    <row r="392" spans="1:51" ht="29.1" customHeight="1" x14ac:dyDescent="0.15">
      <c r="A392" s="1"/>
      <c r="E392" s="6"/>
      <c r="U392" s="33"/>
      <c r="AE392" s="1"/>
      <c r="AY392" s="1"/>
    </row>
    <row r="393" spans="1:51" ht="29.1" customHeight="1" x14ac:dyDescent="0.15">
      <c r="A393" s="1"/>
      <c r="E393" s="6"/>
      <c r="U393" s="33"/>
      <c r="AE393" s="1"/>
      <c r="AY393" s="1"/>
    </row>
    <row r="394" spans="1:51" ht="29.1" customHeight="1" x14ac:dyDescent="0.15">
      <c r="A394" s="1"/>
      <c r="E394" s="6"/>
      <c r="U394" s="33"/>
      <c r="AE394" s="1"/>
      <c r="AY394" s="1"/>
    </row>
    <row r="395" spans="1:51" ht="29.1" customHeight="1" x14ac:dyDescent="0.15">
      <c r="A395" s="1"/>
      <c r="E395" s="6"/>
      <c r="U395" s="33"/>
      <c r="AE395" s="1"/>
      <c r="AY395" s="1"/>
    </row>
    <row r="396" spans="1:51" ht="29.1" customHeight="1" x14ac:dyDescent="0.15">
      <c r="A396" s="1"/>
      <c r="E396" s="6"/>
      <c r="U396" s="33"/>
      <c r="AE396" s="1"/>
      <c r="AY396" s="1"/>
    </row>
    <row r="397" spans="1:51" ht="29.1" customHeight="1" x14ac:dyDescent="0.15">
      <c r="A397" s="1"/>
      <c r="E397" s="6"/>
      <c r="U397" s="33"/>
      <c r="AE397" s="1"/>
      <c r="AY397" s="1"/>
    </row>
    <row r="398" spans="1:51" ht="29.1" customHeight="1" x14ac:dyDescent="0.15">
      <c r="A398" s="1"/>
      <c r="E398" s="6"/>
      <c r="U398" s="33"/>
      <c r="AE398" s="1"/>
      <c r="AY398" s="1"/>
    </row>
    <row r="399" spans="1:51" ht="29.1" customHeight="1" x14ac:dyDescent="0.15">
      <c r="A399" s="1"/>
      <c r="E399" s="6"/>
      <c r="U399" s="33"/>
      <c r="AE399" s="1"/>
      <c r="AY399" s="1"/>
    </row>
    <row r="400" spans="1:51" ht="29.1" customHeight="1" x14ac:dyDescent="0.15">
      <c r="A400" s="1"/>
      <c r="E400" s="6"/>
      <c r="U400" s="33"/>
      <c r="AE400" s="1"/>
      <c r="AY400" s="1"/>
    </row>
    <row r="401" spans="1:51" ht="29.1" customHeight="1" x14ac:dyDescent="0.15">
      <c r="A401" s="1"/>
      <c r="E401" s="6"/>
      <c r="U401" s="33"/>
      <c r="AE401" s="1"/>
      <c r="AY401" s="1"/>
    </row>
    <row r="402" spans="1:51" ht="29.1" customHeight="1" x14ac:dyDescent="0.15">
      <c r="A402" s="1"/>
      <c r="E402" s="6"/>
      <c r="U402" s="33"/>
      <c r="AE402" s="1"/>
      <c r="AY402" s="1"/>
    </row>
    <row r="403" spans="1:51" ht="29.1" customHeight="1" x14ac:dyDescent="0.15">
      <c r="A403" s="1"/>
      <c r="E403" s="6"/>
      <c r="U403" s="33"/>
      <c r="AE403" s="1"/>
      <c r="AY403" s="1"/>
    </row>
    <row r="404" spans="1:51" ht="29.1" customHeight="1" x14ac:dyDescent="0.15">
      <c r="A404" s="1"/>
      <c r="E404" s="6"/>
      <c r="U404" s="33"/>
      <c r="AE404" s="1"/>
      <c r="AY404" s="1"/>
    </row>
    <row r="405" spans="1:51" ht="29.1" customHeight="1" x14ac:dyDescent="0.15">
      <c r="A405" s="1"/>
      <c r="E405" s="6"/>
      <c r="U405" s="33"/>
      <c r="AE405" s="1"/>
      <c r="AY405" s="1"/>
    </row>
    <row r="406" spans="1:51" ht="29.1" customHeight="1" x14ac:dyDescent="0.15">
      <c r="A406" s="1"/>
      <c r="E406" s="6"/>
      <c r="U406" s="33"/>
      <c r="AE406" s="1"/>
      <c r="AY406" s="1"/>
    </row>
    <row r="407" spans="1:51" ht="29.1" customHeight="1" x14ac:dyDescent="0.15">
      <c r="A407" s="1"/>
      <c r="E407" s="6"/>
      <c r="U407" s="33"/>
      <c r="AE407" s="1"/>
      <c r="AY407" s="1"/>
    </row>
    <row r="408" spans="1:51" ht="29.1" customHeight="1" x14ac:dyDescent="0.15">
      <c r="A408" s="1"/>
      <c r="E408" s="6"/>
      <c r="U408" s="33"/>
      <c r="AE408" s="1"/>
      <c r="AY408" s="1"/>
    </row>
    <row r="409" spans="1:51" ht="29.1" customHeight="1" x14ac:dyDescent="0.15">
      <c r="A409" s="1"/>
      <c r="E409" s="6"/>
      <c r="U409" s="33"/>
      <c r="AE409" s="1"/>
      <c r="AY409" s="1"/>
    </row>
    <row r="410" spans="1:51" ht="29.1" customHeight="1" x14ac:dyDescent="0.15">
      <c r="A410" s="1"/>
      <c r="E410" s="6"/>
      <c r="U410" s="33"/>
      <c r="AE410" s="1"/>
      <c r="AY410" s="1"/>
    </row>
    <row r="411" spans="1:51" ht="29.1" customHeight="1" x14ac:dyDescent="0.15">
      <c r="A411" s="1"/>
      <c r="E411" s="6"/>
      <c r="U411" s="33"/>
      <c r="AE411" s="1"/>
      <c r="AY411" s="1"/>
    </row>
    <row r="412" spans="1:51" ht="29.1" customHeight="1" x14ac:dyDescent="0.15">
      <c r="A412" s="1"/>
      <c r="E412" s="6"/>
      <c r="U412" s="33"/>
      <c r="AE412" s="1"/>
      <c r="AY412" s="1"/>
    </row>
    <row r="413" spans="1:51" ht="29.1" customHeight="1" x14ac:dyDescent="0.15">
      <c r="A413" s="1"/>
      <c r="E413" s="6"/>
      <c r="U413" s="33"/>
      <c r="AE413" s="1"/>
      <c r="AY413" s="1"/>
    </row>
    <row r="414" spans="1:51" ht="29.1" customHeight="1" x14ac:dyDescent="0.15">
      <c r="A414" s="1"/>
      <c r="E414" s="6"/>
      <c r="U414" s="33"/>
      <c r="AE414" s="1"/>
      <c r="AY414" s="1"/>
    </row>
    <row r="415" spans="1:51" ht="29.1" customHeight="1" x14ac:dyDescent="0.15">
      <c r="A415" s="1"/>
      <c r="E415" s="6"/>
      <c r="U415" s="33"/>
      <c r="AE415" s="1"/>
      <c r="AY415" s="1"/>
    </row>
    <row r="416" spans="1:51" ht="29.1" customHeight="1" x14ac:dyDescent="0.15">
      <c r="A416" s="1"/>
      <c r="E416" s="6"/>
      <c r="U416" s="33"/>
      <c r="AE416" s="1"/>
      <c r="AY416" s="1"/>
    </row>
    <row r="417" spans="1:51" ht="29.1" customHeight="1" x14ac:dyDescent="0.15">
      <c r="A417" s="1"/>
      <c r="E417" s="6"/>
      <c r="U417" s="33"/>
      <c r="AE417" s="1"/>
      <c r="AY417" s="1"/>
    </row>
    <row r="418" spans="1:51" ht="29.1" customHeight="1" x14ac:dyDescent="0.15">
      <c r="A418" s="1"/>
      <c r="E418" s="6"/>
      <c r="U418" s="33"/>
      <c r="AE418" s="1"/>
      <c r="AY418" s="1"/>
    </row>
    <row r="419" spans="1:51" ht="29.1" customHeight="1" x14ac:dyDescent="0.15">
      <c r="A419" s="1"/>
      <c r="E419" s="6"/>
      <c r="U419" s="33"/>
      <c r="AE419" s="1"/>
      <c r="AY419" s="1"/>
    </row>
    <row r="420" spans="1:51" ht="29.1" customHeight="1" x14ac:dyDescent="0.15">
      <c r="A420" s="1"/>
      <c r="E420" s="6"/>
      <c r="U420" s="33"/>
      <c r="AE420" s="1"/>
      <c r="AY420" s="1"/>
    </row>
    <row r="421" spans="1:51" ht="29.1" customHeight="1" x14ac:dyDescent="0.15">
      <c r="A421" s="1"/>
      <c r="E421" s="6"/>
      <c r="U421" s="33"/>
      <c r="AE421" s="1"/>
      <c r="AY421" s="1"/>
    </row>
    <row r="422" spans="1:51" ht="29.1" customHeight="1" x14ac:dyDescent="0.15">
      <c r="A422" s="1"/>
      <c r="E422" s="6"/>
      <c r="U422" s="33"/>
      <c r="AE422" s="1"/>
      <c r="AY422" s="1"/>
    </row>
    <row r="423" spans="1:51" ht="29.1" customHeight="1" x14ac:dyDescent="0.15">
      <c r="A423" s="1"/>
      <c r="E423" s="6"/>
      <c r="U423" s="33"/>
      <c r="AE423" s="1"/>
      <c r="AY423" s="1"/>
    </row>
    <row r="424" spans="1:51" ht="29.1" customHeight="1" x14ac:dyDescent="0.15">
      <c r="A424" s="1"/>
      <c r="E424" s="6"/>
      <c r="U424" s="33"/>
      <c r="AE424" s="1"/>
      <c r="AY424" s="1"/>
    </row>
  </sheetData>
  <phoneticPr fontId="2" type="noConversion"/>
  <dataValidations count="20">
    <dataValidation type="date" allowBlank="1" showInputMessage="1" showErrorMessage="1" sqref="E425:E65151 B95 B112 B41 B1:B2 B4:B12 B16:B22 B24:B25 B29:B35 B38:B39 B64:B66 B68:B73 B75:B78 B80:B81 B83:B84 B88 B92 B104:B110 B114:B116 B119:B120 B123:B125 B127 B130:B65151">
      <formula1>37621</formula1>
      <formula2>53327</formula2>
    </dataValidation>
    <dataValidation type="list" allowBlank="1" showInputMessage="1" showErrorMessage="1" sqref="F107 F1:F2 F64:F66 F68:F73 F75:F78 F80:F81 F83:F84 F88 F92 F130:F65151">
      <formula1>"M,F"</formula1>
    </dataValidation>
    <dataValidation type="list" allowBlank="1" showInputMessage="1" showErrorMessage="1" sqref="AW108:AW109 AL112 AW112 Z112:AB112 AQ112 Z1:AA2 AQ1:AQ2 AL1:AL2 AW1:AW2 Z4:AB12 AL4:AL12 AQ4:AQ12 AW4:AW12 AW16:AW17 AQ16:AQ17 AL16:AL17 Z16:AB17 AQ22 AW22 Z22:AB22 AL22 AL24:AL25 Z24:AB25 AQ24:AQ25 AW24:AW25 AL29:AL41 AQ29:AQ41 AW29:AW41 Z29:AB41 Z64:Z66 AQ64:AQ66 AL64:AL66 AQ68:AQ73 Z68:Z73 AL68:AL73 AL75:AL78 Z75:Z78 AQ75:AQ78 AQ80:AQ81 Z80:Z81 AL80:AL81 Z83:Z84 AQ83:AQ84 AL83:AL84 AL88 Z88 AQ88 Z92 AL92 AQ92 AW104:AW106 Z104:AB106 AL104:AL106 AQ104:AQ106 AQ108:AQ110 Z108:AB110 AL108:AL110 AQ114:AQ116 AL114:AL116 AW114:AW116 Z114:AB116 AL119:AL120 AQ119:AQ120 Z119:AB120 AW119:AW120 AQ123:AQ125 AW123:AW125 Z123:AB125 AL123:AL125 Z127:AB127 AW127 AQ127 AL127 AQ130:AQ65151 AL130:AL65151 Z130:AB65151 AW130:AW65151">
      <formula1>"Y, N, U"</formula1>
    </dataValidation>
    <dataValidation type="list" allowBlank="1" showInputMessage="1" showErrorMessage="1" sqref="G112 G1:G2 G4:G12 G16:G17 G22 G24:G25 G29:G52 G64:G66 G68:G73 G75:G78 G80:G81 G83:G84 G88 G92 G104:G110 G114:G116 G119:G120 G123:G125 G127 G130:G65151">
      <formula1>"WH, AA, AI, AS, HL, NH, MI, OTH, U"</formula1>
    </dataValidation>
    <dataValidation type="list" allowBlank="1" showInputMessage="1" showErrorMessage="1" sqref="H112 H1:H2 H4:H12 H16:H17 H22 H24:H25 H29:H41 H64:H66 H68:H73 H75:H78 H80:H81 H83:H84 H88 H92 H104:H106 H108:H110 H114:H116 H119:H120 H123:H125 H127 H130:H65151">
      <formula1>"R, L, A, U"</formula1>
    </dataValidation>
    <dataValidation type="list" allowBlank="1" showInputMessage="1" showErrorMessage="1" sqref="X108:X109 X112 X1:X2 X4:X12 X16:X17 X22 X24:X25 X29:X61 X64:X66 X68:X73 X75:X78 X80:X81 X83:X84 X88 X92 X104:X106 X114:X116 X119:X120 X123:X125 X127 X130:X65151">
      <formula1>"ACO, AFM, DYN, EFM, GNO, MNE, SEM, NA, NCL, OTH"</formula1>
    </dataValidation>
    <dataValidation type="list" allowBlank="1" showInputMessage="1" showErrorMessage="1" sqref="V112 W58:W59 V1:V2 V4:V12 V16:V17 V22 V24:V25 V29:V45 V53 V56:V59 V104:V106 V108:V110 V114:V116 V119:V120 V123:V125 V127 V130:V65151">
      <formula1>"FLU, NFL, NCL, OTH, U"</formula1>
    </dataValidation>
    <dataValidation type="list" allowBlank="1" showInputMessage="1" showErrorMessage="1" sqref="AN108:AN110 AP108:AP110 AN112 AP112 AG112 AP1:AP2 AG1:AG2 AN1:AN2 AG4:AG12 AP4:AP12 AN4:AN12 AG16:AG17 AN16:AN17 AP16:AP17 AP22 AN22 AG22 AG24:AG25 AP24:AP25 AN24:AN25 AG29:AG41 AN29:AN41 AP29:AP41 AG64:AG66 AP64:AP66 AN64:AN66 AP68:AP73 AG68:AG73 AN68:AN73 AN75:AN78 AG75:AG78 AP75:AP78 AP80:AP81 AG80:AG81 AN80:AN81 AG83:AG84 AP83:AP84 AN83:AN84 AN88 AG88 AP88 AG92 AN92 AP92 AG104:AG106 AP104:AP106 AN104:AN106 AG108:AG110 AG114:AG116 AN114:AN116 AP114:AP116 AG119:AG120 AP119:AP120 AN119:AN120 AP123:AP125 AG123:AG125 AN123:AN125 AP127 AG127 AN127 AG130:AG65151 AP130:AP65151 AN130:AN65151">
      <formula1>"L, R, B, NA, U"</formula1>
    </dataValidation>
    <dataValidation type="list" allowBlank="1" showInputMessage="1" showErrorMessage="1" sqref="AH112 AH1:AH2 AH4:AH12 AH16:AH17 AH22 AH24:AH25 AH29:AH41 AH64:AH66 AH68:AH73 AH75:AH78 AH80:AH81 AH83:AH84 AH88 AH92 AH104:AH106 AH108:AH110 AH114:AH116 AH119:AH120 AH123:AH125 AH127 AH130:AH65151">
      <formula1>"ISC, HEM, MIX, NA, U"</formula1>
    </dataValidation>
    <dataValidation type="list" allowBlank="1" showInputMessage="1" showErrorMessage="1" sqref="I112:J112 I4:J12 I16:J17 I22:J22 I24:J25 I29:J59 J60:J61 J64:J66 J68:J73 J75:J78 J80:J81 J83:J84 J88 J92 I104:J110 I114:J116 I119:J120 I123:J125 I127:J127 I130:J65151">
      <formula1>"Y, N"</formula1>
    </dataValidation>
    <dataValidation type="list" allowBlank="1" showInputMessage="1" showErrorMessage="1" sqref="P112 P1:P2 P4:P12 P16:P17 P22 P24:P25 P29:P41 P76:P78 P80:P81 P83:P84 P88 P92 P104:P110 P114:P116 P119:P120 P123:P125 P127 P130:P65151">
      <formula1>"MON, CHB, LBI, MUL, OTH, U"</formula1>
    </dataValidation>
    <dataValidation type="list" allowBlank="1" showInputMessage="1" showErrorMessage="1" sqref="T108:T109 T112 T1:T2 T4:T12 T16:T17 T22 T24:T25 T29:T41 T104:T106 T114:T116 T119:T120 T123:T125 T127 T130:T65151">
      <formula1>"ANX, PEN, PPA, RHD, SDM, CHI, OHI, TNR, TRE, NA, OTH, U"</formula1>
    </dataValidation>
    <dataValidation type="list" allowBlank="1" showInputMessage="1" showErrorMessage="1" sqref="M112 M1:M2 M4:M12 M16:M17 M22 M24:M25 M31:M41 M64:M66 M68:M73 M75:M78 M80:M81 M83:M84 M88 M92 M104:M110 M114:M116 M119:M120 M123:M125 M127 M130:M65151">
      <formula1>"R, W, U"</formula1>
    </dataValidation>
    <dataValidation type="list" allowBlank="1" showInputMessage="1" showErrorMessage="1" sqref="S112 S1:S2 S4:S12 S16:S17 S22 S24:S25 S29:S41 S64:S66 S68:S73 S75:S78 S80:S81 S83:S84 S88 S92 S104:S106 S108:S110 S114:S116 S119:S120 S123:S125 S127 S130:S65151">
      <formula1>"STR, OTH, U"</formula1>
    </dataValidation>
    <dataValidation type="list" allowBlank="1" showInputMessage="1" showErrorMessage="1" sqref="AD112 AD1:AD2 AD4:AD12 AD16:AD17 AD22 AD24:AD25 AD29:AD41 AD104:AD106 AD108:AD110 AD114:AD116 AD119:AD120 AD123:AD125 AD127 AD130:AD65151">
      <formula1>"RP, LP, RW, LW, NM, U"</formula1>
    </dataValidation>
    <dataValidation type="list" allowBlank="1" showInputMessage="1" showErrorMessage="1" sqref="H107">
      <formula1>"R, L, A"</formula1>
    </dataValidation>
    <dataValidation type="list" allowBlank="1" showInputMessage="1" showErrorMessage="1" sqref="F112 F4:F12 F16:F17 F22 F24:F25 F29:F41 F104:F106 F108:F110 F114:F116 F119:F120 F123:F125 F127">
      <formula1>"M, F"</formula1>
    </dataValidation>
    <dataValidation type="list" allowBlank="1" showInputMessage="1" showErrorMessage="1" sqref="W178:W65151 W106 W108 W114 W112 W116 W1:W2">
      <formula1>"ANO, BRO, CON, GLO, MTC, TCM, TCS, WER, NA, NCL, OTH, U"</formula1>
    </dataValidation>
    <dataValidation type="list" allowBlank="1" showInputMessage="1" showErrorMessage="1" sqref="C112 C41 C1:C2 C4:C12 C16:C22 C24:C25 C29:C39 C104:C106 C108:C110 C114:C116 C119:C120 C123:C125 C127 C130:C65151">
      <formula1>"PA, PS, SP, OF, OC, OS, U"</formula1>
    </dataValidation>
    <dataValidation type="list" allowBlank="1" showInputMessage="1" showErrorMessage="1" sqref="W119:W120 W4:W19 W22:W57 W64:W66 W68:W73 W75:W78 W80:W81 W83:W84 W88 W92 W104:W105 W107 W109:W110 W115 W123:W125 W127 W130:W177">
      <formula1>"ANO, BRO, CON, GLO, MTC, TCM, TCS, WER, NA, NCL, OPT, OTH, U"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ReadMe</vt:lpstr>
      <vt:lpstr>Time 1</vt:lpstr>
      <vt:lpstr>Repeats</vt:lpstr>
      <vt:lpstr>ReadMe!Print_Area</vt:lpstr>
      <vt:lpstr>ReadMe!Print_Titles</vt:lpstr>
    </vt:vector>
  </TitlesOfParts>
  <Company>CMU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MacWhinney</dc:creator>
  <cp:lastModifiedBy>md</cp:lastModifiedBy>
  <cp:lastPrinted>2007-11-26T22:02:35Z</cp:lastPrinted>
  <dcterms:created xsi:type="dcterms:W3CDTF">2007-05-19T13:48:08Z</dcterms:created>
  <dcterms:modified xsi:type="dcterms:W3CDTF">2021-09-08T16:40:07Z</dcterms:modified>
</cp:coreProperties>
</file>