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929" documentId="13_ncr:1_{2F400004-E652-4E60-AF98-6B4D8D866B29}" xr6:coauthVersionLast="47" xr6:coauthVersionMax="47" xr10:uidLastSave="{C89CA6BE-CAE5-495A-92B8-5D365BECAC0F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G27" i="3" s="1"/>
  <c r="H27" i="3" s="1"/>
  <c r="F25" i="3"/>
  <c r="G25" i="3" s="1"/>
  <c r="H25" i="3" s="1"/>
  <c r="G98" i="3"/>
  <c r="G99" i="3"/>
  <c r="H99" i="3" s="1"/>
  <c r="G42" i="3"/>
  <c r="H42" i="3" s="1"/>
  <c r="G41" i="3"/>
  <c r="H41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84" i="3"/>
  <c r="H84" i="3" s="1"/>
  <c r="G29" i="3"/>
  <c r="H29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5" i="3"/>
  <c r="H65" i="3" s="1"/>
  <c r="G64" i="3"/>
  <c r="H64" i="3" s="1"/>
  <c r="G63" i="3"/>
  <c r="H63" i="3" s="1"/>
  <c r="G62" i="3"/>
  <c r="H62" i="3" s="1"/>
  <c r="G61" i="3"/>
  <c r="H61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8" i="3"/>
  <c r="H38" i="3" s="1"/>
  <c r="G14" i="3"/>
  <c r="H14" i="3" s="1"/>
  <c r="G49" i="3"/>
  <c r="H49" i="3" s="1"/>
  <c r="G60" i="3"/>
  <c r="H60" i="3" s="1"/>
  <c r="G59" i="3"/>
  <c r="H59" i="3" s="1"/>
  <c r="H9" i="3" l="1"/>
  <c r="H7" i="3"/>
  <c r="G43" i="3"/>
  <c r="H43" i="3" s="1"/>
  <c r="H5" i="3" l="1"/>
  <c r="G44" i="3"/>
  <c r="H44" i="3" s="1"/>
  <c r="G45" i="3" l="1"/>
  <c r="H45" i="3" s="1"/>
  <c r="G48" i="3"/>
  <c r="H48" i="3" s="1"/>
  <c r="G50" i="3"/>
  <c r="H50" i="3" s="1"/>
  <c r="G51" i="3"/>
  <c r="H51" i="3" s="1"/>
  <c r="G52" i="3"/>
  <c r="H52" i="3" s="1"/>
  <c r="G53" i="3"/>
  <c r="H53" i="3" s="1"/>
  <c r="G54" i="3" l="1"/>
  <c r="H54" i="3" s="1"/>
  <c r="G55" i="3"/>
  <c r="H55" i="3" s="1"/>
  <c r="G56" i="3"/>
  <c r="H56" i="3" s="1"/>
  <c r="G57" i="3"/>
  <c r="H57" i="3" s="1"/>
  <c r="G58" i="3"/>
  <c r="H58" i="3" s="1"/>
  <c r="G47" i="3"/>
  <c r="H47" i="3" s="1"/>
  <c r="G46" i="3"/>
  <c r="H46" i="3" s="1"/>
</calcChain>
</file>

<file path=xl/sharedStrings.xml><?xml version="1.0" encoding="utf-8"?>
<sst xmlns="http://schemas.openxmlformats.org/spreadsheetml/2006/main" count="193" uniqueCount="148">
  <si>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</si>
  <si>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</si>
  <si>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</si>
  <si>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</si>
  <si>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</si>
  <si>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</si>
  <si>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</si>
  <si>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</si>
  <si>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</si>
  <si>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</si>
  <si>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</si>
  <si>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</si>
  <si>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</si>
  <si>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</si>
  <si>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</si>
  <si>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</si>
  <si>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</si>
  <si>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</si>
  <si>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</si>
  <si>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</si>
  <si>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</si>
  <si>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</si>
  <si>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</si>
  <si>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</si>
  <si>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</si>
  <si>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</si>
  <si>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</si>
  <si>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</si>
  <si>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</si>
  <si>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</si>
  <si>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</si>
  <si>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</si>
  <si>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</si>
  <si>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</si>
  <si>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</si>
  <si>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</si>
  <si>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</si>
  <si>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</si>
  <si>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</si>
  <si>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</si>
  <si>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</si>
  <si>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</si>
  <si>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</si>
  <si>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</si>
  <si>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</si>
  <si>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</si>
  <si>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</si>
  <si>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</si>
  <si>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</si>
  <si>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</si>
  <si>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</si>
  <si>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</si>
  <si>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</si>
  <si>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</si>
  <si>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</si>
  <si>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</si>
  <si>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</si>
  <si>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</si>
  <si>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</si>
  <si>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</si>
  <si>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</si>
  <si>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</si>
  <si>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</si>
  <si>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</si>
  <si>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</si>
  <si>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</si>
  <si>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</si>
  <si>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</si>
  <si>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</si>
  <si>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</si>
  <si>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</si>
  <si>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</si>
  <si>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</si>
  <si>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</si>
  <si>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</si>
  <si>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</si>
  <si>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</si>
  <si>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</si>
  <si>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</si>
  <si>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</si>
  <si>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</si>
  <si>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</si>
  <si>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</si>
  <si>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</si>
  <si>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</si>
  <si>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JLCPCB</t>
  </si>
  <si>
    <t>https://jlcpcb.com/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</si>
  <si>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</si>
  <si>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</si>
  <si>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</si>
  <si>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</si>
  <si>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</si>
  <si>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</si>
  <si>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</si>
  <si>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</si>
  <si>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</si>
  <si>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</si>
  <si>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</si>
  <si>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</si>
  <si>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</si>
  <si>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</si>
  <si>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</si>
  <si>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</si>
  <si>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</si>
  <si>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</si>
  <si>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</si>
  <si>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</si>
  <si>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</si>
  <si>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</si>
  <si>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</si>
  <si>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</si>
  <si>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</si>
  <si>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</si>
  <si>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</si>
  <si>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</si>
  <si>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</si>
  <si>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</si>
  <si>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</si>
  <si>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</si>
  <si>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</si>
  <si>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</si>
  <si>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</si>
  <si>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</si>
  <si>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</si>
  <si>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</si>
  <si>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</si>
  <si>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</si>
  <si>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</si>
  <si>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</si>
  <si>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https://www.amazon.ca/iExcell-Stainless-Socket-Button-Included/dp/B08H2HTTRT/?th=1</t>
  </si>
  <si>
    <t>B08H2HTTRT</t>
  </si>
  <si>
    <t>30_Tooth_Herringbone_Gear_-_V3</t>
  </si>
  <si>
    <t>Gear_Clamp_-_V3</t>
  </si>
  <si>
    <t>M3x0.5, 8mm Length, Button Head Hex Socket Drive Screws (2 Packs of 100)</t>
  </si>
  <si>
    <t>Driver Board PCB by Cyberfox361 (Upload Gerber files (ZIP file) jlcpcb.com to order)</t>
  </si>
  <si>
    <t>~137</t>
  </si>
  <si>
    <t>4A Rated Latching Push Button Switch 1NO1NC SPDT (or 1NO SPST) Black Metal Shell with Blue LED for 19mm 3/4"</t>
  </si>
  <si>
    <t>Electronics_Bay_Cover_-_V3</t>
  </si>
  <si>
    <t>12V ≥4A Power Supply, AC Adapter 100-240V 50-60hz (&lt; 125mm long, 55mm wide, 35mm tall)</t>
  </si>
  <si>
    <t>https://www.amazon.ca/gp/product/B01GEA8PQA/?th=1</t>
  </si>
  <si>
    <t>B01GEA8PQA</t>
  </si>
  <si>
    <t>https://www.amazon.ca/PGN-6003-2RS-Sealed-Ball-Bearing/dp/B07GVPRWG6/</t>
  </si>
  <si>
    <t>B07GVPRWG6</t>
  </si>
  <si>
    <t>6003 Size Ball Bearing, Sealed/Lubricated, Shielded, or Open, 17x35x10 mm (Pack of 2)</t>
  </si>
  <si>
    <t>6204 Size Ball Bearing, Sealed/Lubricated, Shielded, or Open, 20x47x14 mm (Pack of 2)</t>
  </si>
  <si>
    <t>https://www.amazon.ca/MAPLE-ACE-6204-2RS-Bearing-20x47x14mm/dp/B0971X5QJT/?th=1</t>
  </si>
  <si>
    <t>B0971X5QJT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</si>
  <si>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Aug-Sep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</si>
</sst>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sparkfun.com/products/8643" TargetMode="External"/><Relationship Id="rId18" Type="http://schemas.openxmlformats.org/officeDocument/2006/relationships/hyperlink" Target="https://www.amazon.ca/PGN-6003-2RS-Sealed-Ball-Bearing/dp/B07GVPRWG6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dp/B0BZ9YWN35/" TargetMode="External"/><Relationship Id="rId17" Type="http://schemas.openxmlformats.org/officeDocument/2006/relationships/hyperlink" Target="https://www.amazon.ca/gp/product/B01GEA8PQA/?th=1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buydisplay.com/small-size-arduino-code-lcd-20x4-i2c-character-display-wide-view-angle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iExcell-Stainless-Socket-Button-Included/dp/B08H2HTTRT/?th=1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crystalfontz.com/product/cfah2004dtmiet-character-display-20x4" TargetMode="External"/><Relationship Id="rId10" Type="http://schemas.openxmlformats.org/officeDocument/2006/relationships/hyperlink" Target="https://www.amazon.ca/BOJACK-Ceramic-Capacitor-Assortment-Capacitors/dp/B07P7HRGT9/" TargetMode="External"/><Relationship Id="rId19" Type="http://schemas.openxmlformats.org/officeDocument/2006/relationships/hyperlink" Target="https://www.amazon.ca/MAPLE-ACE-6204-2RS-Bearing-20x47x14mm/dp/B0971X5QJT/?th=1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opentip.com/Parts-Express-Mabuchi-Type-Motor-RS-555SH-12V-DC-Motor-9-15V-57mm-x-36mm-p-111287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7"/>
  <sheetViews>
    <sheetView showGridLines="0" tabSelected="1" zoomScaleNormal="10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1" ht="20.100000000000001" customHeight="1" x14ac:dyDescent="0.2">
      <c r="B1" s="129" t="s">
        <v>147</v>
      </c>
      <c r="C1" s="129"/>
      <c r="D1" s="129"/>
      <c r="E1" s="129"/>
      <c r="F1" s="129"/>
      <c r="G1" s="129"/>
      <c r="H1" s="129"/>
      <c r="I1" s="129"/>
    </row>
    <row r="2" spans="1:11" ht="20.100000000000001" customHeight="1" x14ac:dyDescent="0.2">
      <c r="B2" s="129"/>
      <c r="C2" s="129"/>
      <c r="D2" s="129"/>
      <c r="E2" s="129"/>
      <c r="F2" s="129"/>
      <c r="G2" s="129"/>
      <c r="H2" s="129"/>
      <c r="I2" s="129"/>
    </row>
    <row r="3" spans="1:11" ht="20.100000000000001" customHeight="1" thickBot="1" x14ac:dyDescent="0.25">
      <c r="B3" s="130"/>
      <c r="C3" s="130"/>
      <c r="D3" s="130"/>
      <c r="E3" s="130"/>
      <c r="F3" s="130"/>
      <c r="G3" s="130"/>
      <c r="H3" s="130"/>
      <c r="I3" s="130"/>
    </row>
    <row r="4" spans="1:11" s="31" customFormat="1" ht="26.25" customHeight="1" thickBot="1" x14ac:dyDescent="0.25">
      <c r="A4" s="10" t="s">
        <v>0</v>
      </c>
      <c r="B4" s="15" t="s">
        <v>7</v>
      </c>
      <c r="C4" s="107"/>
      <c r="G4" s="107" t="s">
        <v>93</v>
      </c>
      <c r="H4" s="110" t="s">
        <v>5</v>
      </c>
      <c r="I4" s="109"/>
    </row>
    <row r="5" spans="1:11" ht="15.75" customHeight="1" x14ac:dyDescent="0.2">
      <c r="A5" s="140" t="s">
        <v>4</v>
      </c>
      <c r="B5" s="3">
        <v>1</v>
      </c>
      <c r="C5" s="11" t="s">
        <v>92</v>
      </c>
      <c r="D5" s="28"/>
      <c r="E5" s="3"/>
      <c r="F5" s="3"/>
      <c r="G5" s="127">
        <v>225</v>
      </c>
      <c r="H5" s="127">
        <f xml:space="preserve"> H7+H9</f>
        <v>346.80053333333336</v>
      </c>
      <c r="I5" s="108"/>
      <c r="J5" s="88" t="s">
        <v>8</v>
      </c>
    </row>
    <row r="6" spans="1:11" ht="15.75" customHeight="1" thickBot="1" x14ac:dyDescent="0.25">
      <c r="A6" s="141"/>
      <c r="C6" s="11" t="s">
        <v>90</v>
      </c>
      <c r="D6" s="28"/>
      <c r="E6" s="3"/>
      <c r="F6" s="3"/>
      <c r="G6" s="128"/>
      <c r="H6" s="128"/>
      <c r="I6" s="105"/>
    </row>
    <row r="7" spans="1:11" ht="15.75" customHeight="1" x14ac:dyDescent="0.2">
      <c r="A7" s="141"/>
      <c r="B7" s="1">
        <v>1</v>
      </c>
      <c r="C7" s="11" t="s">
        <v>13</v>
      </c>
      <c r="D7" s="13"/>
      <c r="E7" s="34"/>
      <c r="F7" s="34"/>
      <c r="G7" s="102">
        <v>0</v>
      </c>
      <c r="H7" s="106">
        <f>SUM(H14:H29)</f>
        <v>249.59573333333336</v>
      </c>
      <c r="I7" s="104"/>
    </row>
    <row r="8" spans="1:11" ht="15.75" customHeight="1" x14ac:dyDescent="0.2">
      <c r="A8" s="141"/>
      <c r="B8" s="1"/>
      <c r="C8" s="11" t="s">
        <v>91</v>
      </c>
      <c r="D8" s="13"/>
      <c r="E8" s="34"/>
      <c r="F8" s="34"/>
      <c r="G8" s="102">
        <v>160</v>
      </c>
      <c r="H8" s="102">
        <v>0</v>
      </c>
      <c r="I8" s="104"/>
    </row>
    <row r="9" spans="1:11" ht="15.75" customHeight="1" x14ac:dyDescent="0.2">
      <c r="A9" s="141"/>
      <c r="B9" s="1">
        <v>1</v>
      </c>
      <c r="C9" s="11" t="s">
        <v>12</v>
      </c>
      <c r="D9" s="13"/>
      <c r="E9" s="34"/>
      <c r="F9" s="34"/>
      <c r="G9" s="102">
        <v>0</v>
      </c>
      <c r="H9" s="103">
        <f>SUM(H32:H38)</f>
        <v>97.20480000000002</v>
      </c>
      <c r="I9" s="104"/>
    </row>
    <row r="10" spans="1:11" ht="15.75" customHeight="1" x14ac:dyDescent="0.2">
      <c r="A10" s="141"/>
      <c r="B10" s="1"/>
      <c r="C10" s="11" t="s">
        <v>89</v>
      </c>
      <c r="D10" s="13"/>
      <c r="E10" s="34"/>
      <c r="F10" s="34"/>
      <c r="G10" s="102">
        <v>75</v>
      </c>
      <c r="H10" s="102">
        <v>0</v>
      </c>
      <c r="I10" s="104"/>
    </row>
    <row r="11" spans="1:11" s="74" customFormat="1" ht="15.75" customHeight="1" thickBot="1" x14ac:dyDescent="0.25">
      <c r="A11" s="142"/>
      <c r="B11" s="70"/>
      <c r="C11" s="75"/>
      <c r="D11" s="70"/>
      <c r="E11" s="70"/>
      <c r="F11" s="72"/>
      <c r="G11" s="71"/>
      <c r="H11" s="72"/>
      <c r="I11" s="73"/>
    </row>
    <row r="12" spans="1:11" s="85" customFormat="1" ht="26.25" thickBot="1" x14ac:dyDescent="0.25">
      <c r="A12" s="131" t="s">
        <v>77</v>
      </c>
      <c r="B12" s="82"/>
      <c r="C12" s="111"/>
      <c r="D12" s="107" t="s">
        <v>1</v>
      </c>
      <c r="E12" s="107" t="s">
        <v>6</v>
      </c>
      <c r="F12" s="112" t="s">
        <v>2</v>
      </c>
      <c r="G12" s="112" t="s">
        <v>3</v>
      </c>
      <c r="H12" s="107" t="s">
        <v>5</v>
      </c>
      <c r="I12" s="107" t="s">
        <v>10</v>
      </c>
      <c r="J12" s="107" t="s">
        <v>128</v>
      </c>
      <c r="K12" s="107" t="s">
        <v>128</v>
      </c>
    </row>
    <row r="13" spans="1:11" s="85" customFormat="1" ht="12.75" x14ac:dyDescent="0.2">
      <c r="A13" s="132"/>
      <c r="B13" s="82"/>
      <c r="C13" s="83"/>
      <c r="D13" s="82"/>
      <c r="E13" s="82"/>
      <c r="F13" s="16"/>
      <c r="G13" s="4"/>
      <c r="H13" s="16"/>
      <c r="I13" s="84"/>
      <c r="J13"/>
    </row>
    <row r="14" spans="1:11" s="85" customFormat="1" ht="15.75" customHeight="1" x14ac:dyDescent="0.2">
      <c r="A14" s="132"/>
      <c r="B14" s="82">
        <v>1</v>
      </c>
      <c r="C14" s="83" t="s">
        <v>47</v>
      </c>
      <c r="D14" s="87" t="s">
        <v>48</v>
      </c>
      <c r="E14" s="87" t="s">
        <v>50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6" t="s">
        <v>49</v>
      </c>
      <c r="J14" s="88" t="s">
        <v>8</v>
      </c>
    </row>
    <row r="15" spans="1:11" s="85" customFormat="1" ht="15.75" customHeight="1" x14ac:dyDescent="0.2">
      <c r="A15" s="132"/>
      <c r="B15" s="82">
        <v>1</v>
      </c>
      <c r="C15" s="83" t="s">
        <v>55</v>
      </c>
      <c r="D15" s="87" t="s">
        <v>48</v>
      </c>
      <c r="E15" s="87" t="s">
        <v>56</v>
      </c>
      <c r="F15" s="18">
        <v>10.75</v>
      </c>
      <c r="G15" s="4">
        <f t="shared" ref="G15:G38" si="0">F15*1.12</f>
        <v>12.040000000000001</v>
      </c>
      <c r="H15" s="16">
        <f t="shared" ref="H15:H38" si="1">B15*G15</f>
        <v>12.040000000000001</v>
      </c>
      <c r="I15" s="89" t="s">
        <v>54</v>
      </c>
      <c r="J15" s="88" t="s">
        <v>8</v>
      </c>
    </row>
    <row r="16" spans="1:11" s="85" customFormat="1" ht="15.75" customHeight="1" x14ac:dyDescent="0.2">
      <c r="A16" s="132"/>
      <c r="B16" s="82">
        <v>1</v>
      </c>
      <c r="C16" s="83" t="s">
        <v>88</v>
      </c>
      <c r="D16" s="87" t="s">
        <v>48</v>
      </c>
      <c r="E16" s="87" t="s">
        <v>64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6" t="s">
        <v>63</v>
      </c>
      <c r="J16" s="88" t="s">
        <v>8</v>
      </c>
    </row>
    <row r="17" spans="1:12" s="85" customFormat="1" ht="15.75" customHeight="1" x14ac:dyDescent="0.2">
      <c r="A17" s="132"/>
      <c r="B17" s="82">
        <v>1</v>
      </c>
      <c r="C17" s="83" t="s">
        <v>136</v>
      </c>
      <c r="D17" s="87" t="s">
        <v>48</v>
      </c>
      <c r="E17" s="87" t="s">
        <v>87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6" t="s">
        <v>94</v>
      </c>
      <c r="J17" s="88" t="s">
        <v>8</v>
      </c>
    </row>
    <row r="18" spans="1:12" s="85" customFormat="1" ht="15.75" customHeight="1" x14ac:dyDescent="0.2">
      <c r="A18" s="132"/>
      <c r="B18" s="82">
        <v>1</v>
      </c>
      <c r="C18" s="83" t="s">
        <v>67</v>
      </c>
      <c r="D18" s="87" t="s">
        <v>48</v>
      </c>
      <c r="E18" s="87" t="s">
        <v>66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6" t="s">
        <v>65</v>
      </c>
      <c r="J18" s="88" t="s">
        <v>8</v>
      </c>
    </row>
    <row r="19" spans="1:12" s="85" customFormat="1" ht="15.75" customHeight="1" x14ac:dyDescent="0.2">
      <c r="A19" s="132"/>
      <c r="B19" s="82">
        <v>1</v>
      </c>
      <c r="C19" s="83" t="s">
        <v>52</v>
      </c>
      <c r="D19" s="87" t="s">
        <v>48</v>
      </c>
      <c r="E19" s="87" t="s">
        <v>53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6" t="s">
        <v>51</v>
      </c>
      <c r="J19" s="88" t="s">
        <v>8</v>
      </c>
    </row>
    <row r="20" spans="1:12" s="85" customFormat="1" ht="15.75" customHeight="1" x14ac:dyDescent="0.2">
      <c r="A20" s="132"/>
      <c r="B20" s="82">
        <v>1</v>
      </c>
      <c r="C20" s="83" t="s">
        <v>69</v>
      </c>
      <c r="D20" s="87" t="s">
        <v>48</v>
      </c>
      <c r="E20" s="87" t="s">
        <v>70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6" t="s">
        <v>68</v>
      </c>
      <c r="J20" s="88" t="s">
        <v>8</v>
      </c>
    </row>
    <row r="21" spans="1:12" s="85" customFormat="1" ht="15.75" customHeight="1" x14ac:dyDescent="0.2">
      <c r="A21" s="132"/>
      <c r="B21" s="82">
        <v>1</v>
      </c>
      <c r="C21" s="83" t="s">
        <v>72</v>
      </c>
      <c r="D21" s="87" t="s">
        <v>48</v>
      </c>
      <c r="E21" s="87" t="s">
        <v>73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6" t="s">
        <v>71</v>
      </c>
      <c r="J21" s="88" t="s">
        <v>8</v>
      </c>
    </row>
    <row r="22" spans="1:12" s="85" customFormat="1" ht="15.75" customHeight="1" x14ac:dyDescent="0.2">
      <c r="A22" s="132"/>
      <c r="B22" s="82">
        <v>1</v>
      </c>
      <c r="C22" s="83" t="s">
        <v>138</v>
      </c>
      <c r="D22" s="87" t="s">
        <v>48</v>
      </c>
      <c r="E22" s="87" t="s">
        <v>140</v>
      </c>
      <c r="F22" s="18">
        <v>17.989999999999998</v>
      </c>
      <c r="G22" s="4">
        <f t="shared" si="0"/>
        <v>20.148800000000001</v>
      </c>
      <c r="H22" s="16">
        <f t="shared" si="1"/>
        <v>20.148800000000001</v>
      </c>
      <c r="I22" s="86" t="s">
        <v>139</v>
      </c>
      <c r="J22" s="88" t="s">
        <v>8</v>
      </c>
    </row>
    <row r="23" spans="1:12" s="85" customFormat="1" ht="15.75" customHeight="1" x14ac:dyDescent="0.2">
      <c r="A23" s="132"/>
      <c r="B23" s="82">
        <v>1</v>
      </c>
      <c r="C23" s="83" t="s">
        <v>76</v>
      </c>
      <c r="D23" s="87" t="s">
        <v>48</v>
      </c>
      <c r="E23" s="87" t="s">
        <v>75</v>
      </c>
      <c r="F23" s="18">
        <v>23.99</v>
      </c>
      <c r="G23" s="4">
        <f t="shared" si="0"/>
        <v>26.8688</v>
      </c>
      <c r="H23" s="16">
        <f t="shared" si="1"/>
        <v>26.8688</v>
      </c>
      <c r="I23" s="86" t="s">
        <v>74</v>
      </c>
      <c r="J23" s="88" t="s">
        <v>8</v>
      </c>
    </row>
    <row r="24" spans="1:12" s="85" customFormat="1" ht="15.75" customHeight="1" x14ac:dyDescent="0.2">
      <c r="A24" s="132"/>
      <c r="B24" s="82"/>
      <c r="C24" s="83"/>
      <c r="D24" s="87"/>
      <c r="E24" s="87"/>
      <c r="F24" s="18"/>
      <c r="G24" s="4"/>
      <c r="H24" s="16"/>
      <c r="I24" s="86"/>
      <c r="J24" s="90"/>
    </row>
    <row r="25" spans="1:12" s="85" customFormat="1" ht="15.75" customHeight="1" x14ac:dyDescent="0.2">
      <c r="A25" s="132"/>
      <c r="B25" s="82">
        <v>1</v>
      </c>
      <c r="C25" s="83" t="s">
        <v>117</v>
      </c>
      <c r="D25" s="87" t="s">
        <v>59</v>
      </c>
      <c r="E25" s="87" t="s">
        <v>58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6" t="s">
        <v>57</v>
      </c>
      <c r="J25" s="88" t="s">
        <v>8</v>
      </c>
      <c r="K25" s="89" t="s">
        <v>118</v>
      </c>
      <c r="L25" s="88" t="s">
        <v>8</v>
      </c>
    </row>
    <row r="26" spans="1:12" s="85" customFormat="1" ht="15.75" customHeight="1" x14ac:dyDescent="0.2">
      <c r="A26" s="132"/>
      <c r="B26" s="82"/>
      <c r="C26" s="83"/>
      <c r="D26" s="87"/>
      <c r="E26" s="87"/>
      <c r="F26" s="18"/>
      <c r="G26" s="4"/>
      <c r="H26" s="16"/>
      <c r="I26" s="86"/>
      <c r="J26" s="90"/>
    </row>
    <row r="27" spans="1:12" s="85" customFormat="1" ht="15.75" customHeight="1" x14ac:dyDescent="0.2">
      <c r="A27" s="132"/>
      <c r="B27" s="82">
        <v>1</v>
      </c>
      <c r="C27" s="83" t="s">
        <v>60</v>
      </c>
      <c r="D27" s="87" t="s">
        <v>61</v>
      </c>
      <c r="E27" s="87" t="s">
        <v>62</v>
      </c>
      <c r="F27" s="18">
        <f>(6.65+8)/0.75</f>
        <v>19.533333333333335</v>
      </c>
      <c r="G27" s="4">
        <f>F27*1.12</f>
        <v>21.877333333333336</v>
      </c>
      <c r="H27" s="16">
        <f>B27*G27</f>
        <v>21.877333333333336</v>
      </c>
      <c r="I27" s="86" t="s">
        <v>123</v>
      </c>
      <c r="J27" s="86" t="s">
        <v>127</v>
      </c>
      <c r="K27" s="89" t="s">
        <v>122</v>
      </c>
      <c r="L27" s="88" t="s">
        <v>8</v>
      </c>
    </row>
    <row r="28" spans="1:12" s="97" customFormat="1" ht="15.75" customHeight="1" x14ac:dyDescent="0.2">
      <c r="A28" s="132"/>
      <c r="B28" s="82"/>
      <c r="C28" s="83"/>
      <c r="D28" s="87"/>
      <c r="E28" s="87"/>
      <c r="F28" s="18"/>
      <c r="G28" s="4"/>
      <c r="H28" s="16"/>
      <c r="I28" s="96"/>
      <c r="J28" s="88"/>
    </row>
    <row r="29" spans="1:12" s="97" customFormat="1" ht="15.75" customHeight="1" x14ac:dyDescent="0.2">
      <c r="A29" s="132"/>
      <c r="B29" s="95">
        <v>1</v>
      </c>
      <c r="C29" s="83" t="s">
        <v>134</v>
      </c>
      <c r="D29" s="87" t="s">
        <v>85</v>
      </c>
      <c r="E29" s="100" t="s">
        <v>8</v>
      </c>
      <c r="F29" s="18">
        <v>4.87</v>
      </c>
      <c r="G29" s="4">
        <f>F29*1.12</f>
        <v>5.4544000000000006</v>
      </c>
      <c r="H29" s="99">
        <f>B29*G29</f>
        <v>5.4544000000000006</v>
      </c>
      <c r="I29" s="101" t="s">
        <v>86</v>
      </c>
      <c r="J29" s="88"/>
    </row>
    <row r="30" spans="1:12" s="94" customFormat="1" ht="15.75" customHeight="1" thickBot="1" x14ac:dyDescent="0.25">
      <c r="A30" s="133"/>
      <c r="B30" s="76"/>
      <c r="C30" s="91"/>
      <c r="D30" s="98"/>
      <c r="E30" s="98"/>
      <c r="F30" s="17"/>
      <c r="G30" s="71"/>
      <c r="H30" s="72"/>
      <c r="I30" s="92"/>
      <c r="J30" s="93" t="s">
        <v>8</v>
      </c>
    </row>
    <row r="31" spans="1:12" s="85" customFormat="1" ht="15.75" customHeight="1" x14ac:dyDescent="0.2">
      <c r="A31" s="134" t="s">
        <v>9</v>
      </c>
      <c r="B31" s="82"/>
      <c r="C31" s="83"/>
      <c r="D31" s="82"/>
      <c r="E31" s="82"/>
      <c r="F31" s="16"/>
      <c r="G31" s="4"/>
      <c r="H31" s="16"/>
      <c r="I31" s="84"/>
      <c r="J31" s="88" t="s">
        <v>8</v>
      </c>
    </row>
    <row r="32" spans="1:12" s="85" customFormat="1" ht="15.75" customHeight="1" x14ac:dyDescent="0.2">
      <c r="A32" s="135"/>
      <c r="B32" s="82">
        <v>1</v>
      </c>
      <c r="C32" s="83" t="s">
        <v>125</v>
      </c>
      <c r="D32" s="87" t="s">
        <v>48</v>
      </c>
      <c r="E32" s="87" t="s">
        <v>126</v>
      </c>
      <c r="F32" s="18">
        <v>15.99</v>
      </c>
      <c r="G32" s="4">
        <f t="shared" si="0"/>
        <v>17.908800000000003</v>
      </c>
      <c r="H32" s="16">
        <f t="shared" ref="H32" si="2">B32*G32</f>
        <v>17.908800000000003</v>
      </c>
      <c r="I32" s="86" t="s">
        <v>124</v>
      </c>
      <c r="J32" s="88" t="s">
        <v>8</v>
      </c>
    </row>
    <row r="33" spans="1:10" s="85" customFormat="1" ht="15.75" customHeight="1" x14ac:dyDescent="0.2">
      <c r="A33" s="135"/>
      <c r="B33" s="87" t="s">
        <v>135</v>
      </c>
      <c r="C33" s="83" t="s">
        <v>133</v>
      </c>
      <c r="D33" s="87" t="s">
        <v>48</v>
      </c>
      <c r="E33" s="87" t="s">
        <v>130</v>
      </c>
      <c r="F33" s="18">
        <v>12.99</v>
      </c>
      <c r="G33" s="4">
        <f t="shared" si="0"/>
        <v>14.548800000000002</v>
      </c>
      <c r="H33" s="16">
        <f>2*G33</f>
        <v>29.097600000000003</v>
      </c>
      <c r="I33" s="86" t="s">
        <v>129</v>
      </c>
      <c r="J33" s="88" t="s">
        <v>8</v>
      </c>
    </row>
    <row r="34" spans="1:10" s="85" customFormat="1" ht="15.75" customHeight="1" x14ac:dyDescent="0.2">
      <c r="A34" s="135"/>
      <c r="B34" s="82">
        <v>1</v>
      </c>
      <c r="C34" s="83" t="s">
        <v>144</v>
      </c>
      <c r="D34" s="87" t="s">
        <v>48</v>
      </c>
      <c r="E34" s="87" t="s">
        <v>146</v>
      </c>
      <c r="F34" s="18">
        <v>13.35</v>
      </c>
      <c r="G34" s="4">
        <f t="shared" si="0"/>
        <v>14.952000000000002</v>
      </c>
      <c r="H34" s="16">
        <f t="shared" si="1"/>
        <v>14.952000000000002</v>
      </c>
      <c r="I34" s="86" t="s">
        <v>145</v>
      </c>
      <c r="J34" s="88" t="s">
        <v>8</v>
      </c>
    </row>
    <row r="35" spans="1:10" s="85" customFormat="1" ht="15.75" customHeight="1" x14ac:dyDescent="0.2">
      <c r="A35" s="135"/>
      <c r="B35" s="82">
        <v>1</v>
      </c>
      <c r="C35" s="83" t="s">
        <v>143</v>
      </c>
      <c r="D35" s="87" t="s">
        <v>48</v>
      </c>
      <c r="E35" s="87" t="s">
        <v>142</v>
      </c>
      <c r="F35" s="18">
        <v>15.08</v>
      </c>
      <c r="G35" s="4">
        <f t="shared" si="0"/>
        <v>16.889600000000002</v>
      </c>
      <c r="H35" s="16">
        <f t="shared" si="1"/>
        <v>16.889600000000002</v>
      </c>
      <c r="I35" s="86" t="s">
        <v>141</v>
      </c>
      <c r="J35" s="88" t="s">
        <v>8</v>
      </c>
    </row>
    <row r="36" spans="1:10" s="85" customFormat="1" ht="15.75" customHeight="1" x14ac:dyDescent="0.2">
      <c r="A36" s="135"/>
      <c r="B36" s="82">
        <v>1</v>
      </c>
      <c r="C36" s="83" t="s">
        <v>78</v>
      </c>
      <c r="D36" s="87" t="s">
        <v>48</v>
      </c>
      <c r="E36" s="87" t="s">
        <v>80</v>
      </c>
      <c r="F36" s="18">
        <v>9.99</v>
      </c>
      <c r="G36" s="4">
        <f t="shared" si="0"/>
        <v>11.188800000000001</v>
      </c>
      <c r="H36" s="16">
        <f t="shared" si="1"/>
        <v>11.188800000000001</v>
      </c>
      <c r="I36" s="86" t="s">
        <v>79</v>
      </c>
      <c r="J36" s="88" t="s">
        <v>8</v>
      </c>
    </row>
    <row r="37" spans="1:10" s="85" customFormat="1" ht="15.75" customHeight="1" x14ac:dyDescent="0.2">
      <c r="A37" s="135"/>
      <c r="B37" s="82"/>
      <c r="C37" s="83"/>
      <c r="D37" s="82"/>
      <c r="E37" s="82"/>
      <c r="F37" s="18"/>
      <c r="G37" s="4"/>
      <c r="H37" s="16"/>
      <c r="I37" s="84"/>
      <c r="J37" s="88" t="s">
        <v>8</v>
      </c>
    </row>
    <row r="38" spans="1:10" s="85" customFormat="1" ht="15.75" customHeight="1" x14ac:dyDescent="0.2">
      <c r="A38" s="135"/>
      <c r="B38" s="82">
        <v>4</v>
      </c>
      <c r="C38" s="83" t="s">
        <v>84</v>
      </c>
      <c r="D38" s="87" t="s">
        <v>82</v>
      </c>
      <c r="E38" s="87" t="s">
        <v>83</v>
      </c>
      <c r="F38" s="18">
        <v>1.6</v>
      </c>
      <c r="G38" s="4">
        <f t="shared" si="0"/>
        <v>1.7920000000000003</v>
      </c>
      <c r="H38" s="16">
        <f t="shared" si="1"/>
        <v>7.168000000000001</v>
      </c>
      <c r="I38" s="86" t="s">
        <v>81</v>
      </c>
      <c r="J38" s="88" t="s">
        <v>8</v>
      </c>
    </row>
    <row r="39" spans="1:10" s="81" customFormat="1" ht="15.75" customHeight="1" thickBot="1" x14ac:dyDescent="0.25">
      <c r="A39" s="136"/>
      <c r="B39" s="76"/>
      <c r="C39" s="77"/>
      <c r="D39" s="76"/>
      <c r="E39" s="76"/>
      <c r="F39" s="78"/>
      <c r="G39" s="79"/>
      <c r="H39" s="78"/>
      <c r="I39" s="80"/>
      <c r="J39" s="88" t="s">
        <v>8</v>
      </c>
    </row>
    <row r="40" spans="1:10" ht="15.75" customHeight="1" x14ac:dyDescent="0.2">
      <c r="A40" s="137" t="s">
        <v>11</v>
      </c>
      <c r="B40" s="3"/>
      <c r="C40" s="118" t="s">
        <v>114</v>
      </c>
      <c r="D40" s="69"/>
      <c r="E40" s="69"/>
      <c r="F40" s="16"/>
      <c r="G40" s="4"/>
      <c r="H40" s="16"/>
      <c r="I40" s="23"/>
      <c r="J40" s="88" t="s">
        <v>8</v>
      </c>
    </row>
    <row r="41" spans="1:10" ht="15.75" customHeight="1" x14ac:dyDescent="0.2">
      <c r="A41" s="138"/>
      <c r="B41" s="3">
        <v>1</v>
      </c>
      <c r="C41" s="118" t="s">
        <v>137</v>
      </c>
      <c r="D41" s="69"/>
      <c r="E41" s="69"/>
      <c r="F41" s="18">
        <v>0</v>
      </c>
      <c r="G41" s="4">
        <f t="shared" ref="G41:G42" si="3">1.12 * F41</f>
        <v>0</v>
      </c>
      <c r="H41" s="16">
        <f t="shared" ref="H41:H42" si="4">B41*G41</f>
        <v>0</v>
      </c>
      <c r="I41" s="23"/>
      <c r="J41" s="88" t="s">
        <v>8</v>
      </c>
    </row>
    <row r="42" spans="1:10" ht="15.75" customHeight="1" x14ac:dyDescent="0.2">
      <c r="A42" s="138"/>
      <c r="B42" s="3">
        <v>1</v>
      </c>
      <c r="C42" s="118" t="s">
        <v>108</v>
      </c>
      <c r="D42" s="69"/>
      <c r="E42" s="69"/>
      <c r="F42" s="18">
        <v>0</v>
      </c>
      <c r="G42" s="4">
        <f t="shared" si="3"/>
        <v>0</v>
      </c>
      <c r="H42" s="16">
        <f t="shared" si="4"/>
        <v>0</v>
      </c>
      <c r="I42" s="23"/>
      <c r="J42" s="88" t="s">
        <v>8</v>
      </c>
    </row>
    <row r="43" spans="1:10" ht="15.75" customHeight="1" x14ac:dyDescent="0.2">
      <c r="A43" s="138"/>
      <c r="B43" s="1">
        <v>1</v>
      </c>
      <c r="C43" s="11" t="s">
        <v>14</v>
      </c>
      <c r="D43" s="69"/>
      <c r="E43" s="69"/>
      <c r="F43" s="18">
        <v>0</v>
      </c>
      <c r="G43" s="4">
        <f t="shared" ref="G43" si="5">1.12 * F43</f>
        <v>0</v>
      </c>
      <c r="H43" s="16">
        <f t="shared" ref="H43:H82" si="6">B43*G43</f>
        <v>0</v>
      </c>
      <c r="I43" s="23"/>
      <c r="J43" s="88" t="s">
        <v>8</v>
      </c>
    </row>
    <row r="44" spans="1:10" ht="15.75" customHeight="1" x14ac:dyDescent="0.2">
      <c r="A44" s="138"/>
      <c r="B44" s="1">
        <v>1</v>
      </c>
      <c r="C44" s="11" t="s">
        <v>15</v>
      </c>
      <c r="D44" s="13"/>
      <c r="E44" s="34"/>
      <c r="F44" s="18">
        <v>0</v>
      </c>
      <c r="G44" s="4">
        <f t="shared" ref="G44" si="7">1.12 * F44</f>
        <v>0</v>
      </c>
      <c r="H44" s="16">
        <f t="shared" si="6"/>
        <v>0</v>
      </c>
      <c r="I44" s="23"/>
    </row>
    <row r="45" spans="1:10" ht="15.75" customHeight="1" x14ac:dyDescent="0.2">
      <c r="A45" s="138"/>
      <c r="B45" s="1">
        <v>1</v>
      </c>
      <c r="C45" s="11" t="s">
        <v>16</v>
      </c>
      <c r="D45" s="13"/>
      <c r="E45" s="34"/>
      <c r="F45" s="18">
        <v>0</v>
      </c>
      <c r="G45" s="4">
        <f t="shared" ref="G45" si="8">1.12 * F45</f>
        <v>0</v>
      </c>
      <c r="H45" s="16">
        <f t="shared" si="6"/>
        <v>0</v>
      </c>
      <c r="I45" s="23"/>
    </row>
    <row r="46" spans="1:10" ht="15.75" customHeight="1" x14ac:dyDescent="0.2">
      <c r="A46" s="138"/>
      <c r="B46" s="1">
        <v>1</v>
      </c>
      <c r="C46" s="11" t="s">
        <v>17</v>
      </c>
      <c r="D46" s="13"/>
      <c r="E46" s="34"/>
      <c r="F46" s="18">
        <v>0</v>
      </c>
      <c r="G46" s="4">
        <f t="shared" ref="G46" si="9">1.12 * F46</f>
        <v>0</v>
      </c>
      <c r="H46" s="16">
        <f t="shared" si="6"/>
        <v>0</v>
      </c>
      <c r="I46" s="24"/>
    </row>
    <row r="47" spans="1:10" s="52" customFormat="1" ht="15.75" customHeight="1" x14ac:dyDescent="0.2">
      <c r="A47" s="138"/>
      <c r="B47" s="46">
        <v>1</v>
      </c>
      <c r="C47" s="47" t="s">
        <v>18</v>
      </c>
      <c r="D47" s="46"/>
      <c r="E47" s="48"/>
      <c r="F47" s="49">
        <v>0</v>
      </c>
      <c r="G47" s="50">
        <f t="shared" ref="G47" si="10">1.12 * F47</f>
        <v>0</v>
      </c>
      <c r="H47" s="16">
        <f t="shared" si="6"/>
        <v>0</v>
      </c>
      <c r="I47" s="51"/>
    </row>
    <row r="48" spans="1:10" ht="15.75" customHeight="1" x14ac:dyDescent="0.2">
      <c r="A48" s="138"/>
      <c r="B48" s="1">
        <v>1</v>
      </c>
      <c r="C48" s="11" t="s">
        <v>19</v>
      </c>
      <c r="D48" s="13"/>
      <c r="E48" s="34"/>
      <c r="F48" s="18">
        <v>0</v>
      </c>
      <c r="G48" s="4">
        <f t="shared" ref="G48:G53" si="11">1.12 * F48</f>
        <v>0</v>
      </c>
      <c r="H48" s="16">
        <f t="shared" si="6"/>
        <v>0</v>
      </c>
      <c r="I48" s="24"/>
    </row>
    <row r="49" spans="1:9" ht="15.75" customHeight="1" x14ac:dyDescent="0.2">
      <c r="A49" s="138"/>
      <c r="B49" s="1">
        <v>1</v>
      </c>
      <c r="C49" s="11" t="s">
        <v>20</v>
      </c>
      <c r="D49" s="13"/>
      <c r="E49" s="34"/>
      <c r="F49" s="18">
        <v>0</v>
      </c>
      <c r="G49" s="4">
        <f t="shared" si="11"/>
        <v>0</v>
      </c>
      <c r="H49" s="16">
        <f t="shared" si="6"/>
        <v>0</v>
      </c>
      <c r="I49" s="21"/>
    </row>
    <row r="50" spans="1:9" ht="15.75" customHeight="1" x14ac:dyDescent="0.2">
      <c r="A50" s="138"/>
      <c r="B50" s="1">
        <v>1</v>
      </c>
      <c r="C50" s="11" t="s">
        <v>21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4"/>
    </row>
    <row r="51" spans="1:9" ht="15.75" customHeight="1" x14ac:dyDescent="0.2">
      <c r="A51" s="138"/>
      <c r="B51" s="22">
        <v>1</v>
      </c>
      <c r="C51" s="32" t="s">
        <v>22</v>
      </c>
      <c r="D51" s="13"/>
      <c r="E51" s="35"/>
      <c r="F51" s="18">
        <v>0</v>
      </c>
      <c r="G51" s="4">
        <f t="shared" si="11"/>
        <v>0</v>
      </c>
      <c r="H51" s="16">
        <f t="shared" si="6"/>
        <v>0</v>
      </c>
      <c r="I51" s="36"/>
    </row>
    <row r="52" spans="1:9" ht="15.75" customHeight="1" x14ac:dyDescent="0.2">
      <c r="A52" s="138"/>
      <c r="B52" s="22">
        <v>1</v>
      </c>
      <c r="C52" s="32" t="s">
        <v>23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8"/>
      <c r="B53" s="22">
        <v>1</v>
      </c>
      <c r="C53" s="32" t="s">
        <v>24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8"/>
      <c r="B54" s="22">
        <v>1</v>
      </c>
      <c r="C54" s="32" t="s">
        <v>25</v>
      </c>
      <c r="D54" s="13"/>
      <c r="E54" s="35"/>
      <c r="F54" s="18">
        <v>0</v>
      </c>
      <c r="G54" s="4">
        <f t="shared" ref="G54:G58" si="12">1.12 * F54</f>
        <v>0</v>
      </c>
      <c r="H54" s="16">
        <f t="shared" si="6"/>
        <v>0</v>
      </c>
      <c r="I54" s="36"/>
    </row>
    <row r="55" spans="1:9" ht="15.75" customHeight="1" x14ac:dyDescent="0.2">
      <c r="A55" s="138"/>
      <c r="B55" s="22">
        <v>1</v>
      </c>
      <c r="C55" s="32" t="s">
        <v>26</v>
      </c>
      <c r="D55" s="27"/>
      <c r="E55" s="35"/>
      <c r="F55" s="18">
        <v>0</v>
      </c>
      <c r="G55" s="4">
        <f t="shared" si="12"/>
        <v>0</v>
      </c>
      <c r="H55" s="16">
        <f t="shared" si="6"/>
        <v>0</v>
      </c>
      <c r="I55" s="33"/>
    </row>
    <row r="56" spans="1:9" ht="15.75" customHeight="1" x14ac:dyDescent="0.2">
      <c r="A56" s="138"/>
      <c r="B56" s="22">
        <v>1</v>
      </c>
      <c r="C56" s="32" t="s">
        <v>27</v>
      </c>
      <c r="D56" s="3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8"/>
      <c r="B57" s="22">
        <v>1</v>
      </c>
      <c r="C57" s="32" t="s">
        <v>28</v>
      </c>
      <c r="D57" s="13"/>
      <c r="E57" s="34"/>
      <c r="F57" s="18">
        <v>0</v>
      </c>
      <c r="G57" s="4">
        <f t="shared" si="12"/>
        <v>0</v>
      </c>
      <c r="H57" s="16">
        <f t="shared" si="6"/>
        <v>0</v>
      </c>
      <c r="I57" s="24"/>
    </row>
    <row r="58" spans="1:9" ht="15.75" customHeight="1" x14ac:dyDescent="0.2">
      <c r="A58" s="138"/>
      <c r="B58" s="22">
        <v>1</v>
      </c>
      <c r="C58" s="32" t="s">
        <v>29</v>
      </c>
      <c r="D58" s="27"/>
      <c r="E58" s="35"/>
      <c r="F58" s="18">
        <v>0</v>
      </c>
      <c r="G58" s="4">
        <f t="shared" si="12"/>
        <v>0</v>
      </c>
      <c r="H58" s="16">
        <f t="shared" si="6"/>
        <v>0</v>
      </c>
      <c r="I58" s="42"/>
    </row>
    <row r="59" spans="1:9" ht="15.75" customHeight="1" x14ac:dyDescent="0.2">
      <c r="A59" s="138"/>
      <c r="B59" s="22">
        <v>1</v>
      </c>
      <c r="C59" s="32" t="s">
        <v>30</v>
      </c>
      <c r="D59" s="37"/>
      <c r="E59" s="35"/>
      <c r="F59" s="18">
        <v>0</v>
      </c>
      <c r="G59" s="4">
        <f t="shared" ref="G59:G60" si="13">1.12 * F59</f>
        <v>0</v>
      </c>
      <c r="H59" s="16">
        <f t="shared" si="6"/>
        <v>0</v>
      </c>
      <c r="I59" s="42"/>
    </row>
    <row r="60" spans="1:9" ht="15.75" customHeight="1" x14ac:dyDescent="0.2">
      <c r="A60" s="138"/>
      <c r="B60" s="22">
        <v>1</v>
      </c>
      <c r="C60" s="32" t="s">
        <v>31</v>
      </c>
      <c r="D60" s="37"/>
      <c r="E60" s="35"/>
      <c r="F60" s="18">
        <v>0</v>
      </c>
      <c r="G60" s="4">
        <f t="shared" si="13"/>
        <v>0</v>
      </c>
      <c r="H60" s="16">
        <f t="shared" si="6"/>
        <v>0</v>
      </c>
      <c r="I60" s="33"/>
    </row>
    <row r="61" spans="1:9" ht="15.75" customHeight="1" x14ac:dyDescent="0.2">
      <c r="A61" s="138"/>
      <c r="B61" s="22">
        <v>1</v>
      </c>
      <c r="C61" s="32" t="s">
        <v>32</v>
      </c>
      <c r="D61" s="37"/>
      <c r="E61" s="35"/>
      <c r="F61" s="18">
        <v>0</v>
      </c>
      <c r="G61" s="4">
        <f t="shared" ref="G61:G74" si="14">1.12 * F61</f>
        <v>0</v>
      </c>
      <c r="H61" s="16">
        <f t="shared" si="6"/>
        <v>0</v>
      </c>
      <c r="I61" s="33"/>
    </row>
    <row r="62" spans="1:9" ht="15.75" customHeight="1" x14ac:dyDescent="0.2">
      <c r="A62" s="138"/>
      <c r="B62" s="22">
        <v>1</v>
      </c>
      <c r="C62" s="32" t="s">
        <v>33</v>
      </c>
      <c r="D62" s="37"/>
      <c r="E62" s="35"/>
      <c r="F62" s="18">
        <v>0</v>
      </c>
      <c r="G62" s="4">
        <f t="shared" si="14"/>
        <v>0</v>
      </c>
      <c r="H62" s="16">
        <f t="shared" si="6"/>
        <v>0</v>
      </c>
      <c r="I62" s="33"/>
    </row>
    <row r="63" spans="1:9" ht="15.75" customHeight="1" x14ac:dyDescent="0.2">
      <c r="A63" s="138"/>
      <c r="B63" s="22">
        <v>1</v>
      </c>
      <c r="C63" s="32" t="s">
        <v>34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8"/>
      <c r="B64" s="22">
        <v>1</v>
      </c>
      <c r="C64" s="32" t="s">
        <v>35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8"/>
      <c r="B65" s="22">
        <v>1</v>
      </c>
      <c r="C65" s="116" t="s">
        <v>36</v>
      </c>
      <c r="D65" s="37"/>
      <c r="E65" s="35"/>
      <c r="F65" s="146">
        <v>0</v>
      </c>
      <c r="G65" s="149">
        <f t="shared" si="14"/>
        <v>0</v>
      </c>
      <c r="H65" s="146">
        <f t="shared" si="6"/>
        <v>0</v>
      </c>
      <c r="I65" s="33"/>
    </row>
    <row r="66" spans="1:9" ht="15.75" customHeight="1" x14ac:dyDescent="0.2">
      <c r="A66" s="138"/>
      <c r="B66" s="22" t="s">
        <v>119</v>
      </c>
      <c r="C66" s="116" t="s">
        <v>120</v>
      </c>
      <c r="D66" s="37"/>
      <c r="E66" s="35"/>
      <c r="F66" s="147"/>
      <c r="G66" s="150"/>
      <c r="H66" s="147"/>
      <c r="I66" s="33"/>
    </row>
    <row r="67" spans="1:9" ht="15.75" customHeight="1" x14ac:dyDescent="0.2">
      <c r="A67" s="138"/>
      <c r="B67" s="22" t="s">
        <v>119</v>
      </c>
      <c r="C67" s="116" t="s">
        <v>121</v>
      </c>
      <c r="D67" s="37"/>
      <c r="E67" s="35"/>
      <c r="F67" s="148"/>
      <c r="G67" s="151"/>
      <c r="H67" s="148"/>
      <c r="I67" s="33"/>
    </row>
    <row r="68" spans="1:9" ht="15.75" customHeight="1" x14ac:dyDescent="0.2">
      <c r="A68" s="138"/>
      <c r="B68" s="22">
        <v>1</v>
      </c>
      <c r="C68" s="32" t="s">
        <v>37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8"/>
      <c r="B69" s="22">
        <v>1</v>
      </c>
      <c r="C69" s="116" t="s">
        <v>109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8"/>
      <c r="B70" s="22">
        <v>1</v>
      </c>
      <c r="C70" s="116" t="s">
        <v>116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8"/>
      <c r="B71" s="22">
        <v>1</v>
      </c>
      <c r="C71" s="32" t="s">
        <v>115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8"/>
      <c r="B72" s="22">
        <v>1</v>
      </c>
      <c r="C72" s="32" t="s">
        <v>38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8"/>
      <c r="B73" s="22">
        <v>1</v>
      </c>
      <c r="C73" s="32" t="s">
        <v>39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8"/>
      <c r="B74" s="22">
        <v>1</v>
      </c>
      <c r="C74" s="32" t="s">
        <v>40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8"/>
      <c r="B75" s="22">
        <v>1</v>
      </c>
      <c r="C75" s="32" t="s">
        <v>41</v>
      </c>
      <c r="D75" s="37"/>
      <c r="E75" s="35"/>
      <c r="F75" s="18">
        <v>0</v>
      </c>
      <c r="G75" s="4">
        <f t="shared" ref="G75:G82" si="15">1.12 * F75</f>
        <v>0</v>
      </c>
      <c r="H75" s="16">
        <f t="shared" si="6"/>
        <v>0</v>
      </c>
      <c r="I75" s="33"/>
    </row>
    <row r="76" spans="1:9" ht="15.75" customHeight="1" x14ac:dyDescent="0.2">
      <c r="A76" s="138"/>
      <c r="B76" s="22">
        <v>1</v>
      </c>
      <c r="C76" s="32" t="s">
        <v>42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8"/>
      <c r="B77" s="22">
        <v>1</v>
      </c>
      <c r="C77" s="32" t="s">
        <v>43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8"/>
      <c r="B78" s="22">
        <v>1</v>
      </c>
      <c r="C78" s="116" t="s">
        <v>132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8"/>
      <c r="B79" s="22">
        <v>1</v>
      </c>
      <c r="C79" s="116" t="s">
        <v>110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8"/>
      <c r="B80" s="22">
        <v>1</v>
      </c>
      <c r="C80" s="116" t="s">
        <v>131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8"/>
      <c r="B81" s="22">
        <v>1</v>
      </c>
      <c r="C81" s="116" t="s">
        <v>44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8"/>
      <c r="B82" s="22">
        <v>1</v>
      </c>
      <c r="C82" s="116" t="s">
        <v>107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8"/>
      <c r="B83" s="22">
        <v>1</v>
      </c>
      <c r="C83" s="32" t="s">
        <v>45</v>
      </c>
      <c r="D83" s="37"/>
      <c r="E83" s="35"/>
      <c r="F83" s="18">
        <v>0</v>
      </c>
      <c r="G83" s="4">
        <f t="shared" ref="G83:G97" si="16">1.12 * F83</f>
        <v>0</v>
      </c>
      <c r="H83" s="16">
        <f>B83*G83</f>
        <v>0</v>
      </c>
      <c r="I83" s="33"/>
    </row>
    <row r="84" spans="1:9" ht="15.75" customHeight="1" x14ac:dyDescent="0.2">
      <c r="A84" s="138"/>
      <c r="B84" s="22">
        <v>1</v>
      </c>
      <c r="C84" s="32" t="s">
        <v>46</v>
      </c>
      <c r="D84" s="37"/>
      <c r="E84" s="35"/>
      <c r="F84" s="18">
        <v>0</v>
      </c>
      <c r="G84" s="4">
        <f t="shared" si="16"/>
        <v>0</v>
      </c>
      <c r="H84" s="16">
        <f>B84*G84</f>
        <v>0</v>
      </c>
      <c r="I84" s="33"/>
    </row>
    <row r="85" spans="1:9" ht="15.75" customHeight="1" x14ac:dyDescent="0.2">
      <c r="A85" s="138"/>
      <c r="B85" s="119"/>
      <c r="C85" s="54"/>
      <c r="D85" s="120"/>
      <c r="E85" s="56"/>
      <c r="F85" s="121"/>
      <c r="G85" s="122"/>
      <c r="H85" s="123"/>
      <c r="I85" s="124"/>
    </row>
    <row r="86" spans="1:9" ht="15.75" customHeight="1" x14ac:dyDescent="0.2">
      <c r="A86" s="138"/>
      <c r="B86" s="143" t="s">
        <v>104</v>
      </c>
      <c r="C86" s="144"/>
      <c r="D86" s="144"/>
      <c r="E86" s="144"/>
      <c r="F86" s="144"/>
      <c r="G86" s="144"/>
      <c r="H86" s="144"/>
      <c r="I86" s="145"/>
    </row>
    <row r="87" spans="1:9" ht="15.75" customHeight="1" x14ac:dyDescent="0.2">
      <c r="A87" s="138"/>
      <c r="B87" s="22">
        <v>1</v>
      </c>
      <c r="C87" s="117" t="s">
        <v>103</v>
      </c>
      <c r="D87" s="54"/>
      <c r="E87" s="54"/>
      <c r="F87" s="113"/>
      <c r="G87" s="114"/>
      <c r="H87" s="114"/>
      <c r="I87" s="115"/>
    </row>
    <row r="88" spans="1:9" ht="15.75" customHeight="1" x14ac:dyDescent="0.2">
      <c r="A88" s="138"/>
      <c r="B88" s="22">
        <v>1</v>
      </c>
      <c r="C88" s="117" t="s">
        <v>105</v>
      </c>
      <c r="D88" s="54"/>
      <c r="E88" s="54"/>
      <c r="F88" s="113"/>
      <c r="G88" s="114"/>
      <c r="H88" s="114"/>
      <c r="I88" s="115"/>
    </row>
    <row r="89" spans="1:9" ht="15.75" customHeight="1" x14ac:dyDescent="0.2">
      <c r="A89" s="138"/>
      <c r="B89" s="22">
        <v>1</v>
      </c>
      <c r="C89" s="116" t="s">
        <v>106</v>
      </c>
      <c r="D89" s="37"/>
      <c r="E89" s="35"/>
      <c r="F89" s="18"/>
      <c r="G89" s="4"/>
      <c r="H89" s="16"/>
      <c r="I89" s="33"/>
    </row>
    <row r="90" spans="1:9" ht="15.75" customHeight="1" x14ac:dyDescent="0.2">
      <c r="A90" s="138"/>
      <c r="B90" s="22">
        <v>1</v>
      </c>
      <c r="C90" s="116" t="s">
        <v>95</v>
      </c>
      <c r="D90" s="37"/>
      <c r="E90" s="35"/>
      <c r="F90" s="18">
        <v>0</v>
      </c>
      <c r="G90" s="4">
        <f t="shared" si="16"/>
        <v>0</v>
      </c>
      <c r="H90" s="16">
        <f t="shared" ref="H90:H97" si="17">B90*G90</f>
        <v>0</v>
      </c>
      <c r="I90" s="33"/>
    </row>
    <row r="91" spans="1:9" ht="15.75" customHeight="1" x14ac:dyDescent="0.2">
      <c r="A91" s="138"/>
      <c r="B91" s="22">
        <v>1</v>
      </c>
      <c r="C91" s="116" t="s">
        <v>96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8"/>
      <c r="B92" s="22">
        <v>1</v>
      </c>
      <c r="C92" s="116" t="s">
        <v>97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8"/>
      <c r="B93" s="22">
        <v>1</v>
      </c>
      <c r="C93" s="116" t="s">
        <v>98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8"/>
      <c r="B94" s="22">
        <v>1</v>
      </c>
      <c r="C94" s="116" t="s">
        <v>99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8"/>
      <c r="B95" s="22">
        <v>1</v>
      </c>
      <c r="C95" s="116" t="s">
        <v>100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8"/>
      <c r="B96" s="22">
        <v>1</v>
      </c>
      <c r="C96" s="116" t="s">
        <v>102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8"/>
      <c r="B97" s="22">
        <v>1</v>
      </c>
      <c r="C97" s="116" t="s">
        <v>101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8"/>
      <c r="B98" s="22" t="s">
        <v>113</v>
      </c>
      <c r="C98" s="116" t="s">
        <v>112</v>
      </c>
      <c r="D98" s="37"/>
      <c r="E98" s="35"/>
      <c r="F98" s="18">
        <v>0</v>
      </c>
      <c r="G98" s="4">
        <f t="shared" ref="G98" si="18">1.12 * F98</f>
        <v>0</v>
      </c>
      <c r="H98" s="16">
        <v>0</v>
      </c>
      <c r="I98" s="33"/>
    </row>
    <row r="99" spans="1:9" ht="15.75" customHeight="1" x14ac:dyDescent="0.2">
      <c r="A99" s="138"/>
      <c r="B99" s="22">
        <v>1</v>
      </c>
      <c r="C99" s="116" t="s">
        <v>111</v>
      </c>
      <c r="D99" s="37"/>
      <c r="E99" s="35"/>
      <c r="F99" s="18">
        <v>0</v>
      </c>
      <c r="G99" s="4">
        <f t="shared" ref="G99" si="19">1.12 * F99</f>
        <v>0</v>
      </c>
      <c r="H99" s="16">
        <f t="shared" ref="H99" si="20">B99*G99</f>
        <v>0</v>
      </c>
      <c r="I99" s="33"/>
    </row>
    <row r="100" spans="1:9" ht="15.75" customHeight="1" thickBot="1" x14ac:dyDescent="0.25">
      <c r="A100" s="139"/>
      <c r="B100" s="8"/>
      <c r="C100" s="12"/>
      <c r="D100" s="29"/>
      <c r="E100" s="14"/>
      <c r="F100" s="17"/>
      <c r="G100" s="9"/>
      <c r="H100" s="17"/>
      <c r="I100" s="25"/>
    </row>
    <row r="101" spans="1:9" ht="15.75" customHeight="1" x14ac:dyDescent="0.2">
      <c r="A101" s="60"/>
      <c r="B101" s="20"/>
      <c r="C101" s="32"/>
      <c r="D101" s="27"/>
      <c r="E101" s="35"/>
      <c r="F101" s="18"/>
      <c r="G101" s="4"/>
      <c r="H101" s="16"/>
      <c r="I101" s="33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4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13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32"/>
      <c r="D117" s="13"/>
      <c r="E117" s="35"/>
      <c r="F117" s="18"/>
      <c r="G117" s="4"/>
      <c r="H117" s="16"/>
      <c r="I117" s="3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33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11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5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4"/>
      <c r="D140" s="37"/>
      <c r="E140" s="35"/>
      <c r="F140" s="38"/>
      <c r="G140" s="43"/>
      <c r="H140" s="43"/>
      <c r="I140" s="33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53"/>
      <c r="C149" s="54"/>
      <c r="D149" s="55"/>
      <c r="E149" s="56"/>
      <c r="F149" s="57"/>
      <c r="G149" s="58"/>
      <c r="H149" s="59"/>
      <c r="I149" s="40"/>
    </row>
    <row r="150" spans="1:9" ht="15.75" customHeight="1" x14ac:dyDescent="0.2">
      <c r="A150" s="61"/>
      <c r="B150" s="125"/>
      <c r="C150" s="125"/>
      <c r="D150" s="125"/>
      <c r="E150" s="125"/>
      <c r="F150" s="125"/>
      <c r="G150" s="125"/>
      <c r="H150" s="126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s="66" customFormat="1" ht="15.75" customHeight="1" x14ac:dyDescent="0.2">
      <c r="A159" s="62"/>
      <c r="C159" s="67"/>
      <c r="E159" s="68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2:9" ht="15.75" customHeight="1" x14ac:dyDescent="0.2">
      <c r="B1077" s="2"/>
      <c r="C1077" s="6"/>
      <c r="D1077" s="1"/>
      <c r="E1077" s="1"/>
      <c r="F1077" s="2"/>
      <c r="G1077" s="2"/>
      <c r="H1077" s="19"/>
    </row>
  </sheetData>
  <mergeCells count="12">
    <mergeCell ref="B150:H150"/>
    <mergeCell ref="H5:H6"/>
    <mergeCell ref="G5:G6"/>
    <mergeCell ref="B1:I3"/>
    <mergeCell ref="A12:A30"/>
    <mergeCell ref="A31:A39"/>
    <mergeCell ref="A40:A100"/>
    <mergeCell ref="A5:A11"/>
    <mergeCell ref="B86:I86"/>
    <mergeCell ref="F65:F67"/>
    <mergeCell ref="G65:G67"/>
    <mergeCell ref="H65:H67"/>
  </mergeCells>
  <phoneticPr fontId="11" type="noConversion"/>
  <conditionalFormatting sqref="F132:F133">
    <cfRule type="containsText" dxfId="0" priority="7" operator="containsText" text="Approved">
      <formula>NOT(ISERROR(SEARCH(("Approved"),(F132))))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3" r:id="rId10" xr:uid="{0E7F6075-5095-4A84-859E-24E911CCA9A4}"/>
    <hyperlink ref="I33" r:id="rId11" xr:uid="{1B9B6D2F-55F3-4431-803D-BCCE5374B90A}"/>
    <hyperlink ref="I36" r:id="rId12" xr:uid="{B760F12C-A43B-457F-A1FC-943FD6EC5069}"/>
    <hyperlink ref="I38" r:id="rId13" xr:uid="{AD7CD1B5-E64B-46BD-9C45-7AFE1BA2261E}"/>
    <hyperlink ref="K25" r:id="rId14" xr:uid="{4896C6AA-E74F-4FD2-94AF-03164218594A}"/>
    <hyperlink ref="K27" r:id="rId15" xr:uid="{5304B522-7BFB-4401-9BB1-C7AF779A47B6}"/>
    <hyperlink ref="J27" r:id="rId16" xr:uid="{DA1BC955-C30B-42D2-8DF9-55540D3C26E8}"/>
    <hyperlink ref="I22" r:id="rId17" xr:uid="{DAE7766D-F4DD-40D5-87EC-5035F7AAC8E9}"/>
    <hyperlink ref="I35" r:id="rId18" xr:uid="{76CB1D51-D078-4B67-8C51-53CF54A0A0AB}"/>
    <hyperlink ref="I34" r:id="rId19" xr:uid="{A85A737C-E559-492A-97D9-B78CD42A3CD9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2024-09-07T22:58:41Z</dcterms:modified>
</cp:coreProperties>
</file>