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eben\Documents\"/>
    </mc:Choice>
  </mc:AlternateContent>
  <xr:revisionPtr revIDLastSave="0" documentId="13_ncr:1_{D39C9C94-2315-486A-B8BB-0CA1B35AFB84}" xr6:coauthVersionLast="47" xr6:coauthVersionMax="47" xr10:uidLastSave="{00000000-0000-0000-0000-000000000000}"/>
  <bookViews>
    <workbookView xWindow="-108" yWindow="-108" windowWidth="23256" windowHeight="12456" xr2:uid="{292B82A7-278B-49F2-B3CF-E8C1B6CCCACF}"/>
  </bookViews>
  <sheets>
    <sheet name="Planilha1" sheetId="1" r:id="rId1"/>
    <sheet name="Planilha2" sheetId="2" r:id="rId2"/>
  </sheets>
  <definedNames>
    <definedName name="aporte">Planilha1!$C$12</definedName>
    <definedName name="patrimonio">Planilha1!$C$15</definedName>
    <definedName name="qtd_anos">Planilha1!$C$13</definedName>
    <definedName name="rendimento_carteira">Planilha1!$C$7</definedName>
    <definedName name="salario">Planilha1!$C$6</definedName>
    <definedName name="sugestao_investimeto">Planilha1!$C$8</definedName>
    <definedName name="taxa_mensal">Planilha1!$C$14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 s="1"/>
  <c r="A8" i="2"/>
  <c r="A9" i="2"/>
  <c r="C36" i="1" s="1"/>
  <c r="D36" i="1" s="1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A7" i="2"/>
  <c r="A2" i="2"/>
  <c r="C8" i="1"/>
  <c r="C28" i="1"/>
  <c r="C32" i="1" l="1"/>
  <c r="C35" i="1"/>
  <c r="D35" i="1" s="1"/>
  <c r="C34" i="1"/>
  <c r="D34" i="1" s="1"/>
  <c r="C33" i="1"/>
  <c r="D33" i="1" s="1"/>
  <c r="C15" i="1"/>
  <c r="C16" i="1" s="1"/>
  <c r="C21" i="1"/>
  <c r="D21" i="1" s="1"/>
  <c r="C20" i="1"/>
  <c r="D20" i="1" s="1"/>
  <c r="C22" i="1"/>
  <c r="D22" i="1" s="1"/>
  <c r="C23" i="1"/>
  <c r="D23" i="1" s="1"/>
  <c r="C24" i="1"/>
  <c r="D24" i="1" s="1"/>
  <c r="D32" i="1" l="1"/>
  <c r="D37" i="1" s="1"/>
</calcChain>
</file>

<file path=xl/sharedStrings.xml><?xml version="1.0" encoding="utf-8"?>
<sst xmlns="http://schemas.openxmlformats.org/spreadsheetml/2006/main" count="87" uniqueCount="34">
  <si>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</si>
  <si>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</si>
  <si>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</si>
  <si>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</si>
  <si>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</si>
  <si>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</si>
  <si>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</si>
  <si>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</si>
  <si>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</si>
  <si>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</si>
  <si>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</si>
  <si>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</si>
  <si>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</si>
  <si>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</si>
  <si>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</si>
  <si>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Carteira</t>
  </si>
  <si>
    <t>Sugestão de Investimento</t>
  </si>
  <si>
    <t>Agressivo</t>
  </si>
  <si>
    <t>PERFIL</t>
  </si>
  <si>
    <t>Valor a ser investido por mês</t>
  </si>
  <si>
    <t>TIPO DE FII</t>
  </si>
  <si>
    <t>Papel</t>
  </si>
  <si>
    <t>Tijolo</t>
  </si>
  <si>
    <t>PERCENTUAL SUGERIDO</t>
  </si>
  <si>
    <t>VALORES</t>
  </si>
  <si>
    <t>Híbridos</t>
  </si>
  <si>
    <t>FOFs</t>
  </si>
  <si>
    <t>Desenvolvimento</t>
  </si>
  <si>
    <t>Hotelarias</t>
  </si>
  <si>
    <t>Conservador</t>
  </si>
  <si>
    <t>%</t>
  </si>
  <si>
    <t>CHAVE</t>
  </si>
  <si>
    <t>Moderador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</si>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</sst>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B3093F"/>
      <name val="Calibri"/>
      <family val="2"/>
      <scheme val="minor"/>
    </font>
    <font>
      <sz val="11"/>
      <color rgb="FFB309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877"/>
        <bgColor indexed="64"/>
      </patternFill>
    </fill>
    <fill>
      <patternFill patternType="solid">
        <fgColor rgb="FF64B7CC"/>
        <bgColor indexed="64"/>
      </patternFill>
    </fill>
    <fill>
      <patternFill patternType="solid">
        <fgColor rgb="FFA5BEFA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8" fontId="0" fillId="0" borderId="0" xfId="0" applyNumberFormat="1" applyAlignment="1">
      <alignment horizontal="right" vertical="center"/>
    </xf>
    <xf numFmtId="0" fontId="3" fillId="0" borderId="0" xfId="0" applyFont="1"/>
    <xf numFmtId="0" fontId="3" fillId="3" borderId="1" xfId="0" applyFont="1" applyFill="1" applyBorder="1"/>
    <xf numFmtId="0" fontId="3" fillId="3" borderId="4" xfId="0" applyFont="1" applyFill="1" applyBorder="1"/>
    <xf numFmtId="0" fontId="3" fillId="3" borderId="7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2" fillId="2" borderId="0" xfId="0" applyFont="1" applyFill="1"/>
    <xf numFmtId="8" fontId="3" fillId="3" borderId="2" xfId="0" applyNumberFormat="1" applyFont="1" applyFill="1" applyBorder="1" applyAlignment="1">
      <alignment horizontal="center"/>
    </xf>
    <xf numFmtId="8" fontId="3" fillId="3" borderId="3" xfId="0" applyNumberFormat="1" applyFont="1" applyFill="1" applyBorder="1" applyAlignment="1">
      <alignment horizontal="center"/>
    </xf>
    <xf numFmtId="8" fontId="3" fillId="3" borderId="5" xfId="0" applyNumberFormat="1" applyFont="1" applyFill="1" applyBorder="1" applyAlignment="1">
      <alignment horizontal="center"/>
    </xf>
    <xf numFmtId="8" fontId="3" fillId="3" borderId="6" xfId="0" applyNumberFormat="1" applyFont="1" applyFill="1" applyBorder="1" applyAlignment="1">
      <alignment horizontal="center"/>
    </xf>
    <xf numFmtId="8" fontId="3" fillId="3" borderId="8" xfId="0" applyNumberFormat="1" applyFont="1" applyFill="1" applyBorder="1" applyAlignment="1">
      <alignment horizontal="center"/>
    </xf>
    <xf numFmtId="8" fontId="3" fillId="3" borderId="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0" xfId="0" applyFill="1"/>
    <xf numFmtId="0" fontId="4" fillId="4" borderId="0" xfId="0" applyFont="1" applyFill="1"/>
    <xf numFmtId="0" fontId="5" fillId="4" borderId="0" xfId="0" applyFont="1" applyFill="1" applyAlignment="1">
      <alignment horizontal="center"/>
    </xf>
    <xf numFmtId="0" fontId="0" fillId="5" borderId="0" xfId="0" applyFill="1"/>
    <xf numFmtId="165" fontId="0" fillId="5" borderId="0" xfId="1" applyNumberFormat="1" applyFont="1" applyFill="1" applyAlignment="1">
      <alignment horizontal="center"/>
    </xf>
    <xf numFmtId="0" fontId="3" fillId="3" borderId="10" xfId="0" applyFont="1" applyFill="1" applyBorder="1" applyAlignment="1">
      <alignment horizontal="center"/>
    </xf>
    <xf numFmtId="9" fontId="3" fillId="3" borderId="11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65" fontId="6" fillId="5" borderId="2" xfId="1" applyNumberFormat="1" applyFont="1" applyFill="1" applyBorder="1" applyAlignment="1">
      <alignment horizontal="center"/>
    </xf>
    <xf numFmtId="165" fontId="6" fillId="5" borderId="3" xfId="1" applyNumberFormat="1" applyFont="1" applyFill="1" applyBorder="1" applyAlignment="1">
      <alignment horizontal="center"/>
    </xf>
    <xf numFmtId="164" fontId="6" fillId="5" borderId="5" xfId="2" applyNumberFormat="1" applyFont="1" applyFill="1" applyBorder="1" applyAlignment="1">
      <alignment horizontal="center"/>
    </xf>
    <xf numFmtId="164" fontId="6" fillId="5" borderId="6" xfId="2" applyNumberFormat="1" applyFont="1" applyFill="1" applyBorder="1" applyAlignment="1">
      <alignment horizontal="center"/>
    </xf>
    <xf numFmtId="165" fontId="3" fillId="3" borderId="8" xfId="0" applyNumberFormat="1" applyFont="1" applyFill="1" applyBorder="1" applyAlignment="1">
      <alignment horizontal="center"/>
    </xf>
    <xf numFmtId="165" fontId="3" fillId="3" borderId="9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0" fontId="7" fillId="5" borderId="5" xfId="0" applyNumberFormat="1" applyFont="1" applyFill="1" applyBorder="1" applyAlignment="1">
      <alignment horizontal="center" vertical="center"/>
    </xf>
    <xf numFmtId="10" fontId="7" fillId="5" borderId="6" xfId="0" applyNumberFormat="1" applyFont="1" applyFill="1" applyBorder="1" applyAlignment="1">
      <alignment horizontal="center" vertical="center"/>
    </xf>
    <xf numFmtId="8" fontId="2" fillId="3" borderId="5" xfId="0" applyNumberFormat="1" applyFont="1" applyFill="1" applyBorder="1" applyAlignment="1">
      <alignment horizontal="center" vertical="center"/>
    </xf>
    <xf numFmtId="8" fontId="2" fillId="3" borderId="6" xfId="0" applyNumberFormat="1" applyFont="1" applyFill="1" applyBorder="1" applyAlignment="1">
      <alignment horizontal="center" vertical="center"/>
    </xf>
    <xf numFmtId="8" fontId="2" fillId="3" borderId="8" xfId="0" applyNumberFormat="1" applyFont="1" applyFill="1" applyBorder="1" applyAlignment="1">
      <alignment horizontal="center" vertical="center"/>
    </xf>
    <xf numFmtId="8" fontId="2" fillId="3" borderId="9" xfId="0" applyNumberFormat="1" applyFont="1" applyFill="1" applyBorder="1" applyAlignment="1">
      <alignment horizontal="center" vertical="center"/>
    </xf>
    <xf numFmtId="1" fontId="7" fillId="5" borderId="5" xfId="0" applyNumberFormat="1" applyFont="1" applyFill="1" applyBorder="1" applyAlignment="1" applyProtection="1">
      <alignment horizontal="center" vertical="center"/>
    </xf>
    <xf numFmtId="1" fontId="7" fillId="5" borderId="6" xfId="0" applyNumberFormat="1" applyFont="1" applyFill="1" applyBorder="1" applyAlignment="1" applyProtection="1">
      <alignment horizontal="center" vertical="center"/>
    </xf>
    <xf numFmtId="165" fontId="7" fillId="5" borderId="2" xfId="1" applyNumberFormat="1" applyFont="1" applyFill="1" applyBorder="1" applyAlignment="1" applyProtection="1">
      <alignment horizontal="center" vertical="center"/>
    </xf>
    <xf numFmtId="165" fontId="7" fillId="5" borderId="3" xfId="1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 applyFill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9" fontId="0" fillId="0" borderId="15" xfId="2" applyFont="1" applyFill="1" applyBorder="1" applyAlignment="1">
      <alignment horizontal="center"/>
    </xf>
    <xf numFmtId="9" fontId="8" fillId="0" borderId="0" xfId="2" applyFont="1" applyAlignment="1">
      <alignment horizontal="center"/>
    </xf>
    <xf numFmtId="9" fontId="0" fillId="0" borderId="0" xfId="2" applyFont="1" applyAlignment="1">
      <alignment horizontal="center"/>
    </xf>
    <xf numFmtId="9" fontId="0" fillId="0" borderId="15" xfId="2" applyFont="1" applyBorder="1" applyAlignment="1">
      <alignment horizontal="center"/>
    </xf>
    <xf numFmtId="9" fontId="0" fillId="0" borderId="0" xfId="2" applyFont="1"/>
    <xf numFmtId="0" fontId="0" fillId="2" borderId="0" xfId="0" applyFill="1"/>
    <xf numFmtId="165" fontId="2" fillId="2" borderId="0" xfId="0" applyNumberFormat="1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3877"/>
      <color rgb="FF64B7CC"/>
      <color rgb="FFB3093F"/>
      <color rgb="FFA5BEFA"/>
      <color rgb="FF15B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Planilha1!$B$31</c:f>
              <c:strCache>
                <c:ptCount val="1"/>
                <c:pt idx="0">
                  <c:v>Papel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Planilha1!$C$31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FC2-AE6F-5D66C0015168}"/>
            </c:ext>
          </c:extLst>
        </c:ser>
        <c:ser>
          <c:idx val="1"/>
          <c:order val="1"/>
          <c:tx>
            <c:strRef>
              <c:f>Planilha1!$B$32</c:f>
              <c:strCache>
                <c:ptCount val="1"/>
                <c:pt idx="0">
                  <c:v>Tijolo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Planilha1!$C$32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E-4FC2-AE6F-5D66C0015168}"/>
            </c:ext>
          </c:extLst>
        </c:ser>
        <c:ser>
          <c:idx val="2"/>
          <c:order val="2"/>
          <c:tx>
            <c:strRef>
              <c:f>Planilha1!$B$33</c:f>
              <c:strCache>
                <c:ptCount val="1"/>
                <c:pt idx="0">
                  <c:v>Híbridos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Planilha1!$C$33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E-4FC2-AE6F-5D66C0015168}"/>
            </c:ext>
          </c:extLst>
        </c:ser>
        <c:ser>
          <c:idx val="3"/>
          <c:order val="3"/>
          <c:tx>
            <c:strRef>
              <c:f>Planilha1!$B$34</c:f>
              <c:strCache>
                <c:ptCount val="1"/>
                <c:pt idx="0">
                  <c:v>FOFs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Planilha1!$C$34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E-4FC2-AE6F-5D66C0015168}"/>
            </c:ext>
          </c:extLst>
        </c:ser>
        <c:ser>
          <c:idx val="4"/>
          <c:order val="4"/>
          <c:tx>
            <c:strRef>
              <c:f>Planilha1!$B$35</c:f>
              <c:strCache>
                <c:ptCount val="1"/>
                <c:pt idx="0">
                  <c:v>Desenvolvimento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Planilha1!$C$35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E-4FC2-AE6F-5D66C0015168}"/>
            </c:ext>
          </c:extLst>
        </c:ser>
        <c:ser>
          <c:idx val="5"/>
          <c:order val="5"/>
          <c:tx>
            <c:strRef>
              <c:f>Planilha1!$B$36</c:f>
              <c:strCache>
                <c:ptCount val="1"/>
                <c:pt idx="0">
                  <c:v>Hotelarias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Planilha1!$C$36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3E-4FC2-AE6F-5D66C001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1069552"/>
        <c:axId val="1151070032"/>
        <c:axId val="0"/>
      </c:bar3DChart>
      <c:catAx>
        <c:axId val="11510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070032"/>
        <c:crosses val="autoZero"/>
        <c:auto val="1"/>
        <c:lblAlgn val="ctr"/>
        <c:lblOffset val="100"/>
        <c:noMultiLvlLbl val="0"/>
      </c:catAx>
      <c:valAx>
        <c:axId val="11510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0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4</xdr:col>
      <xdr:colOff>50243</xdr:colOff>
      <xdr:row>2</xdr:row>
      <xdr:rowOff>99060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CB6063-7D2D-D443-E2D3-4EC342E4A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82880"/>
          <a:ext cx="4302202" cy="86106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</xdr:row>
      <xdr:rowOff>41910</xdr:rowOff>
    </xdr:from>
    <xdr:to>
      <xdr:col>4</xdr:col>
      <xdr:colOff>38100</xdr:colOff>
      <xdr:row>52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083E4E-B196-1008-A074-7A2C1D5CC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iva">
  <a:themeElements>
    <a:clrScheme name="Personalizada 2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A5BEFA"/>
      </a:accent1>
      <a:accent2>
        <a:srgbClr val="B3093F"/>
      </a:accent2>
      <a:accent3>
        <a:srgbClr val="64B7CC"/>
      </a:accent3>
      <a:accent4>
        <a:srgbClr val="FF3877"/>
      </a:accent4>
      <a:accent5>
        <a:srgbClr val="1773B1"/>
      </a:accent5>
      <a:accent6>
        <a:srgbClr val="696969"/>
      </a:accent6>
      <a:hlink>
        <a:srgbClr val="2998E3"/>
      </a:hlink>
      <a:folHlink>
        <a:srgbClr val="8C8C8C"/>
      </a:folHlink>
    </a:clrScheme>
    <a:fontScheme name="Retrospectiv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iva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0905-19F7-47B1-87AB-631653A37360}">
  <dimension ref="A2:G61"/>
  <sheetViews>
    <sheetView showGridLines="0" tabSelected="1" workbookViewId="0">
      <selection activeCell="E37" sqref="E37"/>
    </sheetView>
  </sheetViews>
  <sheetFormatPr defaultColWidth="0" defaultRowHeight="14.4" x14ac:dyDescent="0.3"/>
  <cols>
    <col min="1" max="1" width="8.88671875" customWidth="1"/>
    <col min="2" max="2" width="27.6640625" customWidth="1"/>
    <col min="3" max="3" width="21.6640625" customWidth="1"/>
    <col min="4" max="4" width="12.6640625" customWidth="1"/>
    <col min="5" max="5" width="8.88671875" customWidth="1"/>
    <col min="6" max="6" width="22.109375" hidden="1" customWidth="1"/>
    <col min="7" max="7" width="11.88671875" hidden="1" customWidth="1"/>
    <col min="8" max="16384" width="8.88671875" hidden="1"/>
  </cols>
  <sheetData>
    <row r="2" spans="2:4" ht="60" customHeight="1" x14ac:dyDescent="0.3"/>
    <row r="5" spans="2:4" x14ac:dyDescent="0.3">
      <c r="B5" s="8" t="s">
        <v>13</v>
      </c>
      <c r="C5" s="32"/>
      <c r="D5" s="32"/>
    </row>
    <row r="6" spans="2:4" x14ac:dyDescent="0.3">
      <c r="B6" s="3" t="s">
        <v>14</v>
      </c>
      <c r="C6" s="26">
        <v>5000</v>
      </c>
      <c r="D6" s="27"/>
    </row>
    <row r="7" spans="2:4" x14ac:dyDescent="0.3">
      <c r="B7" s="4" t="s">
        <v>15</v>
      </c>
      <c r="C7" s="28">
        <v>8.9999999999999993E-3</v>
      </c>
      <c r="D7" s="29"/>
    </row>
    <row r="8" spans="2:4" x14ac:dyDescent="0.3">
      <c r="B8" s="5" t="s">
        <v>16</v>
      </c>
      <c r="C8" s="30">
        <f>C6*30%</f>
        <v>1500</v>
      </c>
      <c r="D8" s="31"/>
    </row>
    <row r="11" spans="2:4" x14ac:dyDescent="0.3">
      <c r="B11" s="8" t="s">
        <v>5</v>
      </c>
      <c r="C11" s="33"/>
      <c r="D11" s="33"/>
    </row>
    <row r="12" spans="2:4" x14ac:dyDescent="0.3">
      <c r="B12" s="3" t="s">
        <v>0</v>
      </c>
      <c r="C12" s="43">
        <v>500</v>
      </c>
      <c r="D12" s="44"/>
    </row>
    <row r="13" spans="2:4" x14ac:dyDescent="0.3">
      <c r="B13" s="4" t="s">
        <v>1</v>
      </c>
      <c r="C13" s="41">
        <v>5</v>
      </c>
      <c r="D13" s="42"/>
    </row>
    <row r="14" spans="2:4" x14ac:dyDescent="0.3">
      <c r="B14" s="4" t="s">
        <v>2</v>
      </c>
      <c r="C14" s="35">
        <v>1.0789999999999999E-2</v>
      </c>
      <c r="D14" s="36"/>
    </row>
    <row r="15" spans="2:4" x14ac:dyDescent="0.3">
      <c r="B15" s="6" t="s">
        <v>3</v>
      </c>
      <c r="C15" s="37">
        <f>FV(taxa_mensal,qtd_anos*12,aporte*-1)</f>
        <v>41888.456999243819</v>
      </c>
      <c r="D15" s="38"/>
    </row>
    <row r="16" spans="2:4" x14ac:dyDescent="0.3">
      <c r="B16" s="7" t="s">
        <v>4</v>
      </c>
      <c r="C16" s="39">
        <f>patrimonio*rendimento_carteira</f>
        <v>376.99611299319434</v>
      </c>
      <c r="D16" s="40"/>
    </row>
    <row r="17" spans="1:4" x14ac:dyDescent="0.3">
      <c r="C17" s="1"/>
    </row>
    <row r="19" spans="1:4" x14ac:dyDescent="0.3">
      <c r="B19" s="34" t="s">
        <v>11</v>
      </c>
      <c r="C19" s="34"/>
      <c r="D19" s="15" t="s">
        <v>12</v>
      </c>
    </row>
    <row r="20" spans="1:4" x14ac:dyDescent="0.3">
      <c r="A20" s="2">
        <v>2</v>
      </c>
      <c r="B20" s="3" t="s">
        <v>6</v>
      </c>
      <c r="C20" s="9">
        <f>FV($C$14,$A20*12,$C$12*-1)</f>
        <v>13613.813648822608</v>
      </c>
      <c r="D20" s="10">
        <f>C20*rendimento_carteira</f>
        <v>122.52432283940347</v>
      </c>
    </row>
    <row r="21" spans="1:4" x14ac:dyDescent="0.3">
      <c r="A21" s="2">
        <v>5</v>
      </c>
      <c r="B21" s="4" t="s">
        <v>7</v>
      </c>
      <c r="C21" s="11">
        <f>FV($C$14,$A21*12,$C$12*-1)</f>
        <v>41888.456999243819</v>
      </c>
      <c r="D21" s="12">
        <f>C21*rendimento_carteira</f>
        <v>376.99611299319434</v>
      </c>
    </row>
    <row r="22" spans="1:4" x14ac:dyDescent="0.3">
      <c r="A22" s="2">
        <v>10</v>
      </c>
      <c r="B22" s="4" t="s">
        <v>8</v>
      </c>
      <c r="C22" s="11">
        <f>FV($C$14,$A22*12,$C$12*-1)</f>
        <v>121642.1062650861</v>
      </c>
      <c r="D22" s="12">
        <f>C22*rendimento_carteira</f>
        <v>1094.7789563857748</v>
      </c>
    </row>
    <row r="23" spans="1:4" x14ac:dyDescent="0.3">
      <c r="A23" s="2">
        <v>20</v>
      </c>
      <c r="B23" s="4" t="s">
        <v>9</v>
      </c>
      <c r="C23" s="11">
        <f>FV($C$14,$A23*12,$C$12*-1)</f>
        <v>562599.20004854025</v>
      </c>
      <c r="D23" s="12">
        <f>C23*rendimento_carteira</f>
        <v>5063.3928004368618</v>
      </c>
    </row>
    <row r="24" spans="1:4" x14ac:dyDescent="0.3">
      <c r="A24" s="2">
        <v>30</v>
      </c>
      <c r="B24" s="5" t="s">
        <v>10</v>
      </c>
      <c r="C24" s="13">
        <f>FV($C$14,$A24*12,$C$12*-1)</f>
        <v>2161084.8275023573</v>
      </c>
      <c r="D24" s="14">
        <f>C24*rendimento_carteira</f>
        <v>19449.763447521214</v>
      </c>
    </row>
    <row r="27" spans="1:4" x14ac:dyDescent="0.3">
      <c r="B27" s="17" t="s">
        <v>18</v>
      </c>
      <c r="C27" s="18" t="s">
        <v>29</v>
      </c>
      <c r="D27" s="16"/>
    </row>
    <row r="28" spans="1:4" x14ac:dyDescent="0.3">
      <c r="B28" s="19" t="s">
        <v>19</v>
      </c>
      <c r="C28" s="20">
        <f>aporte</f>
        <v>500</v>
      </c>
      <c r="D28" s="19"/>
    </row>
    <row r="30" spans="1:4" x14ac:dyDescent="0.3">
      <c r="B30" s="15" t="s">
        <v>20</v>
      </c>
      <c r="C30" s="15" t="s">
        <v>23</v>
      </c>
      <c r="D30" s="15" t="s">
        <v>24</v>
      </c>
    </row>
    <row r="31" spans="1:4" x14ac:dyDescent="0.3">
      <c r="B31" s="21" t="s">
        <v>21</v>
      </c>
      <c r="C31" s="22">
        <f>VLOOKUP($C$27&amp;"-"&amp;B31,Planilha2!$A:$D,4,FALSE)</f>
        <v>0.3</v>
      </c>
      <c r="D31" s="23">
        <f>C31*$C$28</f>
        <v>150</v>
      </c>
    </row>
    <row r="32" spans="1:4" x14ac:dyDescent="0.3">
      <c r="B32" s="24" t="s">
        <v>22</v>
      </c>
      <c r="C32" s="22">
        <f>VLOOKUP($C$27&amp;"-"&amp;B32,Planilha2!$A:$D,4,FALSE)</f>
        <v>0.4</v>
      </c>
      <c r="D32" s="23">
        <f>C32*$C$28</f>
        <v>200</v>
      </c>
    </row>
    <row r="33" spans="2:4" x14ac:dyDescent="0.3">
      <c r="B33" s="24" t="s">
        <v>25</v>
      </c>
      <c r="C33" s="22">
        <f>VLOOKUP($C$27&amp;"-"&amp;B33,Planilha2!$A:$D,4,FALSE)</f>
        <v>0.1</v>
      </c>
      <c r="D33" s="23">
        <f t="shared" ref="D32:D36" si="0">C33*$C$28</f>
        <v>50</v>
      </c>
    </row>
    <row r="34" spans="2:4" x14ac:dyDescent="0.3">
      <c r="B34" s="24" t="s">
        <v>26</v>
      </c>
      <c r="C34" s="22">
        <f>VLOOKUP($C$27&amp;"-"&amp;B34,Planilha2!$A:$D,4,FALSE)</f>
        <v>0.2</v>
      </c>
      <c r="D34" s="23">
        <f t="shared" si="0"/>
        <v>100</v>
      </c>
    </row>
    <row r="35" spans="2:4" x14ac:dyDescent="0.3">
      <c r="B35" s="24" t="s">
        <v>27</v>
      </c>
      <c r="C35" s="22">
        <f>VLOOKUP($C$27&amp;"-"&amp;B35,Planilha2!$A:$D,4,FALSE)</f>
        <v>0</v>
      </c>
      <c r="D35" s="23">
        <f t="shared" si="0"/>
        <v>0</v>
      </c>
    </row>
    <row r="36" spans="2:4" x14ac:dyDescent="0.3">
      <c r="B36" s="25" t="s">
        <v>28</v>
      </c>
      <c r="C36" s="22">
        <f>VLOOKUP($C$27&amp;"-"&amp;B36,Planilha2!$A:$D,4,FALSE)</f>
        <v>0</v>
      </c>
      <c r="D36" s="23">
        <f t="shared" si="0"/>
        <v>0</v>
      </c>
    </row>
    <row r="37" spans="2:4" x14ac:dyDescent="0.3">
      <c r="B37" s="59"/>
      <c r="C37" s="59"/>
      <c r="D37" s="60">
        <f>SUM(D31:D36)</f>
        <v>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</sheetData>
  <sheetProtection formatCells="0" selectLockedCells="1" selectUnlockedCells="1"/>
  <mergeCells count="11">
    <mergeCell ref="B19:C19"/>
    <mergeCell ref="C12:D12"/>
    <mergeCell ref="C13:D13"/>
    <mergeCell ref="C14:D14"/>
    <mergeCell ref="C15:D15"/>
    <mergeCell ref="C16:D16"/>
    <mergeCell ref="C6:D6"/>
    <mergeCell ref="C7:D7"/>
    <mergeCell ref="C8:D8"/>
    <mergeCell ref="C5:D5"/>
    <mergeCell ref="C11:D11"/>
  </mergeCells>
  <dataValidations count="1">
    <dataValidation type="list" allowBlank="1" showInputMessage="1" showErrorMessage="1" sqref="C27" xr:uid="{C2B9B2E5-2E1E-4BAD-884B-8FCB2EF43A9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F79F-DAB1-49EA-9C02-5CBC2138BAB8}">
  <dimension ref="A1:I19"/>
  <sheetViews>
    <sheetView workbookViewId="0">
      <selection activeCell="D6" sqref="D6"/>
    </sheetView>
  </sheetViews>
  <sheetFormatPr defaultRowHeight="14.4" x14ac:dyDescent="0.3"/>
  <cols>
    <col min="1" max="1" width="26.5546875" bestFit="1" customWidth="1"/>
    <col min="2" max="2" width="16.44140625" customWidth="1"/>
    <col min="3" max="3" width="19.33203125" customWidth="1"/>
    <col min="4" max="4" width="10.77734375" style="56" customWidth="1"/>
    <col min="8" max="8" width="15.5546875" bestFit="1" customWidth="1"/>
  </cols>
  <sheetData>
    <row r="1" spans="1:9" x14ac:dyDescent="0.3">
      <c r="A1" s="47" t="s">
        <v>31</v>
      </c>
      <c r="B1" s="48" t="s">
        <v>18</v>
      </c>
      <c r="C1" s="45" t="s">
        <v>20</v>
      </c>
      <c r="D1" s="55" t="s">
        <v>30</v>
      </c>
    </row>
    <row r="2" spans="1:9" x14ac:dyDescent="0.3">
      <c r="A2" t="str">
        <f>B2&amp;"-"&amp;C2</f>
        <v>Conservador-Papel</v>
      </c>
      <c r="B2" s="49" t="s">
        <v>29</v>
      </c>
      <c r="C2" s="46" t="s">
        <v>21</v>
      </c>
      <c r="D2" s="50">
        <v>0.3</v>
      </c>
    </row>
    <row r="3" spans="1:9" x14ac:dyDescent="0.3">
      <c r="A3" t="str">
        <f t="shared" ref="A3:A19" si="0">B3&amp;"-"&amp;C3</f>
        <v>Conservador-Tijolo</v>
      </c>
      <c r="B3" s="49" t="s">
        <v>29</v>
      </c>
      <c r="C3" s="46" t="s">
        <v>22</v>
      </c>
      <c r="D3" s="50">
        <v>0.4</v>
      </c>
    </row>
    <row r="4" spans="1:9" x14ac:dyDescent="0.3">
      <c r="A4" t="str">
        <f t="shared" si="0"/>
        <v>Conservador-Híbridos</v>
      </c>
      <c r="B4" s="49" t="s">
        <v>29</v>
      </c>
      <c r="C4" s="46" t="s">
        <v>25</v>
      </c>
      <c r="D4" s="50">
        <v>0.1</v>
      </c>
      <c r="I4" s="58"/>
    </row>
    <row r="5" spans="1:9" x14ac:dyDescent="0.3">
      <c r="A5" t="str">
        <f t="shared" si="0"/>
        <v>Conservador-FOFs</v>
      </c>
      <c r="B5" s="49" t="s">
        <v>29</v>
      </c>
      <c r="C5" s="46" t="s">
        <v>26</v>
      </c>
      <c r="D5" s="50">
        <v>0.2</v>
      </c>
    </row>
    <row r="6" spans="1:9" x14ac:dyDescent="0.3">
      <c r="A6" t="str">
        <f t="shared" si="0"/>
        <v>Conservador-Desenvolvimento</v>
      </c>
      <c r="B6" s="49" t="s">
        <v>29</v>
      </c>
      <c r="C6" s="46" t="s">
        <v>27</v>
      </c>
      <c r="D6" s="50">
        <v>0</v>
      </c>
    </row>
    <row r="7" spans="1:9" x14ac:dyDescent="0.3">
      <c r="A7" s="51" t="str">
        <f t="shared" si="0"/>
        <v>Conservador-Hotelarias</v>
      </c>
      <c r="B7" s="52" t="s">
        <v>29</v>
      </c>
      <c r="C7" s="53" t="s">
        <v>28</v>
      </c>
      <c r="D7" s="54">
        <v>0</v>
      </c>
    </row>
    <row r="8" spans="1:9" x14ac:dyDescent="0.3">
      <c r="A8" t="str">
        <f t="shared" si="0"/>
        <v>Moderado-Papel</v>
      </c>
      <c r="B8" s="49" t="s">
        <v>33</v>
      </c>
      <c r="C8" s="46" t="s">
        <v>21</v>
      </c>
      <c r="D8" s="56">
        <v>0.32</v>
      </c>
    </row>
    <row r="9" spans="1:9" x14ac:dyDescent="0.3">
      <c r="A9" t="str">
        <f t="shared" si="0"/>
        <v>Moderado-Tijolo</v>
      </c>
      <c r="B9" s="49" t="s">
        <v>33</v>
      </c>
      <c r="C9" s="46" t="s">
        <v>22</v>
      </c>
      <c r="D9" s="56">
        <v>0.35</v>
      </c>
    </row>
    <row r="10" spans="1:9" x14ac:dyDescent="0.3">
      <c r="A10" t="str">
        <f t="shared" si="0"/>
        <v>Moderado-Híbridos</v>
      </c>
      <c r="B10" s="49" t="s">
        <v>33</v>
      </c>
      <c r="C10" s="46" t="s">
        <v>25</v>
      </c>
      <c r="D10" s="56">
        <v>0.08</v>
      </c>
    </row>
    <row r="11" spans="1:9" x14ac:dyDescent="0.3">
      <c r="A11" t="str">
        <f t="shared" si="0"/>
        <v>Moderado-FOFs</v>
      </c>
      <c r="B11" s="49" t="s">
        <v>33</v>
      </c>
      <c r="C11" s="46" t="s">
        <v>26</v>
      </c>
      <c r="D11" s="56">
        <v>0.05</v>
      </c>
    </row>
    <row r="12" spans="1:9" x14ac:dyDescent="0.3">
      <c r="A12" t="str">
        <f t="shared" si="0"/>
        <v>Moderado-Desenvolvimento</v>
      </c>
      <c r="B12" s="49" t="s">
        <v>33</v>
      </c>
      <c r="C12" s="46" t="s">
        <v>27</v>
      </c>
      <c r="D12" s="56">
        <v>0.1</v>
      </c>
    </row>
    <row r="13" spans="1:9" x14ac:dyDescent="0.3">
      <c r="A13" s="51" t="str">
        <f t="shared" si="0"/>
        <v>Moderado-Hotelarias</v>
      </c>
      <c r="B13" s="49" t="s">
        <v>33</v>
      </c>
      <c r="C13" s="53" t="s">
        <v>28</v>
      </c>
      <c r="D13" s="57">
        <v>0.1</v>
      </c>
    </row>
    <row r="14" spans="1:9" x14ac:dyDescent="0.3">
      <c r="A14" t="str">
        <f t="shared" si="0"/>
        <v>Agressivo-Papel</v>
      </c>
      <c r="B14" s="49" t="s">
        <v>17</v>
      </c>
      <c r="C14" s="46" t="s">
        <v>21</v>
      </c>
      <c r="D14" s="56">
        <v>0.5</v>
      </c>
    </row>
    <row r="15" spans="1:9" x14ac:dyDescent="0.3">
      <c r="A15" t="str">
        <f t="shared" si="0"/>
        <v>Agressivo-Tijolo</v>
      </c>
      <c r="B15" s="49" t="s">
        <v>17</v>
      </c>
      <c r="C15" s="46" t="s">
        <v>22</v>
      </c>
      <c r="D15" s="56">
        <v>0.1</v>
      </c>
    </row>
    <row r="16" spans="1:9" x14ac:dyDescent="0.3">
      <c r="A16" t="str">
        <f t="shared" si="0"/>
        <v>Agressivo-Híbridos</v>
      </c>
      <c r="B16" s="49" t="s">
        <v>17</v>
      </c>
      <c r="C16" s="46" t="s">
        <v>25</v>
      </c>
      <c r="D16" s="56">
        <v>0.05</v>
      </c>
    </row>
    <row r="17" spans="1:4" x14ac:dyDescent="0.3">
      <c r="A17" t="str">
        <f t="shared" si="0"/>
        <v>Agressivo-FOFs</v>
      </c>
      <c r="B17" s="49" t="s">
        <v>17</v>
      </c>
      <c r="C17" s="46" t="s">
        <v>26</v>
      </c>
      <c r="D17" s="56">
        <v>0.05</v>
      </c>
    </row>
    <row r="18" spans="1:4" x14ac:dyDescent="0.3">
      <c r="A18" t="str">
        <f t="shared" si="0"/>
        <v>Agressivo-Desenvolvimento</v>
      </c>
      <c r="B18" s="49" t="s">
        <v>17</v>
      </c>
      <c r="C18" s="46" t="s">
        <v>27</v>
      </c>
      <c r="D18" s="56">
        <v>0.2</v>
      </c>
    </row>
    <row r="19" spans="1:4" x14ac:dyDescent="0.3">
      <c r="A19" t="str">
        <f t="shared" si="0"/>
        <v>Agressivo-Hotelarias</v>
      </c>
      <c r="B19" s="49" t="s">
        <v>17</v>
      </c>
      <c r="C19" s="46" t="s">
        <v>28</v>
      </c>
      <c r="D19" s="5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Nairo Acayu Santos</dc:creator>
  <cp:lastModifiedBy>Acayu Santos</cp:lastModifiedBy>
  <dcterms:created xsi:type="dcterms:W3CDTF">2025-05-31T14:57:24Z</dcterms:created>
  <dcterms:modified xsi:type="dcterms:W3CDTF">2025-06-01T16:43:27Z</dcterms:modified>
</cp:coreProperties>
</file>