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I:\users\adam\games\warhammer\mathhammer\"/>
    </mc:Choice>
  </mc:AlternateContent>
  <bookViews>
    <workbookView xWindow="0" yWindow="0" windowWidth="28800" windowHeight="13020"/>
  </bookViews>
  <sheets>
    <sheet name="Sheet 1" sheetId="2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9" i="24" l="1"/>
  <c r="AL33" i="24" s="1"/>
  <c r="V30" i="24" l="1"/>
  <c r="AJ31" i="24"/>
  <c r="AJ29" i="24" l="1"/>
  <c r="V35" i="24"/>
  <c r="AX84" i="24"/>
  <c r="AX83" i="24"/>
  <c r="AX82" i="24"/>
  <c r="AX81" i="24"/>
  <c r="AX80" i="24"/>
  <c r="AX79" i="24"/>
  <c r="AX74" i="24"/>
  <c r="AX73" i="24"/>
  <c r="AX72" i="24"/>
  <c r="AX71" i="24"/>
  <c r="AX70" i="24"/>
  <c r="AX69" i="24"/>
  <c r="AX64" i="24"/>
  <c r="AX63" i="24"/>
  <c r="AX62" i="24"/>
  <c r="AX61" i="24"/>
  <c r="AX60" i="24"/>
  <c r="AX59" i="24"/>
  <c r="AX54" i="24"/>
  <c r="AX53" i="24"/>
  <c r="AX52" i="24"/>
  <c r="AX51" i="24"/>
  <c r="AX50" i="24"/>
  <c r="AX49" i="24"/>
  <c r="AX44" i="24"/>
  <c r="AX43" i="24"/>
  <c r="AX42" i="24"/>
  <c r="AX41" i="24"/>
  <c r="AX40" i="24"/>
  <c r="AX39" i="24"/>
  <c r="AX29" i="24"/>
  <c r="AR84" i="24"/>
  <c r="AR83" i="24"/>
  <c r="AR82" i="24"/>
  <c r="AR81" i="24"/>
  <c r="AR80" i="24"/>
  <c r="AR79" i="24"/>
  <c r="AR74" i="24"/>
  <c r="AR73" i="24"/>
  <c r="AR72" i="24"/>
  <c r="AR71" i="24"/>
  <c r="AR70" i="24"/>
  <c r="AR69" i="24"/>
  <c r="AR64" i="24"/>
  <c r="AR63" i="24"/>
  <c r="AR62" i="24"/>
  <c r="AR61" i="24"/>
  <c r="AR60" i="24"/>
  <c r="AR59" i="24"/>
  <c r="AR54" i="24"/>
  <c r="AR53" i="24"/>
  <c r="AR52" i="24"/>
  <c r="AR51" i="24"/>
  <c r="AR50" i="24"/>
  <c r="AR49" i="24"/>
  <c r="AR44" i="24"/>
  <c r="AR43" i="24"/>
  <c r="AR42" i="24"/>
  <c r="AR41" i="24"/>
  <c r="AR40" i="24"/>
  <c r="AR39" i="24"/>
  <c r="AR34" i="24"/>
  <c r="AX34" i="24"/>
  <c r="AX33" i="24"/>
  <c r="AX32" i="24"/>
  <c r="AX31" i="24"/>
  <c r="AX30" i="24"/>
  <c r="AL73" i="24"/>
  <c r="AL63" i="24"/>
  <c r="AL53" i="24"/>
  <c r="AL43" i="24"/>
  <c r="AL70" i="24"/>
  <c r="AL60" i="24"/>
  <c r="AL50" i="24"/>
  <c r="AL40" i="24"/>
  <c r="AJ73" i="24"/>
  <c r="AJ63" i="24"/>
  <c r="AJ53" i="24"/>
  <c r="AJ43" i="24"/>
  <c r="AJ70" i="24"/>
  <c r="AJ60" i="24"/>
  <c r="AJ50" i="24"/>
  <c r="AJ40" i="24"/>
  <c r="AJ41" i="24"/>
  <c r="AL81" i="24"/>
  <c r="AL71" i="24"/>
  <c r="AL61" i="24"/>
  <c r="AL51" i="24"/>
  <c r="AL41" i="24"/>
  <c r="AD116" i="24" l="1"/>
  <c r="AD106" i="24"/>
  <c r="AD96" i="24"/>
  <c r="E95" i="24"/>
  <c r="F95" i="24" s="1"/>
  <c r="AD85" i="24"/>
  <c r="V85" i="24"/>
  <c r="AT84" i="24"/>
  <c r="AK84" i="24"/>
  <c r="V84" i="24"/>
  <c r="AT83" i="24"/>
  <c r="V83" i="24"/>
  <c r="AT82" i="24"/>
  <c r="AB82" i="24"/>
  <c r="Z82" i="24"/>
  <c r="X82" i="24"/>
  <c r="AN79" i="24" s="1"/>
  <c r="V82" i="24"/>
  <c r="L82" i="24"/>
  <c r="I82" i="24"/>
  <c r="AT81" i="24"/>
  <c r="AV81" i="24" s="1"/>
  <c r="AN81" i="24"/>
  <c r="AJ81" i="24"/>
  <c r="AB81" i="24"/>
  <c r="Z81" i="24"/>
  <c r="X81" i="24"/>
  <c r="AN84" i="24" s="1"/>
  <c r="V81" i="24"/>
  <c r="AT80" i="24"/>
  <c r="AN80" i="24"/>
  <c r="AB80" i="24"/>
  <c r="Z80" i="24"/>
  <c r="Y80" i="24"/>
  <c r="X80" i="24"/>
  <c r="V80" i="24"/>
  <c r="AT79" i="24"/>
  <c r="AB79" i="24"/>
  <c r="Z79" i="24"/>
  <c r="Y79" i="24"/>
  <c r="V79" i="24"/>
  <c r="I78" i="24"/>
  <c r="B78" i="24"/>
  <c r="AD75" i="24"/>
  <c r="V75" i="24"/>
  <c r="AT74" i="24"/>
  <c r="AK74" i="24"/>
  <c r="V74" i="24"/>
  <c r="AT73" i="24"/>
  <c r="AV73" i="24" s="1"/>
  <c r="AN73" i="24"/>
  <c r="V73" i="24"/>
  <c r="AT72" i="24"/>
  <c r="AN72" i="24"/>
  <c r="AB72" i="24"/>
  <c r="Z72" i="24"/>
  <c r="X72" i="24"/>
  <c r="AN74" i="24" s="1"/>
  <c r="V72" i="24"/>
  <c r="L72" i="24"/>
  <c r="I72" i="24"/>
  <c r="AT71" i="24"/>
  <c r="AN71" i="24"/>
  <c r="AJ71" i="24"/>
  <c r="AB71" i="24"/>
  <c r="Z71" i="24"/>
  <c r="X71" i="24"/>
  <c r="V71" i="24"/>
  <c r="AT70" i="24"/>
  <c r="AN70" i="24"/>
  <c r="AB70" i="24"/>
  <c r="Z70" i="24"/>
  <c r="Y70" i="24"/>
  <c r="X70" i="24"/>
  <c r="V70" i="24"/>
  <c r="AT69" i="24"/>
  <c r="AN69" i="24"/>
  <c r="AB69" i="24"/>
  <c r="Z69" i="24"/>
  <c r="Y69" i="24"/>
  <c r="V69" i="24"/>
  <c r="I68" i="24"/>
  <c r="B68" i="24"/>
  <c r="AD65" i="24"/>
  <c r="V65" i="24"/>
  <c r="V95" i="24" s="1"/>
  <c r="AT64" i="24"/>
  <c r="AV64" i="24" s="1"/>
  <c r="AN64" i="24"/>
  <c r="AK64" i="24"/>
  <c r="V64" i="24"/>
  <c r="AT63" i="24"/>
  <c r="V63" i="24"/>
  <c r="AT62" i="24"/>
  <c r="AB62" i="24"/>
  <c r="Z62" i="24"/>
  <c r="X62" i="24"/>
  <c r="V62" i="24"/>
  <c r="L62" i="24"/>
  <c r="I62" i="24"/>
  <c r="AT61" i="24"/>
  <c r="AJ61" i="24"/>
  <c r="AB61" i="24"/>
  <c r="Z61" i="24"/>
  <c r="X61" i="24"/>
  <c r="AN63" i="24" s="1"/>
  <c r="V61" i="24"/>
  <c r="AT60" i="24"/>
  <c r="AB60" i="24"/>
  <c r="Z60" i="24"/>
  <c r="Y60" i="24"/>
  <c r="X60" i="24"/>
  <c r="V60" i="24"/>
  <c r="X59" i="24" s="1"/>
  <c r="AT59" i="24"/>
  <c r="AN59" i="24"/>
  <c r="AB59" i="24"/>
  <c r="Z59" i="24"/>
  <c r="Y59" i="24"/>
  <c r="V59" i="24"/>
  <c r="I58" i="24"/>
  <c r="B58" i="24"/>
  <c r="AD55" i="24"/>
  <c r="V55" i="24"/>
  <c r="AT54" i="24"/>
  <c r="AK54" i="24"/>
  <c r="V54" i="24"/>
  <c r="AT53" i="24"/>
  <c r="V53" i="24"/>
  <c r="AT52" i="24"/>
  <c r="AB52" i="24"/>
  <c r="Z52" i="24"/>
  <c r="X52" i="24"/>
  <c r="V52" i="24"/>
  <c r="AN51" i="24" s="1"/>
  <c r="L52" i="24"/>
  <c r="I52" i="24"/>
  <c r="AT51" i="24"/>
  <c r="AB51" i="24"/>
  <c r="Z51" i="24"/>
  <c r="X51" i="24"/>
  <c r="V51" i="24"/>
  <c r="AT50" i="24"/>
  <c r="AB50" i="24"/>
  <c r="Z50" i="24"/>
  <c r="Y50" i="24"/>
  <c r="X50" i="24"/>
  <c r="V50" i="24"/>
  <c r="AT49" i="24"/>
  <c r="AB49" i="24"/>
  <c r="Z49" i="24"/>
  <c r="Y49" i="24"/>
  <c r="X49" i="24"/>
  <c r="V49" i="24"/>
  <c r="I48" i="24"/>
  <c r="B48" i="24"/>
  <c r="AD45" i="24"/>
  <c r="V45" i="24"/>
  <c r="AT44" i="24"/>
  <c r="AK44" i="24"/>
  <c r="V44" i="24"/>
  <c r="AT43" i="24"/>
  <c r="V43" i="24"/>
  <c r="AT42" i="24"/>
  <c r="AB42" i="24"/>
  <c r="Z42" i="24"/>
  <c r="X42" i="24"/>
  <c r="V42" i="24"/>
  <c r="AN39" i="24" s="1"/>
  <c r="L42" i="24"/>
  <c r="I42" i="24"/>
  <c r="AT41" i="24"/>
  <c r="AB41" i="24"/>
  <c r="Z41" i="24"/>
  <c r="X41" i="24"/>
  <c r="AN41" i="24" s="1"/>
  <c r="V41" i="24"/>
  <c r="AT40" i="24"/>
  <c r="AB40" i="24"/>
  <c r="Z40" i="24"/>
  <c r="Y40" i="24"/>
  <c r="X40" i="24"/>
  <c r="V40" i="24"/>
  <c r="AT39" i="24"/>
  <c r="AB39" i="24"/>
  <c r="Z39" i="24"/>
  <c r="Y39" i="24"/>
  <c r="V39" i="24"/>
  <c r="I38" i="24"/>
  <c r="B38" i="24"/>
  <c r="AD35" i="24"/>
  <c r="AK34" i="24"/>
  <c r="V34" i="24"/>
  <c r="V33" i="24"/>
  <c r="AB32" i="24"/>
  <c r="Z32" i="24"/>
  <c r="X32" i="24"/>
  <c r="V32" i="24"/>
  <c r="AN34" i="24" s="1"/>
  <c r="L32" i="24"/>
  <c r="I32" i="24"/>
  <c r="AB31" i="24"/>
  <c r="Z31" i="24"/>
  <c r="X31" i="24"/>
  <c r="V31" i="24"/>
  <c r="AB30" i="24"/>
  <c r="Z30" i="24"/>
  <c r="Y30" i="24"/>
  <c r="X30" i="24"/>
  <c r="AB29" i="24"/>
  <c r="Z29" i="24"/>
  <c r="Y29" i="24"/>
  <c r="V29" i="24"/>
  <c r="I28" i="24"/>
  <c r="B28" i="24"/>
  <c r="AJ49" i="24" l="1"/>
  <c r="X79" i="24"/>
  <c r="AJ79" i="24" s="1"/>
  <c r="AJ80" i="24"/>
  <c r="AJ83" i="24"/>
  <c r="AL83" i="24"/>
  <c r="AV84" i="24"/>
  <c r="AN33" i="24"/>
  <c r="AV72" i="24"/>
  <c r="AV69" i="24"/>
  <c r="AV71" i="24"/>
  <c r="AV79" i="24"/>
  <c r="AV80" i="24"/>
  <c r="AV74" i="24"/>
  <c r="AV70" i="24"/>
  <c r="AV59" i="24"/>
  <c r="AN52" i="24"/>
  <c r="AN49" i="24"/>
  <c r="AV49" i="24" s="1"/>
  <c r="AN50" i="24"/>
  <c r="AV50" i="24" s="1"/>
  <c r="AV52" i="24"/>
  <c r="AV51" i="24"/>
  <c r="AV41" i="24"/>
  <c r="AJ51" i="24"/>
  <c r="AN40" i="24"/>
  <c r="AN42" i="24"/>
  <c r="AV42" i="24" s="1"/>
  <c r="AN43" i="24"/>
  <c r="AV43" i="24" s="1"/>
  <c r="AV39" i="24"/>
  <c r="AV40" i="24"/>
  <c r="AN29" i="24"/>
  <c r="X39" i="24"/>
  <c r="AJ39" i="24" s="1"/>
  <c r="X69" i="24"/>
  <c r="AN44" i="24"/>
  <c r="AV44" i="24" s="1"/>
  <c r="AN30" i="24"/>
  <c r="AN31" i="24"/>
  <c r="AJ59" i="24"/>
  <c r="AN32" i="24"/>
  <c r="V114" i="24"/>
  <c r="E114" i="24" s="1"/>
  <c r="F114" i="24" s="1"/>
  <c r="V92" i="24"/>
  <c r="E92" i="24" s="1"/>
  <c r="F92" i="24" s="1"/>
  <c r="V91" i="24"/>
  <c r="E91" i="24" s="1"/>
  <c r="F91" i="24" s="1"/>
  <c r="V90" i="24"/>
  <c r="E90" i="24" s="1"/>
  <c r="F90" i="24" s="1"/>
  <c r="V115" i="24"/>
  <c r="E115" i="24" s="1"/>
  <c r="F115" i="24" s="1"/>
  <c r="V93" i="24"/>
  <c r="E93" i="24" s="1"/>
  <c r="F93" i="24" s="1"/>
  <c r="V112" i="24"/>
  <c r="E112" i="24" s="1"/>
  <c r="F112" i="24" s="1"/>
  <c r="V111" i="24"/>
  <c r="E111" i="24" s="1"/>
  <c r="F111" i="24" s="1"/>
  <c r="V110" i="24"/>
  <c r="E110" i="24" s="1"/>
  <c r="F110" i="24" s="1"/>
  <c r="V94" i="24"/>
  <c r="E94" i="24" s="1"/>
  <c r="F94" i="24" s="1"/>
  <c r="V113" i="24"/>
  <c r="E113" i="24" s="1"/>
  <c r="F113" i="24" s="1"/>
  <c r="AN53" i="24"/>
  <c r="AV53" i="24" s="1"/>
  <c r="AN54" i="24"/>
  <c r="AV54" i="24" s="1"/>
  <c r="AV63" i="24"/>
  <c r="AJ62" i="24"/>
  <c r="AN82" i="24"/>
  <c r="AV82" i="24" s="1"/>
  <c r="AN83" i="24"/>
  <c r="AV83" i="24" s="1"/>
  <c r="AN60" i="24"/>
  <c r="AV60" i="24" s="1"/>
  <c r="AN61" i="24"/>
  <c r="AV61" i="24" s="1"/>
  <c r="AL62" i="24"/>
  <c r="AN62" i="24"/>
  <c r="AV62" i="24" s="1"/>
  <c r="AJ82" i="24" l="1"/>
  <c r="AL82" i="24"/>
  <c r="AH110" i="24"/>
  <c r="AH111" i="24" s="1"/>
  <c r="E117" i="24" s="1"/>
  <c r="CJ149" i="24" s="1"/>
  <c r="AH90" i="24"/>
  <c r="AH91" i="24" s="1"/>
  <c r="E97" i="24" s="1"/>
  <c r="F97" i="24" s="1"/>
  <c r="CI147" i="24" s="1"/>
  <c r="AJ34" i="24"/>
  <c r="AJ42" i="24"/>
  <c r="AJ54" i="24"/>
  <c r="AJ32" i="24"/>
  <c r="AJ52" i="24"/>
  <c r="AJ64" i="24"/>
  <c r="AJ72" i="24"/>
  <c r="AJ84" i="24"/>
  <c r="AL80" i="24" s="1"/>
  <c r="AL72" i="24"/>
  <c r="AJ69" i="24"/>
  <c r="F117" i="24" l="1"/>
  <c r="CI149" i="24" s="1"/>
  <c r="CJ147" i="24"/>
  <c r="AL49" i="24"/>
  <c r="AL31" i="24"/>
  <c r="AL59" i="24"/>
  <c r="AL64" i="24" s="1"/>
  <c r="AJ74" i="24"/>
  <c r="AL52" i="24"/>
  <c r="AL79" i="24"/>
  <c r="AL84" i="24" s="1"/>
  <c r="AL29" i="24"/>
  <c r="AJ44" i="24"/>
  <c r="AL32" i="24" l="1"/>
  <c r="AL34" i="24" s="1"/>
  <c r="AL42" i="24"/>
  <c r="AL54" i="24"/>
  <c r="BF51" i="24" s="1"/>
  <c r="AP61" i="24"/>
  <c r="AZ61" i="24" s="1"/>
  <c r="BB61" i="24" s="1"/>
  <c r="BD61" i="24" s="1"/>
  <c r="E61" i="24" s="1"/>
  <c r="F61" i="24" s="1"/>
  <c r="AP60" i="24"/>
  <c r="AZ60" i="24" s="1"/>
  <c r="BB60" i="24" s="1"/>
  <c r="BD60" i="24" s="1"/>
  <c r="AP59" i="24"/>
  <c r="AZ59" i="24" s="1"/>
  <c r="BB59" i="24" s="1"/>
  <c r="BD59" i="24" s="1"/>
  <c r="AP64" i="24"/>
  <c r="AZ64" i="24" s="1"/>
  <c r="BB64" i="24" s="1"/>
  <c r="BD64" i="24" s="1"/>
  <c r="BF62" i="24"/>
  <c r="AP62" i="24"/>
  <c r="AZ62" i="24" s="1"/>
  <c r="BB62" i="24" s="1"/>
  <c r="BD62" i="24" s="1"/>
  <c r="AP63" i="24"/>
  <c r="AZ63" i="24" s="1"/>
  <c r="BB63" i="24" s="1"/>
  <c r="BD63" i="24" s="1"/>
  <c r="BF61" i="24"/>
  <c r="BF60" i="24"/>
  <c r="AL39" i="24"/>
  <c r="BF64" i="24"/>
  <c r="BF59" i="24"/>
  <c r="BF63" i="24"/>
  <c r="AP84" i="24"/>
  <c r="AZ84" i="24" s="1"/>
  <c r="BB84" i="24" s="1"/>
  <c r="BD84" i="24" s="1"/>
  <c r="E84" i="24" s="1"/>
  <c r="F84" i="24" s="1"/>
  <c r="BF83" i="24"/>
  <c r="BF82" i="24"/>
  <c r="AP83" i="24"/>
  <c r="AZ83" i="24" s="1"/>
  <c r="BB83" i="24" s="1"/>
  <c r="BD83" i="24" s="1"/>
  <c r="AP82" i="24"/>
  <c r="AZ82" i="24" s="1"/>
  <c r="BB82" i="24" s="1"/>
  <c r="BD82" i="24" s="1"/>
  <c r="E82" i="24" s="1"/>
  <c r="F82" i="24" s="1"/>
  <c r="BF81" i="24"/>
  <c r="BF80" i="24"/>
  <c r="AP81" i="24"/>
  <c r="AZ81" i="24" s="1"/>
  <c r="BB81" i="24" s="1"/>
  <c r="BD81" i="24" s="1"/>
  <c r="AP80" i="24"/>
  <c r="AZ80" i="24" s="1"/>
  <c r="BB80" i="24" s="1"/>
  <c r="BD80" i="24" s="1"/>
  <c r="E80" i="24" s="1"/>
  <c r="F80" i="24" s="1"/>
  <c r="BF79" i="24"/>
  <c r="BF84" i="24"/>
  <c r="AP79" i="24"/>
  <c r="AZ79" i="24" s="1"/>
  <c r="BB79" i="24" s="1"/>
  <c r="BD79" i="24" s="1"/>
  <c r="AL69" i="24"/>
  <c r="AL44" i="24" l="1"/>
  <c r="E79" i="24"/>
  <c r="E81" i="24"/>
  <c r="F81" i="24" s="1"/>
  <c r="E83" i="24"/>
  <c r="F83" i="24" s="1"/>
  <c r="E64" i="24"/>
  <c r="F64" i="24" s="1"/>
  <c r="E63" i="24"/>
  <c r="F63" i="24" s="1"/>
  <c r="E59" i="24"/>
  <c r="E62" i="24"/>
  <c r="F62" i="24" s="1"/>
  <c r="E60" i="24"/>
  <c r="F60" i="24" s="1"/>
  <c r="AT29" i="24"/>
  <c r="AV29" i="24" s="1"/>
  <c r="AT32" i="24"/>
  <c r="AV32" i="24" s="1"/>
  <c r="AT30" i="24"/>
  <c r="AV30" i="24" s="1"/>
  <c r="AT33" i="24"/>
  <c r="AV33" i="24" s="1"/>
  <c r="AT31" i="24"/>
  <c r="AV31" i="24" s="1"/>
  <c r="AT34" i="24"/>
  <c r="AV34" i="24" s="1"/>
  <c r="AR30" i="24"/>
  <c r="AR33" i="24"/>
  <c r="AR29" i="24"/>
  <c r="AR31" i="24"/>
  <c r="AR32" i="24"/>
  <c r="AP29" i="24"/>
  <c r="AP31" i="24"/>
  <c r="AP32" i="24"/>
  <c r="BF53" i="24"/>
  <c r="AP51" i="24"/>
  <c r="AZ51" i="24" s="1"/>
  <c r="BB51" i="24" s="1"/>
  <c r="BD51" i="24" s="1"/>
  <c r="BH51" i="24" s="1"/>
  <c r="AP49" i="24"/>
  <c r="AZ49" i="24" s="1"/>
  <c r="BB49" i="24" s="1"/>
  <c r="BD49" i="24" s="1"/>
  <c r="AP52" i="24"/>
  <c r="AZ52" i="24" s="1"/>
  <c r="BB52" i="24" s="1"/>
  <c r="BD52" i="24" s="1"/>
  <c r="AP54" i="24"/>
  <c r="AZ54" i="24" s="1"/>
  <c r="BB54" i="24" s="1"/>
  <c r="BD54" i="24" s="1"/>
  <c r="BF52" i="24"/>
  <c r="AP50" i="24"/>
  <c r="AZ50" i="24" s="1"/>
  <c r="BB50" i="24" s="1"/>
  <c r="BD50" i="24" s="1"/>
  <c r="AP30" i="24"/>
  <c r="AP33" i="24"/>
  <c r="AP34" i="24"/>
  <c r="BF54" i="24"/>
  <c r="E54" i="24" s="1"/>
  <c r="F54" i="24" s="1"/>
  <c r="AP53" i="24"/>
  <c r="AZ53" i="24" s="1"/>
  <c r="BB53" i="24" s="1"/>
  <c r="BD53" i="24" s="1"/>
  <c r="BF49" i="24"/>
  <c r="BF50" i="24"/>
  <c r="E50" i="24" s="1"/>
  <c r="F50" i="24" s="1"/>
  <c r="BH79" i="24"/>
  <c r="BH81" i="24"/>
  <c r="BH83" i="24"/>
  <c r="E51" i="24"/>
  <c r="F51" i="24" s="1"/>
  <c r="AL74" i="24"/>
  <c r="BF44" i="24"/>
  <c r="AP39" i="24"/>
  <c r="AZ39" i="24" s="1"/>
  <c r="BB39" i="24" s="1"/>
  <c r="BD39" i="24" s="1"/>
  <c r="AP44" i="24"/>
  <c r="AZ44" i="24" s="1"/>
  <c r="BB44" i="24" s="1"/>
  <c r="BD44" i="24" s="1"/>
  <c r="BF43" i="24"/>
  <c r="BF42" i="24"/>
  <c r="AP43" i="24"/>
  <c r="AZ43" i="24" s="1"/>
  <c r="BB43" i="24" s="1"/>
  <c r="BD43" i="24" s="1"/>
  <c r="AP42" i="24"/>
  <c r="AZ42" i="24" s="1"/>
  <c r="BB42" i="24" s="1"/>
  <c r="BD42" i="24" s="1"/>
  <c r="BF41" i="24"/>
  <c r="BF40" i="24"/>
  <c r="AP40" i="24"/>
  <c r="AZ40" i="24" s="1"/>
  <c r="BB40" i="24" s="1"/>
  <c r="BD40" i="24" s="1"/>
  <c r="AP41" i="24"/>
  <c r="AZ41" i="24" s="1"/>
  <c r="BB41" i="24" s="1"/>
  <c r="BD41" i="24" s="1"/>
  <c r="BF39" i="24"/>
  <c r="BH60" i="24"/>
  <c r="BH63" i="24"/>
  <c r="BH64" i="24"/>
  <c r="BH61" i="24"/>
  <c r="E53" i="24"/>
  <c r="F53" i="24" s="1"/>
  <c r="BH80" i="24"/>
  <c r="BH82" i="24"/>
  <c r="BH84" i="24"/>
  <c r="BH62" i="24"/>
  <c r="BH59" i="24"/>
  <c r="BJ79" i="24" l="1"/>
  <c r="BJ80" i="24" s="1"/>
  <c r="E86" i="24" s="1"/>
  <c r="F79" i="24"/>
  <c r="BJ59" i="24"/>
  <c r="BJ60" i="24" s="1"/>
  <c r="E66" i="24" s="1"/>
  <c r="F59" i="24"/>
  <c r="E52" i="24"/>
  <c r="F52" i="24" s="1"/>
  <c r="BH54" i="24"/>
  <c r="BF33" i="24"/>
  <c r="AZ33" i="24"/>
  <c r="BB33" i="24" s="1"/>
  <c r="BD33" i="24" s="1"/>
  <c r="BF30" i="24"/>
  <c r="AZ30" i="24"/>
  <c r="BB30" i="24" s="1"/>
  <c r="BD30" i="24" s="1"/>
  <c r="AZ34" i="24"/>
  <c r="BB34" i="24" s="1"/>
  <c r="BD34" i="24" s="1"/>
  <c r="BF34" i="24"/>
  <c r="BF32" i="24"/>
  <c r="AZ32" i="24"/>
  <c r="BB32" i="24" s="1"/>
  <c r="BD32" i="24" s="1"/>
  <c r="BF31" i="24"/>
  <c r="AZ31" i="24"/>
  <c r="BB31" i="24" s="1"/>
  <c r="BD31" i="24" s="1"/>
  <c r="BF29" i="24"/>
  <c r="AZ29" i="24"/>
  <c r="BB29" i="24" s="1"/>
  <c r="BD29" i="24" s="1"/>
  <c r="BH49" i="24"/>
  <c r="BH53" i="24"/>
  <c r="BH52" i="24"/>
  <c r="E49" i="24"/>
  <c r="BJ49" i="24" s="1"/>
  <c r="BJ50" i="24" s="1"/>
  <c r="E56" i="24" s="1"/>
  <c r="BH50" i="24"/>
  <c r="E40" i="24"/>
  <c r="F40" i="24" s="1"/>
  <c r="BH40" i="24"/>
  <c r="E43" i="24"/>
  <c r="F43" i="24" s="1"/>
  <c r="BH43" i="24"/>
  <c r="E39" i="24"/>
  <c r="BH39" i="24"/>
  <c r="BF74" i="24"/>
  <c r="AP69" i="24"/>
  <c r="AZ69" i="24" s="1"/>
  <c r="BB69" i="24" s="1"/>
  <c r="BD69" i="24" s="1"/>
  <c r="E69" i="24" s="1"/>
  <c r="AP74" i="24"/>
  <c r="AZ74" i="24" s="1"/>
  <c r="BB74" i="24" s="1"/>
  <c r="BD74" i="24" s="1"/>
  <c r="BF73" i="24"/>
  <c r="BF72" i="24"/>
  <c r="AP73" i="24"/>
  <c r="AZ73" i="24" s="1"/>
  <c r="BB73" i="24" s="1"/>
  <c r="BD73" i="24" s="1"/>
  <c r="E73" i="24" s="1"/>
  <c r="F73" i="24" s="1"/>
  <c r="AP72" i="24"/>
  <c r="AZ72" i="24" s="1"/>
  <c r="BB72" i="24" s="1"/>
  <c r="BD72" i="24" s="1"/>
  <c r="BF71" i="24"/>
  <c r="BF70" i="24"/>
  <c r="AP71" i="24"/>
  <c r="AZ71" i="24" s="1"/>
  <c r="BB71" i="24" s="1"/>
  <c r="BD71" i="24" s="1"/>
  <c r="E71" i="24" s="1"/>
  <c r="F71" i="24" s="1"/>
  <c r="AP70" i="24"/>
  <c r="AZ70" i="24" s="1"/>
  <c r="BB70" i="24" s="1"/>
  <c r="BD70" i="24" s="1"/>
  <c r="E70" i="24" s="1"/>
  <c r="F70" i="24" s="1"/>
  <c r="BF69" i="24"/>
  <c r="E41" i="24"/>
  <c r="F41" i="24" s="1"/>
  <c r="BH41" i="24"/>
  <c r="BH42" i="24"/>
  <c r="E42" i="24"/>
  <c r="F42" i="24" s="1"/>
  <c r="BH44" i="24"/>
  <c r="E44" i="24"/>
  <c r="F44" i="24" s="1"/>
  <c r="CJ146" i="24" l="1"/>
  <c r="F86" i="24"/>
  <c r="CI146" i="24" s="1"/>
  <c r="E72" i="24"/>
  <c r="F72" i="24" s="1"/>
  <c r="E74" i="24"/>
  <c r="F74" i="24" s="1"/>
  <c r="F69" i="24"/>
  <c r="F66" i="24"/>
  <c r="CI144" i="24" s="1"/>
  <c r="CJ144" i="24"/>
  <c r="BH33" i="24"/>
  <c r="BH34" i="24"/>
  <c r="E33" i="24"/>
  <c r="F33" i="24" s="1"/>
  <c r="E34" i="24"/>
  <c r="F34" i="24" s="1"/>
  <c r="E29" i="24"/>
  <c r="F29" i="24" s="1"/>
  <c r="BH29" i="24"/>
  <c r="BH32" i="24"/>
  <c r="E32" i="24"/>
  <c r="F32" i="24" s="1"/>
  <c r="BH30" i="24"/>
  <c r="E30" i="24"/>
  <c r="F30" i="24" s="1"/>
  <c r="BH31" i="24"/>
  <c r="E31" i="24"/>
  <c r="F31" i="24" s="1"/>
  <c r="BH71" i="24"/>
  <c r="V102" i="24" s="1"/>
  <c r="E102" i="24" s="1"/>
  <c r="F102" i="24" s="1"/>
  <c r="BH73" i="24"/>
  <c r="V104" i="24" s="1"/>
  <c r="E104" i="24" s="1"/>
  <c r="F104" i="24" s="1"/>
  <c r="F49" i="24"/>
  <c r="BH69" i="24"/>
  <c r="V100" i="24" s="1"/>
  <c r="E100" i="24" s="1"/>
  <c r="F39" i="24"/>
  <c r="BJ39" i="24"/>
  <c r="BJ40" i="24" s="1"/>
  <c r="E46" i="24" s="1"/>
  <c r="BH70" i="24"/>
  <c r="V101" i="24" s="1"/>
  <c r="E101" i="24" s="1"/>
  <c r="F101" i="24" s="1"/>
  <c r="BH72" i="24"/>
  <c r="V103" i="24" s="1"/>
  <c r="E103" i="24" s="1"/>
  <c r="F103" i="24" s="1"/>
  <c r="BH74" i="24"/>
  <c r="V105" i="24" s="1"/>
  <c r="E105" i="24" s="1"/>
  <c r="F105" i="24" s="1"/>
  <c r="CJ143" i="24"/>
  <c r="F56" i="24"/>
  <c r="CI143" i="24" s="1"/>
  <c r="BJ69" i="24" l="1"/>
  <c r="BJ70" i="24" s="1"/>
  <c r="E76" i="24" s="1"/>
  <c r="F76" i="24"/>
  <c r="CI145" i="24" s="1"/>
  <c r="CJ145" i="24"/>
  <c r="BJ29" i="24"/>
  <c r="BJ30" i="24" s="1"/>
  <c r="E36" i="24" s="1"/>
  <c r="F36" i="24" s="1"/>
  <c r="CI141" i="24" s="1"/>
  <c r="CJ142" i="24"/>
  <c r="F46" i="24"/>
  <c r="CI142" i="24" s="1"/>
  <c r="AH100" i="24"/>
  <c r="AH101" i="24" s="1"/>
  <c r="E107" i="24" s="1"/>
  <c r="F100" i="24"/>
  <c r="CJ141" i="24" l="1"/>
  <c r="F107" i="24"/>
  <c r="CI148" i="24" s="1"/>
  <c r="CJ148" i="24"/>
</calcChain>
</file>

<file path=xl/sharedStrings.xml><?xml version="1.0" encoding="utf-8"?>
<sst xmlns="http://schemas.openxmlformats.org/spreadsheetml/2006/main" count="762" uniqueCount="112">
  <si>
    <t>D</t>
  </si>
  <si>
    <t>T3</t>
  </si>
  <si>
    <t>T4</t>
  </si>
  <si>
    <t>T5</t>
  </si>
  <si>
    <t>T6</t>
  </si>
  <si>
    <t>T7</t>
  </si>
  <si>
    <t>T8</t>
  </si>
  <si>
    <t>DPP</t>
  </si>
  <si>
    <t>Points</t>
  </si>
  <si>
    <t>Attacks</t>
  </si>
  <si>
    <t>AP</t>
  </si>
  <si>
    <t>Damage</t>
  </si>
  <si>
    <t>BS/WS</t>
  </si>
  <si>
    <t>Name</t>
  </si>
  <si>
    <t>S</t>
  </si>
  <si>
    <t>INTERPOLATION</t>
  </si>
  <si>
    <t>Re-roll hit rolls of 1</t>
  </si>
  <si>
    <t>Re-roll wound rolls of 1</t>
  </si>
  <si>
    <t>4+</t>
  </si>
  <si>
    <t>6+</t>
  </si>
  <si>
    <t>3+</t>
  </si>
  <si>
    <t>BOOLEANS</t>
  </si>
  <si>
    <t>Avg</t>
  </si>
  <si>
    <t>d</t>
  </si>
  <si>
    <t>On hit roll</t>
  </si>
  <si>
    <t>On wound roll</t>
  </si>
  <si>
    <t>Mortal(s) instead</t>
  </si>
  <si>
    <t>Extra mortal(s)</t>
  </si>
  <si>
    <t>Extra attack(s)</t>
  </si>
  <si>
    <t>Extra hit(s)</t>
  </si>
  <si>
    <t>Re-roll failed hits</t>
  </si>
  <si>
    <t>Re-roll failed wounds</t>
  </si>
  <si>
    <t>v. Save</t>
  </si>
  <si>
    <t>auto-wound</t>
  </si>
  <si>
    <t>save</t>
  </si>
  <si>
    <t>bs/ws</t>
  </si>
  <si>
    <t>attacks</t>
  </si>
  <si>
    <t>ap</t>
  </si>
  <si>
    <t>s</t>
  </si>
  <si>
    <t>t&gt;s wound</t>
  </si>
  <si>
    <t>mortal(s) inst.</t>
  </si>
  <si>
    <t>xtra attack(s)</t>
  </si>
  <si>
    <t>xtra hit(s)</t>
  </si>
  <si>
    <t>xtra mortal(s)</t>
  </si>
  <si>
    <t>damage inst.</t>
  </si>
  <si>
    <t>Damage instead</t>
  </si>
  <si>
    <t>t3</t>
  </si>
  <si>
    <t>t4</t>
  </si>
  <si>
    <t>t5</t>
  </si>
  <si>
    <t>t6</t>
  </si>
  <si>
    <t>t7</t>
  </si>
  <si>
    <t>t8</t>
  </si>
  <si>
    <t>reroll hits of 1</t>
  </si>
  <si>
    <t>reroll wounds of 1</t>
  </si>
  <si>
    <t>reroll fail hits</t>
  </si>
  <si>
    <t>reroll fail wounds</t>
  </si>
  <si>
    <t>wound trigger</t>
  </si>
  <si>
    <t>hit trigger</t>
  </si>
  <si>
    <t>AP instead</t>
  </si>
  <si>
    <t>ap inst.</t>
  </si>
  <si>
    <t>rerolls1</t>
  </si>
  <si>
    <t>rerolls2</t>
  </si>
  <si>
    <t>HITS</t>
  </si>
  <si>
    <t>WOUNDS</t>
  </si>
  <si>
    <t>triggers1</t>
  </si>
  <si>
    <t>triggers2</t>
  </si>
  <si>
    <t>triggers3</t>
  </si>
  <si>
    <t>triggers4</t>
  </si>
  <si>
    <t>unsaved</t>
  </si>
  <si>
    <t>mortals</t>
  </si>
  <si>
    <t>v. T3 Chance</t>
  </si>
  <si>
    <t>v. T4 Chance</t>
  </si>
  <si>
    <t>v. T5 Chance</t>
  </si>
  <si>
    <t>v. T6 Chance</t>
  </si>
  <si>
    <t>v. T7 Chance</t>
  </si>
  <si>
    <t>v. T8 Chance</t>
  </si>
  <si>
    <t>reg. damage</t>
  </si>
  <si>
    <t>round1</t>
  </si>
  <si>
    <t>round2</t>
  </si>
  <si>
    <t>round3</t>
  </si>
  <si>
    <t>round4</t>
  </si>
  <si>
    <t>count</t>
  </si>
  <si>
    <t>Sum</t>
  </si>
  <si>
    <t>Always</t>
  </si>
  <si>
    <t>wound on</t>
  </si>
  <si>
    <t>series</t>
  </si>
  <si>
    <t>turnoff</t>
  </si>
  <si>
    <t>unit</t>
  </si>
  <si>
    <t>HIT CALCS</t>
  </si>
  <si>
    <t>WOUND CALCS</t>
  </si>
  <si>
    <t>DAMAGE CALCS</t>
  </si>
  <si>
    <t>AVG CALCS</t>
  </si>
  <si>
    <t>CALCS</t>
  </si>
  <si>
    <t>t3 dmg</t>
  </si>
  <si>
    <t>t4 dmg</t>
  </si>
  <si>
    <t>t5 dmg</t>
  </si>
  <si>
    <t>t6 dmg</t>
  </si>
  <si>
    <t>t7 dmg</t>
  </si>
  <si>
    <t>t8 dmg</t>
  </si>
  <si>
    <t>Combo</t>
  </si>
  <si>
    <t>Combo 1</t>
  </si>
  <si>
    <t>Combo 2</t>
  </si>
  <si>
    <t>Combo 3</t>
  </si>
  <si>
    <t>Weapon 1</t>
  </si>
  <si>
    <t>Weapon 2</t>
  </si>
  <si>
    <t>Weapon 3</t>
  </si>
  <si>
    <t>Weapon 4</t>
  </si>
  <si>
    <t>Weapon 5</t>
  </si>
  <si>
    <t>Wapon 6</t>
  </si>
  <si>
    <t>combo</t>
  </si>
  <si>
    <t>triggers</t>
  </si>
  <si>
    <t>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</si>
</sst>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0"/>
      <name val="Calibri (body)"/>
    </font>
    <font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</cellStyleXfs>
  <cellXfs count="253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3" fillId="4" borderId="2" xfId="3" applyAlignment="1">
      <alignment horizontal="right"/>
    </xf>
    <xf numFmtId="0" fontId="2" fillId="2" borderId="3" xfId="1" applyBorder="1" applyAlignment="1">
      <alignment horizontal="left" vertical="center"/>
    </xf>
    <xf numFmtId="0" fontId="2" fillId="2" borderId="3" xfId="1" applyBorder="1" applyAlignment="1">
      <alignment horizontal="left"/>
    </xf>
    <xf numFmtId="0" fontId="1" fillId="3" borderId="10" xfId="2" applyBorder="1" applyAlignment="1">
      <alignment horizontal="right"/>
    </xf>
    <xf numFmtId="0" fontId="1" fillId="3" borderId="9" xfId="2" applyBorder="1" applyAlignment="1"/>
    <xf numFmtId="0" fontId="1" fillId="5" borderId="10" xfId="5" applyBorder="1" applyAlignment="1">
      <alignment horizontal="right"/>
    </xf>
    <xf numFmtId="0" fontId="1" fillId="5" borderId="9" xfId="5" applyBorder="1" applyAlignment="1"/>
    <xf numFmtId="0" fontId="1" fillId="6" borderId="10" xfId="6" applyBorder="1" applyAlignment="1">
      <alignment horizontal="right"/>
    </xf>
    <xf numFmtId="0" fontId="1" fillId="6" borderId="9" xfId="6" applyBorder="1" applyAlignment="1"/>
    <xf numFmtId="0" fontId="5" fillId="4" borderId="0" xfId="4" applyFont="1" applyBorder="1" applyAlignment="1"/>
    <xf numFmtId="0" fontId="4" fillId="4" borderId="0" xfId="4" applyBorder="1" applyAlignment="1">
      <alignment horizontal="right"/>
    </xf>
    <xf numFmtId="0" fontId="5" fillId="4" borderId="0" xfId="4" applyFont="1" applyBorder="1" applyAlignment="1">
      <alignment horizontal="left" vertical="center"/>
    </xf>
    <xf numFmtId="0" fontId="1" fillId="3" borderId="10" xfId="2" applyBorder="1" applyAlignment="1">
      <alignment horizontal="left"/>
    </xf>
    <xf numFmtId="0" fontId="1" fillId="5" borderId="9" xfId="5" applyBorder="1" applyAlignment="1">
      <alignment vertical="center" wrapText="1"/>
    </xf>
    <xf numFmtId="0" fontId="4" fillId="4" borderId="0" xfId="4" applyBorder="1" applyAlignment="1"/>
    <xf numFmtId="0" fontId="5" fillId="4" borderId="0" xfId="4" applyFont="1" applyBorder="1" applyAlignment="1">
      <alignment horizontal="right"/>
    </xf>
    <xf numFmtId="0" fontId="5" fillId="4" borderId="0" xfId="4" applyFont="1" applyBorder="1" applyAlignment="1">
      <alignment horizontal="left" vertical="top"/>
    </xf>
    <xf numFmtId="0" fontId="5" fillId="4" borderId="0" xfId="4" applyFont="1" applyBorder="1"/>
    <xf numFmtId="0" fontId="5" fillId="4" borderId="0" xfId="4" applyFont="1" applyBorder="1" applyAlignment="1">
      <alignment wrapText="1"/>
    </xf>
    <xf numFmtId="0" fontId="5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left"/>
    </xf>
    <xf numFmtId="0" fontId="5" fillId="4" borderId="0" xfId="4" applyFont="1" applyBorder="1" applyAlignment="1">
      <alignment vertical="center"/>
    </xf>
    <xf numFmtId="0" fontId="5" fillId="4" borderId="0" xfId="4" applyFont="1" applyBorder="1" applyAlignment="1">
      <alignment vertical="center" wrapText="1"/>
    </xf>
    <xf numFmtId="0" fontId="4" fillId="4" borderId="0" xfId="4" applyBorder="1"/>
    <xf numFmtId="0" fontId="0" fillId="0" borderId="0" xfId="0"/>
    <xf numFmtId="0" fontId="6" fillId="4" borderId="0" xfId="4" applyFont="1" applyBorder="1" applyAlignment="1">
      <alignment horizontal="right"/>
    </xf>
    <xf numFmtId="0" fontId="0" fillId="3" borderId="0" xfId="2" applyFont="1" applyBorder="1" applyAlignment="1">
      <alignment horizontal="center"/>
    </xf>
    <xf numFmtId="0" fontId="7" fillId="4" borderId="2" xfId="3" applyFont="1" applyBorder="1" applyAlignment="1">
      <alignment horizontal="right"/>
    </xf>
    <xf numFmtId="0" fontId="1" fillId="5" borderId="8" xfId="5" applyBorder="1" applyAlignment="1">
      <alignment vertical="center" wrapText="1"/>
    </xf>
    <xf numFmtId="0" fontId="1" fillId="7" borderId="10" xfId="7" applyBorder="1" applyAlignment="1">
      <alignment horizontal="right"/>
    </xf>
    <xf numFmtId="0" fontId="1" fillId="7" borderId="9" xfId="7" applyBorder="1" applyAlignment="1"/>
    <xf numFmtId="0" fontId="1" fillId="8" borderId="10" xfId="8" applyBorder="1" applyAlignment="1">
      <alignment horizontal="right"/>
    </xf>
    <xf numFmtId="0" fontId="1" fillId="8" borderId="9" xfId="8" applyBorder="1" applyAlignment="1"/>
    <xf numFmtId="0" fontId="10" fillId="9" borderId="10" xfId="9" applyFont="1" applyBorder="1" applyAlignment="1">
      <alignment horizontal="right"/>
    </xf>
    <xf numFmtId="0" fontId="10" fillId="9" borderId="10" xfId="9" applyFont="1" applyBorder="1" applyAlignment="1">
      <alignment horizontal="left"/>
    </xf>
    <xf numFmtId="0" fontId="0" fillId="5" borderId="0" xfId="5" applyFont="1" applyBorder="1" applyAlignment="1">
      <alignment horizontal="right"/>
    </xf>
    <xf numFmtId="0" fontId="0" fillId="6" borderId="0" xfId="6" applyFont="1" applyBorder="1" applyAlignment="1">
      <alignment horizontal="right"/>
    </xf>
    <xf numFmtId="0" fontId="0" fillId="7" borderId="0" xfId="7" applyFont="1" applyBorder="1" applyAlignment="1">
      <alignment horizontal="right"/>
    </xf>
    <xf numFmtId="0" fontId="0" fillId="8" borderId="0" xfId="8" applyFont="1" applyBorder="1" applyAlignment="1">
      <alignment horizontal="right"/>
    </xf>
    <xf numFmtId="0" fontId="10" fillId="9" borderId="0" xfId="9" applyFont="1" applyBorder="1" applyAlignment="1"/>
    <xf numFmtId="0" fontId="4" fillId="4" borderId="10" xfId="4" applyBorder="1" applyAlignment="1">
      <alignment horizontal="right"/>
    </xf>
    <xf numFmtId="0" fontId="4" fillId="4" borderId="0" xfId="4" applyBorder="1" applyAlignment="1">
      <alignment horizontal="right" vertical="center"/>
    </xf>
    <xf numFmtId="0" fontId="4" fillId="4" borderId="0" xfId="4" applyBorder="1" applyAlignment="1">
      <alignment vertical="center"/>
    </xf>
    <xf numFmtId="0" fontId="12" fillId="4" borderId="0" xfId="4" applyFont="1" applyBorder="1" applyAlignment="1">
      <alignment horizontal="right"/>
    </xf>
    <xf numFmtId="2" fontId="12" fillId="4" borderId="0" xfId="4" applyNumberFormat="1" applyFont="1" applyBorder="1" applyAlignment="1">
      <alignment horizontal="right"/>
    </xf>
    <xf numFmtId="0" fontId="10" fillId="9" borderId="0" xfId="9" applyFont="1" applyBorder="1" applyAlignment="1">
      <alignment horizontal="right"/>
    </xf>
    <xf numFmtId="0" fontId="1" fillId="8" borderId="0" xfId="8" applyBorder="1" applyAlignment="1">
      <alignment horizontal="right"/>
    </xf>
    <xf numFmtId="0" fontId="1" fillId="6" borderId="0" xfId="6" applyBorder="1" applyAlignment="1">
      <alignment horizontal="right"/>
    </xf>
    <xf numFmtId="0" fontId="1" fillId="7" borderId="0" xfId="7" applyBorder="1" applyAlignment="1">
      <alignment horizontal="right"/>
    </xf>
    <xf numFmtId="0" fontId="1" fillId="5" borderId="0" xfId="5" applyBorder="1" applyAlignment="1">
      <alignment horizontal="right"/>
    </xf>
    <xf numFmtId="0" fontId="1" fillId="3" borderId="0" xfId="2" applyBorder="1" applyAlignment="1">
      <alignment horizontal="right"/>
    </xf>
    <xf numFmtId="0" fontId="0" fillId="3" borderId="0" xfId="2" applyFont="1" applyBorder="1" applyAlignment="1">
      <alignment horizontal="right"/>
    </xf>
    <xf numFmtId="0" fontId="9" fillId="8" borderId="5" xfId="8" applyFont="1" applyBorder="1" applyAlignment="1">
      <alignment vertical="center" wrapText="1"/>
    </xf>
    <xf numFmtId="0" fontId="9" fillId="8" borderId="0" xfId="8" applyFont="1" applyBorder="1" applyAlignment="1">
      <alignment vertical="center" wrapText="1"/>
    </xf>
    <xf numFmtId="0" fontId="11" fillId="9" borderId="5" xfId="9" applyFont="1" applyBorder="1" applyAlignment="1">
      <alignment vertical="center" wrapText="1"/>
    </xf>
    <xf numFmtId="0" fontId="11" fillId="9" borderId="0" xfId="9" applyFont="1" applyBorder="1" applyAlignment="1">
      <alignment vertical="center" wrapText="1"/>
    </xf>
    <xf numFmtId="0" fontId="9" fillId="7" borderId="5" xfId="7" applyFont="1" applyBorder="1" applyAlignment="1">
      <alignment vertical="center" wrapText="1"/>
    </xf>
    <xf numFmtId="0" fontId="9" fillId="7" borderId="0" xfId="7" applyFont="1" applyBorder="1" applyAlignment="1">
      <alignment vertical="center" wrapText="1"/>
    </xf>
    <xf numFmtId="0" fontId="9" fillId="6" borderId="5" xfId="6" applyFont="1" applyBorder="1" applyAlignment="1">
      <alignment vertical="center" wrapText="1"/>
    </xf>
    <xf numFmtId="0" fontId="9" fillId="6" borderId="0" xfId="6" applyFont="1" applyBorder="1" applyAlignment="1">
      <alignment vertical="center" wrapText="1"/>
    </xf>
    <xf numFmtId="0" fontId="9" fillId="3" borderId="5" xfId="2" applyFont="1" applyBorder="1" applyAlignment="1">
      <alignment vertical="center" wrapText="1"/>
    </xf>
    <xf numFmtId="0" fontId="9" fillId="3" borderId="0" xfId="2" applyFont="1" applyBorder="1" applyAlignment="1">
      <alignment vertical="center" wrapText="1"/>
    </xf>
    <xf numFmtId="0" fontId="11" fillId="9" borderId="8" xfId="9" applyFont="1" applyBorder="1" applyAlignment="1">
      <alignment vertical="center" wrapText="1"/>
    </xf>
    <xf numFmtId="0" fontId="11" fillId="9" borderId="9" xfId="9" applyFont="1" applyBorder="1" applyAlignment="1">
      <alignment vertical="center" wrapText="1"/>
    </xf>
    <xf numFmtId="0" fontId="9" fillId="3" borderId="8" xfId="2" applyFont="1" applyBorder="1" applyAlignment="1">
      <alignment vertical="center" wrapText="1"/>
    </xf>
    <xf numFmtId="0" fontId="9" fillId="3" borderId="9" xfId="2" applyFont="1" applyBorder="1" applyAlignment="1">
      <alignment vertical="center" wrapText="1"/>
    </xf>
    <xf numFmtId="0" fontId="1" fillId="5" borderId="5" xfId="5" applyBorder="1" applyAlignment="1">
      <alignment vertical="center" wrapText="1"/>
    </xf>
    <xf numFmtId="0" fontId="1" fillId="5" borderId="0" xfId="5" applyBorder="1" applyAlignment="1">
      <alignment vertical="center" wrapText="1"/>
    </xf>
    <xf numFmtId="0" fontId="9" fillId="6" borderId="8" xfId="6" applyFont="1" applyBorder="1" applyAlignment="1">
      <alignment vertical="center" wrapText="1"/>
    </xf>
    <xf numFmtId="0" fontId="9" fillId="6" borderId="9" xfId="6" applyFont="1" applyBorder="1" applyAlignment="1">
      <alignment vertical="center" wrapText="1"/>
    </xf>
    <xf numFmtId="0" fontId="9" fillId="7" borderId="8" xfId="7" applyFont="1" applyBorder="1" applyAlignment="1">
      <alignment vertical="center" wrapText="1"/>
    </xf>
    <xf numFmtId="0" fontId="9" fillId="7" borderId="9" xfId="7" applyFont="1" applyBorder="1" applyAlignment="1">
      <alignment vertical="center" wrapText="1"/>
    </xf>
    <xf numFmtId="0" fontId="9" fillId="8" borderId="8" xfId="8" applyFont="1" applyBorder="1" applyAlignment="1">
      <alignment vertical="center" wrapText="1"/>
    </xf>
    <xf numFmtId="0" fontId="9" fillId="8" borderId="9" xfId="8" applyFont="1" applyBorder="1" applyAlignment="1">
      <alignment vertical="center" wrapText="1"/>
    </xf>
    <xf numFmtId="0" fontId="10" fillId="4" borderId="0" xfId="4" applyFont="1" applyBorder="1" applyAlignment="1"/>
    <xf numFmtId="0" fontId="10" fillId="4" borderId="0" xfId="4" applyFont="1" applyBorder="1" applyAlignment="1">
      <alignment horizontal="left" vertical="center"/>
    </xf>
    <xf numFmtId="0" fontId="10" fillId="4" borderId="0" xfId="4" applyFont="1" applyBorder="1" applyAlignment="1">
      <alignment horizontal="left"/>
    </xf>
    <xf numFmtId="0" fontId="10" fillId="4" borderId="0" xfId="4" applyFont="1" applyBorder="1" applyAlignment="1">
      <alignment vertical="center"/>
    </xf>
    <xf numFmtId="0" fontId="10" fillId="4" borderId="0" xfId="4" applyFont="1" applyBorder="1" applyAlignment="1">
      <alignment vertical="top" wrapText="1"/>
    </xf>
    <xf numFmtId="0" fontId="10" fillId="4" borderId="7" xfId="4" applyFont="1" applyBorder="1" applyAlignment="1">
      <alignment horizontal="center"/>
    </xf>
    <xf numFmtId="0" fontId="10" fillId="4" borderId="11" xfId="4" applyFont="1" applyBorder="1" applyAlignment="1"/>
    <xf numFmtId="0" fontId="10" fillId="4" borderId="5" xfId="4" applyFont="1" applyBorder="1" applyAlignment="1">
      <alignment horizontal="center"/>
    </xf>
    <xf numFmtId="0" fontId="10" fillId="4" borderId="4" xfId="4" applyFont="1" applyBorder="1" applyAlignment="1"/>
    <xf numFmtId="0" fontId="10" fillId="4" borderId="4" xfId="4" applyFont="1" applyBorder="1" applyAlignment="1">
      <alignment horizontal="left"/>
    </xf>
    <xf numFmtId="0" fontId="10" fillId="4" borderId="5" xfId="4" applyFont="1" applyBorder="1" applyAlignment="1">
      <alignment vertical="center"/>
    </xf>
    <xf numFmtId="0" fontId="10" fillId="4" borderId="4" xfId="4" applyFont="1" applyBorder="1" applyAlignment="1">
      <alignment vertical="top" wrapText="1"/>
    </xf>
    <xf numFmtId="0" fontId="10" fillId="4" borderId="8" xfId="4" applyFont="1" applyBorder="1" applyAlignment="1"/>
    <xf numFmtId="0" fontId="10" fillId="4" borderId="9" xfId="4" applyFont="1" applyBorder="1" applyAlignment="1"/>
    <xf numFmtId="0" fontId="10" fillId="4" borderId="6" xfId="4" applyFont="1" applyBorder="1" applyAlignment="1"/>
    <xf numFmtId="0" fontId="10" fillId="4" borderId="5" xfId="4" applyFont="1" applyBorder="1" applyAlignment="1"/>
    <xf numFmtId="0" fontId="10" fillId="4" borderId="10" xfId="4" applyFont="1" applyBorder="1" applyAlignment="1"/>
    <xf numFmtId="0" fontId="4" fillId="4" borderId="0" xfId="4" applyBorder="1" applyAlignment="1">
      <alignment horizontal="left"/>
    </xf>
    <xf numFmtId="0" fontId="13" fillId="4" borderId="0" xfId="4" applyFont="1" applyBorder="1" applyAlignment="1">
      <alignment horizontal="right"/>
    </xf>
    <xf numFmtId="0" fontId="10" fillId="10" borderId="10" xfId="10" applyFont="1" applyBorder="1" applyAlignment="1">
      <alignment horizontal="right"/>
    </xf>
    <xf numFmtId="0" fontId="10" fillId="10" borderId="10" xfId="10" applyFont="1" applyBorder="1" applyAlignment="1">
      <alignment horizontal="left"/>
    </xf>
    <xf numFmtId="0" fontId="10" fillId="10" borderId="0" xfId="10" applyFont="1" applyBorder="1" applyAlignment="1">
      <alignment horizontal="right"/>
    </xf>
    <xf numFmtId="0" fontId="10" fillId="10" borderId="5" xfId="10" applyFont="1" applyBorder="1" applyAlignment="1">
      <alignment vertical="center" wrapText="1"/>
    </xf>
    <xf numFmtId="0" fontId="10" fillId="10" borderId="0" xfId="10" applyFont="1" applyBorder="1" applyAlignment="1">
      <alignment vertical="center" wrapText="1"/>
    </xf>
    <xf numFmtId="0" fontId="10" fillId="10" borderId="0" xfId="10" applyFont="1" applyBorder="1" applyAlignment="1">
      <alignment horizontal="center"/>
    </xf>
    <xf numFmtId="0" fontId="10" fillId="10" borderId="8" xfId="10" applyFont="1" applyBorder="1" applyAlignment="1">
      <alignment vertical="center" wrapText="1"/>
    </xf>
    <xf numFmtId="0" fontId="10" fillId="10" borderId="9" xfId="10" applyFont="1" applyBorder="1" applyAlignment="1">
      <alignment vertical="center" wrapText="1"/>
    </xf>
    <xf numFmtId="0" fontId="10" fillId="10" borderId="9" xfId="10" applyFont="1" applyBorder="1" applyAlignment="1"/>
    <xf numFmtId="0" fontId="10" fillId="10" borderId="6" xfId="10" applyFont="1" applyBorder="1" applyAlignment="1"/>
    <xf numFmtId="0" fontId="10" fillId="12" borderId="10" xfId="12" applyFont="1" applyBorder="1" applyAlignment="1">
      <alignment horizontal="right"/>
    </xf>
    <xf numFmtId="0" fontId="10" fillId="12" borderId="10" xfId="12" applyFont="1" applyBorder="1" applyAlignment="1">
      <alignment horizontal="left"/>
    </xf>
    <xf numFmtId="0" fontId="10" fillId="12" borderId="0" xfId="12" applyFont="1" applyBorder="1" applyAlignment="1">
      <alignment horizontal="right"/>
    </xf>
    <xf numFmtId="0" fontId="10" fillId="12" borderId="5" xfId="12" applyFont="1" applyBorder="1" applyAlignment="1">
      <alignment vertical="center" wrapText="1"/>
    </xf>
    <xf numFmtId="0" fontId="10" fillId="12" borderId="0" xfId="12" applyFont="1" applyBorder="1" applyAlignment="1">
      <alignment vertical="center" wrapText="1"/>
    </xf>
    <xf numFmtId="0" fontId="10" fillId="12" borderId="0" xfId="12" applyFont="1" applyBorder="1" applyAlignment="1">
      <alignment horizontal="center"/>
    </xf>
    <xf numFmtId="0" fontId="10" fillId="12" borderId="8" xfId="12" applyFont="1" applyBorder="1" applyAlignment="1">
      <alignment vertical="center" wrapText="1"/>
    </xf>
    <xf numFmtId="0" fontId="10" fillId="12" borderId="9" xfId="12" applyFont="1" applyBorder="1" applyAlignment="1">
      <alignment vertical="center" wrapText="1"/>
    </xf>
    <xf numFmtId="0" fontId="10" fillId="12" borderId="9" xfId="12" applyFont="1" applyBorder="1" applyAlignment="1"/>
    <xf numFmtId="0" fontId="10" fillId="12" borderId="6" xfId="12" applyFont="1" applyBorder="1" applyAlignment="1"/>
    <xf numFmtId="0" fontId="4" fillId="4" borderId="5" xfId="4" applyBorder="1" applyAlignment="1">
      <alignment horizontal="right"/>
    </xf>
    <xf numFmtId="0" fontId="4" fillId="4" borderId="4" xfId="4" applyBorder="1" applyAlignment="1">
      <alignment horizontal="right"/>
    </xf>
    <xf numFmtId="0" fontId="4" fillId="4" borderId="8" xfId="4" applyBorder="1" applyAlignment="1">
      <alignment horizontal="right"/>
    </xf>
    <xf numFmtId="0" fontId="4" fillId="4" borderId="6" xfId="4" applyBorder="1" applyAlignment="1">
      <alignment horizontal="right"/>
    </xf>
    <xf numFmtId="2" fontId="9" fillId="3" borderId="5" xfId="2" applyNumberFormat="1" applyFont="1" applyBorder="1" applyAlignment="1">
      <alignment vertical="top" wrapText="1"/>
    </xf>
    <xf numFmtId="2" fontId="9" fillId="3" borderId="7" xfId="2" applyNumberFormat="1" applyFont="1" applyBorder="1" applyAlignment="1">
      <alignment wrapText="1"/>
    </xf>
    <xf numFmtId="2" fontId="9" fillId="3" borderId="5" xfId="2" applyNumberFormat="1" applyFont="1" applyBorder="1" applyAlignment="1">
      <alignment wrapText="1"/>
    </xf>
    <xf numFmtId="2" fontId="9" fillId="3" borderId="0" xfId="2" applyNumberFormat="1" applyFont="1" applyBorder="1" applyAlignment="1">
      <alignment wrapText="1"/>
    </xf>
    <xf numFmtId="0" fontId="5" fillId="4" borderId="0" xfId="4" applyFont="1" applyBorder="1" applyAlignment="1">
      <alignment horizontal="left" vertical="center" wrapText="1"/>
    </xf>
    <xf numFmtId="0" fontId="0" fillId="3" borderId="0" xfId="2" applyFont="1" applyBorder="1" applyAlignment="1">
      <alignment horizontal="right" vertical="center" wrapText="1"/>
    </xf>
    <xf numFmtId="0" fontId="9" fillId="5" borderId="7" xfId="5" applyNumberFormat="1" applyFont="1" applyBorder="1" applyAlignment="1">
      <alignment wrapText="1"/>
    </xf>
    <xf numFmtId="0" fontId="9" fillId="5" borderId="5" xfId="5" applyNumberFormat="1" applyFont="1" applyBorder="1" applyAlignment="1">
      <alignment wrapText="1"/>
    </xf>
    <xf numFmtId="0" fontId="9" fillId="5" borderId="0" xfId="5" applyNumberFormat="1" applyFont="1" applyBorder="1" applyAlignment="1">
      <alignment wrapText="1"/>
    </xf>
    <xf numFmtId="0" fontId="9" fillId="6" borderId="7" xfId="6" applyNumberFormat="1" applyFont="1" applyBorder="1" applyAlignment="1">
      <alignment wrapText="1"/>
    </xf>
    <xf numFmtId="0" fontId="9" fillId="6" borderId="5" xfId="6" applyNumberFormat="1" applyFont="1" applyBorder="1" applyAlignment="1">
      <alignment wrapText="1"/>
    </xf>
    <xf numFmtId="0" fontId="9" fillId="6" borderId="0" xfId="6" applyNumberFormat="1" applyFont="1" applyBorder="1" applyAlignment="1">
      <alignment wrapText="1"/>
    </xf>
    <xf numFmtId="0" fontId="9" fillId="7" borderId="7" xfId="7" applyNumberFormat="1" applyFont="1" applyBorder="1" applyAlignment="1">
      <alignment wrapText="1"/>
    </xf>
    <xf numFmtId="0" fontId="9" fillId="7" borderId="5" xfId="7" applyNumberFormat="1" applyFont="1" applyBorder="1" applyAlignment="1">
      <alignment wrapText="1"/>
    </xf>
    <xf numFmtId="0" fontId="9" fillId="7" borderId="0" xfId="7" applyNumberFormat="1" applyFont="1" applyBorder="1" applyAlignment="1">
      <alignment wrapText="1"/>
    </xf>
    <xf numFmtId="0" fontId="0" fillId="5" borderId="0" xfId="5" applyFont="1" applyBorder="1" applyAlignment="1">
      <alignment horizontal="right" vertical="center" wrapText="1"/>
    </xf>
    <xf numFmtId="0" fontId="0" fillId="7" borderId="0" xfId="7" applyFont="1" applyBorder="1" applyAlignment="1">
      <alignment horizontal="right" vertical="center" wrapText="1"/>
    </xf>
    <xf numFmtId="0" fontId="0" fillId="6" borderId="0" xfId="6" applyFont="1" applyBorder="1" applyAlignment="1">
      <alignment horizontal="right" vertical="center" wrapText="1"/>
    </xf>
    <xf numFmtId="2" fontId="4" fillId="4" borderId="0" xfId="4" applyNumberFormat="1" applyBorder="1" applyAlignment="1">
      <alignment horizontal="right"/>
    </xf>
    <xf numFmtId="2" fontId="8" fillId="4" borderId="0" xfId="4" applyNumberFormat="1" applyFont="1" applyBorder="1" applyAlignment="1">
      <alignment horizontal="right"/>
    </xf>
    <xf numFmtId="0" fontId="2" fillId="2" borderId="3" xfId="1" applyBorder="1" applyAlignment="1">
      <alignment horizontal="left" vertical="center" wrapText="1"/>
    </xf>
    <xf numFmtId="0" fontId="4" fillId="4" borderId="9" xfId="4" applyBorder="1" applyAlignment="1">
      <alignment horizontal="right"/>
    </xf>
    <xf numFmtId="0" fontId="10" fillId="11" borderId="10" xfId="11" applyFont="1" applyBorder="1" applyAlignment="1">
      <alignment horizontal="right"/>
    </xf>
    <xf numFmtId="0" fontId="10" fillId="11" borderId="10" xfId="11" applyFont="1" applyBorder="1" applyAlignment="1">
      <alignment horizontal="left"/>
    </xf>
    <xf numFmtId="0" fontId="10" fillId="11" borderId="0" xfId="11" applyFont="1" applyBorder="1" applyAlignment="1">
      <alignment horizontal="right"/>
    </xf>
    <xf numFmtId="0" fontId="10" fillId="11" borderId="5" xfId="11" applyFont="1" applyBorder="1" applyAlignment="1">
      <alignment vertical="center" wrapText="1"/>
    </xf>
    <xf numFmtId="0" fontId="10" fillId="11" borderId="0" xfId="11" applyFont="1" applyBorder="1" applyAlignment="1">
      <alignment vertical="center" wrapText="1"/>
    </xf>
    <xf numFmtId="0" fontId="10" fillId="11" borderId="0" xfId="11" applyFont="1" applyBorder="1" applyAlignment="1">
      <alignment horizontal="center"/>
    </xf>
    <xf numFmtId="0" fontId="10" fillId="11" borderId="8" xfId="11" applyFont="1" applyBorder="1" applyAlignment="1">
      <alignment vertical="center" wrapText="1"/>
    </xf>
    <xf numFmtId="0" fontId="10" fillId="11" borderId="9" xfId="11" applyFont="1" applyBorder="1" applyAlignment="1">
      <alignment vertical="center" wrapText="1"/>
    </xf>
    <xf numFmtId="0" fontId="10" fillId="11" borderId="9" xfId="11" applyFont="1" applyBorder="1" applyAlignment="1"/>
    <xf numFmtId="0" fontId="10" fillId="11" borderId="6" xfId="11" applyFont="1" applyBorder="1" applyAlignment="1"/>
    <xf numFmtId="0" fontId="9" fillId="8" borderId="7" xfId="8" applyNumberFormat="1" applyFont="1" applyBorder="1" applyAlignment="1">
      <alignment wrapText="1"/>
    </xf>
    <xf numFmtId="0" fontId="9" fillId="8" borderId="5" xfId="8" applyNumberFormat="1" applyFont="1" applyBorder="1" applyAlignment="1">
      <alignment wrapText="1"/>
    </xf>
    <xf numFmtId="0" fontId="9" fillId="8" borderId="0" xfId="8" applyNumberFormat="1" applyFont="1" applyBorder="1" applyAlignment="1">
      <alignment wrapText="1"/>
    </xf>
    <xf numFmtId="0" fontId="11" fillId="9" borderId="7" xfId="9" applyNumberFormat="1" applyFont="1" applyBorder="1" applyAlignment="1">
      <alignment wrapText="1"/>
    </xf>
    <xf numFmtId="0" fontId="11" fillId="9" borderId="5" xfId="9" applyNumberFormat="1" applyFont="1" applyBorder="1" applyAlignment="1">
      <alignment wrapText="1"/>
    </xf>
    <xf numFmtId="0" fontId="11" fillId="9" borderId="0" xfId="9" applyNumberFormat="1" applyFont="1" applyBorder="1" applyAlignment="1">
      <alignment wrapText="1"/>
    </xf>
    <xf numFmtId="0" fontId="10" fillId="9" borderId="0" xfId="9" applyFont="1" applyBorder="1" applyAlignment="1">
      <alignment horizontal="right" vertical="center" wrapText="1"/>
    </xf>
    <xf numFmtId="0" fontId="1" fillId="8" borderId="0" xfId="8" applyFont="1" applyBorder="1" applyAlignment="1">
      <alignment horizontal="right" vertical="center" wrapText="1"/>
    </xf>
    <xf numFmtId="0" fontId="5" fillId="4" borderId="5" xfId="4" applyFont="1" applyBorder="1" applyAlignment="1"/>
    <xf numFmtId="0" fontId="5" fillId="4" borderId="4" xfId="4" applyFont="1" applyBorder="1" applyAlignment="1">
      <alignment horizontal="right"/>
    </xf>
    <xf numFmtId="0" fontId="5" fillId="4" borderId="5" xfId="4" applyFont="1" applyBorder="1"/>
    <xf numFmtId="0" fontId="5" fillId="4" borderId="5" xfId="4" applyFont="1" applyBorder="1" applyAlignment="1">
      <alignment horizontal="right"/>
    </xf>
    <xf numFmtId="0" fontId="4" fillId="4" borderId="4" xfId="4" applyBorder="1" applyAlignment="1">
      <alignment horizontal="right" vertical="center"/>
    </xf>
    <xf numFmtId="0" fontId="7" fillId="4" borderId="2" xfId="3" applyFont="1" applyAlignment="1">
      <alignment horizontal="right"/>
    </xf>
    <xf numFmtId="0" fontId="1" fillId="3" borderId="0" xfId="2" applyFont="1" applyBorder="1" applyAlignment="1">
      <alignment horizontal="right"/>
    </xf>
    <xf numFmtId="0" fontId="1" fillId="3" borderId="9" xfId="2" applyFont="1" applyBorder="1" applyAlignment="1"/>
    <xf numFmtId="0" fontId="1" fillId="5" borderId="10" xfId="5" applyFont="1" applyBorder="1" applyAlignment="1">
      <alignment horizontal="left"/>
    </xf>
    <xf numFmtId="0" fontId="1" fillId="5" borderId="0" xfId="5" applyFont="1" applyBorder="1" applyAlignment="1">
      <alignment horizontal="right"/>
    </xf>
    <xf numFmtId="0" fontId="1" fillId="5" borderId="9" xfId="5" applyFont="1" applyBorder="1" applyAlignment="1"/>
    <xf numFmtId="0" fontId="1" fillId="6" borderId="10" xfId="6" applyFont="1" applyBorder="1" applyAlignment="1">
      <alignment horizontal="left"/>
    </xf>
    <xf numFmtId="0" fontId="1" fillId="6" borderId="0" xfId="6" applyFont="1" applyBorder="1" applyAlignment="1">
      <alignment horizontal="right"/>
    </xf>
    <xf numFmtId="0" fontId="1" fillId="6" borderId="9" xfId="6" applyFont="1" applyBorder="1" applyAlignment="1"/>
    <xf numFmtId="0" fontId="1" fillId="7" borderId="10" xfId="7" applyFont="1" applyBorder="1" applyAlignment="1">
      <alignment horizontal="left"/>
    </xf>
    <xf numFmtId="0" fontId="1" fillId="7" borderId="0" xfId="7" applyFont="1" applyBorder="1" applyAlignment="1">
      <alignment horizontal="right"/>
    </xf>
    <xf numFmtId="0" fontId="1" fillId="7" borderId="9" xfId="7" applyFont="1" applyBorder="1" applyAlignment="1"/>
    <xf numFmtId="0" fontId="1" fillId="8" borderId="10" xfId="8" applyFont="1" applyBorder="1" applyAlignment="1">
      <alignment horizontal="left"/>
    </xf>
    <xf numFmtId="0" fontId="1" fillId="8" borderId="0" xfId="8" applyFont="1" applyBorder="1" applyAlignment="1">
      <alignment horizontal="right"/>
    </xf>
    <xf numFmtId="0" fontId="1" fillId="8" borderId="9" xfId="8" applyFont="1" applyBorder="1" applyAlignment="1"/>
    <xf numFmtId="0" fontId="3" fillId="4" borderId="2" xfId="3" applyFont="1" applyAlignment="1">
      <alignment horizontal="right"/>
    </xf>
    <xf numFmtId="0" fontId="5" fillId="4" borderId="0" xfId="4" applyFont="1" applyBorder="1" applyAlignment="1">
      <alignment horizontal="center" vertical="center" wrapText="1"/>
    </xf>
    <xf numFmtId="0" fontId="10" fillId="4" borderId="0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1" fillId="5" borderId="0" xfId="5" applyBorder="1" applyAlignment="1">
      <alignment horizontal="center"/>
    </xf>
    <xf numFmtId="0" fontId="5" fillId="4" borderId="0" xfId="4" applyFont="1" applyBorder="1" applyAlignment="1">
      <alignment horizontal="center"/>
    </xf>
    <xf numFmtId="0" fontId="1" fillId="7" borderId="0" xfId="7" applyBorder="1" applyAlignment="1">
      <alignment horizontal="center"/>
    </xf>
    <xf numFmtId="0" fontId="1" fillId="6" borderId="0" xfId="6" applyBorder="1" applyAlignment="1">
      <alignment horizontal="center"/>
    </xf>
    <xf numFmtId="0" fontId="1" fillId="8" borderId="0" xfId="8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5" fillId="4" borderId="8" xfId="4" applyFont="1" applyBorder="1" applyAlignment="1">
      <alignment horizontal="right"/>
    </xf>
    <xf numFmtId="0" fontId="5" fillId="4" borderId="9" xfId="4" applyFont="1" applyBorder="1"/>
    <xf numFmtId="0" fontId="5" fillId="4" borderId="9" xfId="4" applyFont="1" applyBorder="1" applyAlignment="1">
      <alignment horizontal="left"/>
    </xf>
    <xf numFmtId="0" fontId="5" fillId="4" borderId="9" xfId="4" applyFont="1" applyBorder="1" applyAlignment="1">
      <alignment horizontal="center"/>
    </xf>
    <xf numFmtId="0" fontId="5" fillId="4" borderId="9" xfId="4" applyFont="1" applyBorder="1" applyAlignment="1">
      <alignment horizontal="right"/>
    </xf>
    <xf numFmtId="0" fontId="4" fillId="4" borderId="11" xfId="4" applyBorder="1" applyAlignment="1">
      <alignment horizontal="right"/>
    </xf>
    <xf numFmtId="0" fontId="5" fillId="4" borderId="0" xfId="4" applyFont="1" applyBorder="1" applyAlignment="1">
      <alignment horizontal="center"/>
    </xf>
    <xf numFmtId="2" fontId="9" fillId="3" borderId="10" xfId="2" applyNumberFormat="1" applyFont="1" applyBorder="1" applyAlignment="1">
      <alignment horizontal="center" wrapText="1"/>
    </xf>
    <xf numFmtId="2" fontId="9" fillId="3" borderId="0" xfId="2" applyNumberFormat="1" applyFont="1" applyBorder="1" applyAlignment="1">
      <alignment horizontal="center" wrapText="1"/>
    </xf>
    <xf numFmtId="0" fontId="1" fillId="3" borderId="10" xfId="2" applyBorder="1" applyAlignment="1">
      <alignment horizontal="center"/>
    </xf>
    <xf numFmtId="0" fontId="1" fillId="3" borderId="0" xfId="2" applyBorder="1" applyAlignment="1">
      <alignment horizontal="center"/>
    </xf>
    <xf numFmtId="0" fontId="10" fillId="4" borderId="10" xfId="4" applyFont="1" applyBorder="1" applyAlignment="1">
      <alignment horizontal="center"/>
    </xf>
    <xf numFmtId="0" fontId="5" fillId="4" borderId="7" xfId="4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10" fillId="4" borderId="0" xfId="4" applyFont="1" applyBorder="1" applyAlignment="1">
      <alignment horizontal="right"/>
    </xf>
    <xf numFmtId="0" fontId="5" fillId="4" borderId="11" xfId="4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9" fillId="5" borderId="10" xfId="5" applyNumberFormat="1" applyFont="1" applyBorder="1" applyAlignment="1">
      <alignment horizontal="center" wrapText="1"/>
    </xf>
    <xf numFmtId="0" fontId="9" fillId="5" borderId="0" xfId="5" applyNumberFormat="1" applyFont="1" applyBorder="1" applyAlignment="1">
      <alignment horizontal="center" wrapText="1"/>
    </xf>
    <xf numFmtId="0" fontId="1" fillId="5" borderId="10" xfId="5" applyBorder="1" applyAlignment="1">
      <alignment horizontal="center"/>
    </xf>
    <xf numFmtId="0" fontId="1" fillId="5" borderId="0" xfId="5" applyBorder="1" applyAlignment="1">
      <alignment horizontal="center"/>
    </xf>
    <xf numFmtId="0" fontId="10" fillId="4" borderId="0" xfId="4" applyFont="1" applyBorder="1" applyAlignment="1">
      <alignment horizontal="center"/>
    </xf>
    <xf numFmtId="0" fontId="5" fillId="4" borderId="5" xfId="4" applyFont="1" applyBorder="1" applyAlignment="1">
      <alignment horizontal="center"/>
    </xf>
    <xf numFmtId="0" fontId="10" fillId="4" borderId="0" xfId="4" applyFont="1" applyBorder="1" applyAlignment="1">
      <alignment horizontal="right" vertical="top" wrapText="1"/>
    </xf>
    <xf numFmtId="0" fontId="5" fillId="4" borderId="4" xfId="4" applyFont="1" applyBorder="1" applyAlignment="1">
      <alignment horizontal="center"/>
    </xf>
    <xf numFmtId="0" fontId="9" fillId="6" borderId="10" xfId="6" applyNumberFormat="1" applyFont="1" applyBorder="1" applyAlignment="1">
      <alignment horizontal="center" wrapText="1"/>
    </xf>
    <xf numFmtId="0" fontId="9" fillId="6" borderId="0" xfId="6" applyNumberFormat="1" applyFont="1" applyBorder="1" applyAlignment="1">
      <alignment horizontal="center" wrapText="1"/>
    </xf>
    <xf numFmtId="0" fontId="1" fillId="6" borderId="10" xfId="6" applyBorder="1" applyAlignment="1">
      <alignment horizontal="center"/>
    </xf>
    <xf numFmtId="0" fontId="1" fillId="6" borderId="0" xfId="6" applyBorder="1" applyAlignment="1">
      <alignment horizontal="center"/>
    </xf>
    <xf numFmtId="0" fontId="9" fillId="7" borderId="10" xfId="7" applyNumberFormat="1" applyFont="1" applyBorder="1" applyAlignment="1">
      <alignment horizontal="center" wrapText="1"/>
    </xf>
    <xf numFmtId="0" fontId="9" fillId="7" borderId="0" xfId="7" applyNumberFormat="1" applyFont="1" applyBorder="1" applyAlignment="1">
      <alignment horizontal="center" wrapText="1"/>
    </xf>
    <xf numFmtId="0" fontId="1" fillId="7" borderId="10" xfId="7" applyBorder="1" applyAlignment="1">
      <alignment horizontal="center"/>
    </xf>
    <xf numFmtId="0" fontId="1" fillId="7" borderId="0" xfId="7" applyBorder="1" applyAlignment="1">
      <alignment horizontal="center"/>
    </xf>
    <xf numFmtId="0" fontId="9" fillId="8" borderId="10" xfId="8" applyNumberFormat="1" applyFont="1" applyBorder="1" applyAlignment="1">
      <alignment horizontal="center" wrapText="1"/>
    </xf>
    <xf numFmtId="0" fontId="9" fillId="8" borderId="0" xfId="8" applyNumberFormat="1" applyFont="1" applyBorder="1" applyAlignment="1">
      <alignment horizontal="center" wrapText="1"/>
    </xf>
    <xf numFmtId="0" fontId="1" fillId="8" borderId="10" xfId="8" applyBorder="1" applyAlignment="1">
      <alignment horizontal="center"/>
    </xf>
    <xf numFmtId="0" fontId="1" fillId="8" borderId="0" xfId="8" applyBorder="1" applyAlignment="1">
      <alignment horizontal="center"/>
    </xf>
    <xf numFmtId="0" fontId="11" fillId="10" borderId="7" xfId="10" applyNumberFormat="1" applyFont="1" applyBorder="1" applyAlignment="1">
      <alignment horizontal="center" wrapText="1"/>
    </xf>
    <xf numFmtId="0" fontId="11" fillId="10" borderId="10" xfId="10" applyNumberFormat="1" applyFont="1" applyBorder="1" applyAlignment="1">
      <alignment horizontal="center" wrapText="1"/>
    </xf>
    <xf numFmtId="0" fontId="11" fillId="10" borderId="5" xfId="10" applyNumberFormat="1" applyFont="1" applyBorder="1" applyAlignment="1">
      <alignment horizontal="center" wrapText="1"/>
    </xf>
    <xf numFmtId="0" fontId="11" fillId="10" borderId="0" xfId="10" applyNumberFormat="1" applyFont="1" applyBorder="1" applyAlignment="1">
      <alignment horizontal="center" wrapText="1"/>
    </xf>
    <xf numFmtId="0" fontId="10" fillId="10" borderId="11" xfId="10" applyFont="1" applyBorder="1" applyAlignment="1">
      <alignment horizontal="center"/>
    </xf>
    <xf numFmtId="0" fontId="10" fillId="10" borderId="4" xfId="10" applyFont="1" applyBorder="1" applyAlignment="1">
      <alignment horizontal="center"/>
    </xf>
    <xf numFmtId="0" fontId="11" fillId="9" borderId="10" xfId="9" applyNumberFormat="1" applyFont="1" applyBorder="1" applyAlignment="1">
      <alignment horizontal="center" wrapText="1"/>
    </xf>
    <xf numFmtId="0" fontId="11" fillId="9" borderId="0" xfId="9" applyNumberFormat="1" applyFont="1" applyBorder="1" applyAlignment="1">
      <alignment horizontal="center" wrapText="1"/>
    </xf>
    <xf numFmtId="0" fontId="10" fillId="9" borderId="10" xfId="9" applyFont="1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11" fillId="11" borderId="7" xfId="11" applyNumberFormat="1" applyFont="1" applyBorder="1" applyAlignment="1">
      <alignment horizontal="center" wrapText="1"/>
    </xf>
    <xf numFmtId="0" fontId="11" fillId="11" borderId="10" xfId="11" applyNumberFormat="1" applyFont="1" applyBorder="1" applyAlignment="1">
      <alignment horizontal="center" wrapText="1"/>
    </xf>
    <xf numFmtId="0" fontId="11" fillId="11" borderId="5" xfId="11" applyNumberFormat="1" applyFont="1" applyBorder="1" applyAlignment="1">
      <alignment horizontal="center" wrapText="1"/>
    </xf>
    <xf numFmtId="0" fontId="11" fillId="11" borderId="0" xfId="11" applyNumberFormat="1" applyFont="1" applyBorder="1" applyAlignment="1">
      <alignment horizontal="center" wrapText="1"/>
    </xf>
    <xf numFmtId="0" fontId="10" fillId="11" borderId="11" xfId="11" applyFont="1" applyBorder="1" applyAlignment="1">
      <alignment horizontal="center"/>
    </xf>
    <xf numFmtId="0" fontId="10" fillId="11" borderId="4" xfId="11" applyFont="1" applyBorder="1" applyAlignment="1">
      <alignment horizontal="center"/>
    </xf>
    <xf numFmtId="0" fontId="11" fillId="12" borderId="7" xfId="12" applyNumberFormat="1" applyFont="1" applyBorder="1" applyAlignment="1">
      <alignment horizontal="center" wrapText="1"/>
    </xf>
    <xf numFmtId="0" fontId="11" fillId="12" borderId="10" xfId="12" applyNumberFormat="1" applyFont="1" applyBorder="1" applyAlignment="1">
      <alignment horizontal="center" wrapText="1"/>
    </xf>
    <xf numFmtId="0" fontId="11" fillId="12" borderId="5" xfId="12" applyNumberFormat="1" applyFont="1" applyBorder="1" applyAlignment="1">
      <alignment horizontal="center" wrapText="1"/>
    </xf>
    <xf numFmtId="0" fontId="11" fillId="12" borderId="0" xfId="12" applyNumberFormat="1" applyFont="1" applyBorder="1" applyAlignment="1">
      <alignment horizontal="center" wrapText="1"/>
    </xf>
    <xf numFmtId="0" fontId="10" fillId="12" borderId="11" xfId="12" applyFont="1" applyBorder="1" applyAlignment="1">
      <alignment horizontal="center"/>
    </xf>
    <xf numFmtId="0" fontId="10" fillId="12" borderId="4" xfId="12" applyFont="1" applyBorder="1" applyAlignment="1">
      <alignment horizontal="center"/>
    </xf>
  </cellXfs>
  <cellStyles count="13">
    <cellStyle name="40% - Accent1" xfId="2" builtinId="31"/>
    <cellStyle name="40% - Accent2" xfId="5" builtinId="35"/>
    <cellStyle name="40% - Accent3" xfId="7" builtinId="39"/>
    <cellStyle name="40% - Accent4" xfId="8" builtinId="43"/>
    <cellStyle name="40% - Accent6" xfId="6" builtinId="51"/>
    <cellStyle name="60% - Accent5" xfId="9" builtinId="48"/>
    <cellStyle name="Accent2" xfId="10" builtinId="33"/>
    <cellStyle name="Accent3" xfId="11" builtinId="37"/>
    <cellStyle name="Accent6" xfId="12" builtinId="49"/>
    <cellStyle name="Calculation" xfId="4" builtinId="22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Per Point (DPP) Comparison</a:t>
            </a:r>
          </a:p>
        </c:rich>
      </c:tx>
      <c:layout>
        <c:manualLayout>
          <c:xMode val="edge"/>
          <c:yMode val="edge"/>
          <c:x val="0.43829354500521611"/>
          <c:y val="8.300146101123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1'!$I$30</c:f>
              <c:strCache>
                <c:ptCount val="1"/>
                <c:pt idx="0">
                  <c:v>Weapon 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1'!$F$29:$F$34</c:f>
              <c:numCache>
                <c:formatCode>General</c:formatCode>
                <c:ptCount val="6"/>
                <c:pt idx="0">
                  <c:v>9.3827160493827153E-2</c:v>
                </c:pt>
                <c:pt idx="1">
                  <c:v>7.0370370370370375E-2</c:v>
                </c:pt>
                <c:pt idx="2">
                  <c:v>4.6913580246913576E-2</c:v>
                </c:pt>
                <c:pt idx="3">
                  <c:v>4.6913580246913576E-2</c:v>
                </c:pt>
                <c:pt idx="4">
                  <c:v>4.6913580246913576E-2</c:v>
                </c:pt>
                <c:pt idx="5">
                  <c:v>2.3456790123456788E-2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 1'!$I$40</c:f>
              <c:strCache>
                <c:ptCount val="1"/>
                <c:pt idx="0">
                  <c:v>Weapon 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1'!$F$39:$F$44</c:f>
              <c:numCache>
                <c:formatCode>General</c:formatCode>
                <c:ptCount val="6"/>
                <c:pt idx="0">
                  <c:v>0.37037037037037041</c:v>
                </c:pt>
                <c:pt idx="1">
                  <c:v>0.27777777777777785</c:v>
                </c:pt>
                <c:pt idx="2">
                  <c:v>0.1851851851851852</c:v>
                </c:pt>
                <c:pt idx="3">
                  <c:v>0.1851851851851852</c:v>
                </c:pt>
                <c:pt idx="4">
                  <c:v>0.1851851851851852</c:v>
                </c:pt>
                <c:pt idx="5">
                  <c:v>9.2592592592592601E-2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 1'!$I$50</c:f>
              <c:strCache>
                <c:ptCount val="1"/>
                <c:pt idx="0">
                  <c:v>Weapon 3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1'!$F$49:$F$54</c:f>
              <c:numCache>
                <c:formatCode>General</c:formatCode>
                <c:ptCount val="6"/>
                <c:pt idx="0">
                  <c:v>0.1851851851851852</c:v>
                </c:pt>
                <c:pt idx="1">
                  <c:v>0.13888888888888892</c:v>
                </c:pt>
                <c:pt idx="2">
                  <c:v>9.2592592592592601E-2</c:v>
                </c:pt>
                <c:pt idx="3">
                  <c:v>9.2592592592592601E-2</c:v>
                </c:pt>
                <c:pt idx="4">
                  <c:v>9.2592592592592601E-2</c:v>
                </c:pt>
                <c:pt idx="5">
                  <c:v>4.6296296296296301E-2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'Sheet 1'!$I$60</c:f>
              <c:strCache>
                <c:ptCount val="1"/>
                <c:pt idx="0">
                  <c:v>Weapon 4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1'!$F$59:$F$64</c:f>
              <c:numCache>
                <c:formatCode>General</c:formatCode>
                <c:ptCount val="6"/>
                <c:pt idx="0">
                  <c:v>1.4814814814814816</c:v>
                </c:pt>
                <c:pt idx="1">
                  <c:v>1.1111111111111114</c:v>
                </c:pt>
                <c:pt idx="2">
                  <c:v>0.74074074074074081</c:v>
                </c:pt>
                <c:pt idx="3">
                  <c:v>0.74074074074074081</c:v>
                </c:pt>
                <c:pt idx="4">
                  <c:v>0.74074074074074081</c:v>
                </c:pt>
                <c:pt idx="5">
                  <c:v>0.37037037037037041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'Sheet 1'!$I$70</c:f>
              <c:strCache>
                <c:ptCount val="1"/>
                <c:pt idx="0">
                  <c:v>Weapon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1'!$F$69:$F$74</c:f>
              <c:numCache>
                <c:formatCode>General</c:formatCode>
                <c:ptCount val="6"/>
                <c:pt idx="0">
                  <c:v>0.46296296296296308</c:v>
                </c:pt>
                <c:pt idx="1">
                  <c:v>0.46296296296296308</c:v>
                </c:pt>
                <c:pt idx="2">
                  <c:v>0.37037037037037041</c:v>
                </c:pt>
                <c:pt idx="3">
                  <c:v>0.37037037037037041</c:v>
                </c:pt>
                <c:pt idx="4">
                  <c:v>0.37037037037037041</c:v>
                </c:pt>
                <c:pt idx="5">
                  <c:v>0.27777777777777785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'Sheet 1'!$I$80</c:f>
              <c:strCache>
                <c:ptCount val="1"/>
                <c:pt idx="0">
                  <c:v>Wapon 6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1'!$F$79:$F$84</c:f>
              <c:numCache>
                <c:formatCode>General</c:formatCode>
                <c:ptCount val="6"/>
                <c:pt idx="0">
                  <c:v>9.2592592592592601E-2</c:v>
                </c:pt>
                <c:pt idx="1">
                  <c:v>6.9444444444444461E-2</c:v>
                </c:pt>
                <c:pt idx="2">
                  <c:v>4.6296296296296301E-2</c:v>
                </c:pt>
                <c:pt idx="3">
                  <c:v>4.6296296296296301E-2</c:v>
                </c:pt>
                <c:pt idx="4">
                  <c:v>4.6296296296296301E-2</c:v>
                </c:pt>
                <c:pt idx="5">
                  <c:v>2.314814814814815E-2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'Sheet 1'!$I$90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1'!$F$90:$F$95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'Sheet 1'!$I$100</c:f>
              <c:strCache>
                <c:ptCount val="1"/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1'!$F$100:$F$105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'Sheet 1'!$I$110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1'!$F$110:$F$115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59816"/>
        <c:axId val="421555504"/>
      </c:scatterChart>
      <c:valAx>
        <c:axId val="421559816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536397679684391"/>
              <c:y val="0.90600931104446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5504"/>
        <c:crosses val="autoZero"/>
        <c:crossBetween val="midCat"/>
        <c:majorUnit val="1"/>
        <c:minorUnit val="1"/>
      </c:valAx>
      <c:valAx>
        <c:axId val="4215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DPP</a:t>
                </a:r>
              </a:p>
            </c:rich>
          </c:tx>
          <c:layout>
            <c:manualLayout>
              <c:xMode val="edge"/>
              <c:yMode val="edge"/>
              <c:x val="0.17876292525073045"/>
              <c:y val="8.36558591188816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9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49721130237253E-2"/>
          <c:y val="0.13514078082234876"/>
          <c:w val="0.13126833106803062"/>
          <c:h val="0.804784525569752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(DMG) Comparison</a:t>
            </a:r>
          </a:p>
        </c:rich>
      </c:tx>
      <c:layout>
        <c:manualLayout>
          <c:xMode val="edge"/>
          <c:yMode val="edge"/>
          <c:x val="0.47322527863760588"/>
          <c:y val="8.300144043274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1'!$I$30</c:f>
              <c:strCache>
                <c:ptCount val="1"/>
                <c:pt idx="0">
                  <c:v>Weapon 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1'!$E$29:$E$34</c:f>
              <c:numCache>
                <c:formatCode>General</c:formatCode>
                <c:ptCount val="6"/>
                <c:pt idx="0">
                  <c:v>1.4074074074074072</c:v>
                </c:pt>
                <c:pt idx="1">
                  <c:v>1.0555555555555556</c:v>
                </c:pt>
                <c:pt idx="2">
                  <c:v>0.70370370370370361</c:v>
                </c:pt>
                <c:pt idx="3">
                  <c:v>0.70370370370370361</c:v>
                </c:pt>
                <c:pt idx="4">
                  <c:v>0.70370370370370361</c:v>
                </c:pt>
                <c:pt idx="5">
                  <c:v>0.3518518518518518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 1'!$I$40</c:f>
              <c:strCache>
                <c:ptCount val="1"/>
                <c:pt idx="0">
                  <c:v>Weapon 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1'!$E$39:$E$44</c:f>
              <c:numCache>
                <c:formatCode>General</c:formatCode>
                <c:ptCount val="6"/>
                <c:pt idx="0">
                  <c:v>0.74074074074074081</c:v>
                </c:pt>
                <c:pt idx="1">
                  <c:v>0.55555555555555569</c:v>
                </c:pt>
                <c:pt idx="2">
                  <c:v>0.37037037037037041</c:v>
                </c:pt>
                <c:pt idx="3">
                  <c:v>0.37037037037037041</c:v>
                </c:pt>
                <c:pt idx="4">
                  <c:v>0.37037037037037041</c:v>
                </c:pt>
                <c:pt idx="5">
                  <c:v>0.1851851851851852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 1'!$I$50</c:f>
              <c:strCache>
                <c:ptCount val="1"/>
                <c:pt idx="0">
                  <c:v>Weapon 3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1'!$E$49:$E$54</c:f>
              <c:numCache>
                <c:formatCode>General</c:formatCode>
                <c:ptCount val="6"/>
                <c:pt idx="0">
                  <c:v>0.37037037037037041</c:v>
                </c:pt>
                <c:pt idx="1">
                  <c:v>0.27777777777777785</c:v>
                </c:pt>
                <c:pt idx="2">
                  <c:v>0.1851851851851852</c:v>
                </c:pt>
                <c:pt idx="3">
                  <c:v>0.1851851851851852</c:v>
                </c:pt>
                <c:pt idx="4">
                  <c:v>0.1851851851851852</c:v>
                </c:pt>
                <c:pt idx="5">
                  <c:v>9.2592592592592601E-2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'Sheet 1'!$I$60</c:f>
              <c:strCache>
                <c:ptCount val="1"/>
                <c:pt idx="0">
                  <c:v>Weapon 4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1'!$E$59:$E$64</c:f>
              <c:numCache>
                <c:formatCode>General</c:formatCode>
                <c:ptCount val="6"/>
                <c:pt idx="0">
                  <c:v>2.9629629629629632</c:v>
                </c:pt>
                <c:pt idx="1">
                  <c:v>2.2222222222222228</c:v>
                </c:pt>
                <c:pt idx="2">
                  <c:v>1.4814814814814816</c:v>
                </c:pt>
                <c:pt idx="3">
                  <c:v>1.4814814814814816</c:v>
                </c:pt>
                <c:pt idx="4">
                  <c:v>1.4814814814814816</c:v>
                </c:pt>
                <c:pt idx="5">
                  <c:v>0.74074074074074081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'Sheet 1'!$I$70</c:f>
              <c:strCache>
                <c:ptCount val="1"/>
                <c:pt idx="0">
                  <c:v>Weapon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1'!$E$69:$E$74</c:f>
              <c:numCache>
                <c:formatCode>General</c:formatCode>
                <c:ptCount val="6"/>
                <c:pt idx="0">
                  <c:v>0.92592592592592615</c:v>
                </c:pt>
                <c:pt idx="1">
                  <c:v>0.92592592592592615</c:v>
                </c:pt>
                <c:pt idx="2">
                  <c:v>0.74074074074074081</c:v>
                </c:pt>
                <c:pt idx="3">
                  <c:v>0.74074074074074081</c:v>
                </c:pt>
                <c:pt idx="4">
                  <c:v>0.74074074074074081</c:v>
                </c:pt>
                <c:pt idx="5">
                  <c:v>0.55555555555555569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'Sheet 1'!$I$80</c:f>
              <c:strCache>
                <c:ptCount val="1"/>
                <c:pt idx="0">
                  <c:v>Wapon 6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1'!$E$79:$E$84</c:f>
              <c:numCache>
                <c:formatCode>General</c:formatCode>
                <c:ptCount val="6"/>
                <c:pt idx="0">
                  <c:v>0.1851851851851852</c:v>
                </c:pt>
                <c:pt idx="1">
                  <c:v>0.13888888888888892</c:v>
                </c:pt>
                <c:pt idx="2">
                  <c:v>9.2592592592592601E-2</c:v>
                </c:pt>
                <c:pt idx="3">
                  <c:v>9.2592592592592601E-2</c:v>
                </c:pt>
                <c:pt idx="4">
                  <c:v>9.2592592592592601E-2</c:v>
                </c:pt>
                <c:pt idx="5">
                  <c:v>4.6296296296296301E-2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'Sheet 1'!$I$90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1'!$E$90:$E$95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'Sheet 1'!$I$100</c:f>
              <c:strCache>
                <c:ptCount val="1"/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1'!$E$100:$E$105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'Sheet 1'!$I$110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1'!$E$110:$E$115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59032"/>
        <c:axId val="421559424"/>
      </c:scatterChart>
      <c:valAx>
        <c:axId val="421559032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754724986221539"/>
              <c:y val="0.90370243892692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9424"/>
        <c:crosses val="autoZero"/>
        <c:crossBetween val="midCat"/>
        <c:majorUnit val="1"/>
        <c:minorUnit val="1"/>
      </c:valAx>
      <c:valAx>
        <c:axId val="4215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DMG</a:t>
                </a:r>
              </a:p>
            </c:rich>
          </c:tx>
          <c:layout>
            <c:manualLayout>
              <c:xMode val="edge"/>
              <c:yMode val="edge"/>
              <c:x val="0.17439643847212008"/>
              <c:y val="8.36559018689296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t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2034246820328275E-2"/>
          <c:y val="0.14665132646319923"/>
          <c:w val="0.14887500152498934"/>
          <c:h val="0.788803149535524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AF$29" lockText="1" noThreeD="1"/>
</file>

<file path=xl/ctrlProps/ctrlProp10.xml><?xml version="1.0" encoding="utf-8"?>
<formControlPr xmlns="http://schemas.microsoft.com/office/spreadsheetml/2009/9/main" objectType="CheckBox" fmlaLink="$AF$32" lockText="1" noThreeD="1"/>
</file>

<file path=xl/ctrlProps/ctrlProp100.xml><?xml version="1.0" encoding="utf-8"?>
<formControlPr xmlns="http://schemas.microsoft.com/office/spreadsheetml/2009/9/main" objectType="CheckBox" checked="Checked" fmlaLink="$AD$105" lockText="1" noThreeD="1"/>
</file>

<file path=xl/ctrlProps/ctrlProp101.xml><?xml version="1.0" encoding="utf-8"?>
<formControlPr xmlns="http://schemas.microsoft.com/office/spreadsheetml/2009/9/main" objectType="CheckBox" checked="Checked" fmlaLink="$AD$110" lockText="1" noThreeD="1"/>
</file>

<file path=xl/ctrlProps/ctrlProp102.xml><?xml version="1.0" encoding="utf-8"?>
<formControlPr xmlns="http://schemas.microsoft.com/office/spreadsheetml/2009/9/main" objectType="CheckBox" checked="Checked" fmlaLink="$AD$111" lockText="1" noThreeD="1"/>
</file>

<file path=xl/ctrlProps/ctrlProp103.xml><?xml version="1.0" encoding="utf-8"?>
<formControlPr xmlns="http://schemas.microsoft.com/office/spreadsheetml/2009/9/main" objectType="CheckBox" checked="Checked" fmlaLink="$AD$112" lockText="1" noThreeD="1"/>
</file>

<file path=xl/ctrlProps/ctrlProp104.xml><?xml version="1.0" encoding="utf-8"?>
<formControlPr xmlns="http://schemas.microsoft.com/office/spreadsheetml/2009/9/main" objectType="CheckBox" checked="Checked" fmlaLink="$AD$113" lockText="1" noThreeD="1"/>
</file>

<file path=xl/ctrlProps/ctrlProp105.xml><?xml version="1.0" encoding="utf-8"?>
<formControlPr xmlns="http://schemas.microsoft.com/office/spreadsheetml/2009/9/main" objectType="CheckBox" checked="Checked" fmlaLink="$AD$114" lockText="1" noThreeD="1"/>
</file>

<file path=xl/ctrlProps/ctrlProp106.xml><?xml version="1.0" encoding="utf-8"?>
<formControlPr xmlns="http://schemas.microsoft.com/office/spreadsheetml/2009/9/main" objectType="CheckBox" checked="Checked" fmlaLink="$AD$115" lockText="1" noThreeD="1"/>
</file>

<file path=xl/ctrlProps/ctrlProp107.xml><?xml version="1.0" encoding="utf-8"?>
<formControlPr xmlns="http://schemas.microsoft.com/office/spreadsheetml/2009/9/main" objectType="CheckBox" fmlaLink="$AH$69" lockText="1" noThreeD="1"/>
</file>

<file path=xl/ctrlProps/ctrlProp108.xml><?xml version="1.0" encoding="utf-8"?>
<formControlPr xmlns="http://schemas.microsoft.com/office/spreadsheetml/2009/9/main" objectType="CheckBox" fmlaLink="$AH$79" lockText="1" noThreeD="1"/>
</file>

<file path=xl/ctrlProps/ctrlProp109.xml><?xml version="1.0" encoding="utf-8"?>
<formControlPr xmlns="http://schemas.microsoft.com/office/spreadsheetml/2009/9/main" objectType="CheckBox" checked="Checked" fmlaLink="$AF$96" lockText="1" noThreeD="1"/>
</file>

<file path=xl/ctrlProps/ctrlProp11.xml><?xml version="1.0" encoding="utf-8"?>
<formControlPr xmlns="http://schemas.microsoft.com/office/spreadsheetml/2009/9/main" objectType="CheckBox" checked="Checked" fmlaLink="$AF$34" lockText="1" noThreeD="1"/>
</file>

<file path=xl/ctrlProps/ctrlProp110.xml><?xml version="1.0" encoding="utf-8"?>
<formControlPr xmlns="http://schemas.microsoft.com/office/spreadsheetml/2009/9/main" objectType="CheckBox" checked="Checked" fmlaLink="$AF$106" lockText="1" noThreeD="1"/>
</file>

<file path=xl/ctrlProps/ctrlProp111.xml><?xml version="1.0" encoding="utf-8"?>
<formControlPr xmlns="http://schemas.microsoft.com/office/spreadsheetml/2009/9/main" objectType="CheckBox" checked="Checked" fmlaLink="$AF$116" lockText="1" noThreeD="1"/>
</file>

<file path=xl/ctrlProps/ctrlProp12.xml><?xml version="1.0" encoding="utf-8"?>
<formControlPr xmlns="http://schemas.microsoft.com/office/spreadsheetml/2009/9/main" objectType="CheckBox" fmlaLink="$AF$35" lockText="1" noThreeD="1"/>
</file>

<file path=xl/ctrlProps/ctrlProp13.xml><?xml version="1.0" encoding="utf-8"?>
<formControlPr xmlns="http://schemas.microsoft.com/office/spreadsheetml/2009/9/main" objectType="CheckBox" fmlaLink="$AF$33" lockText="1" noThreeD="1"/>
</file>

<file path=xl/ctrlProps/ctrlProp14.xml><?xml version="1.0" encoding="utf-8"?>
<formControlPr xmlns="http://schemas.microsoft.com/office/spreadsheetml/2009/9/main" objectType="CheckBox" fmlaLink="$AF$39" lockText="1" noThreeD="1"/>
</file>

<file path=xl/ctrlProps/ctrlProp15.xml><?xml version="1.0" encoding="utf-8"?>
<formControlPr xmlns="http://schemas.microsoft.com/office/spreadsheetml/2009/9/main" objectType="CheckBox" fmlaLink="$AF$40" lockText="1" noThreeD="1"/>
</file>

<file path=xl/ctrlProps/ctrlProp16.xml><?xml version="1.0" encoding="utf-8"?>
<formControlPr xmlns="http://schemas.microsoft.com/office/spreadsheetml/2009/9/main" objectType="CheckBox" checked="Checked" fmlaLink="$AD$39" lockText="1" noThreeD="1"/>
</file>

<file path=xl/ctrlProps/ctrlProp17.xml><?xml version="1.0" encoding="utf-8"?>
<formControlPr xmlns="http://schemas.microsoft.com/office/spreadsheetml/2009/9/main" objectType="CheckBox" checked="Checked" fmlaLink="$AD$40" lockText="1" noThreeD="1"/>
</file>

<file path=xl/ctrlProps/ctrlProp18.xml><?xml version="1.0" encoding="utf-8"?>
<formControlPr xmlns="http://schemas.microsoft.com/office/spreadsheetml/2009/9/main" objectType="CheckBox" checked="Checked" fmlaLink="$AD$41" lockText="1" noThreeD="1"/>
</file>

<file path=xl/ctrlProps/ctrlProp19.xml><?xml version="1.0" encoding="utf-8"?>
<formControlPr xmlns="http://schemas.microsoft.com/office/spreadsheetml/2009/9/main" objectType="CheckBox" checked="Checked" fmlaLink="$AD$42" lockText="1" noThreeD="1"/>
</file>

<file path=xl/ctrlProps/ctrlProp2.xml><?xml version="1.0" encoding="utf-8"?>
<formControlPr xmlns="http://schemas.microsoft.com/office/spreadsheetml/2009/9/main" objectType="CheckBox" checked="Checked" fmlaLink="$AF$30" lockText="1" noThreeD="1"/>
</file>

<file path=xl/ctrlProps/ctrlProp20.xml><?xml version="1.0" encoding="utf-8"?>
<formControlPr xmlns="http://schemas.microsoft.com/office/spreadsheetml/2009/9/main" objectType="CheckBox" checked="Checked" fmlaLink="$AD$43" lockText="1" noThreeD="1"/>
</file>

<file path=xl/ctrlProps/ctrlProp21.xml><?xml version="1.0" encoding="utf-8"?>
<formControlPr xmlns="http://schemas.microsoft.com/office/spreadsheetml/2009/9/main" objectType="CheckBox" checked="Checked" fmlaLink="$AD$44" lockText="1" noThreeD="1"/>
</file>

<file path=xl/ctrlProps/ctrlProp22.xml><?xml version="1.0" encoding="utf-8"?>
<formControlPr xmlns="http://schemas.microsoft.com/office/spreadsheetml/2009/9/main" objectType="CheckBox" fmlaLink="$AF$41" lockText="1" noThreeD="1"/>
</file>

<file path=xl/ctrlProps/ctrlProp23.xml><?xml version="1.0" encoding="utf-8"?>
<formControlPr xmlns="http://schemas.microsoft.com/office/spreadsheetml/2009/9/main" objectType="CheckBox" fmlaLink="$AF$42" lockText="1" noThreeD="1"/>
</file>

<file path=xl/ctrlProps/ctrlProp24.xml><?xml version="1.0" encoding="utf-8"?>
<formControlPr xmlns="http://schemas.microsoft.com/office/spreadsheetml/2009/9/main" objectType="CheckBox" fmlaLink="$AF$44" lockText="1" noThreeD="1"/>
</file>

<file path=xl/ctrlProps/ctrlProp25.xml><?xml version="1.0" encoding="utf-8"?>
<formControlPr xmlns="http://schemas.microsoft.com/office/spreadsheetml/2009/9/main" objectType="CheckBox" fmlaLink="$AF$45" lockText="1" noThreeD="1"/>
</file>

<file path=xl/ctrlProps/ctrlProp26.xml><?xml version="1.0" encoding="utf-8"?>
<formControlPr xmlns="http://schemas.microsoft.com/office/spreadsheetml/2009/9/main" objectType="CheckBox" fmlaLink="$AF$43" lockText="1" noThreeD="1"/>
</file>

<file path=xl/ctrlProps/ctrlProp27.xml><?xml version="1.0" encoding="utf-8"?>
<formControlPr xmlns="http://schemas.microsoft.com/office/spreadsheetml/2009/9/main" objectType="CheckBox" fmlaLink="$AF$49" lockText="1" noThreeD="1"/>
</file>

<file path=xl/ctrlProps/ctrlProp28.xml><?xml version="1.0" encoding="utf-8"?>
<formControlPr xmlns="http://schemas.microsoft.com/office/spreadsheetml/2009/9/main" objectType="CheckBox" fmlaLink="$AF$50" lockText="1" noThreeD="1"/>
</file>

<file path=xl/ctrlProps/ctrlProp29.xml><?xml version="1.0" encoding="utf-8"?>
<formControlPr xmlns="http://schemas.microsoft.com/office/spreadsheetml/2009/9/main" objectType="CheckBox" checked="Checked" fmlaLink="$AD$49" lockText="1" noThreeD="1"/>
</file>

<file path=xl/ctrlProps/ctrlProp3.xml><?xml version="1.0" encoding="utf-8"?>
<formControlPr xmlns="http://schemas.microsoft.com/office/spreadsheetml/2009/9/main" objectType="CheckBox" checked="Checked" fmlaLink="$AD$29" lockText="1" noThreeD="1"/>
</file>

<file path=xl/ctrlProps/ctrlProp30.xml><?xml version="1.0" encoding="utf-8"?>
<formControlPr xmlns="http://schemas.microsoft.com/office/spreadsheetml/2009/9/main" objectType="CheckBox" checked="Checked" fmlaLink="$AD$50" lockText="1" noThreeD="1"/>
</file>

<file path=xl/ctrlProps/ctrlProp31.xml><?xml version="1.0" encoding="utf-8"?>
<formControlPr xmlns="http://schemas.microsoft.com/office/spreadsheetml/2009/9/main" objectType="CheckBox" checked="Checked" fmlaLink="$AD$51" lockText="1" noThreeD="1"/>
</file>

<file path=xl/ctrlProps/ctrlProp32.xml><?xml version="1.0" encoding="utf-8"?>
<formControlPr xmlns="http://schemas.microsoft.com/office/spreadsheetml/2009/9/main" objectType="CheckBox" checked="Checked" fmlaLink="$AD$52" lockText="1" noThreeD="1"/>
</file>

<file path=xl/ctrlProps/ctrlProp33.xml><?xml version="1.0" encoding="utf-8"?>
<formControlPr xmlns="http://schemas.microsoft.com/office/spreadsheetml/2009/9/main" objectType="CheckBox" checked="Checked" fmlaLink="$AD$53" lockText="1" noThreeD="1"/>
</file>

<file path=xl/ctrlProps/ctrlProp34.xml><?xml version="1.0" encoding="utf-8"?>
<formControlPr xmlns="http://schemas.microsoft.com/office/spreadsheetml/2009/9/main" objectType="CheckBox" checked="Checked" fmlaLink="$AD$54" lockText="1" noThreeD="1"/>
</file>

<file path=xl/ctrlProps/ctrlProp35.xml><?xml version="1.0" encoding="utf-8"?>
<formControlPr xmlns="http://schemas.microsoft.com/office/spreadsheetml/2009/9/main" objectType="CheckBox" fmlaLink="$AF$51" lockText="1" noThreeD="1"/>
</file>

<file path=xl/ctrlProps/ctrlProp36.xml><?xml version="1.0" encoding="utf-8"?>
<formControlPr xmlns="http://schemas.microsoft.com/office/spreadsheetml/2009/9/main" objectType="CheckBox" fmlaLink="$AF$52" lockText="1" noThreeD="1"/>
</file>

<file path=xl/ctrlProps/ctrlProp37.xml><?xml version="1.0" encoding="utf-8"?>
<formControlPr xmlns="http://schemas.microsoft.com/office/spreadsheetml/2009/9/main" objectType="CheckBox" fmlaLink="$AF$54" lockText="1" noThreeD="1"/>
</file>

<file path=xl/ctrlProps/ctrlProp38.xml><?xml version="1.0" encoding="utf-8"?>
<formControlPr xmlns="http://schemas.microsoft.com/office/spreadsheetml/2009/9/main" objectType="CheckBox" fmlaLink="$AF$55" lockText="1" noThreeD="1"/>
</file>

<file path=xl/ctrlProps/ctrlProp39.xml><?xml version="1.0" encoding="utf-8"?>
<formControlPr xmlns="http://schemas.microsoft.com/office/spreadsheetml/2009/9/main" objectType="CheckBox" fmlaLink="$AF$53" lockText="1" noThreeD="1"/>
</file>

<file path=xl/ctrlProps/ctrlProp4.xml><?xml version="1.0" encoding="utf-8"?>
<formControlPr xmlns="http://schemas.microsoft.com/office/spreadsheetml/2009/9/main" objectType="CheckBox" checked="Checked" fmlaLink="$AD$30" lockText="1" noThreeD="1"/>
</file>

<file path=xl/ctrlProps/ctrlProp40.xml><?xml version="1.0" encoding="utf-8"?>
<formControlPr xmlns="http://schemas.microsoft.com/office/spreadsheetml/2009/9/main" objectType="CheckBox" fmlaLink="$AF$59" lockText="1" noThreeD="1"/>
</file>

<file path=xl/ctrlProps/ctrlProp41.xml><?xml version="1.0" encoding="utf-8"?>
<formControlPr xmlns="http://schemas.microsoft.com/office/spreadsheetml/2009/9/main" objectType="CheckBox" fmlaLink="$AF$60" lockText="1" noThreeD="1"/>
</file>

<file path=xl/ctrlProps/ctrlProp42.xml><?xml version="1.0" encoding="utf-8"?>
<formControlPr xmlns="http://schemas.microsoft.com/office/spreadsheetml/2009/9/main" objectType="CheckBox" checked="Checked" fmlaLink="$AD$59" lockText="1" noThreeD="1"/>
</file>

<file path=xl/ctrlProps/ctrlProp43.xml><?xml version="1.0" encoding="utf-8"?>
<formControlPr xmlns="http://schemas.microsoft.com/office/spreadsheetml/2009/9/main" objectType="CheckBox" checked="Checked" fmlaLink="$AD$60" lockText="1" noThreeD="1"/>
</file>

<file path=xl/ctrlProps/ctrlProp44.xml><?xml version="1.0" encoding="utf-8"?>
<formControlPr xmlns="http://schemas.microsoft.com/office/spreadsheetml/2009/9/main" objectType="CheckBox" checked="Checked" fmlaLink="$AD$61" lockText="1" noThreeD="1"/>
</file>

<file path=xl/ctrlProps/ctrlProp45.xml><?xml version="1.0" encoding="utf-8"?>
<formControlPr xmlns="http://schemas.microsoft.com/office/spreadsheetml/2009/9/main" objectType="CheckBox" checked="Checked" fmlaLink="$AD$62" lockText="1" noThreeD="1"/>
</file>

<file path=xl/ctrlProps/ctrlProp46.xml><?xml version="1.0" encoding="utf-8"?>
<formControlPr xmlns="http://schemas.microsoft.com/office/spreadsheetml/2009/9/main" objectType="CheckBox" checked="Checked" fmlaLink="$AD$63" lockText="1" noThreeD="1"/>
</file>

<file path=xl/ctrlProps/ctrlProp47.xml><?xml version="1.0" encoding="utf-8"?>
<formControlPr xmlns="http://schemas.microsoft.com/office/spreadsheetml/2009/9/main" objectType="CheckBox" checked="Checked" fmlaLink="$AD$64" lockText="1" noThreeD="1"/>
</file>

<file path=xl/ctrlProps/ctrlProp48.xml><?xml version="1.0" encoding="utf-8"?>
<formControlPr xmlns="http://schemas.microsoft.com/office/spreadsheetml/2009/9/main" objectType="CheckBox" fmlaLink="$AF$61" lockText="1" noThreeD="1"/>
</file>

<file path=xl/ctrlProps/ctrlProp49.xml><?xml version="1.0" encoding="utf-8"?>
<formControlPr xmlns="http://schemas.microsoft.com/office/spreadsheetml/2009/9/main" objectType="CheckBox" fmlaLink="$AF$62" lockText="1" noThreeD="1"/>
</file>

<file path=xl/ctrlProps/ctrlProp5.xml><?xml version="1.0" encoding="utf-8"?>
<formControlPr xmlns="http://schemas.microsoft.com/office/spreadsheetml/2009/9/main" objectType="CheckBox" checked="Checked" fmlaLink="$AD$31" lockText="1" noThreeD="1"/>
</file>

<file path=xl/ctrlProps/ctrlProp50.xml><?xml version="1.0" encoding="utf-8"?>
<formControlPr xmlns="http://schemas.microsoft.com/office/spreadsheetml/2009/9/main" objectType="CheckBox" fmlaLink="$AF$64" lockText="1" noThreeD="1"/>
</file>

<file path=xl/ctrlProps/ctrlProp51.xml><?xml version="1.0" encoding="utf-8"?>
<formControlPr xmlns="http://schemas.microsoft.com/office/spreadsheetml/2009/9/main" objectType="CheckBox" fmlaLink="$AF$65" lockText="1" noThreeD="1"/>
</file>

<file path=xl/ctrlProps/ctrlProp52.xml><?xml version="1.0" encoding="utf-8"?>
<formControlPr xmlns="http://schemas.microsoft.com/office/spreadsheetml/2009/9/main" objectType="CheckBox" fmlaLink="$AF$63" lockText="1" noThreeD="1"/>
</file>

<file path=xl/ctrlProps/ctrlProp53.xml><?xml version="1.0" encoding="utf-8"?>
<formControlPr xmlns="http://schemas.microsoft.com/office/spreadsheetml/2009/9/main" objectType="CheckBox" fmlaLink="$AF$69" lockText="1" noThreeD="1"/>
</file>

<file path=xl/ctrlProps/ctrlProp54.xml><?xml version="1.0" encoding="utf-8"?>
<formControlPr xmlns="http://schemas.microsoft.com/office/spreadsheetml/2009/9/main" objectType="CheckBox" fmlaLink="$AF$70" lockText="1" noThreeD="1"/>
</file>

<file path=xl/ctrlProps/ctrlProp55.xml><?xml version="1.0" encoding="utf-8"?>
<formControlPr xmlns="http://schemas.microsoft.com/office/spreadsheetml/2009/9/main" objectType="CheckBox" checked="Checked" fmlaLink="$AD$69" lockText="1" noThreeD="1"/>
</file>

<file path=xl/ctrlProps/ctrlProp56.xml><?xml version="1.0" encoding="utf-8"?>
<formControlPr xmlns="http://schemas.microsoft.com/office/spreadsheetml/2009/9/main" objectType="CheckBox" checked="Checked" fmlaLink="$AD$70" lockText="1" noThreeD="1"/>
</file>

<file path=xl/ctrlProps/ctrlProp57.xml><?xml version="1.0" encoding="utf-8"?>
<formControlPr xmlns="http://schemas.microsoft.com/office/spreadsheetml/2009/9/main" objectType="CheckBox" checked="Checked" fmlaLink="$AD$71" lockText="1" noThreeD="1"/>
</file>

<file path=xl/ctrlProps/ctrlProp58.xml><?xml version="1.0" encoding="utf-8"?>
<formControlPr xmlns="http://schemas.microsoft.com/office/spreadsheetml/2009/9/main" objectType="CheckBox" checked="Checked" fmlaLink="$AD$72" lockText="1" noThreeD="1"/>
</file>

<file path=xl/ctrlProps/ctrlProp59.xml><?xml version="1.0" encoding="utf-8"?>
<formControlPr xmlns="http://schemas.microsoft.com/office/spreadsheetml/2009/9/main" objectType="CheckBox" checked="Checked" fmlaLink="$AD$73" lockText="1" noThreeD="1"/>
</file>

<file path=xl/ctrlProps/ctrlProp6.xml><?xml version="1.0" encoding="utf-8"?>
<formControlPr xmlns="http://schemas.microsoft.com/office/spreadsheetml/2009/9/main" objectType="CheckBox" checked="Checked" fmlaLink="$AD$32" lockText="1" noThreeD="1"/>
</file>

<file path=xl/ctrlProps/ctrlProp60.xml><?xml version="1.0" encoding="utf-8"?>
<formControlPr xmlns="http://schemas.microsoft.com/office/spreadsheetml/2009/9/main" objectType="CheckBox" checked="Checked" fmlaLink="$AD$74" lockText="1" noThreeD="1"/>
</file>

<file path=xl/ctrlProps/ctrlProp61.xml><?xml version="1.0" encoding="utf-8"?>
<formControlPr xmlns="http://schemas.microsoft.com/office/spreadsheetml/2009/9/main" objectType="CheckBox" fmlaLink="$AF$71" lockText="1" noThreeD="1"/>
</file>

<file path=xl/ctrlProps/ctrlProp62.xml><?xml version="1.0" encoding="utf-8"?>
<formControlPr xmlns="http://schemas.microsoft.com/office/spreadsheetml/2009/9/main" objectType="CheckBox" fmlaLink="$AF$72" lockText="1" noThreeD="1"/>
</file>

<file path=xl/ctrlProps/ctrlProp63.xml><?xml version="1.0" encoding="utf-8"?>
<formControlPr xmlns="http://schemas.microsoft.com/office/spreadsheetml/2009/9/main" objectType="CheckBox" fmlaLink="$AF$74" lockText="1" noThreeD="1"/>
</file>

<file path=xl/ctrlProps/ctrlProp64.xml><?xml version="1.0" encoding="utf-8"?>
<formControlPr xmlns="http://schemas.microsoft.com/office/spreadsheetml/2009/9/main" objectType="CheckBox" fmlaLink="$AF$75" lockText="1" noThreeD="1"/>
</file>

<file path=xl/ctrlProps/ctrlProp65.xml><?xml version="1.0" encoding="utf-8"?>
<formControlPr xmlns="http://schemas.microsoft.com/office/spreadsheetml/2009/9/main" objectType="CheckBox" fmlaLink="$AF$73" lockText="1" noThreeD="1"/>
</file>

<file path=xl/ctrlProps/ctrlProp66.xml><?xml version="1.0" encoding="utf-8"?>
<formControlPr xmlns="http://schemas.microsoft.com/office/spreadsheetml/2009/9/main" objectType="CheckBox" fmlaLink="$AF$79" lockText="1" noThreeD="1"/>
</file>

<file path=xl/ctrlProps/ctrlProp67.xml><?xml version="1.0" encoding="utf-8"?>
<formControlPr xmlns="http://schemas.microsoft.com/office/spreadsheetml/2009/9/main" objectType="CheckBox" fmlaLink="$AF$80" lockText="1" noThreeD="1"/>
</file>

<file path=xl/ctrlProps/ctrlProp68.xml><?xml version="1.0" encoding="utf-8"?>
<formControlPr xmlns="http://schemas.microsoft.com/office/spreadsheetml/2009/9/main" objectType="CheckBox" checked="Checked" fmlaLink="$AD$79" lockText="1" noThreeD="1"/>
</file>

<file path=xl/ctrlProps/ctrlProp69.xml><?xml version="1.0" encoding="utf-8"?>
<formControlPr xmlns="http://schemas.microsoft.com/office/spreadsheetml/2009/9/main" objectType="CheckBox" checked="Checked" fmlaLink="$AD$80" lockText="1" noThreeD="1"/>
</file>

<file path=xl/ctrlProps/ctrlProp7.xml><?xml version="1.0" encoding="utf-8"?>
<formControlPr xmlns="http://schemas.microsoft.com/office/spreadsheetml/2009/9/main" objectType="CheckBox" checked="Checked" fmlaLink="$AD$33" lockText="1" noThreeD="1"/>
</file>

<file path=xl/ctrlProps/ctrlProp70.xml><?xml version="1.0" encoding="utf-8"?>
<formControlPr xmlns="http://schemas.microsoft.com/office/spreadsheetml/2009/9/main" objectType="CheckBox" checked="Checked" fmlaLink="$AD$81" lockText="1" noThreeD="1"/>
</file>

<file path=xl/ctrlProps/ctrlProp71.xml><?xml version="1.0" encoding="utf-8"?>
<formControlPr xmlns="http://schemas.microsoft.com/office/spreadsheetml/2009/9/main" objectType="CheckBox" checked="Checked" fmlaLink="$AD$82" lockText="1" noThreeD="1"/>
</file>

<file path=xl/ctrlProps/ctrlProp72.xml><?xml version="1.0" encoding="utf-8"?>
<formControlPr xmlns="http://schemas.microsoft.com/office/spreadsheetml/2009/9/main" objectType="CheckBox" checked="Checked" fmlaLink="$AD$83" lockText="1" noThreeD="1"/>
</file>

<file path=xl/ctrlProps/ctrlProp73.xml><?xml version="1.0" encoding="utf-8"?>
<formControlPr xmlns="http://schemas.microsoft.com/office/spreadsheetml/2009/9/main" objectType="CheckBox" checked="Checked" fmlaLink="$AD$84" lockText="1" noThreeD="1"/>
</file>

<file path=xl/ctrlProps/ctrlProp74.xml><?xml version="1.0" encoding="utf-8"?>
<formControlPr xmlns="http://schemas.microsoft.com/office/spreadsheetml/2009/9/main" objectType="CheckBox" fmlaLink="$AF$81" lockText="1" noThreeD="1"/>
</file>

<file path=xl/ctrlProps/ctrlProp75.xml><?xml version="1.0" encoding="utf-8"?>
<formControlPr xmlns="http://schemas.microsoft.com/office/spreadsheetml/2009/9/main" objectType="CheckBox" fmlaLink="$AF$82" lockText="1" noThreeD="1"/>
</file>

<file path=xl/ctrlProps/ctrlProp76.xml><?xml version="1.0" encoding="utf-8"?>
<formControlPr xmlns="http://schemas.microsoft.com/office/spreadsheetml/2009/9/main" objectType="CheckBox" fmlaLink="$AF$84" lockText="1" noThreeD="1"/>
</file>

<file path=xl/ctrlProps/ctrlProp77.xml><?xml version="1.0" encoding="utf-8"?>
<formControlPr xmlns="http://schemas.microsoft.com/office/spreadsheetml/2009/9/main" objectType="CheckBox" fmlaLink="$AF$85" lockText="1" noThreeD="1"/>
</file>

<file path=xl/ctrlProps/ctrlProp78.xml><?xml version="1.0" encoding="utf-8"?>
<formControlPr xmlns="http://schemas.microsoft.com/office/spreadsheetml/2009/9/main" objectType="CheckBox" fmlaLink="$AF$83" lockText="1" noThreeD="1"/>
</file>

<file path=xl/ctrlProps/ctrlProp79.xml><?xml version="1.0" encoding="utf-8"?>
<formControlPr xmlns="http://schemas.microsoft.com/office/spreadsheetml/2009/9/main" objectType="CheckBox" checked="Checked" fmlaLink="$AF$86" lockText="1" noThreeD="1"/>
</file>

<file path=xl/ctrlProps/ctrlProp8.xml><?xml version="1.0" encoding="utf-8"?>
<formControlPr xmlns="http://schemas.microsoft.com/office/spreadsheetml/2009/9/main" objectType="CheckBox" checked="Checked" fmlaLink="$AD$34" lockText="1" noThreeD="1"/>
</file>

<file path=xl/ctrlProps/ctrlProp80.xml><?xml version="1.0" encoding="utf-8"?>
<formControlPr xmlns="http://schemas.microsoft.com/office/spreadsheetml/2009/9/main" objectType="CheckBox" checked="Checked" fmlaLink="$AF$76" lockText="1" noThreeD="1"/>
</file>

<file path=xl/ctrlProps/ctrlProp81.xml><?xml version="1.0" encoding="utf-8"?>
<formControlPr xmlns="http://schemas.microsoft.com/office/spreadsheetml/2009/9/main" objectType="CheckBox" checked="Checked" fmlaLink="$AF$66" lockText="1" noThreeD="1"/>
</file>

<file path=xl/ctrlProps/ctrlProp82.xml><?xml version="1.0" encoding="utf-8"?>
<formControlPr xmlns="http://schemas.microsoft.com/office/spreadsheetml/2009/9/main" objectType="CheckBox" checked="Checked" fmlaLink="$AF$56" lockText="1" noThreeD="1"/>
</file>

<file path=xl/ctrlProps/ctrlProp83.xml><?xml version="1.0" encoding="utf-8"?>
<formControlPr xmlns="http://schemas.microsoft.com/office/spreadsheetml/2009/9/main" objectType="CheckBox" checked="Checked" fmlaLink="$AF$46" lockText="1" noThreeD="1"/>
</file>

<file path=xl/ctrlProps/ctrlProp84.xml><?xml version="1.0" encoding="utf-8"?>
<formControlPr xmlns="http://schemas.microsoft.com/office/spreadsheetml/2009/9/main" objectType="CheckBox" checked="Checked" fmlaLink="$AF$36" lockText="1" noThreeD="1"/>
</file>

<file path=xl/ctrlProps/ctrlProp85.xml><?xml version="1.0" encoding="utf-8"?>
<formControlPr xmlns="http://schemas.microsoft.com/office/spreadsheetml/2009/9/main" objectType="CheckBox" fmlaLink="$AH$29" lockText="1" noThreeD="1"/>
</file>

<file path=xl/ctrlProps/ctrlProp86.xml><?xml version="1.0" encoding="utf-8"?>
<formControlPr xmlns="http://schemas.microsoft.com/office/spreadsheetml/2009/9/main" objectType="CheckBox" fmlaLink="$AH$39" lockText="1" noThreeD="1"/>
</file>

<file path=xl/ctrlProps/ctrlProp87.xml><?xml version="1.0" encoding="utf-8"?>
<formControlPr xmlns="http://schemas.microsoft.com/office/spreadsheetml/2009/9/main" objectType="CheckBox" fmlaLink="$AH$49" lockText="1" noThreeD="1"/>
</file>

<file path=xl/ctrlProps/ctrlProp88.xml><?xml version="1.0" encoding="utf-8"?>
<formControlPr xmlns="http://schemas.microsoft.com/office/spreadsheetml/2009/9/main" objectType="CheckBox" fmlaLink="$AH$59" lockText="1" noThreeD="1"/>
</file>

<file path=xl/ctrlProps/ctrlProp89.xml><?xml version="1.0" encoding="utf-8"?>
<formControlPr xmlns="http://schemas.microsoft.com/office/spreadsheetml/2009/9/main" objectType="CheckBox" checked="Checked" fmlaLink="$AD$90" lockText="1" noThreeD="1"/>
</file>

<file path=xl/ctrlProps/ctrlProp9.xml><?xml version="1.0" encoding="utf-8"?>
<formControlPr xmlns="http://schemas.microsoft.com/office/spreadsheetml/2009/9/main" objectType="CheckBox" fmlaLink="$AF$31" lockText="1" noThreeD="1"/>
</file>

<file path=xl/ctrlProps/ctrlProp90.xml><?xml version="1.0" encoding="utf-8"?>
<formControlPr xmlns="http://schemas.microsoft.com/office/spreadsheetml/2009/9/main" objectType="CheckBox" checked="Checked" fmlaLink="$AD$91" lockText="1" noThreeD="1"/>
</file>

<file path=xl/ctrlProps/ctrlProp91.xml><?xml version="1.0" encoding="utf-8"?>
<formControlPr xmlns="http://schemas.microsoft.com/office/spreadsheetml/2009/9/main" objectType="CheckBox" checked="Checked" fmlaLink="$AD$92" lockText="1" noThreeD="1"/>
</file>

<file path=xl/ctrlProps/ctrlProp92.xml><?xml version="1.0" encoding="utf-8"?>
<formControlPr xmlns="http://schemas.microsoft.com/office/spreadsheetml/2009/9/main" objectType="CheckBox" checked="Checked" fmlaLink="$AD$93" lockText="1" noThreeD="1"/>
</file>

<file path=xl/ctrlProps/ctrlProp93.xml><?xml version="1.0" encoding="utf-8"?>
<formControlPr xmlns="http://schemas.microsoft.com/office/spreadsheetml/2009/9/main" objectType="CheckBox" checked="Checked" fmlaLink="$AD$94" lockText="1" noThreeD="1"/>
</file>

<file path=xl/ctrlProps/ctrlProp94.xml><?xml version="1.0" encoding="utf-8"?>
<formControlPr xmlns="http://schemas.microsoft.com/office/spreadsheetml/2009/9/main" objectType="CheckBox" fmlaLink="$AD$95" lockText="1" noThreeD="1"/>
</file>

<file path=xl/ctrlProps/ctrlProp95.xml><?xml version="1.0" encoding="utf-8"?>
<formControlPr xmlns="http://schemas.microsoft.com/office/spreadsheetml/2009/9/main" objectType="CheckBox" checked="Checked" fmlaLink="$AD$100" lockText="1" noThreeD="1"/>
</file>

<file path=xl/ctrlProps/ctrlProp96.xml><?xml version="1.0" encoding="utf-8"?>
<formControlPr xmlns="http://schemas.microsoft.com/office/spreadsheetml/2009/9/main" objectType="CheckBox" checked="Checked" fmlaLink="$AD$101" lockText="1" noThreeD="1"/>
</file>

<file path=xl/ctrlProps/ctrlProp97.xml><?xml version="1.0" encoding="utf-8"?>
<formControlPr xmlns="http://schemas.microsoft.com/office/spreadsheetml/2009/9/main" objectType="CheckBox" checked="Checked" fmlaLink="$AD$102" lockText="1" noThreeD="1"/>
</file>

<file path=xl/ctrlProps/ctrlProp98.xml><?xml version="1.0" encoding="utf-8"?>
<formControlPr xmlns="http://schemas.microsoft.com/office/spreadsheetml/2009/9/main" objectType="CheckBox" checked="Checked" fmlaLink="$AD$103" lockText="1" noThreeD="1"/>
</file>

<file path=xl/ctrlProps/ctrlProp99.xml><?xml version="1.0" encoding="utf-8"?>
<formControlPr xmlns="http://schemas.microsoft.com/office/spreadsheetml/2009/9/main" objectType="CheckBox" checked="Checked" fmlaLink="$AD$104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13</xdr:col>
          <xdr:colOff>571500</xdr:colOff>
          <xdr:row>32</xdr:row>
          <xdr:rowOff>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13</xdr:col>
          <xdr:colOff>571500</xdr:colOff>
          <xdr:row>42</xdr:row>
          <xdr:rowOff>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13</xdr:col>
          <xdr:colOff>571500</xdr:colOff>
          <xdr:row>52</xdr:row>
          <xdr:rowOff>0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6187" name="Check Box 43" hidden="1">
              <a:extLst>
                <a:ext uri="{63B3BB69-23CF-44E3-9099-C40C66FF867C}">
                  <a14:compatExt spid="_x0000_s6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6188" name="Check Box 44" hidden="1">
              <a:extLst>
                <a:ext uri="{63B3BB69-23CF-44E3-9099-C40C66FF867C}">
                  <a14:compatExt spid="_x0000_s6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6189" name="Check Box 45" hidden="1">
              <a:extLst>
                <a:ext uri="{63B3BB69-23CF-44E3-9099-C40C66FF867C}">
                  <a14:compatExt spid="_x0000_s6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6190" name="Check Box 46" hidden="1">
              <a:extLst>
                <a:ext uri="{63B3BB69-23CF-44E3-9099-C40C66FF867C}">
                  <a14:compatExt spid="_x0000_s6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6191" name="Check Box 47" hidden="1">
              <a:extLst>
                <a:ext uri="{63B3BB69-23CF-44E3-9099-C40C66FF867C}">
                  <a14:compatExt spid="_x0000_s6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6192" name="Check Box 48" hidden="1">
              <a:extLst>
                <a:ext uri="{63B3BB69-23CF-44E3-9099-C40C66FF867C}">
                  <a14:compatExt spid="_x0000_s6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6193" name="Check Box 49" hidden="1">
              <a:extLst>
                <a:ext uri="{63B3BB69-23CF-44E3-9099-C40C66FF867C}">
                  <a14:compatExt spid="_x0000_s6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13</xdr:col>
          <xdr:colOff>571500</xdr:colOff>
          <xdr:row>62</xdr:row>
          <xdr:rowOff>0</xdr:rowOff>
        </xdr:to>
        <xdr:sp macro="" textlink="">
          <xdr:nvSpPr>
            <xdr:cNvPr id="6194" name="Check Box 50" hidden="1">
              <a:extLst>
                <a:ext uri="{63B3BB69-23CF-44E3-9099-C40C66FF867C}">
                  <a14:compatExt spid="_x0000_s6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6195" name="Check Box 51" hidden="1">
              <a:extLst>
                <a:ext uri="{63B3BB69-23CF-44E3-9099-C40C66FF867C}">
                  <a14:compatExt spid="_x0000_s6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6196" name="Check Box 52" hidden="1">
              <a:extLst>
                <a:ext uri="{63B3BB69-23CF-44E3-9099-C40C66FF867C}">
                  <a14:compatExt spid="_x0000_s6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6197" name="Check Box 53" hidden="1">
              <a:extLst>
                <a:ext uri="{63B3BB69-23CF-44E3-9099-C40C66FF867C}">
                  <a14:compatExt spid="_x0000_s6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6198" name="Check Box 54" hidden="1">
              <a:extLst>
                <a:ext uri="{63B3BB69-23CF-44E3-9099-C40C66FF867C}">
                  <a14:compatExt spid="_x0000_s6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6199" name="Check Box 55" hidden="1">
              <a:extLst>
                <a:ext uri="{63B3BB69-23CF-44E3-9099-C40C66FF867C}">
                  <a14:compatExt spid="_x0000_s6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6200" name="Check Box 56" hidden="1">
              <a:extLst>
                <a:ext uri="{63B3BB69-23CF-44E3-9099-C40C66FF867C}">
                  <a14:compatExt spid="_x0000_s6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6201" name="Check Box 57" hidden="1">
              <a:extLst>
                <a:ext uri="{63B3BB69-23CF-44E3-9099-C40C66FF867C}">
                  <a14:compatExt spid="_x0000_s6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6202" name="Check Box 58" hidden="1">
              <a:extLst>
                <a:ext uri="{63B3BB69-23CF-44E3-9099-C40C66FF867C}">
                  <a14:compatExt spid="_x0000_s6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6203" name="Check Box 59" hidden="1">
              <a:extLst>
                <a:ext uri="{63B3BB69-23CF-44E3-9099-C40C66FF867C}">
                  <a14:compatExt spid="_x0000_s6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6204" name="Check Box 60" hidden="1">
              <a:extLst>
                <a:ext uri="{63B3BB69-23CF-44E3-9099-C40C66FF867C}">
                  <a14:compatExt spid="_x0000_s6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6205" name="Check Box 61" hidden="1">
              <a:extLst>
                <a:ext uri="{63B3BB69-23CF-44E3-9099-C40C66FF867C}">
                  <a14:compatExt spid="_x0000_s6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6206" name="Check Box 62" hidden="1">
              <a:extLst>
                <a:ext uri="{63B3BB69-23CF-44E3-9099-C40C66FF867C}">
                  <a14:compatExt spid="_x0000_s6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13</xdr:col>
          <xdr:colOff>571500</xdr:colOff>
          <xdr:row>72</xdr:row>
          <xdr:rowOff>0</xdr:rowOff>
        </xdr:to>
        <xdr:sp macro="" textlink="">
          <xdr:nvSpPr>
            <xdr:cNvPr id="6207" name="Check Box 63" hidden="1">
              <a:extLst>
                <a:ext uri="{63B3BB69-23CF-44E3-9099-C40C66FF867C}">
                  <a14:compatExt spid="_x0000_s6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6208" name="Check Box 64" hidden="1">
              <a:extLst>
                <a:ext uri="{63B3BB69-23CF-44E3-9099-C40C66FF867C}">
                  <a14:compatExt spid="_x0000_s6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6209" name="Check Box 65" hidden="1">
              <a:extLst>
                <a:ext uri="{63B3BB69-23CF-44E3-9099-C40C66FF867C}">
                  <a14:compatExt spid="_x0000_s6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6210" name="Check Box 66" hidden="1">
              <a:extLst>
                <a:ext uri="{63B3BB69-23CF-44E3-9099-C40C66FF867C}">
                  <a14:compatExt spid="_x0000_s6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6211" name="Check Box 67" hidden="1">
              <a:extLst>
                <a:ext uri="{63B3BB69-23CF-44E3-9099-C40C66FF867C}">
                  <a14:compatExt spid="_x0000_s6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6212" name="Check Box 68" hidden="1">
              <a:extLst>
                <a:ext uri="{63B3BB69-23CF-44E3-9099-C40C66FF867C}">
                  <a14:compatExt spid="_x0000_s6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6213" name="Check Box 69" hidden="1">
              <a:extLst>
                <a:ext uri="{63B3BB69-23CF-44E3-9099-C40C66FF867C}">
                  <a14:compatExt spid="_x0000_s6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6214" name="Check Box 70" hidden="1">
              <a:extLst>
                <a:ext uri="{63B3BB69-23CF-44E3-9099-C40C66FF867C}">
                  <a14:compatExt spid="_x0000_s6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6215" name="Check Box 71" hidden="1">
              <a:extLst>
                <a:ext uri="{63B3BB69-23CF-44E3-9099-C40C66FF867C}">
                  <a14:compatExt spid="_x0000_s6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6216" name="Check Box 72" hidden="1">
              <a:extLst>
                <a:ext uri="{63B3BB69-23CF-44E3-9099-C40C66FF867C}">
                  <a14:compatExt spid="_x0000_s6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6217" name="Check Box 73" hidden="1">
              <a:extLst>
                <a:ext uri="{63B3BB69-23CF-44E3-9099-C40C66FF867C}">
                  <a14:compatExt spid="_x0000_s6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6218" name="Check Box 74" hidden="1">
              <a:extLst>
                <a:ext uri="{63B3BB69-23CF-44E3-9099-C40C66FF867C}">
                  <a14:compatExt spid="_x0000_s6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6219" name="Check Box 75" hidden="1">
              <a:extLst>
                <a:ext uri="{63B3BB69-23CF-44E3-9099-C40C66FF867C}">
                  <a14:compatExt spid="_x0000_s6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13</xdr:col>
          <xdr:colOff>571500</xdr:colOff>
          <xdr:row>82</xdr:row>
          <xdr:rowOff>0</xdr:rowOff>
        </xdr:to>
        <xdr:sp macro="" textlink="">
          <xdr:nvSpPr>
            <xdr:cNvPr id="6220" name="Check Box 76" hidden="1">
              <a:extLst>
                <a:ext uri="{63B3BB69-23CF-44E3-9099-C40C66FF867C}">
                  <a14:compatExt spid="_x0000_s6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6221" name="Check Box 77" hidden="1">
              <a:extLst>
                <a:ext uri="{63B3BB69-23CF-44E3-9099-C40C66FF867C}">
                  <a14:compatExt spid="_x0000_s6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6222" name="Check Box 78" hidden="1">
              <a:extLst>
                <a:ext uri="{63B3BB69-23CF-44E3-9099-C40C66FF867C}">
                  <a14:compatExt spid="_x0000_s6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293404</xdr:colOff>
      <xdr:row>140</xdr:row>
      <xdr:rowOff>109786</xdr:rowOff>
    </xdr:from>
    <xdr:to>
      <xdr:col>76</xdr:col>
      <xdr:colOff>104486</xdr:colOff>
      <xdr:row>162</xdr:row>
      <xdr:rowOff>300562</xdr:rowOff>
    </xdr:to>
    <xdr:grpSp>
      <xdr:nvGrpSpPr>
        <xdr:cNvPr id="80" name="Group 79"/>
        <xdr:cNvGrpSpPr/>
      </xdr:nvGrpSpPr>
      <xdr:grpSpPr>
        <a:xfrm>
          <a:off x="5885940" y="21078393"/>
          <a:ext cx="35420975" cy="10967633"/>
          <a:chOff x="-13147729" y="86352496"/>
          <a:chExt cx="11454442" cy="11020392"/>
        </a:xfrm>
      </xdr:grpSpPr>
      <xdr:graphicFrame macro="">
        <xdr:nvGraphicFramePr>
          <xdr:cNvPr id="81" name="Chart 80"/>
          <xdr:cNvGraphicFramePr/>
        </xdr:nvGraphicFramePr>
        <xdr:xfrm>
          <a:off x="-13147729" y="86352496"/>
          <a:ext cx="11443605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2" name="Chart 81"/>
          <xdr:cNvGraphicFramePr>
            <a:graphicFrameLocks/>
          </xdr:cNvGraphicFramePr>
        </xdr:nvGraphicFramePr>
        <xdr:xfrm>
          <a:off x="-13136896" y="91877786"/>
          <a:ext cx="11443609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10</xdr:col>
      <xdr:colOff>431140</xdr:colOff>
      <xdr:row>121</xdr:row>
      <xdr:rowOff>122864</xdr:rowOff>
    </xdr:from>
    <xdr:to>
      <xdr:col>11</xdr:col>
      <xdr:colOff>547123</xdr:colOff>
      <xdr:row>142</xdr:row>
      <xdr:rowOff>102775</xdr:rowOff>
    </xdr:to>
    <xdr:grpSp>
      <xdr:nvGrpSpPr>
        <xdr:cNvPr id="83" name="Group 82"/>
        <xdr:cNvGrpSpPr/>
      </xdr:nvGrpSpPr>
      <xdr:grpSpPr>
        <a:xfrm>
          <a:off x="4853461" y="17471971"/>
          <a:ext cx="701091" cy="4579125"/>
          <a:chOff x="10019633" y="628312"/>
          <a:chExt cx="728235" cy="3042727"/>
        </a:xfrm>
      </xdr:grpSpPr>
      <mc:AlternateContent xmlns:mc="http://schemas.openxmlformats.org/markup-compatibility/2006" xmlns:a14="http://schemas.microsoft.com/office/drawing/2010/main">
        <mc:Choice Requires="a14">
          <xdr:pic>
            <xdr:nvPicPr>
              <xdr:cNvPr id="84" name="Picture 83"/>
              <xdr:cNvPicPr>
                <a:picLocks noChangeAspect="1" noChangeArrowheads="1"/>
                <a:extLst>
                  <a:ext uri="{84589F7E-364E-4C9E-8A38-B11213B215E9}">
                    <a14:cameraTool cellRange="$CJ$141:$CJ$149" spid="_x0000_s6360"/>
                  </a:ext>
                </a:extLst>
              </xdr:cNvPicPr>
            </xdr:nvPicPr>
            <xdr:blipFill rotWithShape="1">
              <a:blip xmlns:r="http://schemas.openxmlformats.org/officeDocument/2006/relationships" r:embed="rId3">
                <a:clrChange>
                  <a:clrFrom>
                    <a:srgbClr val="F2F2F2"/>
                  </a:clrFrom>
                  <a:clrTo>
                    <a:srgbClr val="F2F2F2">
                      <a:alpha val="0"/>
                    </a:srgbClr>
                  </a:clrTo>
                </a:clrChange>
              </a:blip>
              <a:srcRect l="40661"/>
              <a:stretch>
                <a:fillRect/>
              </a:stretch>
            </xdr:blipFill>
            <xdr:spPr bwMode="auto">
              <a:xfrm>
                <a:off x="10019633" y="722371"/>
                <a:ext cx="635454" cy="2948668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  <xdr:sp macro="" textlink="">
        <xdr:nvSpPr>
          <xdr:cNvPr id="85" name="TextBox 84"/>
          <xdr:cNvSpPr txBox="1"/>
        </xdr:nvSpPr>
        <xdr:spPr>
          <a:xfrm>
            <a:off x="10233817" y="628312"/>
            <a:ext cx="514051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 b="1">
                <a:solidFill>
                  <a:schemeClr val="bg1"/>
                </a:solidFill>
              </a:rPr>
              <a:t>AVG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6223" name="Check Box 79" hidden="1">
              <a:extLst>
                <a:ext uri="{63B3BB69-23CF-44E3-9099-C40C66FF867C}">
                  <a14:compatExt spid="_x0000_s6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6224" name="Check Box 80" hidden="1">
              <a:extLst>
                <a:ext uri="{63B3BB69-23CF-44E3-9099-C40C66FF867C}">
                  <a14:compatExt spid="_x0000_s6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6225" name="Check Box 81" hidden="1">
              <a:extLst>
                <a:ext uri="{63B3BB69-23CF-44E3-9099-C40C66FF867C}">
                  <a14:compatExt spid="_x0000_s6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6226" name="Check Box 82" hidden="1">
              <a:extLst>
                <a:ext uri="{63B3BB69-23CF-44E3-9099-C40C66FF867C}">
                  <a14:compatExt spid="_x0000_s6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6227" name="Check Box 83" hidden="1">
              <a:extLst>
                <a:ext uri="{63B3BB69-23CF-44E3-9099-C40C66FF867C}">
                  <a14:compatExt spid="_x0000_s6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6228" name="Check Box 84" hidden="1">
              <a:extLst>
                <a:ext uri="{63B3BB69-23CF-44E3-9099-C40C66FF867C}">
                  <a14:compatExt spid="_x0000_s6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6229" name="Check Box 85" hidden="1">
              <a:extLst>
                <a:ext uri="{63B3BB69-23CF-44E3-9099-C40C66FF867C}">
                  <a14:compatExt spid="_x0000_s6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6230" name="Check Box 86" hidden="1">
              <a:extLst>
                <a:ext uri="{63B3BB69-23CF-44E3-9099-C40C66FF867C}">
                  <a14:compatExt spid="_x0000_s6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6231" name="Check Box 87" hidden="1">
              <a:extLst>
                <a:ext uri="{63B3BB69-23CF-44E3-9099-C40C66FF867C}">
                  <a14:compatExt spid="_x0000_s6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6232" name="Check Box 88" hidden="1">
              <a:extLst>
                <a:ext uri="{63B3BB69-23CF-44E3-9099-C40C66FF867C}">
                  <a14:compatExt spid="_x0000_s6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6233" name="Check Box 89" hidden="1">
              <a:extLst>
                <a:ext uri="{63B3BB69-23CF-44E3-9099-C40C66FF867C}">
                  <a14:compatExt spid="_x0000_s6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6234" name="Check Box 90" hidden="1">
              <a:extLst>
                <a:ext uri="{63B3BB69-23CF-44E3-9099-C40C66FF867C}">
                  <a14:compatExt spid="_x0000_s6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6235" name="Check Box 91" hidden="1">
              <a:extLst>
                <a:ext uri="{63B3BB69-23CF-44E3-9099-C40C66FF867C}">
                  <a14:compatExt spid="_x0000_s6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6236" name="Check Box 92" hidden="1">
              <a:extLst>
                <a:ext uri="{63B3BB69-23CF-44E3-9099-C40C66FF867C}">
                  <a14:compatExt spid="_x0000_s6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6237" name="Check Box 93" hidden="1">
              <a:extLst>
                <a:ext uri="{63B3BB69-23CF-44E3-9099-C40C66FF867C}">
                  <a14:compatExt spid="_x0000_s6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6238" name="Check Box 94" hidden="1">
              <a:extLst>
                <a:ext uri="{63B3BB69-23CF-44E3-9099-C40C66FF867C}">
                  <a14:compatExt spid="_x0000_s6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6239" name="Check Box 95" hidden="1">
              <a:extLst>
                <a:ext uri="{63B3BB69-23CF-44E3-9099-C40C66FF867C}">
                  <a14:compatExt spid="_x0000_s6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6240" name="Check Box 96" hidden="1">
              <a:extLst>
                <a:ext uri="{63B3BB69-23CF-44E3-9099-C40C66FF867C}">
                  <a14:compatExt spid="_x0000_s6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6241" name="Check Box 97" hidden="1">
              <a:extLst>
                <a:ext uri="{63B3BB69-23CF-44E3-9099-C40C66FF867C}">
                  <a14:compatExt spid="_x0000_s6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6242" name="Check Box 98" hidden="1">
              <a:extLst>
                <a:ext uri="{63B3BB69-23CF-44E3-9099-C40C66FF867C}">
                  <a14:compatExt spid="_x0000_s6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6243" name="Check Box 99" hidden="1">
              <a:extLst>
                <a:ext uri="{63B3BB69-23CF-44E3-9099-C40C66FF867C}">
                  <a14:compatExt spid="_x0000_s6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6244" name="Check Box 100" hidden="1">
              <a:extLst>
                <a:ext uri="{63B3BB69-23CF-44E3-9099-C40C66FF867C}">
                  <a14:compatExt spid="_x0000_s6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6245" name="Check Box 101" hidden="1">
              <a:extLst>
                <a:ext uri="{63B3BB69-23CF-44E3-9099-C40C66FF867C}">
                  <a14:compatExt spid="_x0000_s6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6246" name="Check Box 102" hidden="1">
              <a:extLst>
                <a:ext uri="{63B3BB69-23CF-44E3-9099-C40C66FF867C}">
                  <a14:compatExt spid="_x0000_s6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6247" name="Check Box 103" hidden="1">
              <a:extLst>
                <a:ext uri="{63B3BB69-23CF-44E3-9099-C40C66FF867C}">
                  <a14:compatExt spid="_x0000_s6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6248" name="Check Box 104" hidden="1">
              <a:extLst>
                <a:ext uri="{63B3BB69-23CF-44E3-9099-C40C66FF867C}">
                  <a14:compatExt spid="_x0000_s6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6249" name="Check Box 105" hidden="1">
              <a:extLst>
                <a:ext uri="{63B3BB69-23CF-44E3-9099-C40C66FF867C}">
                  <a14:compatExt spid="_x0000_s6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6250" name="Check Box 106" hidden="1">
              <a:extLst>
                <a:ext uri="{63B3BB69-23CF-44E3-9099-C40C66FF867C}">
                  <a14:compatExt spid="_x0000_s6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6251" name="Check Box 107" hidden="1">
              <a:extLst>
                <a:ext uri="{63B3BB69-23CF-44E3-9099-C40C66FF867C}">
                  <a14:compatExt spid="_x0000_s6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6252" name="Check Box 108" hidden="1">
              <a:extLst>
                <a:ext uri="{63B3BB69-23CF-44E3-9099-C40C66FF867C}">
                  <a14:compatExt spid="_x0000_s6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6253" name="Check Box 109" hidden="1">
              <a:extLst>
                <a:ext uri="{63B3BB69-23CF-44E3-9099-C40C66FF867C}">
                  <a14:compatExt spid="_x0000_s6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1</xdr:col>
          <xdr:colOff>571500</xdr:colOff>
          <xdr:row>105</xdr:row>
          <xdr:rowOff>114300</xdr:rowOff>
        </xdr:to>
        <xdr:sp macro="" textlink="">
          <xdr:nvSpPr>
            <xdr:cNvPr id="6254" name="Check Box 110" hidden="1">
              <a:extLst>
                <a:ext uri="{63B3BB69-23CF-44E3-9099-C40C66FF867C}">
                  <a14:compatExt spid="_x0000_s6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6255" name="Check Box 111" hidden="1">
              <a:extLst>
                <a:ext uri="{63B3BB69-23CF-44E3-9099-C40C66FF867C}">
                  <a14:compatExt spid="_x0000_s6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426923</xdr:colOff>
      <xdr:row>91</xdr:row>
      <xdr:rowOff>28212</xdr:rowOff>
    </xdr:from>
    <xdr:to>
      <xdr:col>11</xdr:col>
      <xdr:colOff>544586</xdr:colOff>
      <xdr:row>116</xdr:row>
      <xdr:rowOff>8123</xdr:rowOff>
    </xdr:to>
    <xdr:grpSp>
      <xdr:nvGrpSpPr>
        <xdr:cNvPr id="122" name="Group 121"/>
        <xdr:cNvGrpSpPr/>
      </xdr:nvGrpSpPr>
      <xdr:grpSpPr>
        <a:xfrm>
          <a:off x="4849244" y="11866426"/>
          <a:ext cx="702771" cy="4606340"/>
          <a:chOff x="10019633" y="628312"/>
          <a:chExt cx="728234" cy="3042727"/>
        </a:xfrm>
      </xdr:grpSpPr>
      <mc:AlternateContent xmlns:mc="http://schemas.openxmlformats.org/markup-compatibility/2006" xmlns:a14="http://schemas.microsoft.com/office/drawing/2010/main">
        <mc:Choice Requires="a14">
          <xdr:pic>
            <xdr:nvPicPr>
              <xdr:cNvPr id="123" name="Picture 122"/>
              <xdr:cNvPicPr>
                <a:picLocks noChangeAspect="1" noChangeArrowheads="1"/>
                <a:extLst>
                  <a:ext uri="{84589F7E-364E-4C9E-8A38-B11213B215E9}">
                    <a14:cameraTool cellRange="$CI$141:$CI$149" spid="_x0000_s6361"/>
                  </a:ext>
                </a:extLst>
              </xdr:cNvPicPr>
            </xdr:nvPicPr>
            <xdr:blipFill rotWithShape="1">
              <a:blip xmlns:r="http://schemas.openxmlformats.org/officeDocument/2006/relationships" r:embed="rId4">
                <a:clrChange>
                  <a:clrFrom>
                    <a:srgbClr val="F2F2F2"/>
                  </a:clrFrom>
                  <a:clrTo>
                    <a:srgbClr val="F2F2F2">
                      <a:alpha val="0"/>
                    </a:srgbClr>
                  </a:clrTo>
                </a:clrChange>
              </a:blip>
              <a:srcRect l="40661"/>
              <a:stretch>
                <a:fillRect/>
              </a:stretch>
            </xdr:blipFill>
            <xdr:spPr bwMode="auto">
              <a:xfrm>
                <a:off x="10019633" y="722371"/>
                <a:ext cx="635454" cy="2948668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  <xdr:sp macro="" textlink="">
        <xdr:nvSpPr>
          <xdr:cNvPr id="124" name="TextBox 123"/>
          <xdr:cNvSpPr txBox="1"/>
        </xdr:nvSpPr>
        <xdr:spPr>
          <a:xfrm>
            <a:off x="10233816" y="628312"/>
            <a:ext cx="514051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 b="1">
                <a:solidFill>
                  <a:schemeClr val="bg1"/>
                </a:solidFill>
              </a:rPr>
              <a:t>AVG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110" Type="http://schemas.openxmlformats.org/officeDocument/2006/relationships/ctrlProp" Target="../ctrlProps/ctrlProp107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A1055"/>
  <sheetViews>
    <sheetView tabSelected="1" topLeftCell="A27" zoomScale="70" zoomScaleNormal="70" workbookViewId="0">
      <selection activeCell="AB45" sqref="AB45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61" width="8.7109375" style="18" customWidth="1"/>
    <col min="62" max="63" width="8.7109375" style="13" customWidth="1"/>
    <col min="64" max="65" width="8.7109375" style="26"/>
    <col min="66" max="66" width="5.7109375" style="26" customWidth="1"/>
    <col min="67" max="68" width="8.7109375" style="26"/>
    <col min="69" max="70" width="2.7109375" style="26" customWidth="1"/>
    <col min="71" max="75" width="8.7109375" style="26"/>
    <col min="76" max="81" width="8.7109375" style="13"/>
    <col min="82" max="83" width="2.7109375" style="13" customWidth="1"/>
    <col min="84" max="86" width="8.7109375" style="13"/>
    <col min="87" max="88" width="15.85546875" style="13" customWidth="1"/>
    <col min="89" max="157" width="8.7109375" style="13"/>
    <col min="158" max="16384" width="8.7109375" style="1"/>
  </cols>
  <sheetData>
    <row r="1" spans="1:24" hidden="1">
      <c r="A1" s="183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</row>
    <row r="2" spans="1:24" hidden="1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4" hidden="1">
      <c r="A3" s="183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4" hidden="1">
      <c r="A4" s="183"/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4" hidden="1">
      <c r="A5" s="183"/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4" hidden="1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4" hidden="1">
      <c r="A7" s="183"/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4" hidden="1">
      <c r="A8" s="183"/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4" ht="15.75" hidden="1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X9" s="28"/>
    </row>
    <row r="10" spans="1:24" hidden="1">
      <c r="A10" s="183"/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4" hidden="1">
      <c r="A11" s="183"/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4" hidden="1">
      <c r="A12" s="183"/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4" hidden="1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4" hidden="1">
      <c r="A14" s="183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4" hidden="1">
      <c r="A15" s="183"/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4" hidden="1">
      <c r="A16" s="183"/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157" hidden="1">
      <c r="A17" s="183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V17" s="199"/>
      <c r="W17" s="199"/>
      <c r="X17" s="199"/>
      <c r="Y17" s="199"/>
      <c r="Z17" s="199"/>
      <c r="AA17" s="199"/>
      <c r="AB17" s="199"/>
      <c r="AC17" s="199"/>
    </row>
    <row r="18" spans="1:157" hidden="1">
      <c r="A18" s="183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W18" s="23"/>
    </row>
    <row r="19" spans="1:157" hidden="1">
      <c r="A19" s="183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W19" s="23"/>
    </row>
    <row r="20" spans="1:157" hidden="1">
      <c r="A20" s="183"/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157" hidden="1">
      <c r="A21" s="183"/>
      <c r="B21" s="183"/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157" hidden="1">
      <c r="A22" s="183"/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157" hidden="1">
      <c r="A23" s="183"/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157" hidden="1">
      <c r="A24" s="183"/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157" hidden="1">
      <c r="A25" s="183"/>
      <c r="B25" s="183"/>
      <c r="C25" s="183"/>
      <c r="D25" s="183"/>
      <c r="E25" s="183"/>
      <c r="F25" s="183"/>
      <c r="G25" s="183"/>
      <c r="H25" s="183"/>
      <c r="I25" s="13"/>
      <c r="J25" s="13"/>
      <c r="K25" s="13"/>
      <c r="L25" s="13"/>
      <c r="M25" s="13"/>
      <c r="N25" s="13"/>
      <c r="O25" s="13"/>
      <c r="P25" s="183"/>
      <c r="Q25" s="183"/>
      <c r="R25" s="183"/>
      <c r="S25" s="183"/>
      <c r="T25" s="183"/>
      <c r="V25" s="199"/>
      <c r="W25" s="199"/>
      <c r="X25" s="199"/>
      <c r="Y25" s="199"/>
      <c r="Z25" s="199"/>
      <c r="AA25" s="199"/>
      <c r="AB25" s="199"/>
      <c r="AC25" s="199"/>
    </row>
    <row r="26" spans="1:157" hidden="1">
      <c r="A26" s="183"/>
      <c r="B26" s="183"/>
      <c r="C26" s="183"/>
      <c r="D26" s="183"/>
      <c r="E26" s="183"/>
      <c r="F26" s="183"/>
      <c r="G26" s="183"/>
      <c r="H26" s="183"/>
      <c r="I26" s="13"/>
      <c r="J26" s="13"/>
      <c r="K26" s="13"/>
      <c r="L26" s="13"/>
      <c r="M26" s="13"/>
      <c r="N26" s="13"/>
      <c r="O26" s="13"/>
      <c r="P26" s="183"/>
      <c r="Q26" s="183"/>
      <c r="R26" s="183"/>
      <c r="S26" s="183"/>
      <c r="T26" s="183"/>
    </row>
    <row r="27" spans="1:157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</row>
    <row r="28" spans="1:157" ht="15" customHeight="1">
      <c r="A28" s="121"/>
      <c r="B28" s="200" t="str">
        <f>IF(I30="","",I30)</f>
        <v>Weapon 1</v>
      </c>
      <c r="C28" s="200"/>
      <c r="D28" s="6"/>
      <c r="E28" s="15" t="s">
        <v>11</v>
      </c>
      <c r="F28" s="6" t="s">
        <v>7</v>
      </c>
      <c r="G28" s="202"/>
      <c r="H28" s="82"/>
      <c r="I28" s="204" t="str">
        <f>IF(I30="","",I30)</f>
        <v>Weapon 1</v>
      </c>
      <c r="J28" s="204"/>
      <c r="K28" s="204"/>
      <c r="L28" s="204"/>
      <c r="M28" s="204"/>
      <c r="N28" s="204"/>
      <c r="O28" s="204"/>
      <c r="P28" s="204"/>
      <c r="Q28" s="93"/>
      <c r="R28" s="204"/>
      <c r="S28" s="204"/>
      <c r="T28" s="83"/>
      <c r="V28" s="205" t="s">
        <v>15</v>
      </c>
      <c r="W28" s="206"/>
      <c r="X28" s="206"/>
      <c r="Y28" s="206"/>
      <c r="Z28" s="206"/>
      <c r="AA28" s="206"/>
      <c r="AB28" s="206"/>
      <c r="AC28" s="206"/>
      <c r="AD28" s="206" t="s">
        <v>21</v>
      </c>
      <c r="AE28" s="206"/>
      <c r="AF28" s="206"/>
      <c r="AG28" s="206"/>
      <c r="AH28" s="184"/>
      <c r="AI28" s="184"/>
      <c r="AJ28" s="206" t="s">
        <v>88</v>
      </c>
      <c r="AK28" s="206"/>
      <c r="AL28" s="206"/>
      <c r="AM28" s="206"/>
      <c r="AN28" s="206"/>
      <c r="AO28" s="206" t="s">
        <v>89</v>
      </c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 t="s">
        <v>90</v>
      </c>
      <c r="BC28" s="206"/>
      <c r="BD28" s="206"/>
      <c r="BE28" s="206"/>
      <c r="BF28" s="206"/>
      <c r="BG28" s="206"/>
      <c r="BH28" s="206"/>
      <c r="BI28" s="206"/>
      <c r="BJ28" s="206" t="s">
        <v>91</v>
      </c>
      <c r="BK28" s="209"/>
      <c r="CJ28" s="94"/>
    </row>
    <row r="29" spans="1:157" ht="15" customHeight="1">
      <c r="A29" s="122"/>
      <c r="B29" s="201"/>
      <c r="C29" s="201"/>
      <c r="D29" s="54" t="s">
        <v>1</v>
      </c>
      <c r="E29" s="165">
        <f>IF(AND(AD29,AF36),BD29+BF29,NA())</f>
        <v>1.4074074074074072</v>
      </c>
      <c r="F29" s="30">
        <f>IFERROR(E29/P30,NA())</f>
        <v>9.3827160493827153E-2</v>
      </c>
      <c r="G29" s="203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60">
        <f>IF(J30="2+",5/6,IF(J30="3+",4/6,IF(J30="4+",3/6,IF(J30="5+",2/6,IF(J30="6+",1/6,IF(J30="7+",0/6))))))</f>
        <v>0.66666666666666663</v>
      </c>
      <c r="W29" s="12" t="s">
        <v>34</v>
      </c>
      <c r="X29" s="12">
        <f>IF(V30=1,0,IF(J32="D3",5/6,IF(J32="2D3",3/6,IF(J32="D6",3.5/6,IF(J32="2D6",1,J32/6)))))</f>
        <v>0.5</v>
      </c>
      <c r="Y29" s="14" t="str">
        <f>"+- to hit rolls"</f>
        <v>+- to hit rolls</v>
      </c>
      <c r="Z29" s="14">
        <f>IF(AF34,IF(P32="2+",5/6,IF(P32="3+",4/6,IF(P32="4+",3/6,IF(P32="5+",2/6,IF(P32="6+",1/6,IF(P32="7+",0/6)))))),0)</f>
        <v>0.16666666666666666</v>
      </c>
      <c r="AA29" s="19" t="s">
        <v>57</v>
      </c>
      <c r="AB29" s="19">
        <f>IF(AF35,IF(S32="2+",5/6,IF(S32="3+",4/6,IF(S32="4+",3/6,IF(S32="5+",2/6,IF(S32="6+",1/6,IF(S32="7+",0/6)))))),0)</f>
        <v>0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87</v>
      </c>
      <c r="AJ29" s="20">
        <f>IF(OR(AF29,AF30),V31*V30,(V30+X29)*V31)</f>
        <v>4</v>
      </c>
      <c r="AK29" s="20" t="s">
        <v>77</v>
      </c>
      <c r="AL29" s="20">
        <f>IF(OR(AF29,AF30),AJ34*V30,(V30+X29)*AJ34)</f>
        <v>0</v>
      </c>
      <c r="AM29" s="20" t="s">
        <v>79</v>
      </c>
      <c r="AN29" s="20">
        <f>IF(X31&gt;0,X31,IF(AND(X32&gt;0,3&gt;V32),X32,IF(V32&gt;=2*3,5/6,IF(V32&gt;3,4/6,IF(V32=3,3/6,IF(V32&lt;=3/2,1/6,IF(V32&lt;3,2/6)))))))</f>
        <v>0.66666666666666663</v>
      </c>
      <c r="AO29" s="20" t="s">
        <v>70</v>
      </c>
      <c r="AP29" s="21">
        <f>IF(OR(AF31,AF32),AL34*AN29,AL34*(AN29+X30))</f>
        <v>4.2222222222222214</v>
      </c>
      <c r="AQ29" s="210" t="s">
        <v>77</v>
      </c>
      <c r="AR29" s="20">
        <f>IF(AF35,AL34*IF(OR(AF31,AF32),AB29,AB29+X30),0)</f>
        <v>0</v>
      </c>
      <c r="AS29" s="210" t="s">
        <v>64</v>
      </c>
      <c r="AT29" s="20">
        <f>IF(AF32,AL34-(AL34*AN29),IF(AF31,(1/6)*AL34,0))</f>
        <v>0</v>
      </c>
      <c r="AU29" s="210" t="s">
        <v>60</v>
      </c>
      <c r="AV29" s="20">
        <f>(AN29+X30)*AT29</f>
        <v>0</v>
      </c>
      <c r="AW29" s="210" t="s">
        <v>78</v>
      </c>
      <c r="AX29" s="20">
        <f>IF(AF35,AT29*(AB29+X30),0)</f>
        <v>0</v>
      </c>
      <c r="AY29" s="210" t="s">
        <v>65</v>
      </c>
      <c r="AZ29" s="20">
        <f>AV29+AP29</f>
        <v>4.2222222222222214</v>
      </c>
      <c r="BA29" s="210" t="s">
        <v>63</v>
      </c>
      <c r="BB29" s="20">
        <f>IF(AB32&lt;0,((AZ29-(AR29+AX29))*(1-(V33+V29)))+((AX29+AR29)*(1-(V29+AB32))),AZ29*(1-(V29+V33)))</f>
        <v>1.4074074074074072</v>
      </c>
      <c r="BC29" s="210" t="s">
        <v>68</v>
      </c>
      <c r="BD29" s="18">
        <f>IF(AB31&gt;0,((BB29-(AR29+AX29))*V34)+((AR29+AX29)*AB31),BB29*V34)</f>
        <v>1.4074074074074072</v>
      </c>
      <c r="BE29" s="210" t="s">
        <v>76</v>
      </c>
      <c r="BF29" s="18">
        <f>(Z32*(AJ30+AJ33+AL30+AL33))+((AR29+AX29)*AB30)</f>
        <v>0</v>
      </c>
      <c r="BG29" s="210" t="s">
        <v>69</v>
      </c>
      <c r="BH29" s="181">
        <f t="shared" ref="BH29:BH34" si="0">IF(AD29,BD29+BF29,NA())</f>
        <v>1.4074074074074072</v>
      </c>
      <c r="BI29" s="124" t="s">
        <v>46</v>
      </c>
      <c r="BJ29" s="18">
        <f>IFERROR(IF(AD29,E29,0)+IF(AD30,E30,0)+IF(AD31,E31,0)+IF(AD32,E32,0)+IF(AD33,E33,0)+IF(AD34,E34,0),NA())</f>
        <v>4.9259259259259256</v>
      </c>
      <c r="BK29" s="161" t="s">
        <v>82</v>
      </c>
      <c r="CK29" s="94"/>
    </row>
    <row r="30" spans="1:157" ht="15" customHeight="1">
      <c r="A30" s="122"/>
      <c r="B30" s="201"/>
      <c r="C30" s="201"/>
      <c r="D30" s="54" t="s">
        <v>2</v>
      </c>
      <c r="E30" s="165">
        <f>IF(AND(AD30,AF36),BD30+BF30,NA())</f>
        <v>1.0555555555555556</v>
      </c>
      <c r="F30" s="30">
        <f>IFERROR(E30/P30,NA())</f>
        <v>7.0370370370370375E-2</v>
      </c>
      <c r="G30" s="203"/>
      <c r="H30" s="84"/>
      <c r="I30" s="4" t="s">
        <v>103</v>
      </c>
      <c r="J30" s="5" t="s">
        <v>20</v>
      </c>
      <c r="K30" s="5" t="s">
        <v>20</v>
      </c>
      <c r="L30" s="5">
        <v>6</v>
      </c>
      <c r="M30" s="5">
        <v>4</v>
      </c>
      <c r="N30" s="5">
        <v>0</v>
      </c>
      <c r="O30" s="5">
        <v>1</v>
      </c>
      <c r="P30" s="5">
        <v>15</v>
      </c>
      <c r="Q30" s="77"/>
      <c r="R30" s="13"/>
      <c r="S30" s="94"/>
      <c r="T30" s="85"/>
      <c r="V30" s="160">
        <f>(IF(K30="D3",5/6,IF(K30="2D3",3/6,IF(K30="D6",3.5/6,IF(K30="Auto Hit",1,IF(K30="2+",5/6,IF(K30="3+",4/6,IF(K30="4+",3/6,IF(K30="5+",2/6,IF(K30="6+",1/6,0))))))))))</f>
        <v>0.66666666666666663</v>
      </c>
      <c r="W30" s="12" t="s">
        <v>35</v>
      </c>
      <c r="X30" s="12">
        <f>IF(M32="D3",5/6,IF(M32="2D3",3/6,IF(M32="D6",3.5/6,IF(M32="2D6",1,M32/6))))</f>
        <v>0</v>
      </c>
      <c r="Y30" s="14" t="str">
        <f>"+- to wound rolls"</f>
        <v>+- to wound rolls</v>
      </c>
      <c r="Z30" s="14">
        <f>IF(AF34,IF(P33="D3",2,IF(P33="2D3",4,IF(P33="D6",3.5,IF(P33="2D6",7,P33)))),0)</f>
        <v>0</v>
      </c>
      <c r="AA30" s="14" t="s">
        <v>41</v>
      </c>
      <c r="AB30" s="14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1</v>
      </c>
      <c r="AG30" s="14" t="s">
        <v>54</v>
      </c>
      <c r="AH30" s="14"/>
      <c r="AI30" s="14"/>
      <c r="AJ30" s="20"/>
      <c r="AK30" s="20"/>
      <c r="AL30" s="20"/>
      <c r="AM30" s="20"/>
      <c r="AN30" s="20">
        <f>IF(X31&gt;0,X31,IF(AND(X32&gt;0,4&gt;V32),X32,IF(V32&gt;=2*4,5/6,IF(V32&gt;4,4/6,IF(V32=4,3/6,IF(V32&lt;=4/2,1/6,IF(V32&lt;4,2/6)))))))</f>
        <v>0.5</v>
      </c>
      <c r="AO30" s="20" t="s">
        <v>71</v>
      </c>
      <c r="AP30" s="21">
        <f>IF(OR(AF31,AF32),AL34*AN30,AL34*(AN30+X30))</f>
        <v>3.1666666666666665</v>
      </c>
      <c r="AQ30" s="210"/>
      <c r="AR30" s="20">
        <f>IF(AF35,AL34*IF(OR(AF31,AF32),AB29,AB29+X30),0)</f>
        <v>0</v>
      </c>
      <c r="AS30" s="210"/>
      <c r="AT30" s="20">
        <f>IF(AF32,AL34-(AL34*AN30),IF(AF31,(1/6)*AL34,0))</f>
        <v>0</v>
      </c>
      <c r="AU30" s="210"/>
      <c r="AV30" s="20">
        <f>(AN30+X30)*AT30</f>
        <v>0</v>
      </c>
      <c r="AW30" s="210"/>
      <c r="AX30" s="20">
        <f>IF(AF35,AT30*(AB29+X30),0)</f>
        <v>0</v>
      </c>
      <c r="AY30" s="210"/>
      <c r="AZ30" s="20">
        <f t="shared" ref="AZ30:AZ34" si="1">AV30+AP30</f>
        <v>3.1666666666666665</v>
      </c>
      <c r="BA30" s="210"/>
      <c r="BB30" s="20">
        <f>IF(AB32&lt;0,((AZ30-(AR30+AX30))*(1-(V33+V29)))+((AX30+AR30)*(1-(V29+AB32))),AZ30*(1-(V29+V33)))</f>
        <v>1.0555555555555556</v>
      </c>
      <c r="BC30" s="210"/>
      <c r="BD30" s="18">
        <f>IF(AB31&gt;0,((BB30-(AR30+AX30))*V34)+((AR30+AX30)*AB31),BB30*V34)</f>
        <v>1.0555555555555556</v>
      </c>
      <c r="BE30" s="210"/>
      <c r="BF30" s="18">
        <f>(Z32*(AJ30+AJ33+AL30+AL33))+((AR30+AX30)*AB30)</f>
        <v>0</v>
      </c>
      <c r="BG30" s="210"/>
      <c r="BH30" s="181">
        <f t="shared" si="0"/>
        <v>1.0555555555555556</v>
      </c>
      <c r="BI30" s="124" t="s">
        <v>47</v>
      </c>
      <c r="BJ30" s="18">
        <f>IFERROR(BJ29/AD35,NA())</f>
        <v>0.82098765432098764</v>
      </c>
      <c r="BK30" s="161" t="s">
        <v>11</v>
      </c>
      <c r="CK30" s="94"/>
    </row>
    <row r="31" spans="1:157" ht="15" customHeight="1">
      <c r="A31" s="122"/>
      <c r="B31" s="201"/>
      <c r="C31" s="201"/>
      <c r="D31" s="54" t="s">
        <v>3</v>
      </c>
      <c r="E31" s="165">
        <f>IF(AND(AD31,AF36),BD31+BF31,NA())</f>
        <v>0.70370370370370361</v>
      </c>
      <c r="F31" s="30">
        <f>IFERROR(E31/P30,NA())</f>
        <v>4.6913580246913576E-2</v>
      </c>
      <c r="G31" s="203"/>
      <c r="H31" s="84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85"/>
      <c r="V31" s="162">
        <f>(IF(L30="D3",2,IF(L30="2D3",4,IF(L30="D6",3.5,IF(L30="2D6",7,IF(L30="3D6",10.5,L30))))))</f>
        <v>6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14">
        <f>IF(AF34,IF(P34="D3",2,IF(P34="2D3",4,IF(P34="D6",3.5,IF(P34="2D6",7,P34)))),0)</f>
        <v>0</v>
      </c>
      <c r="AA31" s="14" t="s">
        <v>42</v>
      </c>
      <c r="AB31" s="14">
        <f>IF(AF35,IF(S34="D3",2,IF(S34="2D3",4,IF(S34="D6",3.5,IF(S34="2D6",7,S34)))),0)</f>
        <v>0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/>
      <c r="AI31" s="14"/>
      <c r="AJ31" s="20">
        <f>IF(AF30,V31-(V31*V30),IF(AF29,(1/6)*V31,0))</f>
        <v>2</v>
      </c>
      <c r="AK31" s="20" t="s">
        <v>60</v>
      </c>
      <c r="AL31" s="20">
        <f>IF(AF30,AJ34-(AJ34*V30),IF(AF29,(1/6)*AJ34,0))</f>
        <v>0</v>
      </c>
      <c r="AM31" s="20" t="s">
        <v>61</v>
      </c>
      <c r="AN31" s="20">
        <f>IF(X31&gt;0,X31,IF(AND(X32&gt;0,5&gt;V32),X32,IF(V32&gt;=2*5,5/6,IF(V32&gt;5,4/6,IF(V32=5,3/6,IF(V32&lt;=5/2,1/6,IF(V32&lt;5,2/6)))))))</f>
        <v>0.33333333333333331</v>
      </c>
      <c r="AO31" s="20" t="s">
        <v>72</v>
      </c>
      <c r="AP31" s="21">
        <f>IF(OR(AF31,AF32),AL34*AN31,AL34*(AN31+X30))</f>
        <v>2.1111111111111107</v>
      </c>
      <c r="AQ31" s="210"/>
      <c r="AR31" s="20">
        <f>IF(AF35,AL34*IF(OR(AF31,AF32),AB29,AB29+X30),0)</f>
        <v>0</v>
      </c>
      <c r="AS31" s="210"/>
      <c r="AT31" s="20">
        <f>IF(AF32,AL34-(AL34*AN31),IF(AF31,(1/6)*AL34,0))</f>
        <v>0</v>
      </c>
      <c r="AU31" s="210"/>
      <c r="AV31" s="20">
        <f>(AN31+X30)*AT31</f>
        <v>0</v>
      </c>
      <c r="AW31" s="210"/>
      <c r="AX31" s="20">
        <f>IF(AF35,AT31*(AB29+X30),0)</f>
        <v>0</v>
      </c>
      <c r="AY31" s="210"/>
      <c r="AZ31" s="20">
        <f t="shared" si="1"/>
        <v>2.1111111111111107</v>
      </c>
      <c r="BA31" s="210"/>
      <c r="BB31" s="20">
        <f>IF(AB32&lt;0,((AZ31-(AR31+AX31))*(1-(V33+V29)))+((AX31+AR31)*(1-(V29+AB32))),AZ31*(1-(V29+V33)))</f>
        <v>0.70370370370370361</v>
      </c>
      <c r="BC31" s="210"/>
      <c r="BD31" s="18">
        <f>IF(AB31&gt;0,((BB31-(AR31+AX31))*V34)+((AR31+AX31)*AB31),BB31*V34)</f>
        <v>0.70370370370370361</v>
      </c>
      <c r="BE31" s="210"/>
      <c r="BF31" s="18">
        <f>(Z32*(AJ30+AJ33+AL30+AL33))+((AR31+AX31)*AB30)</f>
        <v>0</v>
      </c>
      <c r="BG31" s="210"/>
      <c r="BH31" s="181">
        <f t="shared" si="0"/>
        <v>0.70370370370370361</v>
      </c>
      <c r="BI31" s="124" t="s">
        <v>48</v>
      </c>
      <c r="BK31" s="117"/>
    </row>
    <row r="32" spans="1:157" ht="15" customHeight="1">
      <c r="A32" s="120"/>
      <c r="B32" s="123"/>
      <c r="C32" s="123"/>
      <c r="D32" s="54" t="s">
        <v>4</v>
      </c>
      <c r="E32" s="165">
        <f>IF(AND(AD32,AF36),BD32+BF32,NA())</f>
        <v>0.70370370370370361</v>
      </c>
      <c r="F32" s="30">
        <f>IFERROR(E32/P30,NA())</f>
        <v>4.6913580246913576E-2</v>
      </c>
      <c r="G32" s="203"/>
      <c r="H32" s="84"/>
      <c r="I32" s="185" t="str">
        <f>"+- to hit"</f>
        <v>+- to hit</v>
      </c>
      <c r="J32" s="5">
        <v>3</v>
      </c>
      <c r="K32" s="79"/>
      <c r="L32" s="185" t="str">
        <f>"+- to wound"</f>
        <v>+- to wound</v>
      </c>
      <c r="M32" s="5">
        <v>0</v>
      </c>
      <c r="N32" s="208" t="s">
        <v>24</v>
      </c>
      <c r="O32" s="208"/>
      <c r="P32" s="5" t="s">
        <v>19</v>
      </c>
      <c r="Q32" s="208" t="s">
        <v>25</v>
      </c>
      <c r="R32" s="208"/>
      <c r="S32" s="5" t="s">
        <v>19</v>
      </c>
      <c r="T32" s="86"/>
      <c r="V32" s="162">
        <f>IF(M30="D3",2,IF(M30="2D3",4,IF(M30="D6",3.5,IF(M30="2D6",7,M30))))</f>
        <v>4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14">
        <f>IF(AF34,IF(P35="D3",2,IF(P35="2D3",4,IF(P35="D6",3.5,IF(P35="2D6",7,P35)))),0)</f>
        <v>0</v>
      </c>
      <c r="AA32" s="14" t="s">
        <v>40</v>
      </c>
      <c r="AB32" s="14">
        <f>IF(AF35,IF(S35="D3",-2/6,IF(S35="2D3",-4/6,IF(S35="D6",-3.5/6,IF(S35="2D6",-7/6,S35/6)))),0)</f>
        <v>0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(V30+X29)*AJ31</f>
        <v>2.333333333333333</v>
      </c>
      <c r="AK32" s="14" t="s">
        <v>78</v>
      </c>
      <c r="AL32" s="22">
        <f>(V30+X29)*AL31</f>
        <v>0</v>
      </c>
      <c r="AM32" s="21" t="s">
        <v>80</v>
      </c>
      <c r="AN32" s="20">
        <f>IF(X31&gt;0,X31,IF(AND(X32&gt;0,6&gt;V32),X32,IF(V32&gt;=2*6,5/6,IF(V32&gt;6,4/6,IF(V32=6,3/6,IF(V32&lt;=6/2,1/6,IF(V32&lt;6,2/6)))))))</f>
        <v>0.33333333333333331</v>
      </c>
      <c r="AO32" s="20" t="s">
        <v>73</v>
      </c>
      <c r="AP32" s="21">
        <f>IF(OR(AF31,AF32),AL34*AN32,AL34*(AN32+X30))</f>
        <v>2.1111111111111107</v>
      </c>
      <c r="AQ32" s="210"/>
      <c r="AR32" s="20">
        <f>IF(AF35,AL34*IF(OR(AF31,AF32),AB29,AB29+X30),0)</f>
        <v>0</v>
      </c>
      <c r="AS32" s="210"/>
      <c r="AT32" s="20">
        <f>IF(AF32,AL34-(AL34*AN32),IF(AF31,(1/6)*AL34,0))</f>
        <v>0</v>
      </c>
      <c r="AU32" s="210"/>
      <c r="AV32" s="20">
        <f>(AN32+X30)*AT32</f>
        <v>0</v>
      </c>
      <c r="AW32" s="210"/>
      <c r="AX32" s="20">
        <f>IF(AF35,AT32*(AB29+X30),0)</f>
        <v>0</v>
      </c>
      <c r="AY32" s="210"/>
      <c r="AZ32" s="20">
        <f t="shared" si="1"/>
        <v>2.1111111111111107</v>
      </c>
      <c r="BA32" s="210"/>
      <c r="BB32" s="20">
        <f>IF(AB32&lt;0,((AZ32-(AR32+AX32))*(1-(V33+V29)))+((AX32+AR32)*(1-(V29+AB32))),AZ32*(1-(V29+V33)))</f>
        <v>0.70370370370370361</v>
      </c>
      <c r="BC32" s="210"/>
      <c r="BD32" s="18">
        <f>IF(AB31&gt;0,((BB32-(AR32+AX32))*V34)+((AR32+AX32)*AB31),BB32*V34)</f>
        <v>0.70370370370370361</v>
      </c>
      <c r="BE32" s="210"/>
      <c r="BF32" s="18">
        <f>(Z32*(AJ30+AJ33+AL30+AL33))+((AR32+AX32)*AB30)</f>
        <v>0</v>
      </c>
      <c r="BG32" s="210"/>
      <c r="BH32" s="181">
        <f t="shared" si="0"/>
        <v>0.70370370370370361</v>
      </c>
      <c r="BI32" s="124" t="s">
        <v>49</v>
      </c>
      <c r="BK32" s="117"/>
    </row>
    <row r="33" spans="1:63" ht="15" customHeight="1">
      <c r="A33" s="120"/>
      <c r="B33" s="123"/>
      <c r="C33" s="123"/>
      <c r="D33" s="54" t="s">
        <v>5</v>
      </c>
      <c r="E33" s="165">
        <f>IF(AND(AD33,AF36),BD33+BF33,NA())</f>
        <v>0.70370370370370361</v>
      </c>
      <c r="F33" s="30">
        <f>IFERROR(E33/P30,NA())</f>
        <v>4.6913580246913576E-2</v>
      </c>
      <c r="G33" s="203"/>
      <c r="H33" s="87"/>
      <c r="I33" s="80"/>
      <c r="J33" s="185" t="s">
        <v>16</v>
      </c>
      <c r="K33" s="208" t="s">
        <v>17</v>
      </c>
      <c r="L33" s="208"/>
      <c r="M33" s="208"/>
      <c r="N33" s="208" t="s">
        <v>28</v>
      </c>
      <c r="O33" s="208"/>
      <c r="P33" s="5">
        <v>0</v>
      </c>
      <c r="Q33" s="208" t="s">
        <v>27</v>
      </c>
      <c r="R33" s="208"/>
      <c r="S33" s="5">
        <v>0</v>
      </c>
      <c r="T33" s="86"/>
      <c r="V33" s="162">
        <f>IF(N30="D3",-2/6,IF(N30="2D3",-4/6,IF(N30="D6",-3.5/6,IF(N30="2D6",-7/6,N30/6))))</f>
        <v>0</v>
      </c>
      <c r="W33" s="12" t="s">
        <v>37</v>
      </c>
      <c r="X33" s="12"/>
      <c r="Y33" s="23"/>
      <c r="Z33" s="23"/>
      <c r="AA33" s="19"/>
      <c r="AB33" s="23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/>
      <c r="AK33" s="24"/>
      <c r="AL33" s="24">
        <f>IF(AF34,(Z29+X29)*(V31+AJ31+AJ34+AL31),0)</f>
        <v>5.333333333333333</v>
      </c>
      <c r="AM33" s="25" t="s">
        <v>110</v>
      </c>
      <c r="AN33" s="20">
        <f>IF(X31&gt;0,X31,IF(AND(X32&gt;0,7&gt;V32),X32,IF(V32&gt;=2*7,5/6,IF(V32&gt;7,4/6,IF(V32=7,3/6,IF(V32&lt;=7/2,1/6,IF(V32&lt;7,2/6)))))))</f>
        <v>0.33333333333333331</v>
      </c>
      <c r="AO33" s="20" t="s">
        <v>74</v>
      </c>
      <c r="AP33" s="21">
        <f>IF(OR(AF31,AF32),AL34*AN33,AL34*(AN33+X30))</f>
        <v>2.1111111111111107</v>
      </c>
      <c r="AQ33" s="210"/>
      <c r="AR33" s="20">
        <f>IF(AF35,AL34*IF(OR(AF31,AF32),AB29,AB29+X30),0)</f>
        <v>0</v>
      </c>
      <c r="AS33" s="210"/>
      <c r="AT33" s="20">
        <f>IF(AF32,AL34-(AL34*AN33),IF(AF31,(1/6)*AL34,0))</f>
        <v>0</v>
      </c>
      <c r="AU33" s="210"/>
      <c r="AV33" s="20">
        <f>(AN33+X30)*AT33</f>
        <v>0</v>
      </c>
      <c r="AW33" s="210"/>
      <c r="AX33" s="20">
        <f>IF(AF35,AT33*(AB29+X30),0)</f>
        <v>0</v>
      </c>
      <c r="AY33" s="210"/>
      <c r="AZ33" s="20">
        <f t="shared" si="1"/>
        <v>2.1111111111111107</v>
      </c>
      <c r="BA33" s="210"/>
      <c r="BB33" s="20">
        <f>IF(AB32&lt;0,((AZ33-(AR33+AX33))*(1-(V33+V29)))+((AX33+AR33)*(1-(V29+AB32))),AZ33*(1-(V29+V33)))</f>
        <v>0.70370370370370361</v>
      </c>
      <c r="BC33" s="210"/>
      <c r="BD33" s="18">
        <f>IF(AB31&gt;0,((BB33-(AR33+AX33))*V34)+((AR33+AX33)*AB31),BB33*V34)</f>
        <v>0.70370370370370361</v>
      </c>
      <c r="BE33" s="210"/>
      <c r="BF33" s="18">
        <f>(Z32*(AJ30+AJ33+AL30+AL33))+((AR33+AX33)*AB30)</f>
        <v>0</v>
      </c>
      <c r="BG33" s="210"/>
      <c r="BH33" s="181">
        <f t="shared" si="0"/>
        <v>0.70370370370370361</v>
      </c>
      <c r="BI33" s="124" t="s">
        <v>50</v>
      </c>
      <c r="BK33" s="117"/>
    </row>
    <row r="34" spans="1:63" ht="15" customHeight="1">
      <c r="A34" s="63"/>
      <c r="B34" s="64"/>
      <c r="C34" s="64"/>
      <c r="D34" s="54" t="s">
        <v>6</v>
      </c>
      <c r="E34" s="165">
        <f>IF(AND(AD34,AF36),BD34+BF34,NA())</f>
        <v>0.3518518518518518</v>
      </c>
      <c r="F34" s="30">
        <f>IFERROR(E34/P30,NA())</f>
        <v>2.3456790123456788E-2</v>
      </c>
      <c r="G34" s="203"/>
      <c r="H34" s="84"/>
      <c r="I34" s="207" t="s">
        <v>30</v>
      </c>
      <c r="J34" s="207"/>
      <c r="K34" s="207" t="s">
        <v>31</v>
      </c>
      <c r="L34" s="207"/>
      <c r="M34" s="207"/>
      <c r="N34" s="208" t="s">
        <v>29</v>
      </c>
      <c r="O34" s="208"/>
      <c r="P34" s="5">
        <v>0</v>
      </c>
      <c r="Q34" s="208" t="s">
        <v>45</v>
      </c>
      <c r="R34" s="208"/>
      <c r="S34" s="5">
        <v>0</v>
      </c>
      <c r="T34" s="86"/>
      <c r="V34" s="162">
        <f>IF(O30="D3",2,IF(O30="2D3",4,IF(O30="D6",3.5,IF(O30="2D6",7,IF(O30="2D6 pick highest",161/36,IF(O30="Less than 3 counts as 3",4,O30))))))</f>
        <v>1</v>
      </c>
      <c r="W34" s="12" t="s">
        <v>23</v>
      </c>
      <c r="X34" s="12"/>
      <c r="Y34" s="23"/>
      <c r="Z34" s="23"/>
      <c r="AA34" s="14"/>
      <c r="AB34" s="14"/>
      <c r="AC34" s="14"/>
      <c r="AD34" s="23" t="b">
        <v>1</v>
      </c>
      <c r="AE34" s="20" t="s">
        <v>51</v>
      </c>
      <c r="AF34" s="14" t="b">
        <v>1</v>
      </c>
      <c r="AG34" s="19" t="s">
        <v>57</v>
      </c>
      <c r="AH34" s="19"/>
      <c r="AI34" s="19"/>
      <c r="AJ34" s="20">
        <f>(AJ30+AJ33)*Z30</f>
        <v>0</v>
      </c>
      <c r="AK34" s="20" t="str">
        <f>"+attacks"</f>
        <v>+attacks</v>
      </c>
      <c r="AL34" s="20">
        <f>IF(V30=1,V31,(SUM(AJ29,AJ32,AL29,AL32))+(Z31*(SUM(AJ30,AJ33,AL30,AL33)))-(Z32*(AJ30+AJ33+AL30+AL33)))</f>
        <v>6.333333333333333</v>
      </c>
      <c r="AM34" s="20" t="s">
        <v>62</v>
      </c>
      <c r="AN34" s="20">
        <f>IF(X31&gt;0,X31,IF(AND(X32&gt;0,8&gt;V32),X32,IF(V32&gt;=2*8,5/6,IF(V32&gt;8,4/6,IF(V32=8,3/6,IF(V32&lt;=8/2,1/6,IF(V32&lt;8,2/6)))))))</f>
        <v>0.16666666666666666</v>
      </c>
      <c r="AO34" s="20" t="s">
        <v>75</v>
      </c>
      <c r="AP34" s="20">
        <f>IF(OR(AF31,AF32),AL34*AN34,AL34*(AN34+X30))</f>
        <v>1.0555555555555554</v>
      </c>
      <c r="AQ34" s="210"/>
      <c r="AR34" s="20">
        <f>IF(AF35,AL34*IF(OR(AF31,AF32),AB29,AB29+X30),0)</f>
        <v>0</v>
      </c>
      <c r="AS34" s="210"/>
      <c r="AT34" s="20">
        <f>IF(AF32,AL34-(AL34*AN34),IF(AF31,(1/6)*AL34,0))</f>
        <v>0</v>
      </c>
      <c r="AU34" s="210"/>
      <c r="AV34" s="20">
        <f>(AN34+X30)*AT34</f>
        <v>0</v>
      </c>
      <c r="AW34" s="210"/>
      <c r="AX34" s="20">
        <f>IF(AF35,AT34*(AB29+X30),0)</f>
        <v>0</v>
      </c>
      <c r="AY34" s="210"/>
      <c r="AZ34" s="20">
        <f t="shared" si="1"/>
        <v>1.0555555555555554</v>
      </c>
      <c r="BA34" s="210"/>
      <c r="BB34" s="20">
        <f>IF(AB32&lt;0,((AZ34-(AR34+AX34))*(1-(V33+V29)))+((AX34+AR34)*(1-(V29+AB32))),AZ34*(1-(V29+V33)))</f>
        <v>0.3518518518518518</v>
      </c>
      <c r="BC34" s="210"/>
      <c r="BD34" s="18">
        <f>IF(AB31&gt;0,((BB34-(AR34+AX34))*V34)+((AR34+AX34)*AB31),BB34*V34)</f>
        <v>0.3518518518518518</v>
      </c>
      <c r="BE34" s="210"/>
      <c r="BF34" s="18">
        <f>(Z32*(AJ30+AJ33+AL30+AL33))+((AR34+AX34)*AB30)</f>
        <v>0</v>
      </c>
      <c r="BG34" s="210"/>
      <c r="BH34" s="181">
        <f t="shared" si="0"/>
        <v>0.3518518518518518</v>
      </c>
      <c r="BI34" s="124" t="s">
        <v>51</v>
      </c>
      <c r="BK34" s="117"/>
    </row>
    <row r="35" spans="1:63" ht="15" customHeight="1">
      <c r="A35" s="63"/>
      <c r="B35" s="64"/>
      <c r="C35" s="64"/>
      <c r="D35" s="53"/>
      <c r="E35" s="166"/>
      <c r="F35" s="53"/>
      <c r="G35" s="203"/>
      <c r="H35" s="84"/>
      <c r="I35" s="185"/>
      <c r="J35" s="185"/>
      <c r="K35" s="79" t="s">
        <v>83</v>
      </c>
      <c r="L35" s="182" t="s">
        <v>84</v>
      </c>
      <c r="M35" s="79" t="s">
        <v>18</v>
      </c>
      <c r="N35" s="208" t="s">
        <v>26</v>
      </c>
      <c r="O35" s="208"/>
      <c r="P35" s="5">
        <v>0</v>
      </c>
      <c r="Q35" s="217" t="s">
        <v>58</v>
      </c>
      <c r="R35" s="217"/>
      <c r="S35" s="5">
        <v>0</v>
      </c>
      <c r="T35" s="86"/>
      <c r="V35" s="163" t="str">
        <f>IF(AH29,C36,"")</f>
        <v/>
      </c>
      <c r="W35" s="12" t="s">
        <v>109</v>
      </c>
      <c r="X35" s="12"/>
      <c r="Y35" s="23"/>
      <c r="Z35" s="23"/>
      <c r="AA35" s="14"/>
      <c r="AB35" s="14"/>
      <c r="AC35" s="14"/>
      <c r="AD35" s="23">
        <f>COUNTIF(AD29:AD34,TRUE)</f>
        <v>6</v>
      </c>
      <c r="AE35" s="20" t="s">
        <v>81</v>
      </c>
      <c r="AF35" s="14" t="b">
        <v>0</v>
      </c>
      <c r="AG35" s="14" t="s">
        <v>56</v>
      </c>
      <c r="AH35" s="14"/>
      <c r="AI35" s="14"/>
      <c r="AJ35" s="20"/>
      <c r="AK35" s="20"/>
      <c r="AL35" s="20"/>
      <c r="AM35" s="20"/>
      <c r="AN35" s="20"/>
      <c r="AO35" s="20"/>
      <c r="AP35" s="20"/>
      <c r="AQ35" s="181"/>
      <c r="AR35" s="20"/>
      <c r="AS35" s="181"/>
      <c r="AT35" s="20"/>
      <c r="AU35" s="181"/>
      <c r="AV35" s="20"/>
      <c r="AW35" s="181"/>
      <c r="AX35" s="20"/>
      <c r="AY35" s="181"/>
      <c r="AZ35" s="20"/>
      <c r="BA35" s="181"/>
      <c r="BB35" s="20"/>
      <c r="BC35" s="181"/>
      <c r="BE35" s="181"/>
      <c r="BG35" s="181"/>
      <c r="BH35" s="181"/>
      <c r="BI35" s="181"/>
      <c r="BK35" s="117"/>
    </row>
    <row r="36" spans="1:63" ht="15" customHeight="1">
      <c r="A36" s="63"/>
      <c r="B36" s="125" t="s">
        <v>99</v>
      </c>
      <c r="C36" s="140">
        <v>1</v>
      </c>
      <c r="D36" s="29" t="s">
        <v>22</v>
      </c>
      <c r="E36" s="180">
        <f>IFERROR(BJ30,NA())</f>
        <v>0.82098765432098764</v>
      </c>
      <c r="F36" s="3">
        <f>IFERROR(E36/P30,NA())</f>
        <v>5.473251028806584E-2</v>
      </c>
      <c r="G36" s="203"/>
      <c r="H36" s="84"/>
      <c r="I36" s="80"/>
      <c r="J36" s="80"/>
      <c r="K36" s="80"/>
      <c r="L36" s="183"/>
      <c r="M36" s="182"/>
      <c r="N36" s="79"/>
      <c r="O36" s="183"/>
      <c r="P36" s="79"/>
      <c r="Q36" s="81"/>
      <c r="R36" s="81"/>
      <c r="S36" s="79"/>
      <c r="T36" s="88"/>
      <c r="V36" s="162"/>
      <c r="W36" s="12"/>
      <c r="X36" s="12"/>
      <c r="Y36" s="23"/>
      <c r="Z36" s="23"/>
      <c r="AA36" s="14"/>
      <c r="AB36" s="14"/>
      <c r="AC36" s="14"/>
      <c r="AD36" s="14" t="b">
        <v>1</v>
      </c>
      <c r="AE36" s="20" t="s">
        <v>85</v>
      </c>
      <c r="AF36" s="14" t="b">
        <v>1</v>
      </c>
      <c r="AG36" s="14" t="s">
        <v>86</v>
      </c>
      <c r="AH36" s="14"/>
      <c r="AI36" s="14"/>
      <c r="AJ36" s="20"/>
      <c r="AK36" s="20"/>
      <c r="AL36" s="20"/>
      <c r="AM36" s="20"/>
      <c r="AN36" s="20"/>
      <c r="AO36" s="20"/>
      <c r="AP36" s="20"/>
      <c r="AQ36" s="25"/>
      <c r="AR36" s="20"/>
      <c r="AS36" s="25"/>
      <c r="AT36" s="20"/>
      <c r="AU36" s="25"/>
      <c r="AV36" s="20"/>
      <c r="AW36" s="25"/>
      <c r="AX36" s="20"/>
      <c r="AY36" s="25"/>
      <c r="AZ36" s="20"/>
      <c r="BA36" s="25"/>
      <c r="BB36" s="20"/>
      <c r="BC36" s="25"/>
      <c r="BE36" s="25"/>
      <c r="BG36" s="25"/>
      <c r="BH36" s="25"/>
      <c r="BI36" s="25"/>
      <c r="BK36" s="117"/>
    </row>
    <row r="37" spans="1:63" ht="9.9499999999999993" customHeight="1">
      <c r="A37" s="67"/>
      <c r="B37" s="68"/>
      <c r="C37" s="68"/>
      <c r="D37" s="7"/>
      <c r="E37" s="167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93"/>
      <c r="W37" s="194"/>
      <c r="X37" s="194"/>
      <c r="Y37" s="195"/>
      <c r="Z37" s="194"/>
      <c r="AA37" s="194"/>
      <c r="AB37" s="194"/>
      <c r="AC37" s="194"/>
      <c r="AD37" s="194"/>
      <c r="AE37" s="194"/>
      <c r="AF37" s="196"/>
      <c r="AG37" s="196"/>
      <c r="AH37" s="196"/>
      <c r="AI37" s="196"/>
      <c r="AJ37" s="194"/>
      <c r="AK37" s="194"/>
      <c r="AL37" s="194"/>
      <c r="AM37" s="194"/>
      <c r="AN37" s="197"/>
      <c r="AO37" s="197"/>
      <c r="AP37" s="197"/>
      <c r="AQ37" s="197"/>
      <c r="AR37" s="197"/>
      <c r="AS37" s="197"/>
      <c r="AT37" s="197"/>
      <c r="AU37" s="197"/>
      <c r="AV37" s="197"/>
      <c r="AW37" s="197"/>
      <c r="AX37" s="197"/>
      <c r="AY37" s="197"/>
      <c r="AZ37" s="197"/>
      <c r="BA37" s="197"/>
      <c r="BB37" s="197"/>
      <c r="BC37" s="197"/>
      <c r="BD37" s="197"/>
      <c r="BE37" s="197"/>
      <c r="BF37" s="197"/>
      <c r="BG37" s="197"/>
      <c r="BH37" s="197"/>
      <c r="BI37" s="197"/>
      <c r="BJ37" s="141"/>
      <c r="BK37" s="119"/>
    </row>
    <row r="38" spans="1:63" ht="15" customHeight="1">
      <c r="A38" s="126"/>
      <c r="B38" s="211" t="str">
        <f>IF(I40="","",I40)</f>
        <v>Weapon 2</v>
      </c>
      <c r="C38" s="211"/>
      <c r="D38" s="8"/>
      <c r="E38" s="168" t="s">
        <v>11</v>
      </c>
      <c r="F38" s="8" t="s">
        <v>7</v>
      </c>
      <c r="G38" s="213"/>
      <c r="H38" s="82"/>
      <c r="I38" s="204" t="str">
        <f>IF(I40="","",I40)</f>
        <v>Weapon 2</v>
      </c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83"/>
      <c r="V38" s="216" t="s">
        <v>15</v>
      </c>
      <c r="W38" s="199"/>
      <c r="X38" s="199"/>
      <c r="Y38" s="199"/>
      <c r="Z38" s="199"/>
      <c r="AA38" s="199"/>
      <c r="AB38" s="199"/>
      <c r="AC38" s="199"/>
      <c r="AD38" s="199" t="s">
        <v>21</v>
      </c>
      <c r="AE38" s="199"/>
      <c r="AF38" s="199"/>
      <c r="AG38" s="199"/>
      <c r="AH38" s="187"/>
      <c r="AI38" s="187"/>
      <c r="AJ38" s="199" t="s">
        <v>88</v>
      </c>
      <c r="AK38" s="199"/>
      <c r="AL38" s="199"/>
      <c r="AM38" s="199"/>
      <c r="AN38" s="199"/>
      <c r="AO38" s="199" t="s">
        <v>89</v>
      </c>
      <c r="AP38" s="199"/>
      <c r="AQ38" s="199"/>
      <c r="AR38" s="199"/>
      <c r="AS38" s="199"/>
      <c r="AT38" s="199"/>
      <c r="AU38" s="199"/>
      <c r="AV38" s="199"/>
      <c r="AW38" s="199"/>
      <c r="AX38" s="199"/>
      <c r="AY38" s="199"/>
      <c r="AZ38" s="199"/>
      <c r="BA38" s="199"/>
      <c r="BB38" s="199" t="s">
        <v>90</v>
      </c>
      <c r="BC38" s="199"/>
      <c r="BD38" s="199"/>
      <c r="BE38" s="199"/>
      <c r="BF38" s="199"/>
      <c r="BG38" s="199"/>
      <c r="BH38" s="199"/>
      <c r="BI38" s="199"/>
      <c r="BJ38" s="199" t="s">
        <v>91</v>
      </c>
      <c r="BK38" s="218"/>
    </row>
    <row r="39" spans="1:63" ht="15" customHeight="1">
      <c r="A39" s="127"/>
      <c r="B39" s="212"/>
      <c r="C39" s="212"/>
      <c r="D39" s="38" t="s">
        <v>1</v>
      </c>
      <c r="E39" s="165">
        <f>IF(AND(AD39,AF46),BD39+BF39,NA())</f>
        <v>0.74074074074074081</v>
      </c>
      <c r="F39" s="30">
        <f>IFERROR(E39/P40,NA())</f>
        <v>0.37037037037037041</v>
      </c>
      <c r="G39" s="214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4"/>
      <c r="T39" s="85"/>
      <c r="V39" s="160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0</v>
      </c>
      <c r="Y39" s="14" t="str">
        <f>"+- to hit rolls"</f>
        <v>+- to hit rolls</v>
      </c>
      <c r="Z39" s="14">
        <f>IF(AF44,IF(P42="2+",5/6,IF(P42="3+",4/6,IF(P42="4+",3/6,IF(P42="5+",2/6,IF(P42="6+",1/6,IF(P42="7+",0/6)))))),0)</f>
        <v>0</v>
      </c>
      <c r="AA39" s="19" t="s">
        <v>57</v>
      </c>
      <c r="AB39" s="19">
        <f>IF(AF45,IF(S42="2+",5/6,IF(S42="3+",4/6,IF(S42="4+",3/6,IF(S42="5+",2/6,IF(S42="6+",1/6,IF(S42="7+",0/6)))))),0)</f>
        <v>0</v>
      </c>
      <c r="AC39" s="19" t="s">
        <v>56</v>
      </c>
      <c r="AD39" s="14" t="b">
        <v>1</v>
      </c>
      <c r="AE39" s="20" t="s">
        <v>46</v>
      </c>
      <c r="AF39" s="14" t="b">
        <v>0</v>
      </c>
      <c r="AG39" s="14" t="s">
        <v>52</v>
      </c>
      <c r="AH39" s="14" t="b">
        <v>0</v>
      </c>
      <c r="AI39" s="14" t="s">
        <v>87</v>
      </c>
      <c r="AJ39" s="20">
        <f>IF(OR(AF39,AF40),V41*V40,(V40+X39)*V41)</f>
        <v>3.3333333333333335</v>
      </c>
      <c r="AK39" s="20" t="s">
        <v>77</v>
      </c>
      <c r="AL39" s="20">
        <f>IF(OR(AF39,AF40),AJ44*V40,(V40+X39)*AJ44)</f>
        <v>0</v>
      </c>
      <c r="AM39" s="20" t="s">
        <v>79</v>
      </c>
      <c r="AN39" s="20">
        <f>IF(X41&gt;0,X41,IF(AND(X42&gt;0,3&gt;V42),X42,IF(V42&gt;=2*3,5/6,IF(V42&gt;3,4/6,IF(V42=3,3/6,IF(V42&lt;=3/2,1/6,IF(V42&lt;3,2/6)))))))</f>
        <v>0.66666666666666663</v>
      </c>
      <c r="AO39" s="20" t="s">
        <v>70</v>
      </c>
      <c r="AP39" s="21">
        <f>IF(OR(AF41,AF42),AL44*AN39,AL44*(AN39+X40))</f>
        <v>2.2222222222222223</v>
      </c>
      <c r="AQ39" s="210" t="s">
        <v>77</v>
      </c>
      <c r="AR39" s="20">
        <f>IF(AF45,AL44*IF(OR(AF41,AF42),AB39,AB39+X40),0)</f>
        <v>0</v>
      </c>
      <c r="AS39" s="210" t="s">
        <v>64</v>
      </c>
      <c r="AT39" s="20">
        <f>IF(AF42,AL44-(AL44*AN39),IF(AF41,(1/6)*AL44,0))</f>
        <v>0</v>
      </c>
      <c r="AU39" s="210" t="s">
        <v>60</v>
      </c>
      <c r="AV39" s="20">
        <f>(AN39+X40)*AT39</f>
        <v>0</v>
      </c>
      <c r="AW39" s="210" t="s">
        <v>78</v>
      </c>
      <c r="AX39" s="20">
        <f>IF(AF45,AT39*(AB39+X40),0)</f>
        <v>0</v>
      </c>
      <c r="AY39" s="210" t="s">
        <v>65</v>
      </c>
      <c r="AZ39" s="20">
        <f>AV39+AP39</f>
        <v>2.2222222222222223</v>
      </c>
      <c r="BA39" s="210" t="s">
        <v>63</v>
      </c>
      <c r="BB39" s="20">
        <f>IF(AB42&lt;0,((AZ39-(AR39+AX39))*(1-(V43+V39)))+((AX39+AR39)*(1-(V39+AB42))),AZ39*(1-(V39+V43)))</f>
        <v>0.74074074074074081</v>
      </c>
      <c r="BC39" s="210" t="s">
        <v>68</v>
      </c>
      <c r="BD39" s="18">
        <f>IF(AB41&gt;0,((BB39-(AR39+AX39))*V44)+((AR39+AX39)*AB41),BB39*V44)</f>
        <v>0.74074074074074081</v>
      </c>
      <c r="BE39" s="210" t="s">
        <v>76</v>
      </c>
      <c r="BF39" s="18">
        <f>(Z42*(AJ40+AJ43+AL40+AL43))+((AR39+AX39)*AB40)</f>
        <v>0</v>
      </c>
      <c r="BG39" s="210" t="s">
        <v>69</v>
      </c>
      <c r="BH39" s="181">
        <f t="shared" ref="BH39:BH44" si="2">IF(AD39,BD39+BF39,NA())</f>
        <v>0.74074074074074081</v>
      </c>
      <c r="BI39" s="124" t="s">
        <v>46</v>
      </c>
      <c r="BJ39" s="18">
        <f>IFERROR(IF(AD39,E39,0)+IF(AD40,E40,0)+IF(AD41,E41,0)+IF(AD42,E42,0)+IF(AD43,E43,0)+IF(AD44,E44,0),NA())</f>
        <v>2.5925925925925926</v>
      </c>
      <c r="BK39" s="161" t="s">
        <v>82</v>
      </c>
    </row>
    <row r="40" spans="1:63" ht="15" customHeight="1">
      <c r="A40" s="127"/>
      <c r="B40" s="212"/>
      <c r="C40" s="212"/>
      <c r="D40" s="38" t="s">
        <v>2</v>
      </c>
      <c r="E40" s="165">
        <f>IF(AND(AD40,AF46),BD40+BF40,NA())</f>
        <v>0.55555555555555569</v>
      </c>
      <c r="F40" s="30">
        <f>IFERROR(E40/P40,NA())</f>
        <v>0.27777777777777785</v>
      </c>
      <c r="G40" s="214"/>
      <c r="H40" s="84"/>
      <c r="I40" s="4" t="s">
        <v>104</v>
      </c>
      <c r="J40" s="5" t="s">
        <v>20</v>
      </c>
      <c r="K40" s="5" t="s">
        <v>111</v>
      </c>
      <c r="L40" s="5">
        <v>4</v>
      </c>
      <c r="M40" s="5">
        <v>4</v>
      </c>
      <c r="N40" s="5">
        <v>0</v>
      </c>
      <c r="O40" s="5">
        <v>1</v>
      </c>
      <c r="P40" s="5">
        <v>2</v>
      </c>
      <c r="Q40" s="77"/>
      <c r="R40" s="13"/>
      <c r="S40" s="94"/>
      <c r="T40" s="85"/>
      <c r="V40" s="160">
        <f>(IF(K40="D3",5/6,IF(K40="2D3",3/6,IF(K40="D6",3.5/6,IF(K40="Auto Hit",1,IF(K40="2+",5/6,IF(K40="3+",4/6,IF(K40="4+",3/6,IF(K40="5+",2/6,IF(K40="6+",1/6,0))))))))))</f>
        <v>0.83333333333333337</v>
      </c>
      <c r="W40" s="12" t="s">
        <v>35</v>
      </c>
      <c r="X40" s="12">
        <f>IF(M42="D3",5/6,IF(M42="2D3",3/6,IF(M42="D6",3.5/6,IF(M42="2D6",1,M42/6))))</f>
        <v>0</v>
      </c>
      <c r="Y40" s="14" t="str">
        <f>"+- to wound rolls"</f>
        <v>+- to wound rolls</v>
      </c>
      <c r="Z40" s="14">
        <f>IF(AF44,IF(P43="D3",2,IF(P43="2D3",4,IF(P43="D6",3.5,IF(P43="2D6",7,P43)))),0)</f>
        <v>0</v>
      </c>
      <c r="AA40" s="14" t="s">
        <v>41</v>
      </c>
      <c r="AB40" s="14">
        <f>IF(AF45,IF(S43="D3",2,IF(S43="2D3",4,IF(S43="D6",3.5,IF(S43="2D6",7,S43)))),0)</f>
        <v>0</v>
      </c>
      <c r="AC40" s="14" t="s">
        <v>43</v>
      </c>
      <c r="AD40" s="14" t="b">
        <v>1</v>
      </c>
      <c r="AE40" s="20" t="s">
        <v>47</v>
      </c>
      <c r="AF40" s="14" t="b">
        <v>0</v>
      </c>
      <c r="AG40" s="14" t="s">
        <v>54</v>
      </c>
      <c r="AH40" s="14"/>
      <c r="AI40" s="14"/>
      <c r="AJ40" s="20">
        <f>IF(AF44,V41*IF(OR(AF39,AF40),Z39,Z39+X39),0)</f>
        <v>0</v>
      </c>
      <c r="AK40" s="20" t="s">
        <v>64</v>
      </c>
      <c r="AL40" s="20">
        <f>IF(AF44,AJ44*IF(OR(AF39,AF40),Z39,Z39+X39),0)</f>
        <v>0</v>
      </c>
      <c r="AM40" s="20" t="s">
        <v>66</v>
      </c>
      <c r="AN40" s="20">
        <f>IF(X41&gt;0,X41,IF(AND(X42&gt;0,4&gt;V42),X42,IF(V42&gt;=2*4,5/6,IF(V42&gt;4,4/6,IF(V42=4,3/6,IF(V42&lt;=4/2,1/6,IF(V42&lt;4,2/6)))))))</f>
        <v>0.5</v>
      </c>
      <c r="AO40" s="20" t="s">
        <v>71</v>
      </c>
      <c r="AP40" s="21">
        <f>IF(OR(AF41,AF42),AL44*AN40,AL44*(AN40+X40))</f>
        <v>1.6666666666666667</v>
      </c>
      <c r="AQ40" s="210"/>
      <c r="AR40" s="20">
        <f>IF(AF45,AL44*IF(OR(AF41,AF42),AB39,AB39+X40),0)</f>
        <v>0</v>
      </c>
      <c r="AS40" s="210"/>
      <c r="AT40" s="20">
        <f>IF(AF42,AL44-(AL44*AN40),IF(AF41,(1/6)*AL44,0))</f>
        <v>0</v>
      </c>
      <c r="AU40" s="210"/>
      <c r="AV40" s="20">
        <f>(AN40+X40)*AT40</f>
        <v>0</v>
      </c>
      <c r="AW40" s="210"/>
      <c r="AX40" s="20">
        <f>IF(AF45,AT40*(AB39+X40),0)</f>
        <v>0</v>
      </c>
      <c r="AY40" s="210"/>
      <c r="AZ40" s="20">
        <f t="shared" ref="AZ40:AZ44" si="3">AV40+AP40</f>
        <v>1.6666666666666667</v>
      </c>
      <c r="BA40" s="210"/>
      <c r="BB40" s="20">
        <f>IF(AB42&lt;0,((AZ40-(AR40+AX40))*(1-(V43+V39)))+((AX40+AR40)*(1-(V39+AB42))),AZ40*(1-(V39+V43)))</f>
        <v>0.55555555555555569</v>
      </c>
      <c r="BC40" s="210"/>
      <c r="BD40" s="18">
        <f>IF(AB41&gt;0,((BB40-(AR40+AX40))*V44)+((AR40+AX40)*AB41),BB40*V44)</f>
        <v>0.55555555555555569</v>
      </c>
      <c r="BE40" s="210"/>
      <c r="BF40" s="18">
        <f>(Z42*(AJ40+AJ43+AL40+AL43))+((AR40+AX40)*AB40)</f>
        <v>0</v>
      </c>
      <c r="BG40" s="210"/>
      <c r="BH40" s="181">
        <f t="shared" si="2"/>
        <v>0.55555555555555569</v>
      </c>
      <c r="BI40" s="124" t="s">
        <v>47</v>
      </c>
      <c r="BJ40" s="18">
        <f>IFERROR(BJ39/AD45,NA())</f>
        <v>0.43209876543209874</v>
      </c>
      <c r="BK40" s="161" t="s">
        <v>11</v>
      </c>
    </row>
    <row r="41" spans="1:63" ht="15" customHeight="1">
      <c r="A41" s="127"/>
      <c r="B41" s="212"/>
      <c r="C41" s="212"/>
      <c r="D41" s="38" t="s">
        <v>3</v>
      </c>
      <c r="E41" s="165">
        <f>IF(AND(AD41,AF46),BD41+BF41,NA())</f>
        <v>0.37037037037037041</v>
      </c>
      <c r="F41" s="30">
        <f>IFERROR(E41/P40,NA())</f>
        <v>0.1851851851851852</v>
      </c>
      <c r="G41" s="214"/>
      <c r="H41" s="84"/>
      <c r="I41" s="215"/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85"/>
      <c r="V41" s="162">
        <f>(IF(L40="D3",2,IF(L40="2D3",4,IF(L40="D6",3.5,IF(L40="2D6",7,IF(L40="3D6",10.5,L40))))))</f>
        <v>4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14">
        <f>IF(AF44,IF(P44="D3",2,IF(P44="2D3",4,IF(P44="D6",3.5,IF(P44="2D6",7,P44)))),0)</f>
        <v>0</v>
      </c>
      <c r="AA41" s="14" t="s">
        <v>42</v>
      </c>
      <c r="AB41" s="14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/>
      <c r="AI41" s="14"/>
      <c r="AJ41" s="20">
        <f>IF(AF40,V41-(V41*V40),IF(AF39,(1/6)*V41,0))</f>
        <v>0</v>
      </c>
      <c r="AK41" s="20" t="s">
        <v>60</v>
      </c>
      <c r="AL41" s="20">
        <f>IF(AF40,AJ44-(AJ44*V40),IF(AF39,(1/6)*AJ44,0))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0.33333333333333331</v>
      </c>
      <c r="AO41" s="20" t="s">
        <v>72</v>
      </c>
      <c r="AP41" s="21">
        <f>IF(OR(AF41,AF42),AL44*AN41,AL44*(AN41+X40))</f>
        <v>1.1111111111111112</v>
      </c>
      <c r="AQ41" s="210"/>
      <c r="AR41" s="20">
        <f>IF(AF45,AL44*IF(OR(AF41,AF42),AB39,AB39+X40),0)</f>
        <v>0</v>
      </c>
      <c r="AS41" s="210"/>
      <c r="AT41" s="20">
        <f>IF(AF42,AL44-(AL44*AN41),IF(AF41,(1/6)*AL44,0))</f>
        <v>0</v>
      </c>
      <c r="AU41" s="210"/>
      <c r="AV41" s="20">
        <f>(AN41+X40)*AT41</f>
        <v>0</v>
      </c>
      <c r="AW41" s="210"/>
      <c r="AX41" s="20">
        <f>IF(AF45,AT41*(AB39+X40),0)</f>
        <v>0</v>
      </c>
      <c r="AY41" s="210"/>
      <c r="AZ41" s="20">
        <f t="shared" si="3"/>
        <v>1.1111111111111112</v>
      </c>
      <c r="BA41" s="210"/>
      <c r="BB41" s="20">
        <f>IF(AB42&lt;0,((AZ41-(AR41+AX41))*(1-(V43+V39)))+((AX41+AR41)*(1-(V39+AB42))),AZ41*(1-(V39+V43)))</f>
        <v>0.37037037037037041</v>
      </c>
      <c r="BC41" s="210"/>
      <c r="BD41" s="18">
        <f>IF(AB41&gt;0,((BB41-(AR41+AX41))*V44)+((AR41+AX41)*AB41),BB41*V44)</f>
        <v>0.37037037037037041</v>
      </c>
      <c r="BE41" s="210"/>
      <c r="BF41" s="18">
        <f>(Z42*(AJ40+AJ43+AL40+AL43))+((AR41+AX41)*AB40)</f>
        <v>0</v>
      </c>
      <c r="BG41" s="210"/>
      <c r="BH41" s="181">
        <f t="shared" si="2"/>
        <v>0.37037037037037041</v>
      </c>
      <c r="BI41" s="124" t="s">
        <v>48</v>
      </c>
      <c r="BK41" s="117"/>
    </row>
    <row r="42" spans="1:63" ht="15" customHeight="1">
      <c r="A42" s="127"/>
      <c r="B42" s="128"/>
      <c r="C42" s="128"/>
      <c r="D42" s="38" t="s">
        <v>4</v>
      </c>
      <c r="E42" s="165">
        <f>IF(AND(AD42,AF46),BD42+BF42,NA())</f>
        <v>0.37037037037037041</v>
      </c>
      <c r="F42" s="30">
        <f>IFERROR(E42/P40,NA())</f>
        <v>0.1851851851851852</v>
      </c>
      <c r="G42" s="214"/>
      <c r="H42" s="84"/>
      <c r="I42" s="185" t="str">
        <f>"+- to hit"</f>
        <v>+- to hit</v>
      </c>
      <c r="J42" s="5">
        <v>0</v>
      </c>
      <c r="K42" s="79"/>
      <c r="L42" s="185" t="str">
        <f>"+- to wound"</f>
        <v>+- to wound</v>
      </c>
      <c r="M42" s="5">
        <v>0</v>
      </c>
      <c r="N42" s="208" t="s">
        <v>24</v>
      </c>
      <c r="O42" s="208"/>
      <c r="P42" s="5" t="s">
        <v>19</v>
      </c>
      <c r="Q42" s="208" t="s">
        <v>25</v>
      </c>
      <c r="R42" s="208"/>
      <c r="S42" s="5" t="s">
        <v>19</v>
      </c>
      <c r="T42" s="86"/>
      <c r="V42" s="162">
        <f>IF(M40="D3",2,IF(M40="2D3",4,IF(M40="D6",3.5,IF(M40="2D6",7,M40))))</f>
        <v>4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14">
        <f>IF(AF44,IF(P45="D3",2,IF(P45="2D3",4,IF(P45="D6",3.5,IF(P45="2D6",7,P45)))),0)</f>
        <v>0</v>
      </c>
      <c r="AA42" s="14" t="s">
        <v>40</v>
      </c>
      <c r="AB42" s="14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0</v>
      </c>
      <c r="AG42" s="14" t="s">
        <v>55</v>
      </c>
      <c r="AH42" s="14"/>
      <c r="AI42" s="14"/>
      <c r="AJ42" s="20">
        <f>(V40+X39)*AJ41</f>
        <v>0</v>
      </c>
      <c r="AK42" s="14" t="s">
        <v>78</v>
      </c>
      <c r="AL42" s="22">
        <f>(V40+X39)*AL41</f>
        <v>0</v>
      </c>
      <c r="AM42" s="21" t="s">
        <v>80</v>
      </c>
      <c r="AN42" s="20">
        <f>IF(X41&gt;0,X41,IF(AND(X42&gt;0,6&gt;V42),X42,IF(V42&gt;=2*6,5/6,IF(V42&gt;6,4/6,IF(V42=6,3/6,IF(V42&lt;=6/2,1/6,IF(V42&lt;6,2/6)))))))</f>
        <v>0.33333333333333331</v>
      </c>
      <c r="AO42" s="20" t="s">
        <v>73</v>
      </c>
      <c r="AP42" s="21">
        <f>IF(OR(AF41,AF42),AL44*AN42,AL44*(AN42+X40))</f>
        <v>1.1111111111111112</v>
      </c>
      <c r="AQ42" s="210"/>
      <c r="AR42" s="20">
        <f>IF(AF45,AL44*IF(OR(AF41,AF42),AB39,AB39+X40),0)</f>
        <v>0</v>
      </c>
      <c r="AS42" s="210"/>
      <c r="AT42" s="20">
        <f>IF(AF42,AL44-(AL44*AN42),IF(AF41,(1/6)*AL44,0))</f>
        <v>0</v>
      </c>
      <c r="AU42" s="210"/>
      <c r="AV42" s="20">
        <f>(AN42+X40)*AT42</f>
        <v>0</v>
      </c>
      <c r="AW42" s="210"/>
      <c r="AX42" s="20">
        <f>IF(AF45,AT42*(AB39+X40),0)</f>
        <v>0</v>
      </c>
      <c r="AY42" s="210"/>
      <c r="AZ42" s="20">
        <f t="shared" si="3"/>
        <v>1.1111111111111112</v>
      </c>
      <c r="BA42" s="210"/>
      <c r="BB42" s="20">
        <f>IF(AB42&lt;0,((AZ42-(AR42+AX42))*(1-(V43+V39)))+((AX42+AR42)*(1-(V39+AB42))),AZ42*(1-(V39+V43)))</f>
        <v>0.37037037037037041</v>
      </c>
      <c r="BC42" s="210"/>
      <c r="BD42" s="18">
        <f>IF(AB41&gt;0,((BB42-(AR42+AX42))*V44)+((AR42+AX42)*AB41),BB42*V44)</f>
        <v>0.37037037037037041</v>
      </c>
      <c r="BE42" s="210"/>
      <c r="BF42" s="18">
        <f>(Z42*(AJ40+AJ43+AL40+AL43))+((AR42+AX42)*AB40)</f>
        <v>0</v>
      </c>
      <c r="BG42" s="210"/>
      <c r="BH42" s="181">
        <f t="shared" si="2"/>
        <v>0.37037037037037041</v>
      </c>
      <c r="BI42" s="124" t="s">
        <v>49</v>
      </c>
      <c r="BK42" s="117"/>
    </row>
    <row r="43" spans="1:63" ht="15" customHeight="1">
      <c r="A43" s="127"/>
      <c r="B43" s="128"/>
      <c r="C43" s="128"/>
      <c r="D43" s="38" t="s">
        <v>5</v>
      </c>
      <c r="E43" s="165">
        <f>IF(AND(AD43,AF46),BD43+BF43,NA())</f>
        <v>0.37037037037037041</v>
      </c>
      <c r="F43" s="30">
        <f>IFERROR(E43/P40,NA())</f>
        <v>0.1851851851851852</v>
      </c>
      <c r="G43" s="214"/>
      <c r="H43" s="87"/>
      <c r="I43" s="80"/>
      <c r="J43" s="185" t="s">
        <v>16</v>
      </c>
      <c r="K43" s="208" t="s">
        <v>17</v>
      </c>
      <c r="L43" s="208"/>
      <c r="M43" s="208"/>
      <c r="N43" s="208" t="s">
        <v>28</v>
      </c>
      <c r="O43" s="208"/>
      <c r="P43" s="5">
        <v>0</v>
      </c>
      <c r="Q43" s="208" t="s">
        <v>27</v>
      </c>
      <c r="R43" s="208"/>
      <c r="S43" s="5">
        <v>1</v>
      </c>
      <c r="T43" s="86"/>
      <c r="V43" s="162">
        <f>IF(N40="D3",-2/6,IF(N40="2D3",-4/6,IF(N40="D6",-3.5/6,IF(N40="2D6",-7/6,N40/6))))</f>
        <v>0</v>
      </c>
      <c r="W43" s="12" t="s">
        <v>37</v>
      </c>
      <c r="X43" s="12"/>
      <c r="Y43" s="23"/>
      <c r="Z43" s="23"/>
      <c r="AA43" s="19"/>
      <c r="AB43" s="23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IF(AF44,AJ41*(Z39+X39),0)</f>
        <v>0</v>
      </c>
      <c r="AK43" s="24" t="s">
        <v>65</v>
      </c>
      <c r="AL43" s="24">
        <f>IF(AF44,AL41*(Z39+X39),0)</f>
        <v>0</v>
      </c>
      <c r="AM43" s="25" t="s">
        <v>67</v>
      </c>
      <c r="AN43" s="20">
        <f>IF(X41&gt;0,X41,IF(AND(X42&gt;0,7&gt;V42),X42,IF(V42&gt;=2*7,5/6,IF(V42&gt;7,4/6,IF(V42=7,3/6,IF(V42&lt;=7/2,1/6,IF(V42&lt;7,2/6)))))))</f>
        <v>0.33333333333333331</v>
      </c>
      <c r="AO43" s="20" t="s">
        <v>74</v>
      </c>
      <c r="AP43" s="21">
        <f>IF(OR(AF41,AF42),AL44*AN43,AL44*(AN43+X40))</f>
        <v>1.1111111111111112</v>
      </c>
      <c r="AQ43" s="210"/>
      <c r="AR43" s="20">
        <f>IF(AF45,AL44*IF(OR(AF41,AF42),AB39,AB39+X40),0)</f>
        <v>0</v>
      </c>
      <c r="AS43" s="210"/>
      <c r="AT43" s="20">
        <f>IF(AF42,AL44-(AL44*AN43),IF(AF41,(1/6)*AL44,0))</f>
        <v>0</v>
      </c>
      <c r="AU43" s="210"/>
      <c r="AV43" s="20">
        <f>(AN43+X40)*AT43</f>
        <v>0</v>
      </c>
      <c r="AW43" s="210"/>
      <c r="AX43" s="20">
        <f>IF(AF45,AT43*(AB39+X40),0)</f>
        <v>0</v>
      </c>
      <c r="AY43" s="210"/>
      <c r="AZ43" s="20">
        <f t="shared" si="3"/>
        <v>1.1111111111111112</v>
      </c>
      <c r="BA43" s="210"/>
      <c r="BB43" s="20">
        <f>IF(AB42&lt;0,((AZ43-(AR43+AX43))*(1-(V43+V39)))+((AX43+AR43)*(1-(V39+AB42))),AZ43*(1-(V39+V43)))</f>
        <v>0.37037037037037041</v>
      </c>
      <c r="BC43" s="210"/>
      <c r="BD43" s="18">
        <f>IF(AB41&gt;0,((BB43-(AR43+AX43))*V44)+((AR43+AX43)*AB41),BB43*V44)</f>
        <v>0.37037037037037041</v>
      </c>
      <c r="BE43" s="210"/>
      <c r="BF43" s="18">
        <f>(Z42*(AJ40+AJ43+AL40+AL43))+((AR43+AX43)*AB40)</f>
        <v>0</v>
      </c>
      <c r="BG43" s="210"/>
      <c r="BH43" s="181">
        <f t="shared" si="2"/>
        <v>0.37037037037037041</v>
      </c>
      <c r="BI43" s="124" t="s">
        <v>50</v>
      </c>
      <c r="BK43" s="117"/>
    </row>
    <row r="44" spans="1:63" ht="15" customHeight="1">
      <c r="A44" s="69"/>
      <c r="B44" s="70"/>
      <c r="C44" s="70"/>
      <c r="D44" s="38" t="s">
        <v>6</v>
      </c>
      <c r="E44" s="165">
        <f>IF(AND(AD44,AF46),BD44+BF44,NA())</f>
        <v>0.1851851851851852</v>
      </c>
      <c r="F44" s="30">
        <f>IFERROR(E44/P40,NA())</f>
        <v>9.2592592592592601E-2</v>
      </c>
      <c r="G44" s="214"/>
      <c r="H44" s="84"/>
      <c r="I44" s="207" t="s">
        <v>30</v>
      </c>
      <c r="J44" s="207"/>
      <c r="K44" s="207" t="s">
        <v>31</v>
      </c>
      <c r="L44" s="207"/>
      <c r="M44" s="207"/>
      <c r="N44" s="208" t="s">
        <v>29</v>
      </c>
      <c r="O44" s="208"/>
      <c r="P44" s="5">
        <v>0</v>
      </c>
      <c r="Q44" s="208" t="s">
        <v>45</v>
      </c>
      <c r="R44" s="208"/>
      <c r="S44" s="5">
        <v>0</v>
      </c>
      <c r="T44" s="86"/>
      <c r="V44" s="162">
        <f>IF(O40="D3",2,IF(O40="2D3",4,IF(O40="D6",3.5,IF(O40="2D6",7,IF(O40="2D6 pick highest",161/36,IF(O40="Less than 3 counts as 3",4,O40))))))</f>
        <v>1</v>
      </c>
      <c r="W44" s="12" t="s">
        <v>23</v>
      </c>
      <c r="X44" s="12"/>
      <c r="Y44" s="23"/>
      <c r="Z44" s="23"/>
      <c r="AA44" s="14"/>
      <c r="AB44" s="14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(AJ40+AJ43)*Z40</f>
        <v>0</v>
      </c>
      <c r="AK44" s="20" t="str">
        <f>"+attacks"</f>
        <v>+attacks</v>
      </c>
      <c r="AL44" s="20">
        <f>IF(V40=1,AJ39,(SUM(AJ39,AJ42,AL39,AL42))+(Z41*(SUM(AJ40,AJ43,AL40,AL43)))-(Z42*(AJ40+AJ43+AL40+AL43)))</f>
        <v>3.3333333333333335</v>
      </c>
      <c r="AM44" s="20" t="s">
        <v>62</v>
      </c>
      <c r="AN44" s="20">
        <f>IF(X41&gt;0,X41,IF(AND(X42&gt;0,8&gt;V42),X42,IF(V42&gt;=2*8,5/6,IF(V42&gt;8,4/6,IF(V42=8,3/6,IF(V42&lt;=8/2,1/6,IF(V42&lt;8,2/6)))))))</f>
        <v>0.16666666666666666</v>
      </c>
      <c r="AO44" s="20" t="s">
        <v>75</v>
      </c>
      <c r="AP44" s="20">
        <f>IF(OR(AF41,AF42),AL44*AN44,AL44*(AN44+X40))</f>
        <v>0.55555555555555558</v>
      </c>
      <c r="AQ44" s="210"/>
      <c r="AR44" s="20">
        <f>IF(AF45,AL44*IF(OR(AF41,AF42),AB39,AB39+X40),0)</f>
        <v>0</v>
      </c>
      <c r="AS44" s="210"/>
      <c r="AT44" s="20">
        <f>IF(AF42,AL44-(AL44*AN44),IF(AF41,(1/6)*AL44,0))</f>
        <v>0</v>
      </c>
      <c r="AU44" s="210"/>
      <c r="AV44" s="20">
        <f>(AN44+X40)*AT44</f>
        <v>0</v>
      </c>
      <c r="AW44" s="210"/>
      <c r="AX44" s="20">
        <f>IF(AF45,AT44*(AB39+X40),0)</f>
        <v>0</v>
      </c>
      <c r="AY44" s="210"/>
      <c r="AZ44" s="20">
        <f t="shared" si="3"/>
        <v>0.55555555555555558</v>
      </c>
      <c r="BA44" s="210"/>
      <c r="BB44" s="20">
        <f>IF(AB42&lt;0,((AZ44-(AR44+AX44))*(1-(V43+V39)))+((AX44+AR44)*(1-(V39+AB42))),AZ44*(1-(V39+V43)))</f>
        <v>0.1851851851851852</v>
      </c>
      <c r="BC44" s="210"/>
      <c r="BD44" s="18">
        <f>IF(AB41&gt;0,((BB44-(AR44+AX44))*V44)+((AR44+AX44)*AB41),BB44*V44)</f>
        <v>0.1851851851851852</v>
      </c>
      <c r="BE44" s="210"/>
      <c r="BF44" s="18">
        <f>(Z42*(AJ40+AJ43+AL40+AL43))+((AR44+AX44)*AB40)</f>
        <v>0</v>
      </c>
      <c r="BG44" s="210"/>
      <c r="BH44" s="181">
        <f t="shared" si="2"/>
        <v>0.1851851851851852</v>
      </c>
      <c r="BI44" s="124" t="s">
        <v>51</v>
      </c>
      <c r="BK44" s="117"/>
    </row>
    <row r="45" spans="1:63" ht="15" customHeight="1">
      <c r="A45" s="69"/>
      <c r="B45" s="70"/>
      <c r="C45" s="70"/>
      <c r="D45" s="52"/>
      <c r="E45" s="169"/>
      <c r="F45" s="52"/>
      <c r="G45" s="214"/>
      <c r="H45" s="84"/>
      <c r="I45" s="185"/>
      <c r="J45" s="185"/>
      <c r="K45" s="79" t="s">
        <v>83</v>
      </c>
      <c r="L45" s="182" t="s">
        <v>84</v>
      </c>
      <c r="M45" s="79" t="s">
        <v>18</v>
      </c>
      <c r="N45" s="208" t="s">
        <v>26</v>
      </c>
      <c r="O45" s="208"/>
      <c r="P45" s="5">
        <v>0</v>
      </c>
      <c r="Q45" s="217" t="s">
        <v>58</v>
      </c>
      <c r="R45" s="217"/>
      <c r="S45" s="5">
        <v>0</v>
      </c>
      <c r="T45" s="86"/>
      <c r="V45" s="163" t="str">
        <f>IF(AH39,C46,"")</f>
        <v/>
      </c>
      <c r="W45" s="12" t="s">
        <v>109</v>
      </c>
      <c r="X45" s="12"/>
      <c r="Y45" s="23"/>
      <c r="Z45" s="23"/>
      <c r="AA45" s="14"/>
      <c r="AB45" s="14"/>
      <c r="AC45" s="14"/>
      <c r="AD45" s="23">
        <f>COUNTIF(AD39:AD44,TRUE)</f>
        <v>6</v>
      </c>
      <c r="AE45" s="20" t="s">
        <v>81</v>
      </c>
      <c r="AF45" s="14" t="b">
        <v>0</v>
      </c>
      <c r="AG45" s="14" t="s">
        <v>56</v>
      </c>
      <c r="AH45" s="14"/>
      <c r="AI45" s="14"/>
      <c r="AJ45" s="20"/>
      <c r="AK45" s="20"/>
      <c r="AL45" s="20"/>
      <c r="AM45" s="20"/>
      <c r="AN45" s="20"/>
      <c r="AO45" s="20"/>
      <c r="AP45" s="20"/>
      <c r="AQ45" s="181"/>
      <c r="AR45" s="20"/>
      <c r="AS45" s="181"/>
      <c r="AT45" s="20"/>
      <c r="AU45" s="181"/>
      <c r="AV45" s="20"/>
      <c r="AW45" s="181"/>
      <c r="AX45" s="20"/>
      <c r="AY45" s="181"/>
      <c r="AZ45" s="20"/>
      <c r="BA45" s="181"/>
      <c r="BB45" s="20"/>
      <c r="BC45" s="181"/>
      <c r="BE45" s="181"/>
      <c r="BG45" s="181"/>
      <c r="BH45" s="181"/>
      <c r="BI45" s="181"/>
      <c r="BK45" s="117"/>
    </row>
    <row r="46" spans="1:63" ht="15" customHeight="1">
      <c r="A46" s="69"/>
      <c r="B46" s="135" t="s">
        <v>99</v>
      </c>
      <c r="C46" s="140">
        <v>1</v>
      </c>
      <c r="D46" s="186" t="s">
        <v>22</v>
      </c>
      <c r="E46" s="180">
        <f>IFERROR(BJ40,NA())</f>
        <v>0.43209876543209874</v>
      </c>
      <c r="F46" s="3">
        <f>IFERROR(E46/P40,NA())</f>
        <v>0.21604938271604937</v>
      </c>
      <c r="G46" s="214"/>
      <c r="H46" s="84"/>
      <c r="I46" s="80"/>
      <c r="J46" s="80"/>
      <c r="K46" s="80"/>
      <c r="L46" s="183"/>
      <c r="M46" s="182"/>
      <c r="N46" s="79"/>
      <c r="O46" s="183"/>
      <c r="P46" s="79"/>
      <c r="Q46" s="81"/>
      <c r="R46" s="81"/>
      <c r="S46" s="79"/>
      <c r="T46" s="88"/>
      <c r="V46" s="162"/>
      <c r="W46" s="12"/>
      <c r="X46" s="12"/>
      <c r="Y46" s="23"/>
      <c r="Z46" s="23"/>
      <c r="AA46" s="14"/>
      <c r="AB46" s="14"/>
      <c r="AC46" s="14"/>
      <c r="AD46" s="14" t="b">
        <v>1</v>
      </c>
      <c r="AE46" s="20" t="s">
        <v>85</v>
      </c>
      <c r="AF46" s="14" t="b">
        <v>1</v>
      </c>
      <c r="AG46" s="14" t="s">
        <v>86</v>
      </c>
      <c r="AH46" s="14"/>
      <c r="AI46" s="14"/>
      <c r="AJ46" s="20"/>
      <c r="AK46" s="20"/>
      <c r="AL46" s="20"/>
      <c r="AM46" s="20"/>
      <c r="AN46" s="20"/>
      <c r="AO46" s="20"/>
      <c r="AP46" s="20"/>
      <c r="AQ46" s="25"/>
      <c r="AR46" s="20"/>
      <c r="AS46" s="25"/>
      <c r="AT46" s="20"/>
      <c r="AU46" s="25"/>
      <c r="AV46" s="20"/>
      <c r="AW46" s="25"/>
      <c r="AX46" s="20"/>
      <c r="AY46" s="25"/>
      <c r="AZ46" s="20"/>
      <c r="BA46" s="25"/>
      <c r="BB46" s="20"/>
      <c r="BC46" s="25"/>
      <c r="BE46" s="25"/>
      <c r="BG46" s="25"/>
      <c r="BH46" s="25"/>
      <c r="BI46" s="25"/>
      <c r="BK46" s="117"/>
    </row>
    <row r="47" spans="1:63" ht="9.9499999999999993" customHeight="1">
      <c r="A47" s="31"/>
      <c r="B47" s="16"/>
      <c r="C47" s="16"/>
      <c r="D47" s="9"/>
      <c r="E47" s="170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63"/>
      <c r="W47" s="20"/>
      <c r="X47" s="20"/>
      <c r="Y47" s="23"/>
      <c r="Z47" s="20"/>
      <c r="AA47" s="20"/>
      <c r="AB47" s="20"/>
      <c r="AC47" s="20"/>
      <c r="AD47" s="20"/>
      <c r="AE47" s="20"/>
      <c r="AF47" s="187"/>
      <c r="AG47" s="187"/>
      <c r="AH47" s="187"/>
      <c r="AI47" s="187"/>
      <c r="AJ47" s="20"/>
      <c r="AK47" s="20"/>
      <c r="AL47" s="20"/>
      <c r="AM47" s="20"/>
      <c r="BK47" s="117"/>
    </row>
    <row r="48" spans="1:63" ht="15" customHeight="1">
      <c r="A48" s="129"/>
      <c r="B48" s="219" t="str">
        <f>IF(I50="","",I50)</f>
        <v>Weapon 3</v>
      </c>
      <c r="C48" s="219"/>
      <c r="D48" s="10"/>
      <c r="E48" s="171" t="s">
        <v>11</v>
      </c>
      <c r="F48" s="10" t="s">
        <v>7</v>
      </c>
      <c r="G48" s="221"/>
      <c r="H48" s="82"/>
      <c r="I48" s="204" t="str">
        <f>IF(I50="","",I50)</f>
        <v>Weapon 3</v>
      </c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83"/>
      <c r="V48" s="205" t="s">
        <v>15</v>
      </c>
      <c r="W48" s="206"/>
      <c r="X48" s="206"/>
      <c r="Y48" s="206"/>
      <c r="Z48" s="206"/>
      <c r="AA48" s="206"/>
      <c r="AB48" s="206"/>
      <c r="AC48" s="206"/>
      <c r="AD48" s="206" t="s">
        <v>21</v>
      </c>
      <c r="AE48" s="206"/>
      <c r="AF48" s="206"/>
      <c r="AG48" s="206"/>
      <c r="AH48" s="192"/>
      <c r="AI48" s="192"/>
      <c r="AJ48" s="206" t="s">
        <v>88</v>
      </c>
      <c r="AK48" s="206"/>
      <c r="AL48" s="206"/>
      <c r="AM48" s="206"/>
      <c r="AN48" s="206"/>
      <c r="AO48" s="206" t="s">
        <v>89</v>
      </c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 t="s">
        <v>90</v>
      </c>
      <c r="BC48" s="206"/>
      <c r="BD48" s="206"/>
      <c r="BE48" s="206"/>
      <c r="BF48" s="206"/>
      <c r="BG48" s="206"/>
      <c r="BH48" s="206"/>
      <c r="BI48" s="206"/>
      <c r="BJ48" s="206" t="s">
        <v>91</v>
      </c>
      <c r="BK48" s="209"/>
    </row>
    <row r="49" spans="1:63" ht="15" customHeight="1">
      <c r="A49" s="130"/>
      <c r="B49" s="220"/>
      <c r="C49" s="220"/>
      <c r="D49" s="39" t="s">
        <v>1</v>
      </c>
      <c r="E49" s="165">
        <f>IF(AND(AD49,AF56),BD49+BF49,NA())</f>
        <v>0.37037037037037041</v>
      </c>
      <c r="F49" s="30">
        <f>IFERROR(E49/P50,NA())</f>
        <v>0.1851851851851852</v>
      </c>
      <c r="G49" s="222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4"/>
      <c r="T49" s="85"/>
      <c r="V49" s="160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14">
        <f>IF(AF54,IF(P52="2+",5/6,IF(P52="3+",4/6,IF(P52="4+",3/6,IF(P52="5+",2/6,IF(P52="6+",1/6,IF(P52="7+",0/6)))))),0)</f>
        <v>0</v>
      </c>
      <c r="AA49" s="19" t="s">
        <v>57</v>
      </c>
      <c r="AB49" s="19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0</v>
      </c>
      <c r="AI49" s="14" t="s">
        <v>87</v>
      </c>
      <c r="AJ49" s="20">
        <f>IF(OR(AF49,AF50),V51*V50,(V50+X49)*V51)</f>
        <v>1.6666666666666667</v>
      </c>
      <c r="AK49" s="20" t="s">
        <v>77</v>
      </c>
      <c r="AL49" s="20">
        <f>IF(OR(AF49,AF50),AJ54*V50,(V50+X49)*AJ54)</f>
        <v>0</v>
      </c>
      <c r="AM49" s="20" t="s">
        <v>79</v>
      </c>
      <c r="AN49" s="20">
        <f>IF(X51&gt;0,X51,IF(AND(X52&gt;0,3&gt;V52),X52,IF(V52&gt;=2*3,5/6,IF(V52&gt;3,4/6,IF(V52=3,3/6,IF(V52&lt;=3/2,1/6,IF(V52&lt;3,2/6)))))))</f>
        <v>0.66666666666666663</v>
      </c>
      <c r="AO49" s="20" t="s">
        <v>70</v>
      </c>
      <c r="AP49" s="21">
        <f>IF(OR(AF51,AF52),AL54*AN49,AL54*(AN49+X50))</f>
        <v>1.1111111111111112</v>
      </c>
      <c r="AQ49" s="210" t="s">
        <v>77</v>
      </c>
      <c r="AR49" s="20">
        <f>IF(AF55,AL54*IF(OR(AF51,AF52),AB49,AB49+X50),0)</f>
        <v>0</v>
      </c>
      <c r="AS49" s="210" t="s">
        <v>64</v>
      </c>
      <c r="AT49" s="20">
        <f>IF(AF52,AL54-(AL54*AN49),IF(AF51,(1/6)*AL54,0))</f>
        <v>0</v>
      </c>
      <c r="AU49" s="210" t="s">
        <v>60</v>
      </c>
      <c r="AV49" s="20">
        <f>(AN49+X50)*AT49</f>
        <v>0</v>
      </c>
      <c r="AW49" s="210" t="s">
        <v>78</v>
      </c>
      <c r="AX49" s="20">
        <f>IF(AF55,AT49*(AB49+X50),0)</f>
        <v>0</v>
      </c>
      <c r="AY49" s="210" t="s">
        <v>65</v>
      </c>
      <c r="AZ49" s="20">
        <f>AV49+AP49</f>
        <v>1.1111111111111112</v>
      </c>
      <c r="BA49" s="210" t="s">
        <v>63</v>
      </c>
      <c r="BB49" s="20">
        <f>IF(AB52&lt;0,((AZ49-(AR49+AX49))*(1-(V53+V49)))+((AX49+AR49)*(1-(V49+AB52))),AZ49*(1-(V49+V53)))</f>
        <v>0.37037037037037041</v>
      </c>
      <c r="BC49" s="210" t="s">
        <v>68</v>
      </c>
      <c r="BD49" s="18">
        <f>IF(AB51&gt;0,((BB49-(AR49+AX49))*V54)+((AR49+AX49)*AB51),BB49*V54)</f>
        <v>0.37037037037037041</v>
      </c>
      <c r="BE49" s="210" t="s">
        <v>76</v>
      </c>
      <c r="BF49" s="18">
        <f>(Z52*(AJ50+AJ53+AL50+AL53))+((AR49+AX49)*AB50)</f>
        <v>0</v>
      </c>
      <c r="BG49" s="210" t="s">
        <v>69</v>
      </c>
      <c r="BH49" s="181">
        <f t="shared" ref="BH49:BH54" si="4">IF(AD49,BD49+BF49,NA())</f>
        <v>0.37037037037037041</v>
      </c>
      <c r="BI49" s="124" t="s">
        <v>46</v>
      </c>
      <c r="BJ49" s="18">
        <f>IFERROR(IF(AD49,E49,0)+IF(AD50,E50,0)+IF(AD51,E51,0)+IF(AD52,E52,0)+IF(AD53,E53,0)+IF(AD54,E54,0),NA())</f>
        <v>1.2962962962962963</v>
      </c>
      <c r="BK49" s="161" t="s">
        <v>82</v>
      </c>
    </row>
    <row r="50" spans="1:63" ht="15" customHeight="1">
      <c r="A50" s="130"/>
      <c r="B50" s="220"/>
      <c r="C50" s="220"/>
      <c r="D50" s="39" t="s">
        <v>2</v>
      </c>
      <c r="E50" s="165">
        <f>IF(AND(AD50,AF56),BD50+BF50,NA())</f>
        <v>0.27777777777777785</v>
      </c>
      <c r="F50" s="30">
        <f>IFERROR(E50/P50,NA())</f>
        <v>0.13888888888888892</v>
      </c>
      <c r="G50" s="222"/>
      <c r="H50" s="84"/>
      <c r="I50" s="4" t="s">
        <v>105</v>
      </c>
      <c r="J50" s="5" t="s">
        <v>20</v>
      </c>
      <c r="K50" s="5" t="s">
        <v>111</v>
      </c>
      <c r="L50" s="5">
        <v>2</v>
      </c>
      <c r="M50" s="5">
        <v>4</v>
      </c>
      <c r="N50" s="5">
        <v>0</v>
      </c>
      <c r="O50" s="5">
        <v>1</v>
      </c>
      <c r="P50" s="5">
        <v>2</v>
      </c>
      <c r="Q50" s="77"/>
      <c r="R50" s="13"/>
      <c r="S50" s="94"/>
      <c r="T50" s="85"/>
      <c r="V50" s="160">
        <f>(IF(K50="D3",5/6,IF(K50="2D3",3/6,IF(K50="D6",3.5/6,IF(K50="Auto Hit",1,IF(K50="2+",5/6,IF(K50="3+",4/6,IF(K50="4+",3/6,IF(K50="5+",2/6,IF(K50="6+",1/6,0))))))))))</f>
        <v>0.83333333333333337</v>
      </c>
      <c r="W50" s="12" t="s">
        <v>35</v>
      </c>
      <c r="X50" s="12">
        <f>IF(M52="D3",5/6,IF(M52="2D3",3/6,IF(M52="D6",3.5/6,IF(M52="2D6",1,M52/6))))</f>
        <v>0</v>
      </c>
      <c r="Y50" s="14" t="str">
        <f>"+- to wound rolls"</f>
        <v>+- to wound rolls</v>
      </c>
      <c r="Z50" s="14">
        <f>IF(AF54,IF(P53="D3",2,IF(P53="2D3",4,IF(P53="D6",3.5,IF(P53="2D6",7,P53)))),0)</f>
        <v>0</v>
      </c>
      <c r="AA50" s="14" t="s">
        <v>41</v>
      </c>
      <c r="AB50" s="14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0</v>
      </c>
      <c r="AG50" s="14" t="s">
        <v>54</v>
      </c>
      <c r="AH50" s="14"/>
      <c r="AI50" s="14"/>
      <c r="AJ50" s="20">
        <f>IF(AF54,V51*IF(OR(AF49,AF50),Z49,Z49+X49),0)</f>
        <v>0</v>
      </c>
      <c r="AK50" s="20" t="s">
        <v>64</v>
      </c>
      <c r="AL50" s="20">
        <f>IF(AF54,AJ54*IF(OR(AF49,AF50),Z49,Z49+X49),0)</f>
        <v>0</v>
      </c>
      <c r="AM50" s="20" t="s">
        <v>66</v>
      </c>
      <c r="AN50" s="20">
        <f>IF(X51&gt;0,X51,IF(AND(X52&gt;0,4&gt;V52),X52,IF(V52&gt;=2*4,5/6,IF(V52&gt;4,4/6,IF(V52=4,3/6,IF(V52&lt;=4/2,1/6,IF(V52&lt;4,2/6)))))))</f>
        <v>0.5</v>
      </c>
      <c r="AO50" s="20" t="s">
        <v>71</v>
      </c>
      <c r="AP50" s="21">
        <f>IF(OR(AF51,AF52),AL54*AN50,AL54*(AN50+X50))</f>
        <v>0.83333333333333337</v>
      </c>
      <c r="AQ50" s="210"/>
      <c r="AR50" s="20">
        <f>IF(AF55,AL54*IF(OR(AF51,AF52),AB49,AB49+X50),0)</f>
        <v>0</v>
      </c>
      <c r="AS50" s="210"/>
      <c r="AT50" s="20">
        <f>IF(AF52,AL54-(AL54*AN50),IF(AF51,(1/6)*AL54,0))</f>
        <v>0</v>
      </c>
      <c r="AU50" s="210"/>
      <c r="AV50" s="20">
        <f>(AN50+X50)*AT50</f>
        <v>0</v>
      </c>
      <c r="AW50" s="210"/>
      <c r="AX50" s="20">
        <f>IF(AF55,AT50*(AB49+X50),0)</f>
        <v>0</v>
      </c>
      <c r="AY50" s="210"/>
      <c r="AZ50" s="20">
        <f t="shared" ref="AZ50:AZ54" si="5">AV50+AP50</f>
        <v>0.83333333333333337</v>
      </c>
      <c r="BA50" s="210"/>
      <c r="BB50" s="20">
        <f>IF(AB52&lt;0,((AZ50-(AR50+AX50))*(1-(V53+V49)))+((AX50+AR50)*(1-(V49+AB52))),AZ50*(1-(V49+V53)))</f>
        <v>0.27777777777777785</v>
      </c>
      <c r="BC50" s="210"/>
      <c r="BD50" s="18">
        <f>IF(AB51&gt;0,((BB50-(AR50+AX50))*V54)+((AR50+AX50)*AB51),BB50*V54)</f>
        <v>0.27777777777777785</v>
      </c>
      <c r="BE50" s="210"/>
      <c r="BF50" s="18">
        <f>(Z52*(AJ50+AJ53+AL50+AL53))+((AR50+AX50)*AB50)</f>
        <v>0</v>
      </c>
      <c r="BG50" s="210"/>
      <c r="BH50" s="181">
        <f t="shared" si="4"/>
        <v>0.27777777777777785</v>
      </c>
      <c r="BI50" s="124" t="s">
        <v>47</v>
      </c>
      <c r="BJ50" s="18">
        <f>IFERROR(BJ49/AD55,NA())</f>
        <v>0.21604938271604937</v>
      </c>
      <c r="BK50" s="161" t="s">
        <v>11</v>
      </c>
    </row>
    <row r="51" spans="1:63" ht="15" customHeight="1">
      <c r="A51" s="130"/>
      <c r="B51" s="220"/>
      <c r="C51" s="220"/>
      <c r="D51" s="39" t="s">
        <v>3</v>
      </c>
      <c r="E51" s="165">
        <f>IF(AND(AD51,AF56),BD51+BF51,NA())</f>
        <v>0.1851851851851852</v>
      </c>
      <c r="F51" s="30">
        <f>IFERROR(E51/P50,NA())</f>
        <v>9.2592592592592601E-2</v>
      </c>
      <c r="G51" s="222"/>
      <c r="H51" s="84"/>
      <c r="I51" s="215"/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85"/>
      <c r="V51" s="162">
        <f>(IF(L50="D3",2,IF(L50="2D3",4,IF(L50="D6",3.5,IF(L50="2D6",7,IF(L50="3D6",10.5,L50))))))</f>
        <v>2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14">
        <f>IF(AF54,IF(P54="D3",2,IF(P54="2D3",4,IF(P54="D6",3.5,IF(P54="2D6",7,P54)))),0)</f>
        <v>0</v>
      </c>
      <c r="AA51" s="14" t="s">
        <v>42</v>
      </c>
      <c r="AB51" s="14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/>
      <c r="AI51" s="14"/>
      <c r="AJ51" s="20">
        <f>IF(AF50,V51-(V51*V50),IF(AF49,(1/6)*V51,0))</f>
        <v>0</v>
      </c>
      <c r="AK51" s="20" t="s">
        <v>60</v>
      </c>
      <c r="AL51" s="20">
        <f>IF(AF50,AJ54-(AJ54*V50),IF(AF49,(1/6)*AJ54,0))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0.33333333333333331</v>
      </c>
      <c r="AO51" s="20" t="s">
        <v>72</v>
      </c>
      <c r="AP51" s="21">
        <f>IF(OR(AF51,AF52),AL54*AN51,AL54*(AN51+X50))</f>
        <v>0.55555555555555558</v>
      </c>
      <c r="AQ51" s="210"/>
      <c r="AR51" s="20">
        <f>IF(AF55,AL54*IF(OR(AF51,AF52),AB49,AB49+X50),0)</f>
        <v>0</v>
      </c>
      <c r="AS51" s="210"/>
      <c r="AT51" s="20">
        <f>IF(AF52,AL54-(AL54*AN51),IF(AF51,(1/6)*AL54,0))</f>
        <v>0</v>
      </c>
      <c r="AU51" s="210"/>
      <c r="AV51" s="20">
        <f>(AN51+X50)*AT51</f>
        <v>0</v>
      </c>
      <c r="AW51" s="210"/>
      <c r="AX51" s="20">
        <f>IF(AF55,AT51*(AB49+X50),0)</f>
        <v>0</v>
      </c>
      <c r="AY51" s="210"/>
      <c r="AZ51" s="20">
        <f t="shared" si="5"/>
        <v>0.55555555555555558</v>
      </c>
      <c r="BA51" s="210"/>
      <c r="BB51" s="20">
        <f>IF(AB52&lt;0,((AZ51-(AR51+AX51))*(1-(V53+V49)))+((AX51+AR51)*(1-(V49+AB52))),AZ51*(1-(V49+V53)))</f>
        <v>0.1851851851851852</v>
      </c>
      <c r="BC51" s="210"/>
      <c r="BD51" s="18">
        <f>IF(AB51&gt;0,((BB51-(AR51+AX51))*V54)+((AR51+AX51)*AB51),BB51*V54)</f>
        <v>0.1851851851851852</v>
      </c>
      <c r="BE51" s="210"/>
      <c r="BF51" s="18">
        <f>(Z52*(AJ50+AJ53+AL50+AL53))+((AR51+AX51)*AB50)</f>
        <v>0</v>
      </c>
      <c r="BG51" s="210"/>
      <c r="BH51" s="181">
        <f t="shared" si="4"/>
        <v>0.1851851851851852</v>
      </c>
      <c r="BI51" s="124" t="s">
        <v>48</v>
      </c>
      <c r="BK51" s="117"/>
    </row>
    <row r="52" spans="1:63" ht="15" customHeight="1">
      <c r="A52" s="130"/>
      <c r="B52" s="131"/>
      <c r="C52" s="131"/>
      <c r="D52" s="39" t="s">
        <v>4</v>
      </c>
      <c r="E52" s="165">
        <f>IF(AND(AD52,AF56),BD52+BF52,NA())</f>
        <v>0.1851851851851852</v>
      </c>
      <c r="F52" s="30">
        <f>IFERROR(E52/P50,NA())</f>
        <v>9.2592592592592601E-2</v>
      </c>
      <c r="G52" s="222"/>
      <c r="H52" s="84"/>
      <c r="I52" s="185" t="str">
        <f>"+- to hit"</f>
        <v>+- to hit</v>
      </c>
      <c r="J52" s="5">
        <v>0</v>
      </c>
      <c r="K52" s="79"/>
      <c r="L52" s="185" t="str">
        <f>"+- to wound"</f>
        <v>+- to wound</v>
      </c>
      <c r="M52" s="5">
        <v>0</v>
      </c>
      <c r="N52" s="208" t="s">
        <v>24</v>
      </c>
      <c r="O52" s="208"/>
      <c r="P52" s="5" t="s">
        <v>19</v>
      </c>
      <c r="Q52" s="208" t="s">
        <v>25</v>
      </c>
      <c r="R52" s="208"/>
      <c r="S52" s="5" t="s">
        <v>18</v>
      </c>
      <c r="T52" s="86"/>
      <c r="V52" s="162">
        <f>IF(M50="D3",2,IF(M50="2D3",4,IF(M50="D6",3.5,IF(M50="2D6",7,M50))))</f>
        <v>4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14">
        <f>IF(AF54,IF(P55="D3",2,IF(P55="2D3",4,IF(P55="D6",3.5,IF(P55="2D6",7,P55)))),0)</f>
        <v>0</v>
      </c>
      <c r="AA52" s="14" t="s">
        <v>40</v>
      </c>
      <c r="AB52" s="14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0</v>
      </c>
      <c r="AG52" s="14" t="s">
        <v>55</v>
      </c>
      <c r="AH52" s="14"/>
      <c r="AI52" s="14"/>
      <c r="AJ52" s="20">
        <f>(V50+X49)*AJ51</f>
        <v>0</v>
      </c>
      <c r="AK52" s="14" t="s">
        <v>78</v>
      </c>
      <c r="AL52" s="22">
        <f>(V50+X49)*AL51</f>
        <v>0</v>
      </c>
      <c r="AM52" s="21" t="s">
        <v>80</v>
      </c>
      <c r="AN52" s="20">
        <f>IF(X51&gt;0,X51,IF(AND(X52&gt;0,6&gt;V52),X52,IF(V52&gt;=2*6,5/6,IF(V52&gt;6,4/6,IF(V52=6,3/6,IF(V52&lt;=6/2,1/6,IF(V52&lt;6,2/6)))))))</f>
        <v>0.33333333333333331</v>
      </c>
      <c r="AO52" s="20" t="s">
        <v>73</v>
      </c>
      <c r="AP52" s="21">
        <f>IF(OR(AF51,AF52),AL54*AN52,AL54*(AN52+X50))</f>
        <v>0.55555555555555558</v>
      </c>
      <c r="AQ52" s="210"/>
      <c r="AR52" s="20">
        <f>IF(AF55,AL54*IF(OR(AF51,AF52),AB49,AB49+X50),0)</f>
        <v>0</v>
      </c>
      <c r="AS52" s="210"/>
      <c r="AT52" s="20">
        <f>IF(AF52,AL54-(AL54*AN52),IF(AF51,(1/6)*AL54,0))</f>
        <v>0</v>
      </c>
      <c r="AU52" s="210"/>
      <c r="AV52" s="20">
        <f>(AN52+X50)*AT52</f>
        <v>0</v>
      </c>
      <c r="AW52" s="210"/>
      <c r="AX52" s="20">
        <f>IF(AF55,AT52*(AB49+X50),0)</f>
        <v>0</v>
      </c>
      <c r="AY52" s="210"/>
      <c r="AZ52" s="20">
        <f t="shared" si="5"/>
        <v>0.55555555555555558</v>
      </c>
      <c r="BA52" s="210"/>
      <c r="BB52" s="20">
        <f>IF(AB52&lt;0,((AZ52-(AR52+AX52))*(1-(V53+V49)))+((AX52+AR52)*(1-(V49+AB52))),AZ52*(1-(V49+V53)))</f>
        <v>0.1851851851851852</v>
      </c>
      <c r="BC52" s="210"/>
      <c r="BD52" s="18">
        <f>IF(AB51&gt;0,((BB52-(AR52+AX52))*V54)+((AR52+AX52)*AB51),BB52*V54)</f>
        <v>0.1851851851851852</v>
      </c>
      <c r="BE52" s="210"/>
      <c r="BF52" s="18">
        <f>(Z52*(AJ50+AJ53+AL50+AL53))+((AR52+AX52)*AB50)</f>
        <v>0</v>
      </c>
      <c r="BG52" s="210"/>
      <c r="BH52" s="181">
        <f t="shared" si="4"/>
        <v>0.1851851851851852</v>
      </c>
      <c r="BI52" s="124" t="s">
        <v>49</v>
      </c>
      <c r="BK52" s="117"/>
    </row>
    <row r="53" spans="1:63" ht="15" customHeight="1">
      <c r="A53" s="130"/>
      <c r="B53" s="131"/>
      <c r="C53" s="131"/>
      <c r="D53" s="39" t="s">
        <v>5</v>
      </c>
      <c r="E53" s="165">
        <f>IF(AND(AD53,AF56),BD53+BF53,NA())</f>
        <v>0.1851851851851852</v>
      </c>
      <c r="F53" s="30">
        <f>IFERROR(E53/P50,NA())</f>
        <v>9.2592592592592601E-2</v>
      </c>
      <c r="G53" s="222"/>
      <c r="H53" s="87"/>
      <c r="I53" s="80"/>
      <c r="J53" s="185" t="s">
        <v>16</v>
      </c>
      <c r="K53" s="208" t="s">
        <v>17</v>
      </c>
      <c r="L53" s="208"/>
      <c r="M53" s="208"/>
      <c r="N53" s="208" t="s">
        <v>28</v>
      </c>
      <c r="O53" s="208"/>
      <c r="P53" s="5">
        <v>0</v>
      </c>
      <c r="Q53" s="208" t="s">
        <v>27</v>
      </c>
      <c r="R53" s="208"/>
      <c r="S53" s="5">
        <v>0</v>
      </c>
      <c r="T53" s="86"/>
      <c r="V53" s="162">
        <f>IF(N50="D3",-2/6,IF(N50="2D3",-4/6,IF(N50="D6",-3.5/6,IF(N50="2D6",-7/6,N50/6))))</f>
        <v>0</v>
      </c>
      <c r="W53" s="12" t="s">
        <v>37</v>
      </c>
      <c r="X53" s="12"/>
      <c r="Y53" s="23"/>
      <c r="Z53" s="23"/>
      <c r="AA53" s="19"/>
      <c r="AB53" s="23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IF(AF54,AJ51*(Z49+X49),0)</f>
        <v>0</v>
      </c>
      <c r="AK53" s="24" t="s">
        <v>65</v>
      </c>
      <c r="AL53" s="24">
        <f>IF(AF54,AL51*(Z49+X49),0)</f>
        <v>0</v>
      </c>
      <c r="AM53" s="25" t="s">
        <v>67</v>
      </c>
      <c r="AN53" s="20">
        <f>IF(X51&gt;0,X51,IF(AND(X52&gt;0,7&gt;V52),X52,IF(V52&gt;=2*7,5/6,IF(V52&gt;7,4/6,IF(V52=7,3/6,IF(V52&lt;=7/2,1/6,IF(V52&lt;7,2/6)))))))</f>
        <v>0.33333333333333331</v>
      </c>
      <c r="AO53" s="20" t="s">
        <v>74</v>
      </c>
      <c r="AP53" s="21">
        <f>IF(OR(AF51,AF52),AL54*AN53,AL54*(AN53+X50))</f>
        <v>0.55555555555555558</v>
      </c>
      <c r="AQ53" s="210"/>
      <c r="AR53" s="20">
        <f>IF(AF55,AL54*IF(OR(AF51,AF52),AB49,AB49+X50),0)</f>
        <v>0</v>
      </c>
      <c r="AS53" s="210"/>
      <c r="AT53" s="20">
        <f>IF(AF52,AL54-(AL54*AN53),IF(AF51,(1/6)*AL54,0))</f>
        <v>0</v>
      </c>
      <c r="AU53" s="210"/>
      <c r="AV53" s="20">
        <f>(AN53+X50)*AT53</f>
        <v>0</v>
      </c>
      <c r="AW53" s="210"/>
      <c r="AX53" s="20">
        <f>IF(AF55,AT53*(AB49+X50),0)</f>
        <v>0</v>
      </c>
      <c r="AY53" s="210"/>
      <c r="AZ53" s="20">
        <f t="shared" si="5"/>
        <v>0.55555555555555558</v>
      </c>
      <c r="BA53" s="210"/>
      <c r="BB53" s="20">
        <f>IF(AB52&lt;0,((AZ53-(AR53+AX53))*(1-(V53+V49)))+((AX53+AR53)*(1-(V49+AB52))),AZ53*(1-(V49+V53)))</f>
        <v>0.1851851851851852</v>
      </c>
      <c r="BC53" s="210"/>
      <c r="BD53" s="18">
        <f>IF(AB51&gt;0,((BB53-(AR53+AX53))*V54)+((AR53+AX53)*AB51),BB53*V54)</f>
        <v>0.1851851851851852</v>
      </c>
      <c r="BE53" s="210"/>
      <c r="BF53" s="18">
        <f>(Z52*(AJ50+AJ53+AL50+AL53))+((AR53+AX53)*AB50)</f>
        <v>0</v>
      </c>
      <c r="BG53" s="210"/>
      <c r="BH53" s="181">
        <f t="shared" si="4"/>
        <v>0.1851851851851852</v>
      </c>
      <c r="BI53" s="124" t="s">
        <v>50</v>
      </c>
      <c r="BK53" s="117"/>
    </row>
    <row r="54" spans="1:63" ht="15" customHeight="1">
      <c r="A54" s="61"/>
      <c r="B54" s="62"/>
      <c r="C54" s="62"/>
      <c r="D54" s="39" t="s">
        <v>6</v>
      </c>
      <c r="E54" s="165">
        <f>IF(AND(AD54,AF56),BD54+BF54,NA())</f>
        <v>9.2592592592592601E-2</v>
      </c>
      <c r="F54" s="30">
        <f>IFERROR(E54/P50,NA())</f>
        <v>4.6296296296296301E-2</v>
      </c>
      <c r="G54" s="222"/>
      <c r="H54" s="84"/>
      <c r="I54" s="207" t="s">
        <v>30</v>
      </c>
      <c r="J54" s="207"/>
      <c r="K54" s="207" t="s">
        <v>31</v>
      </c>
      <c r="L54" s="207"/>
      <c r="M54" s="207"/>
      <c r="N54" s="208" t="s">
        <v>29</v>
      </c>
      <c r="O54" s="208"/>
      <c r="P54" s="5">
        <v>0</v>
      </c>
      <c r="Q54" s="208" t="s">
        <v>45</v>
      </c>
      <c r="R54" s="208"/>
      <c r="S54" s="5">
        <v>0</v>
      </c>
      <c r="T54" s="86"/>
      <c r="V54" s="162">
        <f>IF(O50="D3",2,IF(O50="2D3",4,IF(O50="D6",3.5,IF(O50="2D6",7,IF(O50="2D6 pick highest",161/36,IF(O50="Less than 3 counts as 3",4,O50))))))</f>
        <v>1</v>
      </c>
      <c r="W54" s="12" t="s">
        <v>23</v>
      </c>
      <c r="X54" s="12"/>
      <c r="Y54" s="23"/>
      <c r="Z54" s="23"/>
      <c r="AA54" s="14"/>
      <c r="AB54" s="14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(AJ50+AJ53)*Z50</f>
        <v>0</v>
      </c>
      <c r="AK54" s="20" t="str">
        <f>"+attacks"</f>
        <v>+attacks</v>
      </c>
      <c r="AL54" s="20">
        <f>IF(V50=1,AJ49,(SUM(AJ49,AJ52,AL49,AL52))+(Z51*(SUM(AJ50,AJ53,AL50,AL53)))-(Z52*(AJ50+AJ53+AL50+AL53)))</f>
        <v>1.6666666666666667</v>
      </c>
      <c r="AM54" s="20" t="s">
        <v>62</v>
      </c>
      <c r="AN54" s="20">
        <f>IF(X51&gt;0,X51,IF(AND(X52&gt;0,8&gt;V52),X52,IF(V52&gt;=2*8,5/6,IF(V52&gt;8,4/6,IF(V52=8,3/6,IF(V52&lt;=8/2,1/6,IF(V52&lt;8,2/6)))))))</f>
        <v>0.16666666666666666</v>
      </c>
      <c r="AO54" s="20" t="s">
        <v>75</v>
      </c>
      <c r="AP54" s="20">
        <f>IF(OR(AF51,AF52),AL54*AN54,AL54*(AN54+X50))</f>
        <v>0.27777777777777779</v>
      </c>
      <c r="AQ54" s="210"/>
      <c r="AR54" s="20">
        <f>IF(AF55,AL54*IF(OR(AF51,AF52),AB49,AB49+X50),0)</f>
        <v>0</v>
      </c>
      <c r="AS54" s="210"/>
      <c r="AT54" s="20">
        <f>IF(AF52,AL54-(AL54*AN54),IF(AF51,(1/6)*AL54,0))</f>
        <v>0</v>
      </c>
      <c r="AU54" s="210"/>
      <c r="AV54" s="20">
        <f>(AN54+X50)*AT54</f>
        <v>0</v>
      </c>
      <c r="AW54" s="210"/>
      <c r="AX54" s="20">
        <f>IF(AF55,AT54*(AB49+X50),0)</f>
        <v>0</v>
      </c>
      <c r="AY54" s="210"/>
      <c r="AZ54" s="20">
        <f t="shared" si="5"/>
        <v>0.27777777777777779</v>
      </c>
      <c r="BA54" s="210"/>
      <c r="BB54" s="20">
        <f>IF(AB52&lt;0,((AZ54-(AR54+AX54))*(1-(V53+V49)))+((AX54+AR54)*(1-(V49+AB52))),AZ54*(1-(V49+V53)))</f>
        <v>9.2592592592592601E-2</v>
      </c>
      <c r="BC54" s="210"/>
      <c r="BD54" s="18">
        <f>IF(AB51&gt;0,((BB54-(AR54+AX54))*V54)+((AR54+AX54)*AB51),BB54*V54)</f>
        <v>9.2592592592592601E-2</v>
      </c>
      <c r="BE54" s="210"/>
      <c r="BF54" s="18">
        <f>(Z52*(AJ50+AJ53+AL50+AL53))+((AR54+AX54)*AB50)</f>
        <v>0</v>
      </c>
      <c r="BG54" s="210"/>
      <c r="BH54" s="181">
        <f t="shared" si="4"/>
        <v>9.2592592592592601E-2</v>
      </c>
      <c r="BI54" s="124" t="s">
        <v>51</v>
      </c>
      <c r="BK54" s="117"/>
    </row>
    <row r="55" spans="1:63" ht="15" customHeight="1">
      <c r="A55" s="61"/>
      <c r="B55" s="62"/>
      <c r="C55" s="62"/>
      <c r="D55" s="50"/>
      <c r="E55" s="172"/>
      <c r="F55" s="50"/>
      <c r="G55" s="222"/>
      <c r="H55" s="84"/>
      <c r="I55" s="185"/>
      <c r="J55" s="185"/>
      <c r="K55" s="79" t="s">
        <v>83</v>
      </c>
      <c r="L55" s="182" t="s">
        <v>84</v>
      </c>
      <c r="M55" s="79" t="s">
        <v>18</v>
      </c>
      <c r="N55" s="208" t="s">
        <v>26</v>
      </c>
      <c r="O55" s="208"/>
      <c r="P55" s="5">
        <v>0</v>
      </c>
      <c r="Q55" s="217" t="s">
        <v>58</v>
      </c>
      <c r="R55" s="217"/>
      <c r="S55" s="5">
        <v>0</v>
      </c>
      <c r="T55" s="86"/>
      <c r="V55" s="163" t="str">
        <f>IF(AH49,C56,"")</f>
        <v/>
      </c>
      <c r="W55" s="12" t="s">
        <v>109</v>
      </c>
      <c r="X55" s="12"/>
      <c r="Y55" s="23"/>
      <c r="Z55" s="23"/>
      <c r="AA55" s="14"/>
      <c r="AB55" s="14"/>
      <c r="AC55" s="14"/>
      <c r="AD55" s="23">
        <f>COUNTIF(AD49:AD54,TRUE)</f>
        <v>6</v>
      </c>
      <c r="AE55" s="20" t="s">
        <v>81</v>
      </c>
      <c r="AF55" s="14" t="b">
        <v>0</v>
      </c>
      <c r="AG55" s="14" t="s">
        <v>56</v>
      </c>
      <c r="AH55" s="14"/>
      <c r="AI55" s="14"/>
      <c r="AJ55" s="20"/>
      <c r="AK55" s="20"/>
      <c r="AL55" s="20"/>
      <c r="AM55" s="20"/>
      <c r="AN55" s="20"/>
      <c r="AO55" s="20"/>
      <c r="AP55" s="20"/>
      <c r="AQ55" s="181"/>
      <c r="AR55" s="20"/>
      <c r="AS55" s="181"/>
      <c r="AT55" s="20"/>
      <c r="AU55" s="181"/>
      <c r="AV55" s="20"/>
      <c r="AW55" s="181"/>
      <c r="AX55" s="20"/>
      <c r="AY55" s="181"/>
      <c r="AZ55" s="20"/>
      <c r="BA55" s="181"/>
      <c r="BB55" s="20"/>
      <c r="BC55" s="181"/>
      <c r="BE55" s="181"/>
      <c r="BG55" s="181"/>
      <c r="BH55" s="181"/>
      <c r="BI55" s="181"/>
      <c r="BK55" s="117"/>
    </row>
    <row r="56" spans="1:63" ht="15" customHeight="1">
      <c r="A56" s="61"/>
      <c r="B56" s="137" t="s">
        <v>99</v>
      </c>
      <c r="C56" s="140">
        <v>1</v>
      </c>
      <c r="D56" s="189" t="s">
        <v>22</v>
      </c>
      <c r="E56" s="180">
        <f>IFERROR(BJ50,NA())</f>
        <v>0.21604938271604937</v>
      </c>
      <c r="F56" s="3">
        <f>IFERROR(E56/P50,NA())</f>
        <v>0.10802469135802469</v>
      </c>
      <c r="G56" s="222"/>
      <c r="H56" s="84"/>
      <c r="I56" s="80"/>
      <c r="J56" s="80"/>
      <c r="K56" s="80"/>
      <c r="L56" s="183"/>
      <c r="M56" s="182"/>
      <c r="N56" s="79"/>
      <c r="O56" s="183"/>
      <c r="P56" s="79"/>
      <c r="Q56" s="81"/>
      <c r="R56" s="81"/>
      <c r="S56" s="79"/>
      <c r="T56" s="88"/>
      <c r="V56" s="162"/>
      <c r="W56" s="12"/>
      <c r="X56" s="12"/>
      <c r="Y56" s="23"/>
      <c r="Z56" s="23"/>
      <c r="AA56" s="14"/>
      <c r="AB56" s="14"/>
      <c r="AC56" s="14"/>
      <c r="AD56" s="14" t="b">
        <v>1</v>
      </c>
      <c r="AE56" s="20" t="s">
        <v>85</v>
      </c>
      <c r="AF56" s="14" t="b">
        <v>1</v>
      </c>
      <c r="AG56" s="14" t="s">
        <v>86</v>
      </c>
      <c r="AH56" s="14"/>
      <c r="AI56" s="14"/>
      <c r="AJ56" s="20"/>
      <c r="AK56" s="20"/>
      <c r="AL56" s="20"/>
      <c r="AM56" s="20"/>
      <c r="AN56" s="20"/>
      <c r="AO56" s="20"/>
      <c r="AP56" s="20"/>
      <c r="AQ56" s="25"/>
      <c r="AR56" s="20"/>
      <c r="AS56" s="25"/>
      <c r="AT56" s="20"/>
      <c r="AU56" s="25"/>
      <c r="AV56" s="20"/>
      <c r="AW56" s="25"/>
      <c r="AX56" s="20"/>
      <c r="AY56" s="25"/>
      <c r="AZ56" s="20"/>
      <c r="BA56" s="25"/>
      <c r="BB56" s="20"/>
      <c r="BC56" s="25"/>
      <c r="BE56" s="25"/>
      <c r="BG56" s="25"/>
      <c r="BH56" s="25"/>
      <c r="BI56" s="25"/>
      <c r="BK56" s="117"/>
    </row>
    <row r="57" spans="1:63" ht="9.9499999999999993" customHeight="1">
      <c r="A57" s="71"/>
      <c r="B57" s="72"/>
      <c r="C57" s="72"/>
      <c r="D57" s="11"/>
      <c r="E57" s="173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63"/>
      <c r="W57" s="20"/>
      <c r="X57" s="20"/>
      <c r="Y57" s="23"/>
      <c r="Z57" s="20"/>
      <c r="AA57" s="20"/>
      <c r="AB57" s="20"/>
      <c r="AC57" s="20"/>
      <c r="AD57" s="20"/>
      <c r="AE57" s="20"/>
      <c r="AF57" s="187"/>
      <c r="AG57" s="187"/>
      <c r="AH57" s="187"/>
      <c r="AI57" s="187"/>
      <c r="AJ57" s="20"/>
      <c r="AK57" s="20"/>
      <c r="AL57" s="20"/>
      <c r="AM57" s="20"/>
      <c r="BK57" s="117"/>
    </row>
    <row r="58" spans="1:63" ht="15" customHeight="1">
      <c r="A58" s="132"/>
      <c r="B58" s="223" t="str">
        <f>IF(I60="","",I60)</f>
        <v>Weapon 4</v>
      </c>
      <c r="C58" s="223"/>
      <c r="D58" s="32"/>
      <c r="E58" s="174" t="s">
        <v>11</v>
      </c>
      <c r="F58" s="32" t="s">
        <v>7</v>
      </c>
      <c r="G58" s="225"/>
      <c r="H58" s="82"/>
      <c r="I58" s="204" t="str">
        <f>IF(I60="","",I60)</f>
        <v>Weapon 4</v>
      </c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83"/>
      <c r="V58" s="205" t="s">
        <v>15</v>
      </c>
      <c r="W58" s="206"/>
      <c r="X58" s="206"/>
      <c r="Y58" s="206"/>
      <c r="Z58" s="206"/>
      <c r="AA58" s="206"/>
      <c r="AB58" s="206"/>
      <c r="AC58" s="206"/>
      <c r="AD58" s="206" t="s">
        <v>21</v>
      </c>
      <c r="AE58" s="206"/>
      <c r="AF58" s="206"/>
      <c r="AG58" s="206"/>
      <c r="AH58" s="192"/>
      <c r="AI58" s="192"/>
      <c r="AJ58" s="206" t="s">
        <v>88</v>
      </c>
      <c r="AK58" s="206"/>
      <c r="AL58" s="206"/>
      <c r="AM58" s="206"/>
      <c r="AN58" s="206"/>
      <c r="AO58" s="206" t="s">
        <v>89</v>
      </c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 t="s">
        <v>90</v>
      </c>
      <c r="BC58" s="206"/>
      <c r="BD58" s="206"/>
      <c r="BE58" s="206"/>
      <c r="BF58" s="206"/>
      <c r="BG58" s="206"/>
      <c r="BH58" s="206"/>
      <c r="BI58" s="206"/>
      <c r="BJ58" s="206" t="s">
        <v>91</v>
      </c>
      <c r="BK58" s="209"/>
    </row>
    <row r="59" spans="1:63" ht="15" customHeight="1">
      <c r="A59" s="133"/>
      <c r="B59" s="224"/>
      <c r="C59" s="224"/>
      <c r="D59" s="40" t="s">
        <v>1</v>
      </c>
      <c r="E59" s="165">
        <f>IF(AND(AD59,AF66),BD59+BF59,NA())</f>
        <v>2.9629629629629632</v>
      </c>
      <c r="F59" s="30">
        <f>IFERROR(E59/P60,NA())</f>
        <v>1.4814814814814816</v>
      </c>
      <c r="G59" s="226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4"/>
      <c r="T59" s="85"/>
      <c r="V59" s="160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14">
        <f>IF(AF64,IF(P62="2+",5/6,IF(P62="3+",4/6,IF(P62="4+",3/6,IF(P62="5+",2/6,IF(P62="6+",1/6,IF(P62="7+",0/6)))))),0)</f>
        <v>0</v>
      </c>
      <c r="AA59" s="19" t="s">
        <v>57</v>
      </c>
      <c r="AB59" s="19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0</v>
      </c>
      <c r="AI59" s="14" t="s">
        <v>87</v>
      </c>
      <c r="AJ59" s="20">
        <f>IF(OR(AF59,AF60),V61*V60,(V60+X59)*V61)</f>
        <v>6.666666666666667</v>
      </c>
      <c r="AK59" s="20" t="s">
        <v>77</v>
      </c>
      <c r="AL59" s="20">
        <f>IF(OR(AF59,AF60),AJ64*V60,(V60+X59)*AJ64)</f>
        <v>0</v>
      </c>
      <c r="AM59" s="20" t="s">
        <v>79</v>
      </c>
      <c r="AN59" s="20">
        <f>IF(X61&gt;0,X61,IF(AND(X62&gt;0,3&gt;V62),X62,IF(V62&gt;=2*3,5/6,IF(V62&gt;3,4/6,IF(V62=3,3/6,IF(V62&lt;=3/2,1/6,IF(V62&lt;3,2/6)))))))</f>
        <v>0.66666666666666663</v>
      </c>
      <c r="AO59" s="20" t="s">
        <v>70</v>
      </c>
      <c r="AP59" s="21">
        <f>IF(OR(AF61,AF62),AL64*AN59,AL64*(AN59+X60))</f>
        <v>4.4444444444444446</v>
      </c>
      <c r="AQ59" s="210" t="s">
        <v>77</v>
      </c>
      <c r="AR59" s="20">
        <f>IF(AF65,AL64*IF(OR(AF61,AF62),AB59,AB59+X60),0)</f>
        <v>0</v>
      </c>
      <c r="AS59" s="210" t="s">
        <v>64</v>
      </c>
      <c r="AT59" s="20">
        <f>IF(AF62,AL64-(AL64*AN59),IF(AF61,(1/6)*AL64,0))</f>
        <v>0</v>
      </c>
      <c r="AU59" s="210" t="s">
        <v>60</v>
      </c>
      <c r="AV59" s="20">
        <f>(AN59+X60)*AT59</f>
        <v>0</v>
      </c>
      <c r="AW59" s="210" t="s">
        <v>78</v>
      </c>
      <c r="AX59" s="20">
        <f>IF(AF65,AT59*(AB59+X60),0)</f>
        <v>0</v>
      </c>
      <c r="AY59" s="210" t="s">
        <v>65</v>
      </c>
      <c r="AZ59" s="20">
        <f>AV59+AP59</f>
        <v>4.4444444444444446</v>
      </c>
      <c r="BA59" s="210" t="s">
        <v>63</v>
      </c>
      <c r="BB59" s="20">
        <f>IF(AB62&lt;0,((AZ59-(AR59+AX59))*(1-(V63+V59)))+((AX59+AR59)*(1-(V59+AB62))),AZ59*(1-(V59+V63)))</f>
        <v>2.9629629629629632</v>
      </c>
      <c r="BC59" s="210" t="s">
        <v>68</v>
      </c>
      <c r="BD59" s="18">
        <f>IF(AB61&gt;0,((BB59-(AR59+AX59))*V64)+((AR59+AX59)*AB61),BB59*V64)</f>
        <v>2.9629629629629632</v>
      </c>
      <c r="BE59" s="210" t="s">
        <v>76</v>
      </c>
      <c r="BF59" s="18">
        <f>(Z62*(AJ60+AJ63+AL60+AL63))+((AR59+AX59)*AB60)</f>
        <v>0</v>
      </c>
      <c r="BG59" s="210" t="s">
        <v>69</v>
      </c>
      <c r="BH59" s="181">
        <f t="shared" ref="BH59:BH64" si="6">IF(AD59,BD59+BF59,NA())</f>
        <v>2.9629629629629632</v>
      </c>
      <c r="BI59" s="124" t="s">
        <v>46</v>
      </c>
      <c r="BJ59" s="18">
        <f>IFERROR(IF(AD59,E59,0)+IF(AD60,E60,0)+IF(AD61,E61,0)+IF(AD62,E62,0)+IF(AD63,E63,0)+IF(AD64,E64,0),NA())</f>
        <v>10.37037037037037</v>
      </c>
      <c r="BK59" s="161" t="s">
        <v>82</v>
      </c>
    </row>
    <row r="60" spans="1:63" ht="15" customHeight="1">
      <c r="A60" s="133"/>
      <c r="B60" s="224"/>
      <c r="C60" s="224"/>
      <c r="D60" s="40" t="s">
        <v>2</v>
      </c>
      <c r="E60" s="165">
        <f>IF(AND(AD60,AF66),BD60+BF60,NA())</f>
        <v>2.2222222222222228</v>
      </c>
      <c r="F60" s="30">
        <f>IFERROR(E60/P60,NA())</f>
        <v>1.1111111111111114</v>
      </c>
      <c r="G60" s="226"/>
      <c r="H60" s="84"/>
      <c r="I60" s="4" t="s">
        <v>106</v>
      </c>
      <c r="J60" s="5" t="s">
        <v>20</v>
      </c>
      <c r="K60" s="5" t="s">
        <v>111</v>
      </c>
      <c r="L60" s="5">
        <v>8</v>
      </c>
      <c r="M60" s="5">
        <v>4</v>
      </c>
      <c r="N60" s="5">
        <v>-2</v>
      </c>
      <c r="O60" s="5">
        <v>1</v>
      </c>
      <c r="P60" s="5">
        <v>2</v>
      </c>
      <c r="Q60" s="77"/>
      <c r="R60" s="13"/>
      <c r="S60" s="94"/>
      <c r="T60" s="85"/>
      <c r="V60" s="160">
        <f>(IF(K60="D3",5/6,IF(K60="2D3",3/6,IF(K60="D6",3.5/6,IF(K60="Auto Hit",1,IF(K60="2+",5/6,IF(K60="3+",4/6,IF(K60="4+",3/6,IF(K60="5+",2/6,IF(K60="6+",1/6,0))))))))))</f>
        <v>0.83333333333333337</v>
      </c>
      <c r="W60" s="12" t="s">
        <v>35</v>
      </c>
      <c r="X60" s="12">
        <f>IF(M62="D3",5/6,IF(M62="2D3",3/6,IF(M62="D6",3.5/6,IF(M62="2D6",1,M62/6))))</f>
        <v>0</v>
      </c>
      <c r="Y60" s="14" t="str">
        <f>"+- to wound rolls"</f>
        <v>+- to wound rolls</v>
      </c>
      <c r="Z60" s="14">
        <f>IF(AF64,IF(P63="D3",2,IF(P63="2D3",4,IF(P63="D6",3.5,IF(P63="2D6",7,P63)))),0)</f>
        <v>0</v>
      </c>
      <c r="AA60" s="14" t="s">
        <v>41</v>
      </c>
      <c r="AB60" s="14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0</v>
      </c>
      <c r="AG60" s="14" t="s">
        <v>54</v>
      </c>
      <c r="AH60" s="14"/>
      <c r="AI60" s="14"/>
      <c r="AJ60" s="20">
        <f>IF(AF64,V61*IF(OR(AF59,AF60),Z59,Z59+X59),0)</f>
        <v>0</v>
      </c>
      <c r="AK60" s="20" t="s">
        <v>64</v>
      </c>
      <c r="AL60" s="20">
        <f>IF(AF64,AJ64*IF(OR(AF59,AF60),Z59,Z59+X59),0)</f>
        <v>0</v>
      </c>
      <c r="AM60" s="20" t="s">
        <v>66</v>
      </c>
      <c r="AN60" s="20">
        <f>IF(X61&gt;0,X61,IF(AND(X62&gt;0,4&gt;V62),X62,IF(V62&gt;=2*4,5/6,IF(V62&gt;4,4/6,IF(V62=4,3/6,IF(V62&lt;=4/2,1/6,IF(V62&lt;4,2/6)))))))</f>
        <v>0.5</v>
      </c>
      <c r="AO60" s="20" t="s">
        <v>71</v>
      </c>
      <c r="AP60" s="21">
        <f>IF(OR(AF61,AF62),AL64*AN60,AL64*(AN60+X60))</f>
        <v>3.3333333333333335</v>
      </c>
      <c r="AQ60" s="210"/>
      <c r="AR60" s="20">
        <f>IF(AF65,AL64*IF(OR(AF61,AF62),AB59,AB59+X60),0)</f>
        <v>0</v>
      </c>
      <c r="AS60" s="210"/>
      <c r="AT60" s="20">
        <f>IF(AF62,AL64-(AL64*AN60),IF(AF61,(1/6)*AL64,0))</f>
        <v>0</v>
      </c>
      <c r="AU60" s="210"/>
      <c r="AV60" s="20">
        <f>(AN60+X60)*AT60</f>
        <v>0</v>
      </c>
      <c r="AW60" s="210"/>
      <c r="AX60" s="20">
        <f>IF(AF65,AT60*(AB59+X60),0)</f>
        <v>0</v>
      </c>
      <c r="AY60" s="210"/>
      <c r="AZ60" s="20">
        <f t="shared" ref="AZ60:AZ64" si="7">AV60+AP60</f>
        <v>3.3333333333333335</v>
      </c>
      <c r="BA60" s="210"/>
      <c r="BB60" s="20">
        <f>IF(AB62&lt;0,((AZ60-(AR60+AX60))*(1-(V63+V59)))+((AX60+AR60)*(1-(V59+AB62))),AZ60*(1-(V59+V63)))</f>
        <v>2.2222222222222228</v>
      </c>
      <c r="BC60" s="210"/>
      <c r="BD60" s="18">
        <f>IF(AB61&gt;0,((BB60-(AR60+AX60))*V64)+((AR60+AX60)*AB61),BB60*V64)</f>
        <v>2.2222222222222228</v>
      </c>
      <c r="BE60" s="210"/>
      <c r="BF60" s="18">
        <f>(Z62*(AJ60+AJ63+AL60+AL63))+((AR60+AX60)*AB60)</f>
        <v>0</v>
      </c>
      <c r="BG60" s="210"/>
      <c r="BH60" s="181">
        <f t="shared" si="6"/>
        <v>2.2222222222222228</v>
      </c>
      <c r="BI60" s="124" t="s">
        <v>47</v>
      </c>
      <c r="BJ60" s="18">
        <f>IFERROR(BJ59/AD65,NA())</f>
        <v>1.728395061728395</v>
      </c>
      <c r="BK60" s="161" t="s">
        <v>11</v>
      </c>
    </row>
    <row r="61" spans="1:63" ht="15" customHeight="1">
      <c r="A61" s="133"/>
      <c r="B61" s="224"/>
      <c r="C61" s="224"/>
      <c r="D61" s="40" t="s">
        <v>3</v>
      </c>
      <c r="E61" s="165">
        <f>IF(AND(AD61,AF66),BD61+BF61,NA())</f>
        <v>1.4814814814814816</v>
      </c>
      <c r="F61" s="30">
        <f>IFERROR(E61/P60,NA())</f>
        <v>0.74074074074074081</v>
      </c>
      <c r="G61" s="226"/>
      <c r="H61" s="84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85"/>
      <c r="V61" s="162">
        <f>(IF(L60="D3",2,IF(L60="2D3",4,IF(L60="D6",3.5,IF(L60="2D6",7,IF(L60="3D6",10.5,L60))))))</f>
        <v>8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14">
        <f>IF(AF64,IF(P64="D3",2,IF(P64="2D3",4,IF(P64="D6",3.5,IF(P64="2D6",7,P64)))),0)</f>
        <v>0</v>
      </c>
      <c r="AA61" s="14" t="s">
        <v>42</v>
      </c>
      <c r="AB61" s="14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/>
      <c r="AI61" s="14"/>
      <c r="AJ61" s="20">
        <f>IF(AF60,V61-(V61*V60),IF(AF59,(1/6)*V61,0))</f>
        <v>0</v>
      </c>
      <c r="AK61" s="20" t="s">
        <v>60</v>
      </c>
      <c r="AL61" s="20">
        <f>IF(AF60,AJ64-(AJ64*V60),IF(AF59,(1/6)*AJ64,0))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72</v>
      </c>
      <c r="AP61" s="21">
        <f>IF(OR(AF61,AF62),AL64*AN61,AL64*(AN61+X60))</f>
        <v>2.2222222222222223</v>
      </c>
      <c r="AQ61" s="210"/>
      <c r="AR61" s="20">
        <f>IF(AF65,AL64*IF(OR(AF61,AF62),AB59,AB59+X60),0)</f>
        <v>0</v>
      </c>
      <c r="AS61" s="210"/>
      <c r="AT61" s="20">
        <f>IF(AF62,AL64-(AL64*AN61),IF(AF61,(1/6)*AL64,0))</f>
        <v>0</v>
      </c>
      <c r="AU61" s="210"/>
      <c r="AV61" s="20">
        <f>(AN61+X60)*AT61</f>
        <v>0</v>
      </c>
      <c r="AW61" s="210"/>
      <c r="AX61" s="20">
        <f>IF(AF65,AT61*(AB59+X60),0)</f>
        <v>0</v>
      </c>
      <c r="AY61" s="210"/>
      <c r="AZ61" s="20">
        <f t="shared" si="7"/>
        <v>2.2222222222222223</v>
      </c>
      <c r="BA61" s="210"/>
      <c r="BB61" s="20">
        <f>IF(AB62&lt;0,((AZ61-(AR61+AX61))*(1-(V63+V59)))+((AX61+AR61)*(1-(V59+AB62))),AZ61*(1-(V59+V63)))</f>
        <v>1.4814814814814816</v>
      </c>
      <c r="BC61" s="210"/>
      <c r="BD61" s="18">
        <f>IF(AB61&gt;0,((BB61-(AR61+AX61))*V64)+((AR61+AX61)*AB61),BB61*V64)</f>
        <v>1.4814814814814816</v>
      </c>
      <c r="BE61" s="210"/>
      <c r="BF61" s="18">
        <f>(Z62*(AJ60+AJ63+AL60+AL63))+((AR61+AX61)*AB60)</f>
        <v>0</v>
      </c>
      <c r="BG61" s="210"/>
      <c r="BH61" s="181">
        <f t="shared" si="6"/>
        <v>1.4814814814814816</v>
      </c>
      <c r="BI61" s="124" t="s">
        <v>48</v>
      </c>
      <c r="BK61" s="117"/>
    </row>
    <row r="62" spans="1:63" ht="15" customHeight="1">
      <c r="A62" s="133"/>
      <c r="B62" s="134"/>
      <c r="C62" s="134"/>
      <c r="D62" s="40" t="s">
        <v>4</v>
      </c>
      <c r="E62" s="165">
        <f>IF(AND(AD62,AF66),BD62+BF62,NA())</f>
        <v>1.4814814814814816</v>
      </c>
      <c r="F62" s="30">
        <f>IFERROR(E62/P60,NA())</f>
        <v>0.74074074074074081</v>
      </c>
      <c r="G62" s="226"/>
      <c r="H62" s="84"/>
      <c r="I62" s="185" t="str">
        <f>"+- to hit"</f>
        <v>+- to hit</v>
      </c>
      <c r="J62" s="5">
        <v>0</v>
      </c>
      <c r="K62" s="79"/>
      <c r="L62" s="185" t="str">
        <f>"+- to wound"</f>
        <v>+- to wound</v>
      </c>
      <c r="M62" s="5">
        <v>0</v>
      </c>
      <c r="N62" s="208" t="s">
        <v>24</v>
      </c>
      <c r="O62" s="208"/>
      <c r="P62" s="5" t="s">
        <v>19</v>
      </c>
      <c r="Q62" s="208" t="s">
        <v>25</v>
      </c>
      <c r="R62" s="208"/>
      <c r="S62" s="5" t="s">
        <v>19</v>
      </c>
      <c r="T62" s="86"/>
      <c r="V62" s="162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14">
        <f>IF(AF64,IF(P65="D3",2,IF(P65="2D3",4,IF(P65="D6",3.5,IF(P65="2D6",7,P65)))),0)</f>
        <v>0</v>
      </c>
      <c r="AA62" s="14" t="s">
        <v>40</v>
      </c>
      <c r="AB62" s="14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0</v>
      </c>
      <c r="AG62" s="14" t="s">
        <v>55</v>
      </c>
      <c r="AH62" s="14"/>
      <c r="AI62" s="14"/>
      <c r="AJ62" s="20">
        <f>(V60+X59)*AJ61</f>
        <v>0</v>
      </c>
      <c r="AK62" s="14" t="s">
        <v>78</v>
      </c>
      <c r="AL62" s="22">
        <f>(V60+X59)*AL61</f>
        <v>0</v>
      </c>
      <c r="AM62" s="21" t="s">
        <v>80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73</v>
      </c>
      <c r="AP62" s="21">
        <f>IF(OR(AF61,AF62),AL64*AN62,AL64*(AN62+X60))</f>
        <v>2.2222222222222223</v>
      </c>
      <c r="AQ62" s="210"/>
      <c r="AR62" s="20">
        <f>IF(AF65,AL64*IF(OR(AF61,AF62),AB59,AB59+X60),0)</f>
        <v>0</v>
      </c>
      <c r="AS62" s="210"/>
      <c r="AT62" s="20">
        <f>IF(AF62,AL64-(AL64*AN62),IF(AF61,(1/6)*AL64,0))</f>
        <v>0</v>
      </c>
      <c r="AU62" s="210"/>
      <c r="AV62" s="20">
        <f>(AN62+X60)*AT62</f>
        <v>0</v>
      </c>
      <c r="AW62" s="210"/>
      <c r="AX62" s="20">
        <f>IF(AF65,AT62*(AB59+X60),0)</f>
        <v>0</v>
      </c>
      <c r="AY62" s="210"/>
      <c r="AZ62" s="20">
        <f t="shared" si="7"/>
        <v>2.2222222222222223</v>
      </c>
      <c r="BA62" s="210"/>
      <c r="BB62" s="20">
        <f>IF(AB62&lt;0,((AZ62-(AR62+AX62))*(1-(V63+V59)))+((AX62+AR62)*(1-(V59+AB62))),AZ62*(1-(V59+V63)))</f>
        <v>1.4814814814814816</v>
      </c>
      <c r="BC62" s="210"/>
      <c r="BD62" s="18">
        <f>IF(AB61&gt;0,((BB62-(AR62+AX62))*V64)+((AR62+AX62)*AB61),BB62*V64)</f>
        <v>1.4814814814814816</v>
      </c>
      <c r="BE62" s="210"/>
      <c r="BF62" s="18">
        <f>(Z62*(AJ60+AJ63+AL60+AL63))+((AR62+AX62)*AB60)</f>
        <v>0</v>
      </c>
      <c r="BG62" s="210"/>
      <c r="BH62" s="181">
        <f t="shared" si="6"/>
        <v>1.4814814814814816</v>
      </c>
      <c r="BI62" s="124" t="s">
        <v>49</v>
      </c>
      <c r="BK62" s="117"/>
    </row>
    <row r="63" spans="1:63" ht="15" customHeight="1">
      <c r="A63" s="133"/>
      <c r="B63" s="134"/>
      <c r="C63" s="134"/>
      <c r="D63" s="40" t="s">
        <v>5</v>
      </c>
      <c r="E63" s="165">
        <f>IF(AND(AD63,AF66),BD63+BF63,NA())</f>
        <v>1.4814814814814816</v>
      </c>
      <c r="F63" s="30">
        <f>IFERROR(E63/P60,NA())</f>
        <v>0.74074074074074081</v>
      </c>
      <c r="G63" s="226"/>
      <c r="H63" s="87"/>
      <c r="I63" s="80"/>
      <c r="J63" s="185" t="s">
        <v>16</v>
      </c>
      <c r="K63" s="208" t="s">
        <v>17</v>
      </c>
      <c r="L63" s="208"/>
      <c r="M63" s="208"/>
      <c r="N63" s="208" t="s">
        <v>28</v>
      </c>
      <c r="O63" s="208"/>
      <c r="P63" s="5">
        <v>0</v>
      </c>
      <c r="Q63" s="208" t="s">
        <v>27</v>
      </c>
      <c r="R63" s="208"/>
      <c r="S63" s="5">
        <v>0</v>
      </c>
      <c r="T63" s="86"/>
      <c r="V63" s="162">
        <f>IF(N60="D3",-2/6,IF(N60="2D3",-4/6,IF(N60="D6",-3.5/6,IF(N60="2D6",-7/6,N60/6))))</f>
        <v>-0.33333333333333331</v>
      </c>
      <c r="W63" s="12" t="s">
        <v>37</v>
      </c>
      <c r="X63" s="12"/>
      <c r="Y63" s="23"/>
      <c r="Z63" s="23"/>
      <c r="AA63" s="19"/>
      <c r="AB63" s="23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IF(AF64,AJ61*(Z59+X59),0)</f>
        <v>0</v>
      </c>
      <c r="AK63" s="24" t="s">
        <v>65</v>
      </c>
      <c r="AL63" s="24">
        <f>IF(AF64,AL61*(Z59+X59),0)</f>
        <v>0</v>
      </c>
      <c r="AM63" s="25" t="s">
        <v>67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74</v>
      </c>
      <c r="AP63" s="21">
        <f>IF(OR(AF61,AF62),AL64*AN63,AL64*(AN63+X60))</f>
        <v>2.2222222222222223</v>
      </c>
      <c r="AQ63" s="210"/>
      <c r="AR63" s="20">
        <f>IF(AF65,AL64*IF(OR(AF61,AF62),AB59,AB59+X60),0)</f>
        <v>0</v>
      </c>
      <c r="AS63" s="210"/>
      <c r="AT63" s="20">
        <f>IF(AF62,AL64-(AL64*AN63),IF(AF61,(1/6)*AL64,0))</f>
        <v>0</v>
      </c>
      <c r="AU63" s="210"/>
      <c r="AV63" s="20">
        <f>(AN63+X60)*AT63</f>
        <v>0</v>
      </c>
      <c r="AW63" s="210"/>
      <c r="AX63" s="20">
        <f>IF(AF65,AT63*(AB59+X60),0)</f>
        <v>0</v>
      </c>
      <c r="AY63" s="210"/>
      <c r="AZ63" s="20">
        <f t="shared" si="7"/>
        <v>2.2222222222222223</v>
      </c>
      <c r="BA63" s="210"/>
      <c r="BB63" s="20">
        <f>IF(AB62&lt;0,((AZ63-(AR63+AX63))*(1-(V63+V59)))+((AX63+AR63)*(1-(V59+AB62))),AZ63*(1-(V59+V63)))</f>
        <v>1.4814814814814816</v>
      </c>
      <c r="BC63" s="210"/>
      <c r="BD63" s="18">
        <f>IF(AB61&gt;0,((BB63-(AR63+AX63))*V64)+((AR63+AX63)*AB61),BB63*V64)</f>
        <v>1.4814814814814816</v>
      </c>
      <c r="BE63" s="210"/>
      <c r="BF63" s="18">
        <f>(Z62*(AJ60+AJ63+AL60+AL63))+((AR63+AX63)*AB60)</f>
        <v>0</v>
      </c>
      <c r="BG63" s="210"/>
      <c r="BH63" s="181">
        <f t="shared" si="6"/>
        <v>1.4814814814814816</v>
      </c>
      <c r="BI63" s="124" t="s">
        <v>50</v>
      </c>
      <c r="BK63" s="117"/>
    </row>
    <row r="64" spans="1:63" ht="15" customHeight="1">
      <c r="A64" s="59"/>
      <c r="B64" s="60"/>
      <c r="C64" s="60"/>
      <c r="D64" s="40" t="s">
        <v>6</v>
      </c>
      <c r="E64" s="165">
        <f>IF(AND(AD64,AF66),BD64+BF64,NA())</f>
        <v>0.74074074074074081</v>
      </c>
      <c r="F64" s="30">
        <f>IFERROR(E64/P60,NA())</f>
        <v>0.37037037037037041</v>
      </c>
      <c r="G64" s="226"/>
      <c r="H64" s="84"/>
      <c r="I64" s="207" t="s">
        <v>30</v>
      </c>
      <c r="J64" s="207"/>
      <c r="K64" s="207" t="s">
        <v>31</v>
      </c>
      <c r="L64" s="207"/>
      <c r="M64" s="207"/>
      <c r="N64" s="208" t="s">
        <v>29</v>
      </c>
      <c r="O64" s="208"/>
      <c r="P64" s="5">
        <v>0</v>
      </c>
      <c r="Q64" s="208" t="s">
        <v>45</v>
      </c>
      <c r="R64" s="208"/>
      <c r="S64" s="5">
        <v>0</v>
      </c>
      <c r="T64" s="86"/>
      <c r="V64" s="162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Z64" s="23"/>
      <c r="AA64" s="14"/>
      <c r="AB64" s="14"/>
      <c r="AC64" s="14"/>
      <c r="AD64" s="23" t="b">
        <v>1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(AJ60+AJ63)*Z60</f>
        <v>0</v>
      </c>
      <c r="AK64" s="20" t="str">
        <f>"+attacks"</f>
        <v>+attacks</v>
      </c>
      <c r="AL64" s="20">
        <f>IF(V60=1,AJ59,(SUM(AJ59,AJ62,AL59,AL62))+(Z61*(SUM(AJ60,AJ63,AL60,AL63)))-(Z62*(AJ60+AJ63+AL60+AL63)))</f>
        <v>6.666666666666667</v>
      </c>
      <c r="AM64" s="20" t="s">
        <v>62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75</v>
      </c>
      <c r="AP64" s="20">
        <f>IF(OR(AF61,AF62),AL64*AN64,AL64*(AN64+X60))</f>
        <v>1.1111111111111112</v>
      </c>
      <c r="AQ64" s="210"/>
      <c r="AR64" s="20">
        <f>IF(AF65,AL64*IF(OR(AF61,AF62),AB59,AB59+X60),0)</f>
        <v>0</v>
      </c>
      <c r="AS64" s="210"/>
      <c r="AT64" s="20">
        <f>IF(AF62,AL64-(AL64*AN64),IF(AF61,(1/6)*AL64,0))</f>
        <v>0</v>
      </c>
      <c r="AU64" s="210"/>
      <c r="AV64" s="20">
        <f>(AN64+X60)*AT64</f>
        <v>0</v>
      </c>
      <c r="AW64" s="210"/>
      <c r="AX64" s="20">
        <f>IF(AF65,AT64*(AB59+X60),0)</f>
        <v>0</v>
      </c>
      <c r="AY64" s="210"/>
      <c r="AZ64" s="20">
        <f t="shared" si="7"/>
        <v>1.1111111111111112</v>
      </c>
      <c r="BA64" s="210"/>
      <c r="BB64" s="20">
        <f>IF(AB62&lt;0,((AZ64-(AR64+AX64))*(1-(V63+V59)))+((AX64+AR64)*(1-(V59+AB62))),AZ64*(1-(V59+V63)))</f>
        <v>0.74074074074074081</v>
      </c>
      <c r="BC64" s="210"/>
      <c r="BD64" s="18">
        <f>IF(AB61&gt;0,((BB64-(AR64+AX64))*V64)+((AR64+AX64)*AB61),BB64*V64)</f>
        <v>0.74074074074074081</v>
      </c>
      <c r="BE64" s="210"/>
      <c r="BF64" s="18">
        <f>(Z62*(AJ60+AJ63+AL60+AL63))+((AR64+AX64)*AB60)</f>
        <v>0</v>
      </c>
      <c r="BG64" s="210"/>
      <c r="BH64" s="181">
        <f t="shared" si="6"/>
        <v>0.74074074074074081</v>
      </c>
      <c r="BI64" s="124" t="s">
        <v>51</v>
      </c>
      <c r="BK64" s="117"/>
    </row>
    <row r="65" spans="1:63" ht="15" customHeight="1">
      <c r="A65" s="59"/>
      <c r="B65" s="60"/>
      <c r="C65" s="60"/>
      <c r="D65" s="51"/>
      <c r="E65" s="175"/>
      <c r="F65" s="51"/>
      <c r="G65" s="226"/>
      <c r="H65" s="84"/>
      <c r="I65" s="185"/>
      <c r="J65" s="185"/>
      <c r="K65" s="79" t="s">
        <v>83</v>
      </c>
      <c r="L65" s="182" t="s">
        <v>84</v>
      </c>
      <c r="M65" s="79" t="s">
        <v>18</v>
      </c>
      <c r="N65" s="208" t="s">
        <v>26</v>
      </c>
      <c r="O65" s="208"/>
      <c r="P65" s="5">
        <v>0</v>
      </c>
      <c r="Q65" s="217" t="s">
        <v>58</v>
      </c>
      <c r="R65" s="217"/>
      <c r="S65" s="5">
        <v>0</v>
      </c>
      <c r="T65" s="86"/>
      <c r="V65" s="163" t="str">
        <f>IF(AH59,C66,"")</f>
        <v/>
      </c>
      <c r="W65" s="12" t="s">
        <v>109</v>
      </c>
      <c r="X65" s="12"/>
      <c r="Y65" s="23"/>
      <c r="Z65" s="23"/>
      <c r="AA65" s="14"/>
      <c r="AB65" s="14"/>
      <c r="AC65" s="14"/>
      <c r="AD65" s="23">
        <f>COUNTIF(AD59:AD64,TRUE)</f>
        <v>6</v>
      </c>
      <c r="AE65" s="20" t="s">
        <v>81</v>
      </c>
      <c r="AF65" s="14" t="b">
        <v>0</v>
      </c>
      <c r="AG65" s="14" t="s">
        <v>56</v>
      </c>
      <c r="AH65" s="14"/>
      <c r="AI65" s="14"/>
      <c r="AJ65" s="20"/>
      <c r="AK65" s="20"/>
      <c r="AL65" s="20"/>
      <c r="AM65" s="20"/>
      <c r="AN65" s="20"/>
      <c r="AO65" s="20"/>
      <c r="AP65" s="20"/>
      <c r="AQ65" s="181"/>
      <c r="AR65" s="20"/>
      <c r="AS65" s="181"/>
      <c r="AT65" s="20"/>
      <c r="AU65" s="181"/>
      <c r="AV65" s="20"/>
      <c r="AW65" s="181"/>
      <c r="AX65" s="20"/>
      <c r="AY65" s="181"/>
      <c r="AZ65" s="20"/>
      <c r="BA65" s="181"/>
      <c r="BB65" s="20"/>
      <c r="BC65" s="181"/>
      <c r="BE65" s="181"/>
      <c r="BG65" s="181"/>
      <c r="BH65" s="181"/>
      <c r="BI65" s="181"/>
      <c r="BK65" s="117"/>
    </row>
    <row r="66" spans="1:63" ht="15" customHeight="1">
      <c r="A66" s="59"/>
      <c r="B66" s="136" t="s">
        <v>99</v>
      </c>
      <c r="C66" s="140">
        <v>1</v>
      </c>
      <c r="D66" s="188" t="s">
        <v>22</v>
      </c>
      <c r="E66" s="180">
        <f>IFERROR(BJ60,NA())</f>
        <v>1.728395061728395</v>
      </c>
      <c r="F66" s="3">
        <f>IFERROR(E66/P60,NA())</f>
        <v>0.86419753086419748</v>
      </c>
      <c r="G66" s="226"/>
      <c r="H66" s="84"/>
      <c r="I66" s="80"/>
      <c r="J66" s="80"/>
      <c r="K66" s="80"/>
      <c r="L66" s="183"/>
      <c r="M66" s="182"/>
      <c r="N66" s="79"/>
      <c r="O66" s="183"/>
      <c r="P66" s="79"/>
      <c r="Q66" s="81"/>
      <c r="R66" s="81"/>
      <c r="S66" s="79"/>
      <c r="T66" s="88"/>
      <c r="V66" s="162"/>
      <c r="W66" s="12"/>
      <c r="X66" s="12"/>
      <c r="Y66" s="23"/>
      <c r="Z66" s="23"/>
      <c r="AA66" s="14"/>
      <c r="AB66" s="14"/>
      <c r="AC66" s="14"/>
      <c r="AD66" s="14" t="b">
        <v>1</v>
      </c>
      <c r="AE66" s="20" t="s">
        <v>85</v>
      </c>
      <c r="AF66" s="14" t="b">
        <v>1</v>
      </c>
      <c r="AG66" s="14" t="s">
        <v>86</v>
      </c>
      <c r="AH66" s="14"/>
      <c r="AI66" s="14"/>
      <c r="AJ66" s="20"/>
      <c r="AK66" s="20"/>
      <c r="AL66" s="20"/>
      <c r="AM66" s="20"/>
      <c r="AN66" s="20"/>
      <c r="AO66" s="20"/>
      <c r="AP66" s="20"/>
      <c r="AQ66" s="25"/>
      <c r="AR66" s="20"/>
      <c r="AS66" s="25"/>
      <c r="AT66" s="20"/>
      <c r="AU66" s="25"/>
      <c r="AV66" s="20"/>
      <c r="AW66" s="25"/>
      <c r="AX66" s="20"/>
      <c r="AY66" s="25"/>
      <c r="AZ66" s="20"/>
      <c r="BA66" s="25"/>
      <c r="BB66" s="20"/>
      <c r="BC66" s="25"/>
      <c r="BE66" s="25"/>
      <c r="BG66" s="25"/>
      <c r="BH66" s="25"/>
      <c r="BI66" s="25"/>
      <c r="BK66" s="117"/>
    </row>
    <row r="67" spans="1:63" ht="9.9499999999999993" customHeight="1">
      <c r="A67" s="73"/>
      <c r="B67" s="74"/>
      <c r="C67" s="74"/>
      <c r="D67" s="33"/>
      <c r="E67" s="176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63"/>
      <c r="W67" s="20"/>
      <c r="X67" s="20"/>
      <c r="Y67" s="23"/>
      <c r="Z67" s="20"/>
      <c r="AA67" s="20"/>
      <c r="AB67" s="20"/>
      <c r="AC67" s="20"/>
      <c r="AD67" s="20"/>
      <c r="AE67" s="20"/>
      <c r="AF67" s="187"/>
      <c r="AG67" s="187"/>
      <c r="AH67" s="187"/>
      <c r="AI67" s="187"/>
      <c r="AJ67" s="20"/>
      <c r="AK67" s="20"/>
      <c r="AL67" s="20"/>
      <c r="AM67" s="20"/>
      <c r="BK67" s="117"/>
    </row>
    <row r="68" spans="1:63" ht="15" customHeight="1">
      <c r="A68" s="152"/>
      <c r="B68" s="227" t="str">
        <f>IF(I70="","",I70)</f>
        <v>Weapon 5</v>
      </c>
      <c r="C68" s="227"/>
      <c r="D68" s="34"/>
      <c r="E68" s="177" t="s">
        <v>11</v>
      </c>
      <c r="F68" s="34" t="s">
        <v>7</v>
      </c>
      <c r="G68" s="229"/>
      <c r="H68" s="82"/>
      <c r="I68" s="204" t="str">
        <f>IF(I70="","",I70)</f>
        <v>Weapon 5</v>
      </c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83"/>
      <c r="V68" s="205" t="s">
        <v>15</v>
      </c>
      <c r="W68" s="206"/>
      <c r="X68" s="206"/>
      <c r="Y68" s="206"/>
      <c r="Z68" s="206"/>
      <c r="AA68" s="206"/>
      <c r="AB68" s="206"/>
      <c r="AC68" s="206"/>
      <c r="AD68" s="206" t="s">
        <v>21</v>
      </c>
      <c r="AE68" s="206"/>
      <c r="AF68" s="206"/>
      <c r="AG68" s="206"/>
      <c r="AH68" s="192"/>
      <c r="AI68" s="192"/>
      <c r="AJ68" s="206" t="s">
        <v>88</v>
      </c>
      <c r="AK68" s="206"/>
      <c r="AL68" s="206"/>
      <c r="AM68" s="206"/>
      <c r="AN68" s="206"/>
      <c r="AO68" s="206" t="s">
        <v>89</v>
      </c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 t="s">
        <v>90</v>
      </c>
      <c r="BC68" s="206"/>
      <c r="BD68" s="206"/>
      <c r="BE68" s="206"/>
      <c r="BF68" s="206"/>
      <c r="BG68" s="206"/>
      <c r="BH68" s="206"/>
      <c r="BI68" s="206"/>
      <c r="BJ68" s="206" t="s">
        <v>91</v>
      </c>
      <c r="BK68" s="209"/>
    </row>
    <row r="69" spans="1:63" ht="15" customHeight="1">
      <c r="A69" s="153"/>
      <c r="B69" s="228"/>
      <c r="C69" s="228"/>
      <c r="D69" s="41" t="s">
        <v>1</v>
      </c>
      <c r="E69" s="165">
        <f>IF(AND(AD69,AF76),BD69+BF69,NA())</f>
        <v>0.92592592592592615</v>
      </c>
      <c r="F69" s="30">
        <f>IFERROR(E69/P70,NA())</f>
        <v>0.46296296296296308</v>
      </c>
      <c r="G69" s="230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08"/>
      <c r="R69" s="208"/>
      <c r="S69" s="79"/>
      <c r="T69" s="85"/>
      <c r="V69" s="160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-0.16666666666666666</v>
      </c>
      <c r="Y69" s="14" t="str">
        <f>"+- to hit rolls"</f>
        <v>+- to hit rolls</v>
      </c>
      <c r="Z69" s="14">
        <f>IF(AF74,IF(P72="2+",5/6,IF(P72="3+",4/6,IF(P72="4+",3/6,IF(P72="5+",2/6,IF(P72="6+",1/6,IF(P72="7+",0/6)))))),0)</f>
        <v>0</v>
      </c>
      <c r="AA69" s="19" t="s">
        <v>57</v>
      </c>
      <c r="AB69" s="19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87</v>
      </c>
      <c r="AJ69" s="20">
        <f>IF(OR(AF69,AF70),V71*V70,(V70+X69)*V71)</f>
        <v>1.3333333333333335</v>
      </c>
      <c r="AK69" s="20" t="s">
        <v>77</v>
      </c>
      <c r="AL69" s="20">
        <f>IF(OR(AF69,AF70),AJ74*V70,(V70+X69)*AJ74)</f>
        <v>0</v>
      </c>
      <c r="AM69" s="20" t="s">
        <v>79</v>
      </c>
      <c r="AN69" s="20">
        <f>IF(X71&gt;0,X71,IF(AND(X72&gt;0,3&gt;V72),X72,IF(V72&gt;=2*3,5/6,IF(V72&gt;3,4/6,IF(V72=3,3/6,IF(V72&lt;=3/2,1/6,IF(V72&lt;3,2/6)))))))</f>
        <v>0.83333333333333337</v>
      </c>
      <c r="AO69" s="20" t="s">
        <v>70</v>
      </c>
      <c r="AP69" s="21">
        <f>IF(OR(AF71,AF72),AL74*AN69,AL74*(AN69+X70))</f>
        <v>1.1111111111111114</v>
      </c>
      <c r="AQ69" s="210" t="s">
        <v>77</v>
      </c>
      <c r="AR69" s="20">
        <f>IF(AF75,AL74*IF(OR(AF71,AF72),AB69,AB69+X70),0)</f>
        <v>0</v>
      </c>
      <c r="AS69" s="210" t="s">
        <v>64</v>
      </c>
      <c r="AT69" s="20">
        <f>IF(AF72,AL74-(AL74*AN69),IF(AF71,(1/6)*AL74,0))</f>
        <v>0</v>
      </c>
      <c r="AU69" s="210" t="s">
        <v>60</v>
      </c>
      <c r="AV69" s="20">
        <f>(AN69+X70)*AT69</f>
        <v>0</v>
      </c>
      <c r="AW69" s="210" t="s">
        <v>78</v>
      </c>
      <c r="AX69" s="20">
        <f>IF(AF75,AT69*(AB69+X70),0)</f>
        <v>0</v>
      </c>
      <c r="AY69" s="210" t="s">
        <v>65</v>
      </c>
      <c r="AZ69" s="20">
        <f>AV69+AP69</f>
        <v>1.1111111111111114</v>
      </c>
      <c r="BA69" s="210" t="s">
        <v>63</v>
      </c>
      <c r="BB69" s="20">
        <f>IF(AB72&lt;0,((AZ69-(AR69+AX69))*(1-(V73+V69)))+((AX69+AR69)*(1-(V69+AB72))),AZ69*(1-(V69+V73)))</f>
        <v>0.92592592592592615</v>
      </c>
      <c r="BC69" s="210" t="s">
        <v>68</v>
      </c>
      <c r="BD69" s="18">
        <f>IF(AB71&gt;0,((BB69-(AR69+AX69))*V74)+((AR69+AX69)*AB71),BB69*V74)</f>
        <v>0.92592592592592615</v>
      </c>
      <c r="BE69" s="210" t="s">
        <v>76</v>
      </c>
      <c r="BF69" s="18">
        <f>(Z72*(AJ70+AJ73+AL70+AL73))+((AR69+AX69)*AB70)</f>
        <v>0</v>
      </c>
      <c r="BG69" s="210" t="s">
        <v>69</v>
      </c>
      <c r="BH69" s="181">
        <f t="shared" ref="BH69:BH74" si="8">IF(AD69,BD69+BF69,NA())</f>
        <v>0.92592592592592615</v>
      </c>
      <c r="BI69" s="124" t="s">
        <v>46</v>
      </c>
      <c r="BJ69" s="18">
        <f>IFERROR(IF(AD69,E69,0)+IF(AD70,E70,0)+IF(AD71,E71,0)+IF(AD72,E72,0)+IF(AD73,E73,0)+IF(AD74,E74,0),NA())</f>
        <v>4.6296296296296298</v>
      </c>
      <c r="BK69" s="161" t="s">
        <v>82</v>
      </c>
    </row>
    <row r="70" spans="1:63" ht="15" customHeight="1">
      <c r="A70" s="153"/>
      <c r="B70" s="228"/>
      <c r="C70" s="228"/>
      <c r="D70" s="41" t="s">
        <v>2</v>
      </c>
      <c r="E70" s="165">
        <f>IF(AND(AD70,AF76),BD70+BF70,NA())</f>
        <v>0.92592592592592615</v>
      </c>
      <c r="F70" s="30">
        <f>IFERROR(E70/P70,NA())</f>
        <v>0.46296296296296308</v>
      </c>
      <c r="G70" s="230"/>
      <c r="H70" s="84"/>
      <c r="I70" s="4" t="s">
        <v>107</v>
      </c>
      <c r="J70" s="5" t="s">
        <v>20</v>
      </c>
      <c r="K70" s="5" t="s">
        <v>111</v>
      </c>
      <c r="L70" s="5">
        <v>2</v>
      </c>
      <c r="M70" s="5">
        <v>8</v>
      </c>
      <c r="N70" s="5">
        <v>-3</v>
      </c>
      <c r="O70" s="5">
        <v>1</v>
      </c>
      <c r="P70" s="5">
        <v>2</v>
      </c>
      <c r="Q70" s="208"/>
      <c r="R70" s="208"/>
      <c r="S70" s="79"/>
      <c r="T70" s="85"/>
      <c r="V70" s="160">
        <f>(IF(K70="D3",5/6,IF(K70="2D3",3/6,IF(K70="D6",3.5/6,IF(K70="Auto Hit",1,IF(K70="2+",5/6,IF(K70="3+",4/6,IF(K70="4+",3/6,IF(K70="5+",2/6,IF(K70="6+",1/6,0))))))))))</f>
        <v>0.83333333333333337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14">
        <f>IF(AF74,IF(P73="D3",2,IF(P73="2D3",4,IF(P73="D6",3.5,IF(P73="2D6",7,P73)))),0)</f>
        <v>0</v>
      </c>
      <c r="AA70" s="14" t="s">
        <v>41</v>
      </c>
      <c r="AB70" s="14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0</v>
      </c>
      <c r="AG70" s="14" t="s">
        <v>54</v>
      </c>
      <c r="AH70" s="14"/>
      <c r="AI70" s="14"/>
      <c r="AJ70" s="20">
        <f>IF(AF74,V71*IF(OR(AF69,AF70),Z69,Z69+X69),0)</f>
        <v>0</v>
      </c>
      <c r="AK70" s="20" t="s">
        <v>64</v>
      </c>
      <c r="AL70" s="20">
        <f>IF(AF74,AJ74*IF(OR(AF69,AF70),Z69,Z69+X69),0)</f>
        <v>0</v>
      </c>
      <c r="AM70" s="20" t="s">
        <v>66</v>
      </c>
      <c r="AN70" s="20">
        <f>IF(X71&gt;0,X71,IF(AND(X72&gt;0,4&gt;V72),X72,IF(V72&gt;=2*4,5/6,IF(V72&gt;4,4/6,IF(V72=4,3/6,IF(V72&lt;=4/2,1/6,IF(V72&lt;4,2/6)))))))</f>
        <v>0.83333333333333337</v>
      </c>
      <c r="AO70" s="20" t="s">
        <v>71</v>
      </c>
      <c r="AP70" s="21">
        <f>IF(OR(AF71,AF72),AL74*AN70,AL74*(AN70+X70))</f>
        <v>1.1111111111111114</v>
      </c>
      <c r="AQ70" s="210"/>
      <c r="AR70" s="20">
        <f>IF(AF75,AL74*IF(OR(AF71,AF72),AB69,AB69+X70),0)</f>
        <v>0</v>
      </c>
      <c r="AS70" s="210"/>
      <c r="AT70" s="20">
        <f>IF(AF72,AL74-(AL74*AN70),IF(AF71,(1/6)*AL74,0))</f>
        <v>0</v>
      </c>
      <c r="AU70" s="210"/>
      <c r="AV70" s="20">
        <f>(AN70+X70)*AT70</f>
        <v>0</v>
      </c>
      <c r="AW70" s="210"/>
      <c r="AX70" s="20">
        <f>IF(AF75,AT70*(AB69+X70),0)</f>
        <v>0</v>
      </c>
      <c r="AY70" s="210"/>
      <c r="AZ70" s="20">
        <f t="shared" ref="AZ70:AZ74" si="9">AV70+AP70</f>
        <v>1.1111111111111114</v>
      </c>
      <c r="BA70" s="210"/>
      <c r="BB70" s="20">
        <f>IF(AB72&lt;0,((AZ70-(AR70+AX70))*(1-(V73+V69)))+((AX70+AR70)*(1-(V69+AB72))),AZ70*(1-(V69+V73)))</f>
        <v>0.92592592592592615</v>
      </c>
      <c r="BC70" s="210"/>
      <c r="BD70" s="18">
        <f>IF(AB71&gt;0,((BB70-(AR70+AX70))*V74)+((AR70+AX70)*AB71),BB70*V74)</f>
        <v>0.92592592592592615</v>
      </c>
      <c r="BE70" s="210"/>
      <c r="BF70" s="18">
        <f>(Z72*(AJ70+AJ73+AL70+AL73))+((AR70+AX70)*AB70)</f>
        <v>0</v>
      </c>
      <c r="BG70" s="210"/>
      <c r="BH70" s="181">
        <f t="shared" si="8"/>
        <v>0.92592592592592615</v>
      </c>
      <c r="BI70" s="124" t="s">
        <v>47</v>
      </c>
      <c r="BJ70" s="18">
        <f>IFERROR(BJ69/AD75,NA())</f>
        <v>0.77160493827160492</v>
      </c>
      <c r="BK70" s="161" t="s">
        <v>11</v>
      </c>
    </row>
    <row r="71" spans="1:63" ht="15" customHeight="1">
      <c r="A71" s="153"/>
      <c r="B71" s="228"/>
      <c r="C71" s="228"/>
      <c r="D71" s="41" t="s">
        <v>3</v>
      </c>
      <c r="E71" s="165">
        <f>IF(AND(AD71,AF76),BD71+BF71,NA())</f>
        <v>0.74074074074074081</v>
      </c>
      <c r="F71" s="30">
        <f>IFERROR(E71/P70,NA())</f>
        <v>0.37037037037037041</v>
      </c>
      <c r="G71" s="230"/>
      <c r="H71" s="84"/>
      <c r="I71" s="215"/>
      <c r="J71" s="215"/>
      <c r="K71" s="215"/>
      <c r="L71" s="215"/>
      <c r="M71" s="215"/>
      <c r="N71" s="215"/>
      <c r="O71" s="215"/>
      <c r="P71" s="215"/>
      <c r="Q71" s="215"/>
      <c r="R71" s="215"/>
      <c r="S71" s="215"/>
      <c r="T71" s="85"/>
      <c r="V71" s="162">
        <f>(IF(L70="D3",2,IF(L70="2D3",4,IF(L70="D6",3.5,IF(L70="2D6",7,IF(L70="3D6",10.5,L70))))))</f>
        <v>2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14">
        <f>IF(AF74,IF(P74="D3",2,IF(P74="2D3",4,IF(P74="D6",3.5,IF(P74="2D6",7,P74)))),0)</f>
        <v>0</v>
      </c>
      <c r="AA71" s="14" t="s">
        <v>42</v>
      </c>
      <c r="AB71" s="14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/>
      <c r="AI71" s="14"/>
      <c r="AJ71" s="20">
        <f>IF(AF70,V71-(V71*V70),IF(AF69,(1/6)*V71,0))</f>
        <v>0</v>
      </c>
      <c r="AK71" s="20" t="s">
        <v>60</v>
      </c>
      <c r="AL71" s="20">
        <f>IF(AF70,AJ74-(AJ74*V70),IF(AF69,(1/6)*AJ74,0))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0.66666666666666663</v>
      </c>
      <c r="AO71" s="20" t="s">
        <v>72</v>
      </c>
      <c r="AP71" s="21">
        <f>IF(OR(AF71,AF72),AL74*AN71,AL74*(AN71+X70))</f>
        <v>0.88888888888888895</v>
      </c>
      <c r="AQ71" s="210"/>
      <c r="AR71" s="20">
        <f>IF(AF75,AL74*IF(OR(AF71,AF72),AB69,AB69+X70),0)</f>
        <v>0</v>
      </c>
      <c r="AS71" s="210"/>
      <c r="AT71" s="20">
        <f>IF(AF72,AL74-(AL74*AN71),IF(AF71,(1/6)*AL74,0))</f>
        <v>0</v>
      </c>
      <c r="AU71" s="210"/>
      <c r="AV71" s="20">
        <f>(AN71+X70)*AT71</f>
        <v>0</v>
      </c>
      <c r="AW71" s="210"/>
      <c r="AX71" s="20">
        <f>IF(AF75,AT71*(AB69+X70),0)</f>
        <v>0</v>
      </c>
      <c r="AY71" s="210"/>
      <c r="AZ71" s="20">
        <f t="shared" si="9"/>
        <v>0.88888888888888895</v>
      </c>
      <c r="BA71" s="210"/>
      <c r="BB71" s="20">
        <f>IF(AB72&lt;0,((AZ71-(AR71+AX71))*(1-(V73+V69)))+((AX71+AR71)*(1-(V69+AB72))),AZ71*(1-(V69+V73)))</f>
        <v>0.74074074074074081</v>
      </c>
      <c r="BC71" s="210"/>
      <c r="BD71" s="18">
        <f>IF(AB71&gt;0,((BB71-(AR71+AX71))*V74)+((AR71+AX71)*AB71),BB71*V74)</f>
        <v>0.74074074074074081</v>
      </c>
      <c r="BE71" s="210"/>
      <c r="BF71" s="18">
        <f>(Z72*(AJ70+AJ73+AL70+AL73))+((AR71+AX71)*AB70)</f>
        <v>0</v>
      </c>
      <c r="BG71" s="210"/>
      <c r="BH71" s="181">
        <f t="shared" si="8"/>
        <v>0.74074074074074081</v>
      </c>
      <c r="BI71" s="124" t="s">
        <v>48</v>
      </c>
      <c r="BK71" s="117"/>
    </row>
    <row r="72" spans="1:63" ht="15" customHeight="1">
      <c r="A72" s="153"/>
      <c r="B72" s="154"/>
      <c r="C72" s="154"/>
      <c r="D72" s="41" t="s">
        <v>4</v>
      </c>
      <c r="E72" s="165">
        <f>IF(AND(AD72,AF76),BD72+BF72,NA())</f>
        <v>0.74074074074074081</v>
      </c>
      <c r="F72" s="30">
        <f>IFERROR(E72/P70,NA())</f>
        <v>0.37037037037037041</v>
      </c>
      <c r="G72" s="230"/>
      <c r="H72" s="84"/>
      <c r="I72" s="185" t="str">
        <f>"+- to hit"</f>
        <v>+- to hit</v>
      </c>
      <c r="J72" s="5">
        <v>-1</v>
      </c>
      <c r="K72" s="79"/>
      <c r="L72" s="185" t="str">
        <f>"+- to wound"</f>
        <v>+- to wound</v>
      </c>
      <c r="M72" s="5">
        <v>0</v>
      </c>
      <c r="N72" s="208" t="s">
        <v>24</v>
      </c>
      <c r="O72" s="208"/>
      <c r="P72" s="5" t="s">
        <v>19</v>
      </c>
      <c r="Q72" s="208" t="s">
        <v>25</v>
      </c>
      <c r="R72" s="208"/>
      <c r="S72" s="5" t="s">
        <v>19</v>
      </c>
      <c r="T72" s="86"/>
      <c r="V72" s="162">
        <f>IF(M70="D3",2,IF(M70="2D3",4,IF(M70="D6",3.5,IF(M70="2D6",7,M70))))</f>
        <v>8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14">
        <f>IF(AF74,IF(P75="D3",2,IF(P75="2D3",4,IF(P75="D6",3.5,IF(P75="2D6",7,P75)))),0)</f>
        <v>0</v>
      </c>
      <c r="AA72" s="14" t="s">
        <v>40</v>
      </c>
      <c r="AB72" s="14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(V70+X69)*AJ71</f>
        <v>0</v>
      </c>
      <c r="AK72" s="14" t="s">
        <v>78</v>
      </c>
      <c r="AL72" s="22">
        <f>(V70+X69)*AL71</f>
        <v>0</v>
      </c>
      <c r="AM72" s="21" t="s">
        <v>80</v>
      </c>
      <c r="AN72" s="20">
        <f>IF(X71&gt;0,X71,IF(AND(X72&gt;0,6&gt;V72),X72,IF(V72&gt;=2*6,5/6,IF(V72&gt;6,4/6,IF(V72=6,3/6,IF(V72&lt;=6/2,1/6,IF(V72&lt;6,2/6)))))))</f>
        <v>0.66666666666666663</v>
      </c>
      <c r="AO72" s="20" t="s">
        <v>73</v>
      </c>
      <c r="AP72" s="21">
        <f>IF(OR(AF71,AF72),AL74*AN72,AL74*(AN72+X70))</f>
        <v>0.88888888888888895</v>
      </c>
      <c r="AQ72" s="210"/>
      <c r="AR72" s="20">
        <f>IF(AF75,AL74*IF(OR(AF71,AF72),AB69,AB69+X70),0)</f>
        <v>0</v>
      </c>
      <c r="AS72" s="210"/>
      <c r="AT72" s="20">
        <f>IF(AF72,AL74-(AL74*AN72),IF(AF71,(1/6)*AL74,0))</f>
        <v>0</v>
      </c>
      <c r="AU72" s="210"/>
      <c r="AV72" s="20">
        <f>(AN72+X70)*AT72</f>
        <v>0</v>
      </c>
      <c r="AW72" s="210"/>
      <c r="AX72" s="20">
        <f>IF(AF75,AT72*(AB69+X70),0)</f>
        <v>0</v>
      </c>
      <c r="AY72" s="210"/>
      <c r="AZ72" s="20">
        <f t="shared" si="9"/>
        <v>0.88888888888888895</v>
      </c>
      <c r="BA72" s="210"/>
      <c r="BB72" s="20">
        <f>IF(AB72&lt;0,((AZ72-(AR72+AX72))*(1-(V73+V69)))+((AX72+AR72)*(1-(V69+AB72))),AZ72*(1-(V69+V73)))</f>
        <v>0.74074074074074081</v>
      </c>
      <c r="BC72" s="210"/>
      <c r="BD72" s="18">
        <f>IF(AB71&gt;0,((BB72-(AR72+AX72))*V74)+((AR72+AX72)*AB71),BB72*V74)</f>
        <v>0.74074074074074081</v>
      </c>
      <c r="BE72" s="210"/>
      <c r="BF72" s="18">
        <f>(Z72*(AJ70+AJ73+AL70+AL73))+((AR72+AX72)*AB70)</f>
        <v>0</v>
      </c>
      <c r="BG72" s="210"/>
      <c r="BH72" s="181">
        <f t="shared" si="8"/>
        <v>0.74074074074074081</v>
      </c>
      <c r="BI72" s="124" t="s">
        <v>49</v>
      </c>
      <c r="BK72" s="117"/>
    </row>
    <row r="73" spans="1:63" ht="15" customHeight="1">
      <c r="A73" s="153"/>
      <c r="B73" s="154"/>
      <c r="C73" s="154"/>
      <c r="D73" s="41" t="s">
        <v>5</v>
      </c>
      <c r="E73" s="165">
        <f>IF(AND(AD73,AF76),BD73+BF73,NA())</f>
        <v>0.74074074074074081</v>
      </c>
      <c r="F73" s="30">
        <f>IFERROR(E73/P70,NA())</f>
        <v>0.37037037037037041</v>
      </c>
      <c r="G73" s="230"/>
      <c r="H73" s="87"/>
      <c r="I73" s="80"/>
      <c r="J73" s="185" t="s">
        <v>16</v>
      </c>
      <c r="K73" s="208" t="s">
        <v>17</v>
      </c>
      <c r="L73" s="208"/>
      <c r="M73" s="208"/>
      <c r="N73" s="208" t="s">
        <v>28</v>
      </c>
      <c r="O73" s="208"/>
      <c r="P73" s="5">
        <v>0</v>
      </c>
      <c r="Q73" s="208" t="s">
        <v>27</v>
      </c>
      <c r="R73" s="208"/>
      <c r="S73" s="5">
        <v>0</v>
      </c>
      <c r="T73" s="86"/>
      <c r="V73" s="162">
        <f>IF(N70="D3",-2/6,IF(N70="2D3",-4/6,IF(N70="D6",-3.5/6,IF(N70="2D6",-7/6,N70/6))))</f>
        <v>-0.5</v>
      </c>
      <c r="W73" s="12" t="s">
        <v>37</v>
      </c>
      <c r="X73" s="12"/>
      <c r="Y73" s="23"/>
      <c r="Z73" s="23"/>
      <c r="AA73" s="19"/>
      <c r="AB73" s="23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IF(AF74,AJ71*(Z69+X69),0)</f>
        <v>0</v>
      </c>
      <c r="AK73" s="24" t="s">
        <v>65</v>
      </c>
      <c r="AL73" s="24">
        <f>IF(AF74,AL71*(Z69+X69),0)</f>
        <v>0</v>
      </c>
      <c r="AM73" s="25" t="s">
        <v>67</v>
      </c>
      <c r="AN73" s="20">
        <f>IF(X71&gt;0,X71,IF(AND(X72&gt;0,7&gt;V72),X72,IF(V72&gt;=2*7,5/6,IF(V72&gt;7,4/6,IF(V72=7,3/6,IF(V72&lt;=7/2,1/6,IF(V72&lt;7,2/6)))))))</f>
        <v>0.66666666666666663</v>
      </c>
      <c r="AO73" s="20" t="s">
        <v>74</v>
      </c>
      <c r="AP73" s="21">
        <f>IF(OR(AF71,AF72),AL74*AN73,AL74*(AN73+X70))</f>
        <v>0.88888888888888895</v>
      </c>
      <c r="AQ73" s="210"/>
      <c r="AR73" s="20">
        <f>IF(AF75,AL74*IF(OR(AF71,AF72),AB69,AB69+X70),0)</f>
        <v>0</v>
      </c>
      <c r="AS73" s="210"/>
      <c r="AT73" s="20">
        <f>IF(AF72,AL74-(AL74*AN73),IF(AF71,(1/6)*AL74,0))</f>
        <v>0</v>
      </c>
      <c r="AU73" s="210"/>
      <c r="AV73" s="20">
        <f>(AN73+X70)*AT73</f>
        <v>0</v>
      </c>
      <c r="AW73" s="210"/>
      <c r="AX73" s="20">
        <f>IF(AF75,AT73*(AB69+X70),0)</f>
        <v>0</v>
      </c>
      <c r="AY73" s="210"/>
      <c r="AZ73" s="20">
        <f t="shared" si="9"/>
        <v>0.88888888888888895</v>
      </c>
      <c r="BA73" s="210"/>
      <c r="BB73" s="20">
        <f>IF(AB72&lt;0,((AZ73-(AR73+AX73))*(1-(V73+V69)))+((AX73+AR73)*(1-(V69+AB72))),AZ73*(1-(V69+V73)))</f>
        <v>0.74074074074074081</v>
      </c>
      <c r="BC73" s="210"/>
      <c r="BD73" s="18">
        <f>IF(AB71&gt;0,((BB73-(AR73+AX73))*V74)+((AR73+AX73)*AB71),BB73*V74)</f>
        <v>0.74074074074074081</v>
      </c>
      <c r="BE73" s="210"/>
      <c r="BF73" s="18">
        <f>(Z72*(AJ70+AJ73+AL70+AL73))+((AR73+AX73)*AB70)</f>
        <v>0</v>
      </c>
      <c r="BG73" s="210"/>
      <c r="BH73" s="181">
        <f t="shared" si="8"/>
        <v>0.74074074074074081</v>
      </c>
      <c r="BI73" s="124" t="s">
        <v>50</v>
      </c>
      <c r="BK73" s="117"/>
    </row>
    <row r="74" spans="1:63" ht="15" customHeight="1">
      <c r="A74" s="55"/>
      <c r="B74" s="56"/>
      <c r="C74" s="56"/>
      <c r="D74" s="41" t="s">
        <v>6</v>
      </c>
      <c r="E74" s="165">
        <f>IF(AND(AD74,AF76),BD74+BF74,NA())</f>
        <v>0.55555555555555569</v>
      </c>
      <c r="F74" s="30">
        <f>IFERROR(E74/P70,NA())</f>
        <v>0.27777777777777785</v>
      </c>
      <c r="G74" s="230"/>
      <c r="H74" s="84"/>
      <c r="I74" s="207" t="s">
        <v>30</v>
      </c>
      <c r="J74" s="207"/>
      <c r="K74" s="207" t="s">
        <v>31</v>
      </c>
      <c r="L74" s="207"/>
      <c r="M74" s="207"/>
      <c r="N74" s="208" t="s">
        <v>29</v>
      </c>
      <c r="O74" s="208"/>
      <c r="P74" s="5">
        <v>0</v>
      </c>
      <c r="Q74" s="208" t="s">
        <v>45</v>
      </c>
      <c r="R74" s="208"/>
      <c r="S74" s="5">
        <v>0</v>
      </c>
      <c r="T74" s="86"/>
      <c r="V74" s="162">
        <f>IF(O70="D3",2,IF(O70="2D3",4,IF(O70="D6",3.5,IF(O70="2D6",7,IF(O70="2D6 pick highest",161/36,IF(O70="Less than 3 counts as 3",4,O70))))))</f>
        <v>1</v>
      </c>
      <c r="W74" s="12" t="s">
        <v>23</v>
      </c>
      <c r="X74" s="12"/>
      <c r="Y74" s="23"/>
      <c r="Z74" s="23"/>
      <c r="AA74" s="14"/>
      <c r="AB74" s="14"/>
      <c r="AC74" s="14"/>
      <c r="AD74" s="23" t="b">
        <v>1</v>
      </c>
      <c r="AE74" s="20" t="s">
        <v>51</v>
      </c>
      <c r="AF74" s="14" t="b">
        <v>0</v>
      </c>
      <c r="AG74" s="19" t="s">
        <v>57</v>
      </c>
      <c r="AH74" s="19"/>
      <c r="AI74" s="19"/>
      <c r="AJ74" s="20">
        <f>(AJ70+AJ73)*Z70</f>
        <v>0</v>
      </c>
      <c r="AK74" s="20" t="str">
        <f>"+attacks"</f>
        <v>+attacks</v>
      </c>
      <c r="AL74" s="20">
        <f>IF(V70=1,AJ69,(SUM(AJ69,AJ72,AL69,AL72))+(Z71*(SUM(AJ70,AJ73,AL70,AL73)))-(Z72*(AJ70+AJ73+AL70+AL73)))</f>
        <v>1.3333333333333335</v>
      </c>
      <c r="AM74" s="20" t="s">
        <v>62</v>
      </c>
      <c r="AN74" s="20">
        <f>IF(X71&gt;0,X71,IF(AND(X72&gt;0,8&gt;V72),X72,IF(V72&gt;=2*8,5/6,IF(V72&gt;8,4/6,IF(V72=8,3/6,IF(V72&lt;=8/2,1/6,IF(V72&lt;8,2/6)))))))</f>
        <v>0.5</v>
      </c>
      <c r="AO74" s="20" t="s">
        <v>75</v>
      </c>
      <c r="AP74" s="20">
        <f>IF(OR(AF71,AF72),AL74*AN74,AL74*(AN74+X70))</f>
        <v>0.66666666666666674</v>
      </c>
      <c r="AQ74" s="210"/>
      <c r="AR74" s="20">
        <f>IF(AF75,AL74*IF(OR(AF71,AF72),AB69,AB69+X70),0)</f>
        <v>0</v>
      </c>
      <c r="AS74" s="210"/>
      <c r="AT74" s="20">
        <f>IF(AF72,AL74-(AL74*AN74),IF(AF71,(1/6)*AL74,0))</f>
        <v>0</v>
      </c>
      <c r="AU74" s="210"/>
      <c r="AV74" s="20">
        <f>(AN74+X70)*AT74</f>
        <v>0</v>
      </c>
      <c r="AW74" s="210"/>
      <c r="AX74" s="20">
        <f>IF(AF75,AT74*(AB69+X70),0)</f>
        <v>0</v>
      </c>
      <c r="AY74" s="210"/>
      <c r="AZ74" s="20">
        <f t="shared" si="9"/>
        <v>0.66666666666666674</v>
      </c>
      <c r="BA74" s="210"/>
      <c r="BB74" s="20">
        <f>IF(AB72&lt;0,((AZ74-(AR74+AX74))*(1-(V73+V69)))+((AX74+AR74)*(1-(V69+AB72))),AZ74*(1-(V69+V73)))</f>
        <v>0.55555555555555569</v>
      </c>
      <c r="BC74" s="210"/>
      <c r="BD74" s="18">
        <f>IF(AB71&gt;0,((BB74-(AR74+AX74))*V74)+((AR74+AX74)*AB71),BB74*V74)</f>
        <v>0.55555555555555569</v>
      </c>
      <c r="BE74" s="210"/>
      <c r="BF74" s="18">
        <f>(Z72*(AJ70+AJ73+AL70+AL73))+((AR74+AX74)*AB70)</f>
        <v>0</v>
      </c>
      <c r="BG74" s="210"/>
      <c r="BH74" s="181">
        <f t="shared" si="8"/>
        <v>0.55555555555555569</v>
      </c>
      <c r="BI74" s="124" t="s">
        <v>51</v>
      </c>
      <c r="BK74" s="117"/>
    </row>
    <row r="75" spans="1:63" ht="15" customHeight="1">
      <c r="A75" s="55"/>
      <c r="B75" s="56"/>
      <c r="C75" s="56"/>
      <c r="D75" s="49"/>
      <c r="E75" s="178"/>
      <c r="F75" s="49"/>
      <c r="G75" s="230"/>
      <c r="H75" s="84"/>
      <c r="I75" s="185"/>
      <c r="J75" s="185"/>
      <c r="K75" s="79" t="s">
        <v>83</v>
      </c>
      <c r="L75" s="182" t="s">
        <v>84</v>
      </c>
      <c r="M75" s="79" t="s">
        <v>18</v>
      </c>
      <c r="N75" s="208" t="s">
        <v>26</v>
      </c>
      <c r="O75" s="208"/>
      <c r="P75" s="5">
        <v>0</v>
      </c>
      <c r="Q75" s="217" t="s">
        <v>58</v>
      </c>
      <c r="R75" s="217"/>
      <c r="S75" s="5">
        <v>0</v>
      </c>
      <c r="T75" s="86"/>
      <c r="V75" s="163" t="str">
        <f>IF(AH69,C76,"")</f>
        <v/>
      </c>
      <c r="W75" s="12" t="s">
        <v>109</v>
      </c>
      <c r="X75" s="12"/>
      <c r="Y75" s="23"/>
      <c r="Z75" s="23"/>
      <c r="AA75" s="14"/>
      <c r="AB75" s="14"/>
      <c r="AC75" s="14"/>
      <c r="AD75" s="23">
        <f>COUNTIF(AD69:AD74,TRUE)</f>
        <v>6</v>
      </c>
      <c r="AE75" s="20" t="s">
        <v>81</v>
      </c>
      <c r="AF75" s="14" t="b">
        <v>0</v>
      </c>
      <c r="AG75" s="14" t="s">
        <v>56</v>
      </c>
      <c r="AH75" s="14"/>
      <c r="AI75" s="14"/>
      <c r="AJ75" s="20"/>
      <c r="AK75" s="20"/>
      <c r="AL75" s="20"/>
      <c r="AM75" s="20"/>
      <c r="AN75" s="20"/>
      <c r="AO75" s="20"/>
      <c r="AP75" s="20"/>
      <c r="AQ75" s="181"/>
      <c r="AR75" s="20"/>
      <c r="AS75" s="181"/>
      <c r="AT75" s="20"/>
      <c r="AU75" s="181"/>
      <c r="AV75" s="20"/>
      <c r="AW75" s="181"/>
      <c r="AX75" s="20"/>
      <c r="AY75" s="181"/>
      <c r="AZ75" s="20"/>
      <c r="BA75" s="181"/>
      <c r="BB75" s="20"/>
      <c r="BC75" s="181"/>
      <c r="BE75" s="181"/>
      <c r="BG75" s="181"/>
      <c r="BH75" s="181"/>
      <c r="BI75" s="181"/>
      <c r="BK75" s="117"/>
    </row>
    <row r="76" spans="1:63" ht="15" customHeight="1">
      <c r="A76" s="55"/>
      <c r="B76" s="159" t="s">
        <v>99</v>
      </c>
      <c r="C76" s="140">
        <v>1</v>
      </c>
      <c r="D76" s="190" t="s">
        <v>22</v>
      </c>
      <c r="E76" s="180">
        <f>IFERROR(BJ70,NA())</f>
        <v>0.77160493827160492</v>
      </c>
      <c r="F76" s="3">
        <f>IFERROR(E76/P70,NA())</f>
        <v>0.38580246913580246</v>
      </c>
      <c r="G76" s="230"/>
      <c r="H76" s="84"/>
      <c r="I76" s="80"/>
      <c r="J76" s="80"/>
      <c r="K76" s="80"/>
      <c r="L76" s="183"/>
      <c r="M76" s="182"/>
      <c r="N76" s="79"/>
      <c r="O76" s="183"/>
      <c r="P76" s="79"/>
      <c r="Q76" s="81"/>
      <c r="R76" s="81"/>
      <c r="S76" s="79"/>
      <c r="T76" s="88"/>
      <c r="V76" s="162"/>
      <c r="W76" s="12"/>
      <c r="X76" s="12"/>
      <c r="Y76" s="23"/>
      <c r="Z76" s="23"/>
      <c r="AA76" s="14"/>
      <c r="AB76" s="14"/>
      <c r="AC76" s="14"/>
      <c r="AD76" s="14" t="b">
        <v>1</v>
      </c>
      <c r="AE76" s="20" t="s">
        <v>85</v>
      </c>
      <c r="AF76" s="14" t="b">
        <v>1</v>
      </c>
      <c r="AG76" s="14" t="s">
        <v>86</v>
      </c>
      <c r="AH76" s="14"/>
      <c r="AI76" s="14"/>
      <c r="AJ76" s="20"/>
      <c r="AK76" s="20"/>
      <c r="AL76" s="20"/>
      <c r="AM76" s="20"/>
      <c r="AN76" s="20"/>
      <c r="AO76" s="20"/>
      <c r="AP76" s="20"/>
      <c r="AQ76" s="25"/>
      <c r="AR76" s="20"/>
      <c r="AS76" s="25"/>
      <c r="AT76" s="20"/>
      <c r="AU76" s="25"/>
      <c r="AV76" s="20"/>
      <c r="AW76" s="25"/>
      <c r="AX76" s="20"/>
      <c r="AY76" s="25"/>
      <c r="AZ76" s="20"/>
      <c r="BA76" s="25"/>
      <c r="BB76" s="20"/>
      <c r="BC76" s="25"/>
      <c r="BE76" s="25"/>
      <c r="BG76" s="25"/>
      <c r="BH76" s="25"/>
      <c r="BI76" s="25"/>
      <c r="BK76" s="117"/>
    </row>
    <row r="77" spans="1:63" ht="9.9499999999999993" customHeight="1">
      <c r="A77" s="75"/>
      <c r="B77" s="76"/>
      <c r="C77" s="76"/>
      <c r="D77" s="35"/>
      <c r="E77" s="179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63"/>
      <c r="W77" s="20"/>
      <c r="X77" s="20"/>
      <c r="Y77" s="23"/>
      <c r="Z77" s="20"/>
      <c r="AA77" s="20"/>
      <c r="AB77" s="20"/>
      <c r="AC77" s="20"/>
      <c r="AD77" s="20"/>
      <c r="AE77" s="20"/>
      <c r="AF77" s="187"/>
      <c r="AG77" s="187"/>
      <c r="AH77" s="187"/>
      <c r="AI77" s="187"/>
      <c r="AJ77" s="20"/>
      <c r="AK77" s="20"/>
      <c r="AL77" s="20"/>
      <c r="AM77" s="20"/>
      <c r="BK77" s="117"/>
    </row>
    <row r="78" spans="1:63" ht="15" customHeight="1">
      <c r="A78" s="155"/>
      <c r="B78" s="237" t="str">
        <f>IF(I80="","",I80)</f>
        <v>Wapon 6</v>
      </c>
      <c r="C78" s="237"/>
      <c r="D78" s="36"/>
      <c r="E78" s="37" t="s">
        <v>11</v>
      </c>
      <c r="F78" s="36" t="s">
        <v>7</v>
      </c>
      <c r="G78" s="239"/>
      <c r="H78" s="82"/>
      <c r="I78" s="204" t="str">
        <f>IF(I80="","",I80)</f>
        <v>Wapon 6</v>
      </c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83"/>
      <c r="V78" s="205" t="s">
        <v>15</v>
      </c>
      <c r="W78" s="206"/>
      <c r="X78" s="206"/>
      <c r="Y78" s="206"/>
      <c r="Z78" s="206"/>
      <c r="AA78" s="206"/>
      <c r="AB78" s="206"/>
      <c r="AC78" s="206"/>
      <c r="AD78" s="206" t="s">
        <v>21</v>
      </c>
      <c r="AE78" s="206"/>
      <c r="AF78" s="206"/>
      <c r="AG78" s="206"/>
      <c r="AH78" s="192"/>
      <c r="AI78" s="192"/>
      <c r="AJ78" s="206" t="s">
        <v>88</v>
      </c>
      <c r="AK78" s="206"/>
      <c r="AL78" s="206"/>
      <c r="AM78" s="206"/>
      <c r="AN78" s="206"/>
      <c r="AO78" s="206" t="s">
        <v>89</v>
      </c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 t="s">
        <v>90</v>
      </c>
      <c r="BC78" s="206"/>
      <c r="BD78" s="206"/>
      <c r="BE78" s="206"/>
      <c r="BF78" s="206"/>
      <c r="BG78" s="206"/>
      <c r="BH78" s="206"/>
      <c r="BI78" s="206"/>
      <c r="BJ78" s="206" t="s">
        <v>91</v>
      </c>
      <c r="BK78" s="209"/>
    </row>
    <row r="79" spans="1:63" ht="15" customHeight="1">
      <c r="A79" s="156"/>
      <c r="B79" s="238"/>
      <c r="C79" s="238"/>
      <c r="D79" s="48" t="s">
        <v>1</v>
      </c>
      <c r="E79" s="165">
        <f>IF(AND(AD79,AF86),BD79+BF79,NA())</f>
        <v>0.1851851851851852</v>
      </c>
      <c r="F79" s="30">
        <f>IFERROR(E79/P80,NA())</f>
        <v>9.2592592592592601E-2</v>
      </c>
      <c r="G79" s="240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08"/>
      <c r="R79" s="208"/>
      <c r="S79" s="79"/>
      <c r="T79" s="85"/>
      <c r="V79" s="160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0</v>
      </c>
      <c r="Y79" s="14" t="str">
        <f>"+- to hit rolls"</f>
        <v>+- to hit rolls</v>
      </c>
      <c r="Z79" s="14">
        <f>IF(AF84,IF(P82="2+",5/6,IF(P82="3+",4/6,IF(P82="4+",3/6,IF(P82="5+",2/6,IF(P82="6+",1/6,IF(P82="7+",0/6)))))),0)</f>
        <v>0</v>
      </c>
      <c r="AA79" s="19" t="s">
        <v>57</v>
      </c>
      <c r="AB79" s="19">
        <f>IF(AF85,IF(S82="2+",5/6,IF(S82="3+",4/6,IF(S82="4+",3/6,IF(S82="5+",2/6,IF(S82="6+",1/6,IF(S82="7+",0/6)))))),0)</f>
        <v>0</v>
      </c>
      <c r="AC79" s="19" t="s">
        <v>56</v>
      </c>
      <c r="AD79" s="14" t="b">
        <v>1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87</v>
      </c>
      <c r="AJ79" s="20">
        <f>IF(OR(AF79,AF80),V81*V80,(V80+X79)*V81)</f>
        <v>0.83333333333333337</v>
      </c>
      <c r="AK79" s="20" t="s">
        <v>77</v>
      </c>
      <c r="AL79" s="20">
        <f>IF(OR(AF79,AF80),AJ84*V80,(V80+X79)*AJ84)</f>
        <v>0</v>
      </c>
      <c r="AM79" s="20" t="s">
        <v>79</v>
      </c>
      <c r="AN79" s="20">
        <f>IF(X81&gt;0,X81,IF(AND(X82&gt;0,3&gt;V82),X82,IF(V82&gt;=2*3,5/6,IF(V82&gt;3,4/6,IF(V82=3,3/6,IF(V82&lt;=3/2,1/6,IF(V82&lt;3,2/6)))))))</f>
        <v>0.66666666666666663</v>
      </c>
      <c r="AO79" s="20" t="s">
        <v>70</v>
      </c>
      <c r="AP79" s="21">
        <f>IF(OR(AF81,AF82),AL84*AN79,AL84*(AN79+X80))</f>
        <v>0.55555555555555558</v>
      </c>
      <c r="AQ79" s="210" t="s">
        <v>77</v>
      </c>
      <c r="AR79" s="20">
        <f>IF(AF85,AL84*IF(OR(AF81,AF82),AB79,AB79+X80),0)</f>
        <v>0</v>
      </c>
      <c r="AS79" s="210" t="s">
        <v>64</v>
      </c>
      <c r="AT79" s="20">
        <f>IF(AF82,AL84-(AL84*AN79),IF(AF81,(1/6)*AL84,0))</f>
        <v>0</v>
      </c>
      <c r="AU79" s="210" t="s">
        <v>60</v>
      </c>
      <c r="AV79" s="20">
        <f>(AN79+X80)*AT79</f>
        <v>0</v>
      </c>
      <c r="AW79" s="210" t="s">
        <v>78</v>
      </c>
      <c r="AX79" s="20">
        <f>IF(AF85,AT79*(AB79+X80),0)</f>
        <v>0</v>
      </c>
      <c r="AY79" s="210" t="s">
        <v>65</v>
      </c>
      <c r="AZ79" s="20">
        <f>AV79+AP79</f>
        <v>0.55555555555555558</v>
      </c>
      <c r="BA79" s="210" t="s">
        <v>63</v>
      </c>
      <c r="BB79" s="20">
        <f>IF(AB82&lt;0,((AZ79-(AR79+AX79))*(1-(V83+V79)))+((AX79+AR79)*(1-(V79+AB82))),AZ79*(1-(V79+V83)))</f>
        <v>0.1851851851851852</v>
      </c>
      <c r="BC79" s="210" t="s">
        <v>68</v>
      </c>
      <c r="BD79" s="18">
        <f>IF(AB81&gt;0,((BB79-(AR79+AX79))*V84)+((AR79+AX79)*AB81),BB79*V84)</f>
        <v>0.1851851851851852</v>
      </c>
      <c r="BE79" s="210" t="s">
        <v>76</v>
      </c>
      <c r="BF79" s="18">
        <f>(Z82*(AJ80+AJ83+AL80+AL83))+((AR79+AX79)*AB80)</f>
        <v>0</v>
      </c>
      <c r="BG79" s="210" t="s">
        <v>69</v>
      </c>
      <c r="BH79" s="181">
        <f t="shared" ref="BH79:BH84" si="10">IF(AD79,BD79+BF79,NA())</f>
        <v>0.1851851851851852</v>
      </c>
      <c r="BI79" s="124" t="s">
        <v>46</v>
      </c>
      <c r="BJ79" s="18">
        <f>IFERROR(IF(AD79,E79,0)+IF(AD80,E80,0)+IF(AD81,E81,0)+IF(AD82,E82,0)+IF(AD83,E83,0)+IF(AD84,E84,0),NA())</f>
        <v>0.64814814814814814</v>
      </c>
      <c r="BK79" s="161" t="s">
        <v>82</v>
      </c>
    </row>
    <row r="80" spans="1:63" ht="15" customHeight="1">
      <c r="A80" s="156"/>
      <c r="B80" s="238"/>
      <c r="C80" s="238"/>
      <c r="D80" s="48" t="s">
        <v>2</v>
      </c>
      <c r="E80" s="165">
        <f>IF(AND(AD80,AF86),BD80+BF80,NA())</f>
        <v>0.13888888888888892</v>
      </c>
      <c r="F80" s="30">
        <f>IFERROR(E80/P80,NA())</f>
        <v>6.9444444444444461E-2</v>
      </c>
      <c r="G80" s="240"/>
      <c r="H80" s="84"/>
      <c r="I80" s="4" t="s">
        <v>108</v>
      </c>
      <c r="J80" s="5" t="s">
        <v>20</v>
      </c>
      <c r="K80" s="5" t="s">
        <v>111</v>
      </c>
      <c r="L80" s="5">
        <v>1</v>
      </c>
      <c r="M80" s="5">
        <v>4</v>
      </c>
      <c r="N80" s="5">
        <v>0</v>
      </c>
      <c r="O80" s="5">
        <v>1</v>
      </c>
      <c r="P80" s="5">
        <v>2</v>
      </c>
      <c r="Q80" s="208"/>
      <c r="R80" s="208"/>
      <c r="S80" s="79"/>
      <c r="T80" s="85"/>
      <c r="V80" s="160">
        <f>(IF(K80="D3",5/6,IF(K80="2D3",3/6,IF(K80="D6",3.5/6,IF(K80="Auto Hit",1,IF(K80="2+",5/6,IF(K80="3+",4/6,IF(K80="4+",3/6,IF(K80="5+",2/6,IF(K80="6+",1/6,0))))))))))</f>
        <v>0.83333333333333337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14">
        <f>IF(AF84,IF(P83="D3",2,IF(P83="2D3",4,IF(P83="D6",3.5,IF(P83="2D6",7,P83)))),0)</f>
        <v>0</v>
      </c>
      <c r="AA80" s="14" t="s">
        <v>41</v>
      </c>
      <c r="AB80" s="14">
        <f>IF(AF85,IF(S83="D3",2,IF(S83="2D3",4,IF(S83="D6",3.5,IF(S83="2D6",7,S83)))),0)</f>
        <v>0</v>
      </c>
      <c r="AC80" s="14" t="s">
        <v>43</v>
      </c>
      <c r="AD80" s="14" t="b">
        <v>1</v>
      </c>
      <c r="AE80" s="20" t="s">
        <v>47</v>
      </c>
      <c r="AF80" s="14" t="b">
        <v>0</v>
      </c>
      <c r="AG80" s="14" t="s">
        <v>54</v>
      </c>
      <c r="AH80" s="14"/>
      <c r="AI80" s="14"/>
      <c r="AJ80" s="20">
        <f>IF(AF84,V81*IF(OR(AF79,AF80),Z79,Z79+X79),0)</f>
        <v>0</v>
      </c>
      <c r="AK80" s="20" t="s">
        <v>64</v>
      </c>
      <c r="AL80" s="20">
        <f>IF(AF84,AJ84*IF(OR(AF79,AF80),Z79,Z79+X79),0)</f>
        <v>0</v>
      </c>
      <c r="AM80" s="20" t="s">
        <v>66</v>
      </c>
      <c r="AN80" s="20">
        <f>IF(X81&gt;0,X81,IF(AND(X82&gt;0,4&gt;V82),X82,IF(V82&gt;=2*4,5/6,IF(V82&gt;4,4/6,IF(V82=4,3/6,IF(V82&lt;=4/2,1/6,IF(V82&lt;4,2/6)))))))</f>
        <v>0.5</v>
      </c>
      <c r="AO80" s="20" t="s">
        <v>71</v>
      </c>
      <c r="AP80" s="21">
        <f>IF(OR(AF81,AF82),AL84*AN80,AL84*(AN80+X80))</f>
        <v>0.41666666666666669</v>
      </c>
      <c r="AQ80" s="210"/>
      <c r="AR80" s="20">
        <f>IF(AF85,AL84*IF(OR(AF81,AF82),AB79,AB79+X80),0)</f>
        <v>0</v>
      </c>
      <c r="AS80" s="210"/>
      <c r="AT80" s="20">
        <f>IF(AF82,AL84-(AL84*AN80),IF(AF81,(1/6)*AL84,0))</f>
        <v>0</v>
      </c>
      <c r="AU80" s="210"/>
      <c r="AV80" s="20">
        <f>(AN80+X80)*AT80</f>
        <v>0</v>
      </c>
      <c r="AW80" s="210"/>
      <c r="AX80" s="20">
        <f>IF(AF85,AT80*(AB79+X80),0)</f>
        <v>0</v>
      </c>
      <c r="AY80" s="210"/>
      <c r="AZ80" s="20">
        <f t="shared" ref="AZ80:AZ84" si="11">AV80+AP80</f>
        <v>0.41666666666666669</v>
      </c>
      <c r="BA80" s="210"/>
      <c r="BB80" s="20">
        <f>IF(AB82&lt;0,((AZ80-(AR80+AX80))*(1-(V83+V79)))+((AX80+AR80)*(1-(V79+AB82))),AZ80*(1-(V79+V83)))</f>
        <v>0.13888888888888892</v>
      </c>
      <c r="BC80" s="210"/>
      <c r="BD80" s="18">
        <f>IF(AB81&gt;0,((BB80-(AR80+AX80))*V84)+((AR80+AX80)*AB81),BB80*V84)</f>
        <v>0.13888888888888892</v>
      </c>
      <c r="BE80" s="210"/>
      <c r="BF80" s="18">
        <f>(Z82*(AJ80+AJ83+AL80+AL83))+((AR80+AX80)*AB80)</f>
        <v>0</v>
      </c>
      <c r="BG80" s="210"/>
      <c r="BH80" s="181">
        <f t="shared" si="10"/>
        <v>0.13888888888888892</v>
      </c>
      <c r="BI80" s="124" t="s">
        <v>47</v>
      </c>
      <c r="BJ80" s="18">
        <f>IFERROR(BJ79/AD85,NA())</f>
        <v>0.10802469135802469</v>
      </c>
      <c r="BK80" s="161" t="s">
        <v>11</v>
      </c>
    </row>
    <row r="81" spans="1:75" ht="15" customHeight="1">
      <c r="A81" s="156"/>
      <c r="B81" s="238"/>
      <c r="C81" s="238"/>
      <c r="D81" s="48" t="s">
        <v>3</v>
      </c>
      <c r="E81" s="165">
        <f>IF(AND(AD81,AF86),BD81+BF81,NA())</f>
        <v>9.2592592592592601E-2</v>
      </c>
      <c r="F81" s="30">
        <f>IFERROR(E81/P80,NA())</f>
        <v>4.6296296296296301E-2</v>
      </c>
      <c r="G81" s="240"/>
      <c r="H81" s="84"/>
      <c r="I81" s="215"/>
      <c r="J81" s="215"/>
      <c r="K81" s="215"/>
      <c r="L81" s="215"/>
      <c r="M81" s="215"/>
      <c r="N81" s="215"/>
      <c r="O81" s="215"/>
      <c r="P81" s="215"/>
      <c r="Q81" s="215"/>
      <c r="R81" s="215"/>
      <c r="S81" s="215"/>
      <c r="T81" s="85"/>
      <c r="V81" s="162">
        <f>(IF(L80="D3",2,IF(L80="2D3",4,IF(L80="D6",3.5,IF(L80="2D6",7,IF(L80="3D6",10.5,L80))))))</f>
        <v>1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14">
        <f>IF(AF84,IF(P84="D3",2,IF(P84="2D3",4,IF(P84="D6",3.5,IF(P84="2D6",7,P84)))),0)</f>
        <v>0</v>
      </c>
      <c r="AA81" s="14" t="s">
        <v>42</v>
      </c>
      <c r="AB81" s="14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/>
      <c r="AI81" s="14"/>
      <c r="AJ81" s="20">
        <f>IF(AF80,V81-(V81*V80),IF(AF79,(1/6)*V81,0))</f>
        <v>0</v>
      </c>
      <c r="AK81" s="20" t="s">
        <v>60</v>
      </c>
      <c r="AL81" s="20">
        <f>IF(AF80,AJ84-(AJ84*V80),IF(AF79,(1/6)*AJ84,0))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0.33333333333333331</v>
      </c>
      <c r="AO81" s="20" t="s">
        <v>72</v>
      </c>
      <c r="AP81" s="21">
        <f>IF(OR(AF81,AF82),AL84*AN81,AL84*(AN81+X80))</f>
        <v>0.27777777777777779</v>
      </c>
      <c r="AQ81" s="210"/>
      <c r="AR81" s="20">
        <f>IF(AF85,AL84*IF(OR(AF81,AF82),AB79,AB79+X80),0)</f>
        <v>0</v>
      </c>
      <c r="AS81" s="210"/>
      <c r="AT81" s="20">
        <f>IF(AF82,AL84-(AL84*AN81),IF(AF81,(1/6)*AL84,0))</f>
        <v>0</v>
      </c>
      <c r="AU81" s="210"/>
      <c r="AV81" s="20">
        <f>(AN81+X80)*AT81</f>
        <v>0</v>
      </c>
      <c r="AW81" s="210"/>
      <c r="AX81" s="20">
        <f>IF(AF85,AT81*(AB79+X80),0)</f>
        <v>0</v>
      </c>
      <c r="AY81" s="210"/>
      <c r="AZ81" s="20">
        <f t="shared" si="11"/>
        <v>0.27777777777777779</v>
      </c>
      <c r="BA81" s="210"/>
      <c r="BB81" s="20">
        <f>IF(AB82&lt;0,((AZ81-(AR81+AX81))*(1-(V83+V79)))+((AX81+AR81)*(1-(V79+AB82))),AZ81*(1-(V79+V83)))</f>
        <v>9.2592592592592601E-2</v>
      </c>
      <c r="BC81" s="210"/>
      <c r="BD81" s="18">
        <f>IF(AB81&gt;0,((BB81-(AR81+AX81))*V84)+((AR81+AX81)*AB81),BB81*V84)</f>
        <v>9.2592592592592601E-2</v>
      </c>
      <c r="BE81" s="210"/>
      <c r="BF81" s="18">
        <f>(Z82*(AJ80+AJ83+AL80+AL83))+((AR81+AX81)*AB80)</f>
        <v>0</v>
      </c>
      <c r="BG81" s="210"/>
      <c r="BH81" s="181">
        <f t="shared" si="10"/>
        <v>9.2592592592592601E-2</v>
      </c>
      <c r="BI81" s="124" t="s">
        <v>48</v>
      </c>
      <c r="BK81" s="117"/>
    </row>
    <row r="82" spans="1:75" ht="15" customHeight="1">
      <c r="A82" s="156"/>
      <c r="B82" s="157"/>
      <c r="C82" s="157"/>
      <c r="D82" s="48" t="s">
        <v>4</v>
      </c>
      <c r="E82" s="165">
        <f>IF(AND(AD82,AF86),BD82+BF82,NA())</f>
        <v>9.2592592592592601E-2</v>
      </c>
      <c r="F82" s="30">
        <f>IFERROR(E82/P80,NA())</f>
        <v>4.6296296296296301E-2</v>
      </c>
      <c r="G82" s="240"/>
      <c r="H82" s="84"/>
      <c r="I82" s="185" t="str">
        <f>"+- to hit"</f>
        <v>+- to hit</v>
      </c>
      <c r="J82" s="5">
        <v>0</v>
      </c>
      <c r="K82" s="79"/>
      <c r="L82" s="185" t="str">
        <f>"+- to wound"</f>
        <v>+- to wound</v>
      </c>
      <c r="M82" s="5">
        <v>0</v>
      </c>
      <c r="N82" s="208" t="s">
        <v>24</v>
      </c>
      <c r="O82" s="208"/>
      <c r="P82" s="5" t="s">
        <v>19</v>
      </c>
      <c r="Q82" s="208" t="s">
        <v>25</v>
      </c>
      <c r="R82" s="208"/>
      <c r="S82" s="5" t="s">
        <v>19</v>
      </c>
      <c r="T82" s="86"/>
      <c r="V82" s="162">
        <f>IF(M80="D3",2,IF(M80="2D3",4,IF(M80="D6",3.5,IF(M80="2D6",7,M80))))</f>
        <v>4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14">
        <f>IF(AF84,IF(P85="D3",2,IF(P85="2D3",4,IF(P85="D6",3.5,IF(P85="2D6",7,P85)))),0)</f>
        <v>0</v>
      </c>
      <c r="AA82" s="14" t="s">
        <v>40</v>
      </c>
      <c r="AB82" s="14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(V80+X79)*AJ81</f>
        <v>0</v>
      </c>
      <c r="AK82" s="14" t="s">
        <v>78</v>
      </c>
      <c r="AL82" s="22">
        <f>(V80+X79)*AL81</f>
        <v>0</v>
      </c>
      <c r="AM82" s="21" t="s">
        <v>80</v>
      </c>
      <c r="AN82" s="20">
        <f>IF(X81&gt;0,X81,IF(AND(X82&gt;0,6&gt;V82),X82,IF(V82&gt;=2*6,5/6,IF(V82&gt;6,4/6,IF(V82=6,3/6,IF(V82&lt;=6/2,1/6,IF(V82&lt;6,2/6)))))))</f>
        <v>0.33333333333333331</v>
      </c>
      <c r="AO82" s="20" t="s">
        <v>73</v>
      </c>
      <c r="AP82" s="21">
        <f>IF(OR(AF81,AF82),AL84*AN82,AL84*(AN82+X80))</f>
        <v>0.27777777777777779</v>
      </c>
      <c r="AQ82" s="210"/>
      <c r="AR82" s="20">
        <f>IF(AF85,AL84*IF(OR(AF81,AF82),AB79,AB79+X80),0)</f>
        <v>0</v>
      </c>
      <c r="AS82" s="210"/>
      <c r="AT82" s="20">
        <f>IF(AF82,AL84-(AL84*AN82),IF(AF81,(1/6)*AL84,0))</f>
        <v>0</v>
      </c>
      <c r="AU82" s="210"/>
      <c r="AV82" s="20">
        <f>(AN82+X80)*AT82</f>
        <v>0</v>
      </c>
      <c r="AW82" s="210"/>
      <c r="AX82" s="20">
        <f>IF(AF85,AT82*(AB79+X80),0)</f>
        <v>0</v>
      </c>
      <c r="AY82" s="210"/>
      <c r="AZ82" s="20">
        <f t="shared" si="11"/>
        <v>0.27777777777777779</v>
      </c>
      <c r="BA82" s="210"/>
      <c r="BB82" s="20">
        <f>IF(AB82&lt;0,((AZ82-(AR82+AX82))*(1-(V83+V79)))+((AX82+AR82)*(1-(V79+AB82))),AZ82*(1-(V79+V83)))</f>
        <v>9.2592592592592601E-2</v>
      </c>
      <c r="BC82" s="210"/>
      <c r="BD82" s="18">
        <f>IF(AB81&gt;0,((BB82-(AR82+AX82))*V84)+((AR82+AX82)*AB81),BB82*V84)</f>
        <v>9.2592592592592601E-2</v>
      </c>
      <c r="BE82" s="210"/>
      <c r="BF82" s="18">
        <f>(Z82*(AJ80+AJ83+AL80+AL83))+((AR82+AX82)*AB80)</f>
        <v>0</v>
      </c>
      <c r="BG82" s="210"/>
      <c r="BH82" s="181">
        <f t="shared" si="10"/>
        <v>9.2592592592592601E-2</v>
      </c>
      <c r="BI82" s="124" t="s">
        <v>49</v>
      </c>
      <c r="BK82" s="117"/>
    </row>
    <row r="83" spans="1:75" ht="15" customHeight="1">
      <c r="A83" s="156"/>
      <c r="B83" s="157"/>
      <c r="C83" s="157"/>
      <c r="D83" s="48" t="s">
        <v>5</v>
      </c>
      <c r="E83" s="165">
        <f>IF(AND(AD83,AF86),BD83+BF83,NA())</f>
        <v>9.2592592592592601E-2</v>
      </c>
      <c r="F83" s="30">
        <f>IFERROR(E83/P80,NA())</f>
        <v>4.6296296296296301E-2</v>
      </c>
      <c r="G83" s="240"/>
      <c r="H83" s="87"/>
      <c r="I83" s="80"/>
      <c r="J83" s="185" t="s">
        <v>16</v>
      </c>
      <c r="K83" s="208" t="s">
        <v>17</v>
      </c>
      <c r="L83" s="208"/>
      <c r="M83" s="208"/>
      <c r="N83" s="208" t="s">
        <v>28</v>
      </c>
      <c r="O83" s="208"/>
      <c r="P83" s="5">
        <v>0</v>
      </c>
      <c r="Q83" s="208" t="s">
        <v>27</v>
      </c>
      <c r="R83" s="208"/>
      <c r="S83" s="5">
        <v>0</v>
      </c>
      <c r="T83" s="86"/>
      <c r="V83" s="162">
        <f>IF(N80="D3",-2/6,IF(N80="2D3",-4/6,IF(N80="D6",-3.5/6,IF(N80="2D6",-7/6,N80/6))))</f>
        <v>0</v>
      </c>
      <c r="W83" s="12" t="s">
        <v>37</v>
      </c>
      <c r="X83" s="12"/>
      <c r="Y83" s="23"/>
      <c r="Z83" s="23"/>
      <c r="AA83" s="19"/>
      <c r="AB83" s="23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IF(AF84,AJ81*(Z79+X79),0)</f>
        <v>0</v>
      </c>
      <c r="AK83" s="24" t="s">
        <v>65</v>
      </c>
      <c r="AL83" s="24">
        <f>IF(AF84,AL81*(Z79+X79),0)</f>
        <v>0</v>
      </c>
      <c r="AM83" s="25" t="s">
        <v>67</v>
      </c>
      <c r="AN83" s="20">
        <f>IF(X81&gt;0,X81,IF(AND(X82&gt;0,7&gt;V82),X82,IF(V82&gt;=2*7,5/6,IF(V82&gt;7,4/6,IF(V82=7,3/6,IF(V82&lt;=7/2,1/6,IF(V82&lt;7,2/6)))))))</f>
        <v>0.33333333333333331</v>
      </c>
      <c r="AO83" s="20" t="s">
        <v>74</v>
      </c>
      <c r="AP83" s="21">
        <f>IF(OR(AF81,AF82),AL84*AN83,AL84*(AN83+X80))</f>
        <v>0.27777777777777779</v>
      </c>
      <c r="AQ83" s="210"/>
      <c r="AR83" s="20">
        <f>IF(AF85,AL84*IF(OR(AF81,AF82),AB79,AB79+X80),0)</f>
        <v>0</v>
      </c>
      <c r="AS83" s="210"/>
      <c r="AT83" s="20">
        <f>IF(AF82,AL84-(AL84*AN83),IF(AF81,(1/6)*AL84,0))</f>
        <v>0</v>
      </c>
      <c r="AU83" s="210"/>
      <c r="AV83" s="20">
        <f>(AN83+X80)*AT83</f>
        <v>0</v>
      </c>
      <c r="AW83" s="210"/>
      <c r="AX83" s="20">
        <f>IF(AF85,AT83*(AB79+X80),0)</f>
        <v>0</v>
      </c>
      <c r="AY83" s="210"/>
      <c r="AZ83" s="20">
        <f t="shared" si="11"/>
        <v>0.27777777777777779</v>
      </c>
      <c r="BA83" s="210"/>
      <c r="BB83" s="20">
        <f>IF(AB82&lt;0,((AZ83-(AR83+AX83))*(1-(V83+V79)))+((AX83+AR83)*(1-(V79+AB82))),AZ83*(1-(V79+V83)))</f>
        <v>9.2592592592592601E-2</v>
      </c>
      <c r="BC83" s="210"/>
      <c r="BD83" s="18">
        <f>IF(AB81&gt;0,((BB83-(AR83+AX83))*V84)+((AR83+AX83)*AB81),BB83*V84)</f>
        <v>9.2592592592592601E-2</v>
      </c>
      <c r="BE83" s="210"/>
      <c r="BF83" s="18">
        <f>(Z82*(AJ80+AJ83+AL80+AL83))+((AR83+AX83)*AB80)</f>
        <v>0</v>
      </c>
      <c r="BG83" s="210"/>
      <c r="BH83" s="181">
        <f t="shared" si="10"/>
        <v>9.2592592592592601E-2</v>
      </c>
      <c r="BI83" s="124" t="s">
        <v>50</v>
      </c>
      <c r="BK83" s="117"/>
    </row>
    <row r="84" spans="1:75" ht="15" customHeight="1">
      <c r="A84" s="57"/>
      <c r="B84" s="58"/>
      <c r="C84" s="58"/>
      <c r="D84" s="48" t="s">
        <v>6</v>
      </c>
      <c r="E84" s="165">
        <f>IF(AND(AD84,AF86),BD84+BF84,NA())</f>
        <v>4.6296296296296301E-2</v>
      </c>
      <c r="F84" s="30">
        <f>IFERROR(E84/P80,NA())</f>
        <v>2.314814814814815E-2</v>
      </c>
      <c r="G84" s="240"/>
      <c r="H84" s="84"/>
      <c r="I84" s="207" t="s">
        <v>30</v>
      </c>
      <c r="J84" s="207"/>
      <c r="K84" s="207" t="s">
        <v>31</v>
      </c>
      <c r="L84" s="207"/>
      <c r="M84" s="207"/>
      <c r="N84" s="208" t="s">
        <v>29</v>
      </c>
      <c r="O84" s="208"/>
      <c r="P84" s="5">
        <v>0</v>
      </c>
      <c r="Q84" s="208" t="s">
        <v>45</v>
      </c>
      <c r="R84" s="208"/>
      <c r="S84" s="5">
        <v>0</v>
      </c>
      <c r="T84" s="86"/>
      <c r="V84" s="162">
        <f>IF(O80="D3",2,IF(O80="2D3",4,IF(O80="D6",3.5,IF(O80="2D6",7,IF(O80="2D6 pick highest",161/36,IF(O80="Less than 3 counts as 3",4,O80))))))</f>
        <v>1</v>
      </c>
      <c r="W84" s="12" t="s">
        <v>23</v>
      </c>
      <c r="X84" s="12"/>
      <c r="Y84" s="23"/>
      <c r="Z84" s="23"/>
      <c r="AA84" s="14"/>
      <c r="AB84" s="14"/>
      <c r="AC84" s="14"/>
      <c r="AD84" s="23" t="b">
        <v>1</v>
      </c>
      <c r="AE84" s="20" t="s">
        <v>51</v>
      </c>
      <c r="AF84" s="14" t="b">
        <v>0</v>
      </c>
      <c r="AG84" s="19" t="s">
        <v>57</v>
      </c>
      <c r="AH84" s="19"/>
      <c r="AI84" s="19"/>
      <c r="AJ84" s="20">
        <f>(AJ80+AJ83)*Z80</f>
        <v>0</v>
      </c>
      <c r="AK84" s="20" t="str">
        <f>"+attacks"</f>
        <v>+attacks</v>
      </c>
      <c r="AL84" s="20">
        <f>IF(V80=1,AJ79,(SUM(AJ79,AJ82,AL79,AL82))+(Z81*(SUM(AJ80,AJ83,AL80,AL83)))-(Z82*(AJ80+AJ83+AL80+AL83)))</f>
        <v>0.83333333333333337</v>
      </c>
      <c r="AM84" s="20" t="s">
        <v>62</v>
      </c>
      <c r="AN84" s="20">
        <f>IF(X81&gt;0,X81,IF(AND(X82&gt;0,8&gt;V82),X82,IF(V82&gt;=2*8,5/6,IF(V82&gt;8,4/6,IF(V82=8,3/6,IF(V82&lt;=8/2,1/6,IF(V82&lt;8,2/6)))))))</f>
        <v>0.16666666666666666</v>
      </c>
      <c r="AO84" s="20" t="s">
        <v>75</v>
      </c>
      <c r="AP84" s="20">
        <f>IF(OR(AF81,AF82),AL84*AN84,AL84*(AN84+X80))</f>
        <v>0.1388888888888889</v>
      </c>
      <c r="AQ84" s="210"/>
      <c r="AR84" s="20">
        <f>IF(AF85,AL84*IF(OR(AF81,AF82),AB79,AB79+X80),0)</f>
        <v>0</v>
      </c>
      <c r="AS84" s="210"/>
      <c r="AT84" s="20">
        <f>IF(AF82,AL84-(AL84*AN84),IF(AF81,(1/6)*AL84,0))</f>
        <v>0</v>
      </c>
      <c r="AU84" s="210"/>
      <c r="AV84" s="20">
        <f>(AN84+X80)*AT84</f>
        <v>0</v>
      </c>
      <c r="AW84" s="210"/>
      <c r="AX84" s="20">
        <f>IF(AF85,AT84*(AB79+X80),0)</f>
        <v>0</v>
      </c>
      <c r="AY84" s="210"/>
      <c r="AZ84" s="20">
        <f t="shared" si="11"/>
        <v>0.1388888888888889</v>
      </c>
      <c r="BA84" s="210"/>
      <c r="BB84" s="20">
        <f>IF(AB82&lt;0,((AZ84-(AR84+AX84))*(1-(V83+V79)))+((AX84+AR84)*(1-(V79+AB82))),AZ84*(1-(V79+V83)))</f>
        <v>4.6296296296296301E-2</v>
      </c>
      <c r="BC84" s="210"/>
      <c r="BD84" s="18">
        <f>IF(AB81&gt;0,((BB84-(AR84+AX84))*V84)+((AR84+AX84)*AB81),BB84*V84)</f>
        <v>4.6296296296296301E-2</v>
      </c>
      <c r="BE84" s="210"/>
      <c r="BF84" s="18">
        <f>(Z82*(AJ80+AJ83+AL80+AL83))+((AR84+AX84)*AB80)</f>
        <v>0</v>
      </c>
      <c r="BG84" s="210"/>
      <c r="BH84" s="181">
        <f t="shared" si="10"/>
        <v>4.6296296296296301E-2</v>
      </c>
      <c r="BI84" s="124" t="s">
        <v>51</v>
      </c>
      <c r="BK84" s="117"/>
    </row>
    <row r="85" spans="1:75" ht="15" customHeight="1">
      <c r="A85" s="57"/>
      <c r="B85" s="58"/>
      <c r="C85" s="58"/>
      <c r="D85" s="48"/>
      <c r="E85" s="48"/>
      <c r="F85" s="48"/>
      <c r="G85" s="240"/>
      <c r="H85" s="84"/>
      <c r="I85" s="185"/>
      <c r="J85" s="185"/>
      <c r="K85" s="79" t="s">
        <v>83</v>
      </c>
      <c r="L85" s="182" t="s">
        <v>84</v>
      </c>
      <c r="M85" s="79" t="s">
        <v>18</v>
      </c>
      <c r="N85" s="208" t="s">
        <v>26</v>
      </c>
      <c r="O85" s="208"/>
      <c r="P85" s="5">
        <v>0</v>
      </c>
      <c r="Q85" s="217" t="s">
        <v>58</v>
      </c>
      <c r="R85" s="217"/>
      <c r="S85" s="5">
        <v>0</v>
      </c>
      <c r="T85" s="86"/>
      <c r="V85" s="163" t="str">
        <f>IF(AH79,C86,"")</f>
        <v/>
      </c>
      <c r="W85" s="12" t="s">
        <v>109</v>
      </c>
      <c r="X85" s="12"/>
      <c r="Y85" s="23"/>
      <c r="Z85" s="23"/>
      <c r="AA85" s="14"/>
      <c r="AB85" s="14"/>
      <c r="AC85" s="14"/>
      <c r="AD85" s="23">
        <f>COUNTIF(AD79:AD84,TRUE)</f>
        <v>6</v>
      </c>
      <c r="AE85" s="20" t="s">
        <v>81</v>
      </c>
      <c r="AF85" s="14" t="b">
        <v>0</v>
      </c>
      <c r="AG85" s="14" t="s">
        <v>56</v>
      </c>
      <c r="AH85" s="14"/>
      <c r="AI85" s="14"/>
      <c r="AJ85" s="20"/>
      <c r="AK85" s="20"/>
      <c r="AL85" s="20"/>
      <c r="AM85" s="20"/>
      <c r="AN85" s="20"/>
      <c r="AO85" s="20"/>
      <c r="AP85" s="20"/>
      <c r="AQ85" s="181"/>
      <c r="AR85" s="20"/>
      <c r="AS85" s="181"/>
      <c r="AT85" s="20"/>
      <c r="AU85" s="181"/>
      <c r="AV85" s="20"/>
      <c r="AW85" s="181"/>
      <c r="AX85" s="20"/>
      <c r="AY85" s="181"/>
      <c r="AZ85" s="20"/>
      <c r="BA85" s="181"/>
      <c r="BB85" s="20"/>
      <c r="BC85" s="181"/>
      <c r="BE85" s="181"/>
      <c r="BG85" s="181"/>
      <c r="BH85" s="181"/>
      <c r="BI85" s="181"/>
      <c r="BK85" s="117"/>
    </row>
    <row r="86" spans="1:75" ht="15" customHeight="1">
      <c r="A86" s="57"/>
      <c r="B86" s="158" t="s">
        <v>99</v>
      </c>
      <c r="C86" s="140">
        <v>1</v>
      </c>
      <c r="D86" s="191" t="s">
        <v>22</v>
      </c>
      <c r="E86" s="180">
        <f>IFERROR(BJ80,NA())</f>
        <v>0.10802469135802469</v>
      </c>
      <c r="F86" s="3">
        <f>IFERROR(E86/P80,NA())</f>
        <v>5.4012345679012343E-2</v>
      </c>
      <c r="G86" s="240"/>
      <c r="H86" s="84"/>
      <c r="I86" s="80"/>
      <c r="J86" s="80"/>
      <c r="K86" s="80"/>
      <c r="L86" s="183"/>
      <c r="M86" s="182"/>
      <c r="N86" s="79"/>
      <c r="O86" s="183"/>
      <c r="P86" s="79"/>
      <c r="Q86" s="81"/>
      <c r="R86" s="81"/>
      <c r="S86" s="79"/>
      <c r="T86" s="88"/>
      <c r="V86" s="162"/>
      <c r="W86" s="12"/>
      <c r="X86" s="12"/>
      <c r="Y86" s="23"/>
      <c r="Z86" s="23"/>
      <c r="AA86" s="14"/>
      <c r="AB86" s="14"/>
      <c r="AC86" s="14"/>
      <c r="AD86" s="14" t="b">
        <v>1</v>
      </c>
      <c r="AE86" s="20" t="s">
        <v>85</v>
      </c>
      <c r="AF86" s="14" t="b">
        <v>1</v>
      </c>
      <c r="AG86" s="14" t="s">
        <v>86</v>
      </c>
      <c r="AH86" s="14"/>
      <c r="AI86" s="14"/>
      <c r="AJ86" s="20"/>
      <c r="AK86" s="20"/>
      <c r="AL86" s="20"/>
      <c r="AM86" s="20"/>
      <c r="AN86" s="20"/>
      <c r="AO86" s="20"/>
      <c r="AP86" s="20"/>
      <c r="AQ86" s="25"/>
      <c r="AR86" s="20"/>
      <c r="AS86" s="25"/>
      <c r="AT86" s="20"/>
      <c r="AU86" s="25"/>
      <c r="AV86" s="20"/>
      <c r="AW86" s="25"/>
      <c r="AX86" s="20"/>
      <c r="AY86" s="25"/>
      <c r="AZ86" s="20"/>
      <c r="BA86" s="25"/>
      <c r="BB86" s="20"/>
      <c r="BC86" s="25"/>
      <c r="BE86" s="25"/>
      <c r="BG86" s="25"/>
      <c r="BH86" s="25"/>
      <c r="BI86" s="25"/>
      <c r="BK86" s="117"/>
    </row>
    <row r="87" spans="1:75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93"/>
      <c r="W87" s="194"/>
      <c r="X87" s="194"/>
      <c r="Y87" s="195"/>
      <c r="Z87" s="194"/>
      <c r="AA87" s="194"/>
      <c r="AB87" s="194"/>
      <c r="AC87" s="194"/>
      <c r="AD87" s="194"/>
      <c r="AE87" s="194"/>
      <c r="AF87" s="196"/>
      <c r="AG87" s="196"/>
      <c r="AH87" s="196"/>
      <c r="AI87" s="196"/>
      <c r="AJ87" s="194"/>
      <c r="AK87" s="194"/>
      <c r="AL87" s="194"/>
      <c r="AM87" s="194"/>
      <c r="AN87" s="197"/>
      <c r="AO87" s="197"/>
      <c r="AP87" s="197"/>
      <c r="AQ87" s="197"/>
      <c r="AR87" s="197"/>
      <c r="AS87" s="197"/>
      <c r="AT87" s="197"/>
      <c r="AU87" s="197"/>
      <c r="AV87" s="197"/>
      <c r="AW87" s="197"/>
      <c r="AX87" s="197"/>
      <c r="AY87" s="197"/>
      <c r="AZ87" s="197"/>
      <c r="BA87" s="197"/>
      <c r="BB87" s="197"/>
      <c r="BC87" s="197"/>
      <c r="BD87" s="197"/>
      <c r="BE87" s="197"/>
      <c r="BF87" s="197"/>
      <c r="BG87" s="197"/>
      <c r="BH87" s="197"/>
      <c r="BI87" s="197"/>
      <c r="BJ87" s="141"/>
      <c r="BK87" s="119"/>
    </row>
    <row r="88" spans="1:75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6"/>
      <c r="BK88" s="117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</row>
    <row r="89" spans="1:75" s="13" customFormat="1" ht="15" customHeight="1">
      <c r="A89" s="231" t="s">
        <v>100</v>
      </c>
      <c r="B89" s="232"/>
      <c r="C89" s="232"/>
      <c r="D89" s="96"/>
      <c r="E89" s="97" t="s">
        <v>11</v>
      </c>
      <c r="F89" s="96" t="s">
        <v>7</v>
      </c>
      <c r="G89" s="235"/>
      <c r="I89" s="78" t="s">
        <v>13</v>
      </c>
      <c r="J89" s="78" t="s">
        <v>8</v>
      </c>
      <c r="K89" s="95"/>
      <c r="L89" s="95"/>
      <c r="M89" s="95"/>
      <c r="N89" s="95"/>
      <c r="O89" s="95"/>
      <c r="U89" s="17"/>
      <c r="V89" s="216" t="s">
        <v>92</v>
      </c>
      <c r="W89" s="199"/>
      <c r="X89" s="199"/>
      <c r="Y89" s="199"/>
      <c r="Z89" s="199"/>
      <c r="AA89" s="199"/>
      <c r="AB89" s="199"/>
      <c r="AC89" s="199"/>
      <c r="AD89" s="199" t="s">
        <v>21</v>
      </c>
      <c r="AE89" s="199"/>
      <c r="AF89" s="199"/>
      <c r="AG89" s="199"/>
      <c r="AH89" s="199" t="s">
        <v>91</v>
      </c>
      <c r="AI89" s="199"/>
      <c r="BK89" s="117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</row>
    <row r="90" spans="1:75" s="13" customFormat="1" ht="15" customHeight="1">
      <c r="A90" s="233"/>
      <c r="B90" s="234"/>
      <c r="C90" s="234"/>
      <c r="D90" s="98" t="s">
        <v>1</v>
      </c>
      <c r="E90" s="165">
        <f>IF(AND(AF96,AD90),V90,NA())</f>
        <v>0</v>
      </c>
      <c r="F90" s="30">
        <f>IFERROR(E90/J90,NA())</f>
        <v>0</v>
      </c>
      <c r="G90" s="236"/>
      <c r="I90" s="4"/>
      <c r="J90" s="5">
        <v>118</v>
      </c>
      <c r="K90" s="95"/>
      <c r="L90" s="95"/>
      <c r="M90" s="95"/>
      <c r="N90" s="95"/>
      <c r="O90" s="95"/>
      <c r="U90" s="17"/>
      <c r="V90" s="163">
        <f>SUM(IF(V35=1,IFERROR(BH29,0),0),IF(V45=1,IFERROR(BH39,0),0),IF(V55=1,IFERROR(BH49,0),0),IF(V65=1,IFERROR(BH59,0),0),IF(V75=1,IFERROR(BH69,0),0),IF(V85=1,IFERROR(BH79,0),0))</f>
        <v>0</v>
      </c>
      <c r="W90" s="23" t="s">
        <v>93</v>
      </c>
      <c r="AD90" s="18" t="b">
        <v>1</v>
      </c>
      <c r="AE90" s="23" t="s">
        <v>46</v>
      </c>
      <c r="AH90" s="18">
        <f>IFERROR(IF(AD90,E90,0)+IF(AD91,E91,0)+IF(AD92,E92,0)+IF(AD93,E93,0)+IF(AD94,E94,0)+IF(AD95,E95,0),NA())</f>
        <v>0</v>
      </c>
      <c r="AI90" s="18" t="s">
        <v>82</v>
      </c>
      <c r="BK90" s="117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</row>
    <row r="91" spans="1:75" s="13" customFormat="1" ht="15" customHeight="1">
      <c r="A91" s="233"/>
      <c r="B91" s="234"/>
      <c r="C91" s="234"/>
      <c r="D91" s="98" t="s">
        <v>2</v>
      </c>
      <c r="E91" s="165">
        <f>IF(AND(AF96,AD91),V91,NA())</f>
        <v>0</v>
      </c>
      <c r="F91" s="30">
        <f>IFERROR(E91/J90,NA())</f>
        <v>0</v>
      </c>
      <c r="G91" s="236"/>
      <c r="U91" s="17"/>
      <c r="V91" s="163">
        <f>SUM(IF(V35=1,IFERROR(BH30,0),0),IF(V45=1,IFERROR(BH40,0),0),IF(V55=1,IFERROR(BH50,0),0),IF(V65=1,IFERROR(BH60,0),0),IF(V75=1,IFERROR(BH70,0),0),IF(V85=1,IFERROR(BH80,0),0))</f>
        <v>0</v>
      </c>
      <c r="W91" s="23" t="s">
        <v>94</v>
      </c>
      <c r="AD91" s="18" t="b">
        <v>1</v>
      </c>
      <c r="AE91" s="23" t="s">
        <v>47</v>
      </c>
      <c r="AH91" s="18">
        <f>IFERROR(AH90/AD96,NA())</f>
        <v>0</v>
      </c>
      <c r="AI91" s="18" t="s">
        <v>11</v>
      </c>
      <c r="BK91" s="117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</row>
    <row r="92" spans="1:75" s="13" customFormat="1" ht="15" customHeight="1">
      <c r="A92" s="233"/>
      <c r="B92" s="234"/>
      <c r="C92" s="234"/>
      <c r="D92" s="98" t="s">
        <v>3</v>
      </c>
      <c r="E92" s="165">
        <f>IF(AND(AF96,AD92),V92,NA())</f>
        <v>0</v>
      </c>
      <c r="F92" s="30">
        <f>IFERROR(E92/J90,NA())</f>
        <v>0</v>
      </c>
      <c r="G92" s="236"/>
      <c r="U92" s="17"/>
      <c r="V92" s="163">
        <f>SUM(IF(V35=1,IFERROR(BH31,0),0),IF(V45=1,IFERROR(BH41,0),0),IF(V55=1,IFERROR(BH51,0),0),IF(V65=1,IFERROR(BH61,0),0),IF(V75=1,IFERROR(BH71,0),0),IF(V85=1,IFERROR(BH81,0),0))</f>
        <v>0</v>
      </c>
      <c r="W92" s="23" t="s">
        <v>95</v>
      </c>
      <c r="AD92" s="18" t="b">
        <v>1</v>
      </c>
      <c r="AE92" s="23" t="s">
        <v>48</v>
      </c>
      <c r="BK92" s="117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</row>
    <row r="93" spans="1:75" s="13" customFormat="1" ht="15" customHeight="1">
      <c r="A93" s="233"/>
      <c r="B93" s="234"/>
      <c r="C93" s="234"/>
      <c r="D93" s="98" t="s">
        <v>4</v>
      </c>
      <c r="E93" s="165">
        <f>IF(AND(AF96,AD93),V93,NA())</f>
        <v>0</v>
      </c>
      <c r="F93" s="30">
        <f>IFERROR(E93/J90,NA())</f>
        <v>0</v>
      </c>
      <c r="G93" s="236"/>
      <c r="U93" s="17"/>
      <c r="V93" s="163">
        <f>SUM(IF(V35=1,IFERROR(BH32,0),0),IF(V45=1,IFERROR(BH42,0),0),IF(V55=1,IFERROR(BH52,0),0),IF(V65=1,IFERROR(BH62,0),0),IF(V75=1,IFERROR(BH72,0),0),IF(V85=1,IFERROR(BH82,0),0))</f>
        <v>0</v>
      </c>
      <c r="W93" s="23" t="s">
        <v>96</v>
      </c>
      <c r="AD93" s="18" t="b">
        <v>1</v>
      </c>
      <c r="AE93" s="23" t="s">
        <v>49</v>
      </c>
      <c r="BK93" s="117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</row>
    <row r="94" spans="1:75" s="13" customFormat="1" ht="15" customHeight="1">
      <c r="A94" s="233"/>
      <c r="B94" s="234"/>
      <c r="C94" s="234"/>
      <c r="D94" s="98" t="s">
        <v>5</v>
      </c>
      <c r="E94" s="165">
        <f>IF(AND(AF96,AD94),V94,NA())</f>
        <v>0</v>
      </c>
      <c r="F94" s="30">
        <f>IFERROR(E94/J90,NA())</f>
        <v>0</v>
      </c>
      <c r="G94" s="236"/>
      <c r="U94" s="17"/>
      <c r="V94" s="163">
        <f>SUM(IF(V35=1,IFERROR(BH33,0),0),IF(V45=1,IFERROR(BH43,0),0),IF(V55=1,IFERROR(BH53,0),0),IF(V65=1,IFERROR(BH63,0),0),IF(V75=1,IFERROR(BH73,0),0),IF(V85=1,IFERROR(BH83,0),0))</f>
        <v>0</v>
      </c>
      <c r="W94" s="23" t="s">
        <v>97</v>
      </c>
      <c r="AD94" s="18" t="b">
        <v>1</v>
      </c>
      <c r="AE94" s="23" t="s">
        <v>50</v>
      </c>
      <c r="BK94" s="117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</row>
    <row r="95" spans="1:75" s="13" customFormat="1" ht="15" customHeight="1">
      <c r="A95" s="99"/>
      <c r="B95" s="100"/>
      <c r="C95" s="100"/>
      <c r="D95" s="98" t="s">
        <v>6</v>
      </c>
      <c r="E95" s="165" t="e">
        <f>IF(AND(AF96,AD95),V95,NA())</f>
        <v>#N/A</v>
      </c>
      <c r="F95" s="30" t="e">
        <f>IFERROR(E95/J90,NA())</f>
        <v>#N/A</v>
      </c>
      <c r="G95" s="236"/>
      <c r="U95" s="17"/>
      <c r="V95" s="163">
        <f>SUM(IF(V35=1,IFERROR(BH34,0),0),IF(V45=1,IFERROR(BH44,0),0),IF(V55=1,IFERROR(BH54,0),0),IF(V65=1,IFERROR(BH64,0),0),IF(V75=1,IFERROR(BH74,0),0),IF(V85=1,IFERROR(BH84,0),0))</f>
        <v>0</v>
      </c>
      <c r="W95" s="23" t="s">
        <v>98</v>
      </c>
      <c r="AD95" s="18" t="b">
        <v>0</v>
      </c>
      <c r="AE95" s="23" t="s">
        <v>51</v>
      </c>
      <c r="BK95" s="117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</row>
    <row r="96" spans="1:75" s="13" customFormat="1" ht="15" customHeight="1">
      <c r="A96" s="99"/>
      <c r="B96" s="100"/>
      <c r="C96" s="100"/>
      <c r="D96" s="98"/>
      <c r="E96" s="98"/>
      <c r="F96" s="98"/>
      <c r="G96" s="236"/>
      <c r="U96" s="17"/>
      <c r="V96" s="116"/>
      <c r="AD96" s="18">
        <f>COUNTIF(AD90:AD95,TRUE)</f>
        <v>5</v>
      </c>
      <c r="AE96" s="23" t="s">
        <v>81</v>
      </c>
      <c r="AF96" s="18" t="b">
        <v>1</v>
      </c>
      <c r="AG96" s="14" t="s">
        <v>86</v>
      </c>
      <c r="BK96" s="117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</row>
    <row r="97" spans="1:88" s="13" customFormat="1" ht="15" customHeight="1">
      <c r="A97" s="99"/>
      <c r="B97" s="100"/>
      <c r="C97" s="100"/>
      <c r="D97" s="101" t="s">
        <v>22</v>
      </c>
      <c r="E97" s="3">
        <f>IFERROR(AH91,NA())</f>
        <v>0</v>
      </c>
      <c r="F97" s="3">
        <f>IFERROR(E97/J90,NA())</f>
        <v>0</v>
      </c>
      <c r="G97" s="236"/>
      <c r="U97" s="17"/>
      <c r="V97" s="116"/>
      <c r="BK97" s="117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</row>
    <row r="98" spans="1:88" s="13" customFormat="1" ht="9.9499999999999993" customHeight="1">
      <c r="A98" s="102"/>
      <c r="B98" s="103"/>
      <c r="C98" s="103"/>
      <c r="D98" s="104"/>
      <c r="E98" s="104"/>
      <c r="F98" s="104"/>
      <c r="G98" s="105"/>
      <c r="U98" s="17"/>
      <c r="V98" s="116"/>
      <c r="BK98" s="117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</row>
    <row r="99" spans="1:88" s="13" customFormat="1" ht="15" customHeight="1">
      <c r="A99" s="247" t="s">
        <v>101</v>
      </c>
      <c r="B99" s="248"/>
      <c r="C99" s="248"/>
      <c r="D99" s="106"/>
      <c r="E99" s="107" t="s">
        <v>11</v>
      </c>
      <c r="F99" s="106" t="s">
        <v>7</v>
      </c>
      <c r="G99" s="251"/>
      <c r="I99" s="78" t="s">
        <v>13</v>
      </c>
      <c r="J99" s="78" t="s">
        <v>8</v>
      </c>
      <c r="U99" s="17"/>
      <c r="V99" s="205" t="s">
        <v>92</v>
      </c>
      <c r="W99" s="206"/>
      <c r="X99" s="206"/>
      <c r="Y99" s="206"/>
      <c r="Z99" s="206"/>
      <c r="AA99" s="206"/>
      <c r="AB99" s="206"/>
      <c r="AC99" s="206"/>
      <c r="AD99" s="206" t="s">
        <v>21</v>
      </c>
      <c r="AE99" s="206"/>
      <c r="AF99" s="206"/>
      <c r="AG99" s="206"/>
      <c r="AH99" s="206" t="s">
        <v>91</v>
      </c>
      <c r="AI99" s="206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198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</row>
    <row r="100" spans="1:88" s="13" customFormat="1" ht="15" customHeight="1">
      <c r="A100" s="249"/>
      <c r="B100" s="250"/>
      <c r="C100" s="250"/>
      <c r="D100" s="108" t="s">
        <v>1</v>
      </c>
      <c r="E100" s="165">
        <f>IF(AND(AF106,AD100),V100,NA())</f>
        <v>0</v>
      </c>
      <c r="F100" s="30">
        <f>IFERROR(E100/J100,NA())</f>
        <v>0</v>
      </c>
      <c r="G100" s="252"/>
      <c r="I100" s="4"/>
      <c r="J100" s="5">
        <v>138</v>
      </c>
      <c r="U100" s="17"/>
      <c r="V100" s="163">
        <f>SUM(IF(V35=2,IFERROR(BH29,0),0),IF(V45=2,IFERROR(BH39,0),0),IF(V55=2,IFERROR(BH49,0),0),IF(V65=2,IFERROR(BH59,0),0),IF(V75=2,IFERROR(BH69,0),0),IF(V85=2,IFERROR(BH79,0),0))</f>
        <v>0</v>
      </c>
      <c r="W100" s="23" t="s">
        <v>93</v>
      </c>
      <c r="AD100" s="18" t="b">
        <v>1</v>
      </c>
      <c r="AE100" s="23" t="s">
        <v>46</v>
      </c>
      <c r="AH100" s="18">
        <f>IFERROR(IF(AD100,E100,0)+IF(AD101,E101,0)+IF(AD102,E102,0)+IF(AD103,E103,0)+IF(AD104,E104,0)+IF(AD105,E105,0),NA())</f>
        <v>0</v>
      </c>
      <c r="AI100" s="18" t="s">
        <v>82</v>
      </c>
      <c r="BK100" s="117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</row>
    <row r="101" spans="1:88" s="13" customFormat="1" ht="15" customHeight="1">
      <c r="A101" s="249"/>
      <c r="B101" s="250"/>
      <c r="C101" s="250"/>
      <c r="D101" s="108" t="s">
        <v>2</v>
      </c>
      <c r="E101" s="165">
        <f>IF(AND(AF106,AD101),V101,NA())</f>
        <v>0</v>
      </c>
      <c r="F101" s="30">
        <f>IFERROR(E101/J100,NA())</f>
        <v>0</v>
      </c>
      <c r="G101" s="252"/>
      <c r="U101" s="17"/>
      <c r="V101" s="163">
        <f>SUM(IF(V35=2,IFERROR(BH30,0),0),IF(V45=2,IFERROR(BH40,0),0),IF(V55=2,IFERROR(BH50,0),0),IF(V65=2,IFERROR(BH60,0),0),IF(V75=2,IFERROR(BH70,0),0),IF(V85=2,IFERROR(BH80,0),0))</f>
        <v>0</v>
      </c>
      <c r="W101" s="23" t="s">
        <v>94</v>
      </c>
      <c r="AD101" s="18" t="b">
        <v>1</v>
      </c>
      <c r="AE101" s="23" t="s">
        <v>47</v>
      </c>
      <c r="AH101" s="18">
        <f>IFERROR(AH100/AD106,NA())</f>
        <v>0</v>
      </c>
      <c r="AI101" s="18" t="s">
        <v>11</v>
      </c>
      <c r="BK101" s="117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</row>
    <row r="102" spans="1:88" s="13" customFormat="1" ht="15" customHeight="1">
      <c r="A102" s="249"/>
      <c r="B102" s="250"/>
      <c r="C102" s="250"/>
      <c r="D102" s="108" t="s">
        <v>3</v>
      </c>
      <c r="E102" s="165">
        <f>IF(AND(AF106,AD102),V102,NA())</f>
        <v>0</v>
      </c>
      <c r="F102" s="30">
        <f>IFERROR(E102/J100,NA())</f>
        <v>0</v>
      </c>
      <c r="G102" s="252"/>
      <c r="U102" s="17"/>
      <c r="V102" s="163">
        <f>SUM(IF(V35=2,IFERROR(BH31,0),0),IF(V45=2,IFERROR(BH41,0),0),IF(V55=2,IFERROR(BH51,0),0),IF(V65=2,IFERROR(BH61,0),0),IF(V75=2,IFERROR(BH71,0),0),IF(V85=2,IFERROR(BH81,0),0))</f>
        <v>0</v>
      </c>
      <c r="W102" s="23" t="s">
        <v>95</v>
      </c>
      <c r="AD102" s="18" t="b">
        <v>1</v>
      </c>
      <c r="AE102" s="23" t="s">
        <v>48</v>
      </c>
      <c r="BK102" s="117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</row>
    <row r="103" spans="1:88" s="44" customFormat="1" ht="15" customHeight="1">
      <c r="A103" s="249"/>
      <c r="B103" s="250"/>
      <c r="C103" s="250"/>
      <c r="D103" s="108" t="s">
        <v>4</v>
      </c>
      <c r="E103" s="165">
        <f>IF(AND(AF106,AD103),V103,NA())</f>
        <v>0</v>
      </c>
      <c r="F103" s="30">
        <f>IFERROR(E103/J100,NA())</f>
        <v>0</v>
      </c>
      <c r="G103" s="252"/>
      <c r="U103" s="45"/>
      <c r="V103" s="163">
        <f>SUM(IF(V35=2,IFERROR(BH32,0),0),IF(V45=2,IFERROR(BH42,0),0),IF(V55=2,IFERROR(BH52,0),0),IF(V65=2,IFERROR(BH62,0),0),IF(V75=2,IFERROR(BH72,0),0),IF(V85=2,IFERROR(BH82,0),0))</f>
        <v>0</v>
      </c>
      <c r="W103" s="23" t="s">
        <v>96</v>
      </c>
      <c r="AD103" s="22" t="b">
        <v>1</v>
      </c>
      <c r="AE103" s="23" t="s">
        <v>49</v>
      </c>
      <c r="BK103" s="164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CI103" s="46"/>
    </row>
    <row r="104" spans="1:88" s="13" customFormat="1" ht="15" customHeight="1">
      <c r="A104" s="249"/>
      <c r="B104" s="250"/>
      <c r="C104" s="250"/>
      <c r="D104" s="108" t="s">
        <v>5</v>
      </c>
      <c r="E104" s="165">
        <f>IF(AND(AF106,AD104),V104,NA())</f>
        <v>0</v>
      </c>
      <c r="F104" s="30">
        <f>IFERROR(E104/J100,NA())</f>
        <v>0</v>
      </c>
      <c r="G104" s="252"/>
      <c r="U104" s="17"/>
      <c r="V104" s="163">
        <f>SUM(IF(V35=2,IFERROR(BH33,0),0),IF(V45=2,IFERROR(BH43,0),0),IF(V55=2,IFERROR(BH53,0),0),IF(V65=2,IFERROR(BH63,0),0),IF(V75=2,IFERROR(BH73,0),0),IF(V85=2,IFERROR(BH83,0),0))</f>
        <v>0</v>
      </c>
      <c r="W104" s="23" t="s">
        <v>97</v>
      </c>
      <c r="AD104" s="18" t="b">
        <v>1</v>
      </c>
      <c r="AE104" s="23" t="s">
        <v>50</v>
      </c>
      <c r="BK104" s="117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CH104" s="47"/>
      <c r="CI104" s="47"/>
      <c r="CJ104" s="47"/>
    </row>
    <row r="105" spans="1:88" s="13" customFormat="1" ht="15" customHeight="1">
      <c r="A105" s="109"/>
      <c r="B105" s="110"/>
      <c r="C105" s="110"/>
      <c r="D105" s="108" t="s">
        <v>6</v>
      </c>
      <c r="E105" s="165">
        <f>IF(AND(AF106,AD105),V105,NA())</f>
        <v>0</v>
      </c>
      <c r="F105" s="30">
        <f>IFERROR(E105/J100,NA())</f>
        <v>0</v>
      </c>
      <c r="G105" s="252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3">
        <f>SUM(IF(V35=2,IFERROR(BH34,0),0),IF(V45=2,IFERROR(BH44,0),0),IF(V55=2,IFERROR(BH54,0),0),IF(V65=2,IFERROR(BH64,0),0),IF(V75=2,IFERROR(BH74,0),0),IF(V85=2,IFERROR(BH84,0),0))</f>
        <v>0</v>
      </c>
      <c r="W105" s="23" t="s">
        <v>98</v>
      </c>
      <c r="AD105" s="18" t="b">
        <v>1</v>
      </c>
      <c r="AE105" s="23" t="s">
        <v>51</v>
      </c>
      <c r="BK105" s="117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CH105" s="47"/>
      <c r="CI105" s="47"/>
      <c r="CJ105" s="47"/>
    </row>
    <row r="106" spans="1:88" s="13" customFormat="1" ht="15" customHeight="1">
      <c r="A106" s="109"/>
      <c r="B106" s="110"/>
      <c r="C106" s="110"/>
      <c r="D106" s="108"/>
      <c r="E106" s="108"/>
      <c r="F106" s="108"/>
      <c r="G106" s="252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6"/>
      <c r="AD106" s="18">
        <f>COUNTIF(AD100:AD105,TRUE)</f>
        <v>6</v>
      </c>
      <c r="AE106" s="23" t="s">
        <v>81</v>
      </c>
      <c r="AF106" s="18" t="b">
        <v>1</v>
      </c>
      <c r="AG106" s="14" t="s">
        <v>86</v>
      </c>
      <c r="BK106" s="117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CH106" s="47"/>
      <c r="CI106" s="47"/>
      <c r="CJ106" s="47"/>
    </row>
    <row r="107" spans="1:88" s="13" customFormat="1" ht="15" customHeight="1">
      <c r="A107" s="109"/>
      <c r="B107" s="110"/>
      <c r="C107" s="110"/>
      <c r="D107" s="111" t="s">
        <v>22</v>
      </c>
      <c r="E107" s="3">
        <f>IFERROR(AH101,NA())</f>
        <v>0</v>
      </c>
      <c r="F107" s="3">
        <f>IFERROR(E107/J100,NA())</f>
        <v>0</v>
      </c>
      <c r="G107" s="252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6"/>
      <c r="BK107" s="117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CH107" s="47"/>
      <c r="CI107" s="47"/>
      <c r="CJ107" s="47"/>
    </row>
    <row r="108" spans="1:88" s="13" customFormat="1" ht="9.9499999999999993" customHeight="1">
      <c r="A108" s="112"/>
      <c r="B108" s="113"/>
      <c r="C108" s="113"/>
      <c r="D108" s="114"/>
      <c r="E108" s="114"/>
      <c r="F108" s="114"/>
      <c r="G108" s="115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6"/>
      <c r="BK108" s="117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CH108" s="47"/>
      <c r="CI108" s="47"/>
      <c r="CJ108" s="47"/>
    </row>
    <row r="109" spans="1:88" s="13" customFormat="1" ht="15" customHeight="1">
      <c r="A109" s="241" t="s">
        <v>102</v>
      </c>
      <c r="B109" s="242"/>
      <c r="C109" s="242"/>
      <c r="D109" s="142"/>
      <c r="E109" s="143" t="s">
        <v>11</v>
      </c>
      <c r="F109" s="142" t="s">
        <v>7</v>
      </c>
      <c r="G109" s="245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05" t="s">
        <v>92</v>
      </c>
      <c r="W109" s="206"/>
      <c r="X109" s="206"/>
      <c r="Y109" s="206"/>
      <c r="Z109" s="206"/>
      <c r="AA109" s="206"/>
      <c r="AB109" s="206"/>
      <c r="AC109" s="206"/>
      <c r="AD109" s="206" t="s">
        <v>21</v>
      </c>
      <c r="AE109" s="206"/>
      <c r="AF109" s="206"/>
      <c r="AG109" s="206"/>
      <c r="AH109" s="206" t="s">
        <v>91</v>
      </c>
      <c r="AI109" s="206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198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CH109" s="47"/>
      <c r="CI109" s="47"/>
      <c r="CJ109" s="47"/>
    </row>
    <row r="110" spans="1:88" s="13" customFormat="1">
      <c r="A110" s="243"/>
      <c r="B110" s="244"/>
      <c r="C110" s="244"/>
      <c r="D110" s="144" t="s">
        <v>1</v>
      </c>
      <c r="E110" s="165">
        <f>IF(AND(AF116,AD110),V110,NA())</f>
        <v>0</v>
      </c>
      <c r="F110" s="165">
        <f>IFERROR(E110/J110,NA())</f>
        <v>0</v>
      </c>
      <c r="G110" s="246"/>
      <c r="I110" s="4"/>
      <c r="J110" s="5">
        <v>12</v>
      </c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3">
        <f>SUM(IF(V35=3,IFERROR(BH29,0),0),IF(V45=3,IFERROR(BH39,0),0),IF(V55=3,IFERROR(BH49,0),0),IF(V65=3,IFERROR(BH59,0),0),IF(V75=3,IFERROR(BH69,0),0),IF(V85=3,IFERROR(BH79,0),0))</f>
        <v>0</v>
      </c>
      <c r="W110" s="23" t="s">
        <v>93</v>
      </c>
      <c r="AD110" s="18" t="b">
        <v>1</v>
      </c>
      <c r="AE110" s="23" t="s">
        <v>46</v>
      </c>
      <c r="AH110" s="18">
        <f>IFERROR(IF(AD110,E110,0)+IF(AD111,E111,0)+IF(AD112,E112,0)+IF(AD113,E113,0)+IF(AD114,E114,0)+IF(AD115,E115,0),NA())</f>
        <v>0</v>
      </c>
      <c r="AI110" s="18" t="s">
        <v>82</v>
      </c>
      <c r="BK110" s="117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</row>
    <row r="111" spans="1:88" s="13" customFormat="1">
      <c r="A111" s="243"/>
      <c r="B111" s="244"/>
      <c r="C111" s="244"/>
      <c r="D111" s="144" t="s">
        <v>2</v>
      </c>
      <c r="E111" s="165">
        <f>IF(AND(AF116,AD111),V111,NA())</f>
        <v>0</v>
      </c>
      <c r="F111" s="165">
        <f>IFERROR(E111/J110,NA())</f>
        <v>0</v>
      </c>
      <c r="G111" s="246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3">
        <f>SUM(IF(V35=3,IFERROR(BH30,0),0),IF(V45=3,IFERROR(BH40,0),0),IF(V55=3,IFERROR(BH50,0),0),IF(V65=3,IFERROR(BH60,0),0),IF(V75=3,IFERROR(BH70,0),0),IF(V85=3,IFERROR(BH80,0),0))</f>
        <v>0</v>
      </c>
      <c r="W111" s="23" t="s">
        <v>94</v>
      </c>
      <c r="AD111" s="18" t="b">
        <v>1</v>
      </c>
      <c r="AE111" s="23" t="s">
        <v>47</v>
      </c>
      <c r="AH111" s="18">
        <f>IFERROR(AH110/AD116,NA())</f>
        <v>0</v>
      </c>
      <c r="AI111" s="18" t="s">
        <v>11</v>
      </c>
      <c r="BK111" s="117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</row>
    <row r="112" spans="1:88" s="13" customFormat="1">
      <c r="A112" s="243"/>
      <c r="B112" s="244"/>
      <c r="C112" s="244"/>
      <c r="D112" s="144" t="s">
        <v>3</v>
      </c>
      <c r="E112" s="165">
        <f>IF(AND(AF116,AD112),V112,NA())</f>
        <v>0</v>
      </c>
      <c r="F112" s="165">
        <f>IFERROR(E112/J110,NA())</f>
        <v>0</v>
      </c>
      <c r="G112" s="246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3">
        <f>SUM(IF(V35=3,IFERROR(BH31,0),0),IF(V45=3,IFERROR(BH41,0),0),IF(V55=3,IFERROR(BH51,0),0),IF(V65=3,IFERROR(BH61,0),0),IF(V75=3,IFERROR(BH71,0),0),IF(V85=3,IFERROR(BH81,0),0))</f>
        <v>0</v>
      </c>
      <c r="W112" s="23" t="s">
        <v>95</v>
      </c>
      <c r="AD112" s="18" t="b">
        <v>1</v>
      </c>
      <c r="AE112" s="23" t="s">
        <v>48</v>
      </c>
      <c r="BK112" s="117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</row>
    <row r="113" spans="1:75" s="13" customFormat="1">
      <c r="A113" s="243"/>
      <c r="B113" s="244"/>
      <c r="C113" s="244"/>
      <c r="D113" s="144" t="s">
        <v>4</v>
      </c>
      <c r="E113" s="165">
        <f>IF(AND(AF116,AD113),V113,NA())</f>
        <v>0</v>
      </c>
      <c r="F113" s="165">
        <f>IFERROR(E113/J110,NA())</f>
        <v>0</v>
      </c>
      <c r="G113" s="246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3">
        <f>SUM(IF(V35=3,IFERROR(BH32,0),0),IF(V45=3,IFERROR(BH42,0),0),IF(V55=3,IFERROR(BH52,0),0),IF(V65=3,IFERROR(BH62,0),0),IF(V75=3,IFERROR(BH72,0),0),IF(V85=3,IFERROR(BH82,0),0))</f>
        <v>0</v>
      </c>
      <c r="W113" s="23" t="s">
        <v>96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K113" s="117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</row>
    <row r="114" spans="1:75" s="13" customFormat="1">
      <c r="A114" s="243"/>
      <c r="B114" s="244"/>
      <c r="C114" s="244"/>
      <c r="D114" s="144" t="s">
        <v>5</v>
      </c>
      <c r="E114" s="165">
        <f>IF(AND(AF116,AD114),V114,NA())</f>
        <v>0</v>
      </c>
      <c r="F114" s="165">
        <f>IFERROR(E114/J110,NA())</f>
        <v>0</v>
      </c>
      <c r="G114" s="246"/>
      <c r="U114" s="17"/>
      <c r="V114" s="163">
        <f>SUM(IF(V35=3,IFERROR(BH33,0),0),IF(V45=3,IFERROR(BH43,0),0),IF(V55=3,IFERROR(BH53,0),0),IF(V65=3,IFERROR(BH63,0),0),IF(V75=3,IFERROR(BH73,0),0),IF(V85=3,IFERROR(BH83,0),0))</f>
        <v>0</v>
      </c>
      <c r="W114" s="23" t="s">
        <v>97</v>
      </c>
      <c r="AD114" s="18" t="b">
        <v>1</v>
      </c>
      <c r="AE114" s="23" t="s">
        <v>50</v>
      </c>
      <c r="BK114" s="117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</row>
    <row r="115" spans="1:75" s="13" customFormat="1">
      <c r="A115" s="145"/>
      <c r="B115" s="146"/>
      <c r="C115" s="146"/>
      <c r="D115" s="144" t="s">
        <v>6</v>
      </c>
      <c r="E115" s="165">
        <f>IF(AND(AF116,AD115),V115,NA())</f>
        <v>0</v>
      </c>
      <c r="F115" s="165">
        <f>IFERROR(E115/J110,NA())</f>
        <v>0</v>
      </c>
      <c r="G115" s="246"/>
      <c r="U115" s="17"/>
      <c r="V115" s="163">
        <f>SUM(IF(V35=3,IFERROR(BH34,0),0),IF(V45=3,IFERROR(BH44,0),0),IF(V55=3,IFERROR(BH54,0),0),IF(V65=3,IFERROR(BH64,0),0),IF(V75=3,IFERROR(BH74,0),0),IF(V85=3,IFERROR(BH84,0),0))</f>
        <v>0</v>
      </c>
      <c r="W115" s="23" t="s">
        <v>98</v>
      </c>
      <c r="AD115" s="18" t="b">
        <v>1</v>
      </c>
      <c r="AE115" s="23" t="s">
        <v>51</v>
      </c>
      <c r="BK115" s="117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</row>
    <row r="116" spans="1:75" s="13" customFormat="1">
      <c r="A116" s="145"/>
      <c r="B116" s="146"/>
      <c r="C116" s="146"/>
      <c r="D116" s="144"/>
      <c r="E116" s="144"/>
      <c r="F116" s="144"/>
      <c r="G116" s="246"/>
      <c r="U116" s="17"/>
      <c r="V116" s="116"/>
      <c r="AD116" s="18">
        <f>COUNTIF(AD110:AD115,TRUE)</f>
        <v>6</v>
      </c>
      <c r="AE116" s="23" t="s">
        <v>81</v>
      </c>
      <c r="AF116" s="18" t="b">
        <v>1</v>
      </c>
      <c r="AG116" s="14" t="s">
        <v>86</v>
      </c>
      <c r="BK116" s="117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</row>
    <row r="117" spans="1:75" s="13" customFormat="1">
      <c r="A117" s="145"/>
      <c r="B117" s="146"/>
      <c r="C117" s="146"/>
      <c r="D117" s="147" t="s">
        <v>22</v>
      </c>
      <c r="E117" s="3">
        <f>IFERROR(AH111,NA())</f>
        <v>0</v>
      </c>
      <c r="F117" s="3">
        <f>IFERROR(E117/J110,NA())</f>
        <v>0</v>
      </c>
      <c r="G117" s="246"/>
      <c r="U117" s="17"/>
      <c r="V117" s="116"/>
      <c r="AG117" s="14"/>
      <c r="BK117" s="117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</row>
    <row r="118" spans="1:75" s="13" customFormat="1" ht="9.9499999999999993" customHeight="1">
      <c r="A118" s="148"/>
      <c r="B118" s="149"/>
      <c r="C118" s="149"/>
      <c r="D118" s="150"/>
      <c r="E118" s="150"/>
      <c r="F118" s="150"/>
      <c r="G118" s="151"/>
      <c r="U118" s="17"/>
      <c r="V118" s="118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  <c r="BJ118" s="141"/>
      <c r="BK118" s="119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</row>
    <row r="119" spans="1:75" s="13" customFormat="1">
      <c r="U119" s="17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</row>
    <row r="120" spans="1:75" s="13" customFormat="1">
      <c r="U120" s="17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</row>
    <row r="121" spans="1:75" s="13" customFormat="1">
      <c r="U121" s="17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</row>
    <row r="122" spans="1:75" s="13" customFormat="1">
      <c r="U122" s="17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</row>
    <row r="123" spans="1:75" s="13" customFormat="1">
      <c r="U123" s="17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</row>
    <row r="124" spans="1:75" s="13" customFormat="1">
      <c r="U124" s="17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</row>
    <row r="125" spans="1:75" s="13" customFormat="1">
      <c r="U125" s="17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</row>
    <row r="126" spans="1:75" s="13" customFormat="1">
      <c r="U126" s="17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</row>
    <row r="127" spans="1:75" s="13" customFormat="1">
      <c r="U127" s="17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</row>
    <row r="128" spans="1:75" s="13" customFormat="1">
      <c r="U128" s="17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</row>
    <row r="129" spans="21:88" s="13" customFormat="1">
      <c r="U129" s="17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</row>
    <row r="130" spans="21:88" s="13" customFormat="1">
      <c r="U130" s="17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</row>
    <row r="131" spans="21:88" s="13" customFormat="1">
      <c r="U131" s="17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</row>
    <row r="132" spans="21:88" s="13" customFormat="1">
      <c r="U132" s="17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</row>
    <row r="133" spans="21:88" s="13" customFormat="1">
      <c r="U133" s="17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</row>
    <row r="134" spans="21:88" s="13" customFormat="1">
      <c r="U134" s="17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</row>
    <row r="135" spans="21:88" s="13" customFormat="1">
      <c r="U135" s="17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</row>
    <row r="136" spans="21:88" s="13" customFormat="1">
      <c r="U136" s="17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</row>
    <row r="137" spans="21:88" s="13" customFormat="1">
      <c r="U137" s="17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</row>
    <row r="138" spans="21:88" s="13" customFormat="1">
      <c r="U138" s="17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CI138" s="43"/>
      <c r="CJ138" s="43"/>
    </row>
    <row r="139" spans="21:88" s="13" customFormat="1">
      <c r="U139" s="17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</row>
    <row r="140" spans="21:88" s="13" customFormat="1">
      <c r="U140" s="17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</row>
    <row r="141" spans="21:88" s="13" customFormat="1" ht="39" customHeight="1">
      <c r="U141" s="17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CC141" s="138"/>
      <c r="CI141" s="139">
        <f>IFERROR(F36,"")</f>
        <v>5.473251028806584E-2</v>
      </c>
      <c r="CJ141" s="139">
        <f>IFERROR(E36,"")</f>
        <v>0.82098765432098764</v>
      </c>
    </row>
    <row r="142" spans="21:88" s="13" customFormat="1" ht="39" customHeight="1">
      <c r="U142" s="17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CI142" s="139">
        <f>IFERROR(F46,"")</f>
        <v>0.21604938271604937</v>
      </c>
      <c r="CJ142" s="139">
        <f>IFERROR(E46,"")</f>
        <v>0.43209876543209874</v>
      </c>
    </row>
    <row r="143" spans="21:88" s="13" customFormat="1" ht="39" customHeight="1">
      <c r="U143" s="17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CI143" s="139">
        <f>IFERROR(F56,"")</f>
        <v>0.10802469135802469</v>
      </c>
      <c r="CJ143" s="139">
        <f>IFERROR(E56,"")</f>
        <v>0.21604938271604937</v>
      </c>
    </row>
    <row r="144" spans="21:88" s="13" customFormat="1" ht="39" customHeight="1">
      <c r="U144" s="17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CI144" s="139">
        <f>IFERROR(F66,"")</f>
        <v>0.86419753086419748</v>
      </c>
      <c r="CJ144" s="139">
        <f>IFERROR(E66,"")</f>
        <v>1.728395061728395</v>
      </c>
    </row>
    <row r="145" spans="21:88" s="13" customFormat="1" ht="39" customHeight="1">
      <c r="U145" s="17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CI145" s="139">
        <f>IFERROR(F76,"")</f>
        <v>0.38580246913580246</v>
      </c>
      <c r="CJ145" s="139">
        <f>IFERROR(E76,"")</f>
        <v>0.77160493827160492</v>
      </c>
    </row>
    <row r="146" spans="21:88" s="13" customFormat="1" ht="39" customHeight="1">
      <c r="U146" s="17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CI146" s="139">
        <f>IFERROR(F86,"")</f>
        <v>5.4012345679012343E-2</v>
      </c>
      <c r="CJ146" s="139">
        <f>IFERROR(E86,"")</f>
        <v>0.10802469135802469</v>
      </c>
    </row>
    <row r="147" spans="21:88" s="13" customFormat="1" ht="39" customHeight="1">
      <c r="U147" s="17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CI147" s="139">
        <f>IFERROR(F97,"")</f>
        <v>0</v>
      </c>
      <c r="CJ147" s="139">
        <f>IFERROR(E97,"")</f>
        <v>0</v>
      </c>
    </row>
    <row r="148" spans="21:88" s="13" customFormat="1" ht="39" customHeight="1">
      <c r="U148" s="17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CI148" s="139">
        <f>IFERROR(F107,"")</f>
        <v>0</v>
      </c>
      <c r="CJ148" s="139">
        <f>IFERROR(E107,"")</f>
        <v>0</v>
      </c>
    </row>
    <row r="149" spans="21:88" s="13" customFormat="1" ht="39" customHeight="1">
      <c r="U149" s="17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CI149" s="139">
        <f>IFERROR(F117,"")</f>
        <v>0</v>
      </c>
      <c r="CJ149" s="139">
        <f>IFERROR(E117,"")</f>
        <v>0</v>
      </c>
    </row>
    <row r="150" spans="21:88" s="13" customFormat="1" ht="39" customHeight="1">
      <c r="U150" s="17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</row>
    <row r="151" spans="21:88" s="13" customFormat="1" ht="39" customHeight="1">
      <c r="U151" s="17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</row>
    <row r="152" spans="21:88" s="13" customFormat="1" ht="39" customHeight="1">
      <c r="U152" s="17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</row>
    <row r="153" spans="21:88" s="13" customFormat="1" ht="39" customHeight="1">
      <c r="U153" s="17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</row>
    <row r="154" spans="21:88" s="13" customFormat="1" ht="39" customHeight="1">
      <c r="U154" s="17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</row>
    <row r="155" spans="21:88" s="13" customFormat="1" ht="39" customHeight="1">
      <c r="U155" s="17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</row>
    <row r="156" spans="21:88" s="13" customFormat="1" ht="39" customHeight="1">
      <c r="U156" s="17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</row>
    <row r="157" spans="21:88" s="13" customFormat="1" ht="39" customHeight="1">
      <c r="U157" s="17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</row>
    <row r="158" spans="21:88" s="13" customFormat="1" ht="39" customHeight="1">
      <c r="U158" s="17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</row>
    <row r="159" spans="21:88" s="13" customFormat="1" ht="39" customHeight="1">
      <c r="U159" s="17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</row>
    <row r="160" spans="21:88" s="13" customFormat="1" ht="39" customHeight="1">
      <c r="U160" s="17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</row>
    <row r="161" spans="21:75" s="13" customFormat="1" ht="39" customHeight="1">
      <c r="U161" s="17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</row>
    <row r="162" spans="21:75" s="13" customFormat="1" ht="39" customHeight="1">
      <c r="U162" s="17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</row>
    <row r="163" spans="21:75" s="13" customFormat="1" ht="39" customHeight="1">
      <c r="U163" s="17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</row>
    <row r="164" spans="21:75" s="13" customFormat="1" ht="39" customHeight="1">
      <c r="U164" s="17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</row>
    <row r="165" spans="21:75" s="13" customFormat="1" ht="39" customHeight="1">
      <c r="U165" s="17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</row>
    <row r="166" spans="21:75" s="13" customFormat="1" ht="39" customHeight="1">
      <c r="U166" s="17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</row>
    <row r="167" spans="21:75" s="13" customFormat="1" ht="39" customHeight="1">
      <c r="U167" s="17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</row>
    <row r="168" spans="21:75" s="13" customFormat="1" ht="39" customHeight="1">
      <c r="U168" s="17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</row>
    <row r="169" spans="21:75" s="13" customFormat="1" ht="39" customHeight="1">
      <c r="U169" s="17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</row>
    <row r="170" spans="21:75" s="13" customFormat="1" ht="39" customHeight="1">
      <c r="U170" s="17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</row>
    <row r="171" spans="21:75" s="13" customFormat="1" ht="39" customHeight="1">
      <c r="U171" s="17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</row>
    <row r="172" spans="21:75" s="13" customFormat="1" ht="39" customHeight="1">
      <c r="U172" s="17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</row>
    <row r="173" spans="21:75" s="13" customFormat="1" ht="39" customHeight="1">
      <c r="U173" s="17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</row>
    <row r="174" spans="21:75" s="13" customFormat="1" ht="39" customHeight="1">
      <c r="U174" s="17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</row>
    <row r="175" spans="21:75" s="13" customFormat="1" ht="39" customHeight="1">
      <c r="U175" s="17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</row>
    <row r="176" spans="21:75" s="13" customFormat="1" ht="39" customHeight="1">
      <c r="U176" s="17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</row>
    <row r="177" spans="21:75" s="13" customFormat="1" ht="39" customHeight="1">
      <c r="U177" s="17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</row>
    <row r="178" spans="21:75" s="13" customFormat="1" ht="39" customHeight="1">
      <c r="U178" s="17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</row>
    <row r="179" spans="21:75" s="13" customFormat="1" ht="39" customHeight="1">
      <c r="U179" s="17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</row>
    <row r="180" spans="21:75" s="13" customFormat="1" ht="39" customHeight="1">
      <c r="U180" s="17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</row>
    <row r="181" spans="21:75" s="13" customFormat="1" ht="39" customHeight="1">
      <c r="U181" s="17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</row>
    <row r="182" spans="21:75" s="13" customFormat="1" ht="39" customHeight="1">
      <c r="U182" s="17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</row>
    <row r="183" spans="21:75" s="13" customFormat="1" ht="39" customHeight="1">
      <c r="U183" s="17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</row>
    <row r="184" spans="21:75" s="13" customFormat="1" ht="39" customHeight="1">
      <c r="U184" s="17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</row>
    <row r="185" spans="21:75" s="13" customFormat="1" ht="39" customHeight="1">
      <c r="U185" s="17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</row>
    <row r="186" spans="21:75" s="13" customFormat="1" ht="39" customHeight="1">
      <c r="U186" s="17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</row>
    <row r="187" spans="21:75" s="13" customFormat="1" ht="39" customHeight="1">
      <c r="U187" s="17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</row>
    <row r="188" spans="21:75" s="13" customFormat="1" ht="39" customHeight="1">
      <c r="U188" s="17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</row>
    <row r="189" spans="21:75" s="13" customFormat="1" ht="39" customHeight="1">
      <c r="U189" s="17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</row>
    <row r="190" spans="21:75" s="13" customFormat="1" ht="39" customHeight="1">
      <c r="U190" s="17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</row>
    <row r="191" spans="21:75" s="13" customFormat="1" ht="39" customHeight="1">
      <c r="U191" s="17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</row>
    <row r="192" spans="21:75" s="13" customFormat="1" ht="39" customHeight="1">
      <c r="U192" s="17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</row>
    <row r="193" spans="21:75" s="13" customFormat="1" ht="39" customHeight="1">
      <c r="U193" s="17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</row>
    <row r="194" spans="21:75" s="13" customFormat="1" ht="39" customHeight="1">
      <c r="U194" s="17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</row>
    <row r="195" spans="21:75" s="13" customFormat="1" ht="39" customHeight="1">
      <c r="U195" s="17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</row>
    <row r="196" spans="21:75" s="13" customFormat="1" ht="39" customHeight="1">
      <c r="U196" s="17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</row>
    <row r="197" spans="21:75" s="13" customFormat="1" ht="39" customHeight="1">
      <c r="U197" s="17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</row>
    <row r="198" spans="21:75" s="13" customFormat="1" ht="39" customHeight="1">
      <c r="U198" s="17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</row>
    <row r="199" spans="21:75" s="13" customFormat="1" ht="39" customHeight="1">
      <c r="U199" s="17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</row>
    <row r="200" spans="21:75" s="13" customFormat="1" ht="39" customHeight="1">
      <c r="U200" s="17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</row>
    <row r="201" spans="21:75" s="13" customFormat="1" ht="39" customHeight="1">
      <c r="U201" s="17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</row>
    <row r="202" spans="21:75" s="13" customFormat="1" ht="39" customHeight="1">
      <c r="U202" s="17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</row>
    <row r="203" spans="21:75" s="13" customFormat="1" ht="39" customHeight="1">
      <c r="U203" s="17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</row>
    <row r="204" spans="21:75" s="13" customFormat="1" ht="39" customHeight="1">
      <c r="U204" s="17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</row>
    <row r="205" spans="21:75" s="13" customFormat="1">
      <c r="U205" s="17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</row>
    <row r="206" spans="21:75" s="13" customFormat="1">
      <c r="U206" s="17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</row>
    <row r="207" spans="21:75" s="13" customFormat="1">
      <c r="U207" s="17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</row>
    <row r="208" spans="21:75" s="13" customFormat="1">
      <c r="U208" s="17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</row>
    <row r="209" spans="21:75" s="13" customFormat="1">
      <c r="U209" s="17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</row>
    <row r="210" spans="21:75" s="13" customFormat="1">
      <c r="U210" s="17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</row>
    <row r="211" spans="21:75" s="13" customFormat="1">
      <c r="U211" s="17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</row>
    <row r="212" spans="21:75" s="13" customFormat="1">
      <c r="U212" s="17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</row>
    <row r="213" spans="21:75" s="13" customFormat="1">
      <c r="U213" s="17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</row>
    <row r="214" spans="21:75" s="13" customFormat="1">
      <c r="U214" s="17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</row>
    <row r="215" spans="21:75" s="13" customFormat="1">
      <c r="U215" s="17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</row>
    <row r="216" spans="21:75" s="13" customFormat="1">
      <c r="U216" s="17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</row>
    <row r="217" spans="21:75" s="13" customFormat="1">
      <c r="U217" s="17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</row>
    <row r="218" spans="21:75" s="13" customFormat="1">
      <c r="U218" s="17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</row>
    <row r="219" spans="21:75" s="13" customFormat="1">
      <c r="U219" s="17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</row>
    <row r="220" spans="21:75" s="13" customFormat="1">
      <c r="U220" s="17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</row>
    <row r="221" spans="21:75" s="13" customFormat="1">
      <c r="U221" s="17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</row>
    <row r="222" spans="21:75" s="13" customFormat="1">
      <c r="U222" s="17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</row>
    <row r="223" spans="21:75" s="13" customFormat="1">
      <c r="U223" s="17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</row>
    <row r="224" spans="21:75" s="13" customFormat="1">
      <c r="U224" s="17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</row>
    <row r="225" spans="21:75" s="13" customFormat="1">
      <c r="U225" s="17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</row>
    <row r="226" spans="21:75" s="13" customFormat="1">
      <c r="U226" s="17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</row>
    <row r="227" spans="21:75" s="13" customFormat="1">
      <c r="U227" s="17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</row>
    <row r="228" spans="21:75" s="13" customFormat="1">
      <c r="U228" s="17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</row>
    <row r="229" spans="21:75" s="13" customFormat="1">
      <c r="U229" s="17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</row>
    <row r="230" spans="21:75" s="13" customFormat="1">
      <c r="U230" s="17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</row>
    <row r="231" spans="21:75" s="13" customFormat="1">
      <c r="U231" s="17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</row>
    <row r="232" spans="21:75" s="13" customFormat="1">
      <c r="U232" s="17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</row>
    <row r="233" spans="21:75" s="13" customFormat="1">
      <c r="U233" s="17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</row>
    <row r="234" spans="21:75" s="13" customFormat="1">
      <c r="U234" s="17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</row>
    <row r="235" spans="21:75" s="13" customFormat="1">
      <c r="U235" s="17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</row>
    <row r="236" spans="21:75" s="13" customFormat="1">
      <c r="U236" s="17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</row>
    <row r="237" spans="21:75" s="13" customFormat="1">
      <c r="U237" s="17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</row>
    <row r="238" spans="21:75" s="13" customFormat="1">
      <c r="U238" s="17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</row>
    <row r="239" spans="21:75" s="13" customFormat="1">
      <c r="U239" s="17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</row>
    <row r="240" spans="21:75" s="13" customFormat="1">
      <c r="U240" s="17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</row>
    <row r="241" spans="21:75" s="13" customFormat="1">
      <c r="U241" s="17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</row>
    <row r="242" spans="21:75" s="13" customFormat="1">
      <c r="U242" s="17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</row>
    <row r="243" spans="21:75" s="13" customFormat="1">
      <c r="U243" s="17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</row>
    <row r="244" spans="21:75" s="13" customFormat="1">
      <c r="U244" s="17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</row>
    <row r="245" spans="21:75" s="13" customFormat="1">
      <c r="U245" s="17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</row>
    <row r="246" spans="21:75" s="13" customFormat="1">
      <c r="U246" s="17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</row>
    <row r="247" spans="21:75" s="13" customFormat="1">
      <c r="U247" s="17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</row>
    <row r="248" spans="21:75" s="13" customFormat="1">
      <c r="U248" s="17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</row>
    <row r="249" spans="21:75" s="13" customFormat="1">
      <c r="U249" s="17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</row>
    <row r="250" spans="21:75" s="13" customFormat="1">
      <c r="U250" s="17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</row>
    <row r="251" spans="21:75" s="13" customFormat="1">
      <c r="U251" s="17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</row>
    <row r="252" spans="21:75" s="13" customFormat="1">
      <c r="U252" s="17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</row>
    <row r="253" spans="21:75" s="13" customFormat="1">
      <c r="U253" s="17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</row>
    <row r="254" spans="21:75" s="13" customFormat="1">
      <c r="U254" s="17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</row>
    <row r="255" spans="21:75" s="13" customFormat="1">
      <c r="U255" s="17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</row>
    <row r="256" spans="21:75" s="13" customFormat="1">
      <c r="U256" s="17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</row>
    <row r="257" spans="21:75" s="13" customFormat="1">
      <c r="U257" s="17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</row>
    <row r="258" spans="21:75" s="13" customFormat="1">
      <c r="U258" s="17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</row>
    <row r="259" spans="21:75" s="13" customFormat="1">
      <c r="U259" s="17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</row>
    <row r="260" spans="21:75" s="13" customFormat="1">
      <c r="U260" s="17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</row>
    <row r="261" spans="21:75" s="13" customFormat="1">
      <c r="U261" s="17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</row>
    <row r="262" spans="21:75" s="13" customFormat="1">
      <c r="U262" s="17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</row>
    <row r="263" spans="21:75" s="13" customFormat="1">
      <c r="U263" s="17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</row>
    <row r="264" spans="21:75" s="13" customFormat="1">
      <c r="U264" s="17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</row>
    <row r="265" spans="21:75" s="13" customFormat="1">
      <c r="U265" s="17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</row>
    <row r="266" spans="21:75" s="13" customFormat="1">
      <c r="U266" s="17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</row>
    <row r="267" spans="21:75" s="13" customFormat="1">
      <c r="U267" s="17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</row>
    <row r="268" spans="21:75" s="13" customFormat="1">
      <c r="U268" s="17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</row>
    <row r="269" spans="21:75" s="13" customFormat="1">
      <c r="U269" s="17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</row>
    <row r="270" spans="21:75" s="13" customFormat="1">
      <c r="U270" s="17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</row>
    <row r="271" spans="21:75" s="13" customFormat="1">
      <c r="U271" s="17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</row>
    <row r="272" spans="21:75" s="13" customFormat="1">
      <c r="U272" s="17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</row>
    <row r="273" spans="21:75" s="13" customFormat="1">
      <c r="U273" s="17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</row>
    <row r="274" spans="21:75" s="13" customFormat="1">
      <c r="U274" s="17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</row>
    <row r="275" spans="21:75" s="13" customFormat="1">
      <c r="U275" s="17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</row>
    <row r="276" spans="21:75" s="13" customFormat="1">
      <c r="U276" s="17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</row>
    <row r="277" spans="21:75" s="13" customFormat="1">
      <c r="U277" s="17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</row>
    <row r="278" spans="21:75" s="13" customFormat="1">
      <c r="U278" s="17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</row>
    <row r="279" spans="21:75" s="13" customFormat="1">
      <c r="U279" s="17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</row>
    <row r="280" spans="21:75" s="13" customFormat="1">
      <c r="U280" s="17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</row>
    <row r="281" spans="21:75" s="13" customFormat="1">
      <c r="U281" s="17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</row>
    <row r="282" spans="21:75" s="13" customFormat="1">
      <c r="U282" s="17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</row>
    <row r="283" spans="21:75" s="13" customFormat="1">
      <c r="U283" s="17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</row>
    <row r="284" spans="21:75" s="13" customFormat="1">
      <c r="U284" s="17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</row>
    <row r="285" spans="21:75" s="13" customFormat="1">
      <c r="U285" s="17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</row>
    <row r="286" spans="21:75" s="13" customFormat="1">
      <c r="U286" s="17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</row>
    <row r="287" spans="21:75" s="13" customFormat="1">
      <c r="U287" s="17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</row>
    <row r="288" spans="21:75" s="13" customFormat="1">
      <c r="U288" s="17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</row>
    <row r="289" spans="21:75" s="13" customFormat="1">
      <c r="U289" s="17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</row>
    <row r="290" spans="21:75" s="13" customFormat="1">
      <c r="U290" s="17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</row>
    <row r="291" spans="21:75" s="13" customFormat="1">
      <c r="U291" s="17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</row>
    <row r="292" spans="21:75" s="13" customFormat="1">
      <c r="U292" s="17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</row>
    <row r="293" spans="21:75" s="13" customFormat="1">
      <c r="U293" s="17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</row>
    <row r="294" spans="21:75" s="13" customFormat="1">
      <c r="U294" s="17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</row>
    <row r="295" spans="21:75" s="13" customFormat="1">
      <c r="U295" s="17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</row>
    <row r="296" spans="21:75" s="13" customFormat="1">
      <c r="U296" s="17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</row>
    <row r="297" spans="21:75" s="13" customFormat="1">
      <c r="U297" s="17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</row>
    <row r="298" spans="21:75" s="13" customFormat="1">
      <c r="U298" s="17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</row>
    <row r="299" spans="21:75" s="13" customFormat="1">
      <c r="U299" s="17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</row>
    <row r="300" spans="21:75" s="13" customFormat="1">
      <c r="U300" s="17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</row>
    <row r="301" spans="21:75" s="13" customFormat="1">
      <c r="U301" s="17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</row>
    <row r="302" spans="21:75" s="13" customFormat="1">
      <c r="U302" s="17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</row>
    <row r="303" spans="21:75" s="13" customFormat="1">
      <c r="U303" s="17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</row>
    <row r="304" spans="21:75" s="13" customFormat="1">
      <c r="U304" s="17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</row>
    <row r="305" spans="21:75" s="13" customFormat="1">
      <c r="U305" s="17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</row>
    <row r="306" spans="21:75" s="13" customFormat="1">
      <c r="U306" s="17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</row>
    <row r="307" spans="21:75" s="13" customFormat="1">
      <c r="U307" s="17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</row>
    <row r="308" spans="21:75" s="13" customFormat="1">
      <c r="U308" s="17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</row>
    <row r="309" spans="21:75" s="13" customFormat="1">
      <c r="U309" s="17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</row>
    <row r="310" spans="21:75" s="13" customFormat="1">
      <c r="U310" s="17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</row>
    <row r="311" spans="21:75" s="13" customFormat="1">
      <c r="U311" s="17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</row>
    <row r="312" spans="21:75" s="13" customFormat="1">
      <c r="U312" s="17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</row>
    <row r="313" spans="21:75" s="13" customFormat="1">
      <c r="U313" s="17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</row>
    <row r="314" spans="21:75" s="13" customFormat="1">
      <c r="U314" s="17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</row>
    <row r="315" spans="21:75" s="13" customFormat="1">
      <c r="U315" s="17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</row>
    <row r="316" spans="21:75" s="13" customFormat="1">
      <c r="U316" s="17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</row>
    <row r="317" spans="21:75" s="13" customFormat="1">
      <c r="U317" s="17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</row>
    <row r="318" spans="21:75" s="13" customFormat="1">
      <c r="U318" s="17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</row>
    <row r="319" spans="21:75" s="13" customFormat="1">
      <c r="U319" s="17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</row>
    <row r="320" spans="21:75" s="13" customFormat="1">
      <c r="U320" s="17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</row>
    <row r="321" spans="21:75" s="13" customFormat="1">
      <c r="U321" s="17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</row>
    <row r="322" spans="21:75" s="13" customFormat="1">
      <c r="U322" s="17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</row>
    <row r="323" spans="21:75" s="13" customFormat="1">
      <c r="U323" s="17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</row>
    <row r="324" spans="21:75" s="13" customFormat="1">
      <c r="U324" s="17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</row>
    <row r="325" spans="21:75" s="13" customFormat="1">
      <c r="U325" s="17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</row>
    <row r="326" spans="21:75" s="13" customFormat="1">
      <c r="U326" s="17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</row>
    <row r="327" spans="21:75" s="13" customFormat="1">
      <c r="U327" s="17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</row>
    <row r="328" spans="21:75" s="13" customFormat="1">
      <c r="U328" s="17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</row>
    <row r="329" spans="21:75" s="13" customFormat="1">
      <c r="U329" s="17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</row>
    <row r="330" spans="21:75" s="13" customFormat="1">
      <c r="U330" s="17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</row>
    <row r="331" spans="21:75" s="13" customFormat="1">
      <c r="U331" s="17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</row>
    <row r="332" spans="21:75" s="13" customFormat="1">
      <c r="U332" s="17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</row>
    <row r="333" spans="21:75" s="13" customFormat="1">
      <c r="U333" s="17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</row>
    <row r="334" spans="21:75" s="13" customFormat="1">
      <c r="U334" s="17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</row>
    <row r="335" spans="21:75" s="13" customFormat="1">
      <c r="U335" s="17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</row>
    <row r="336" spans="21:75" s="13" customFormat="1">
      <c r="U336" s="17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</row>
    <row r="337" spans="21:75" s="13" customFormat="1">
      <c r="U337" s="17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</row>
    <row r="338" spans="21:75" s="13" customFormat="1">
      <c r="U338" s="17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</row>
    <row r="339" spans="21:75" s="13" customFormat="1">
      <c r="U339" s="17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</row>
    <row r="340" spans="21:75" s="13" customFormat="1">
      <c r="U340" s="17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</row>
    <row r="341" spans="21:75" s="13" customFormat="1">
      <c r="U341" s="17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</row>
    <row r="342" spans="21:75" s="13" customFormat="1">
      <c r="U342" s="17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</row>
    <row r="343" spans="21:75" s="13" customFormat="1">
      <c r="U343" s="17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</row>
    <row r="344" spans="21:75" s="13" customFormat="1">
      <c r="U344" s="17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</row>
    <row r="345" spans="21:75" s="13" customFormat="1">
      <c r="U345" s="17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</row>
    <row r="346" spans="21:75" s="13" customFormat="1">
      <c r="U346" s="17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</row>
    <row r="347" spans="21:75" s="13" customFormat="1">
      <c r="U347" s="17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</row>
    <row r="348" spans="21:75" s="13" customFormat="1">
      <c r="U348" s="17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</row>
    <row r="349" spans="21:75" s="13" customFormat="1">
      <c r="U349" s="17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</row>
    <row r="350" spans="21:75" s="13" customFormat="1">
      <c r="U350" s="17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</row>
    <row r="351" spans="21:75" s="13" customFormat="1">
      <c r="U351" s="17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</row>
    <row r="352" spans="21:75" s="13" customFormat="1">
      <c r="U352" s="17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</row>
    <row r="353" spans="21:75" s="13" customFormat="1">
      <c r="U353" s="17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</row>
    <row r="354" spans="21:75" s="13" customFormat="1">
      <c r="U354" s="17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</row>
    <row r="355" spans="21:75" s="13" customFormat="1">
      <c r="U355" s="17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</row>
    <row r="356" spans="21:75" s="13" customFormat="1">
      <c r="U356" s="17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</row>
    <row r="357" spans="21:75" s="13" customFormat="1">
      <c r="U357" s="17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</row>
    <row r="358" spans="21:75" s="13" customFormat="1">
      <c r="U358" s="17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</row>
    <row r="359" spans="21:75" s="13" customFormat="1">
      <c r="U359" s="17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</row>
    <row r="360" spans="21:75" s="13" customFormat="1">
      <c r="U360" s="17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</row>
    <row r="361" spans="21:75" s="13" customFormat="1">
      <c r="U361" s="17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</row>
    <row r="362" spans="21:75" s="13" customFormat="1">
      <c r="U362" s="17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</row>
    <row r="363" spans="21:75" s="13" customFormat="1">
      <c r="U363" s="17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</row>
    <row r="364" spans="21:75" s="13" customFormat="1">
      <c r="U364" s="17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</row>
    <row r="365" spans="21:75" s="13" customFormat="1">
      <c r="U365" s="17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</row>
    <row r="366" spans="21:75" s="13" customFormat="1">
      <c r="U366" s="17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</row>
    <row r="367" spans="21:75" s="13" customFormat="1">
      <c r="U367" s="17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</row>
    <row r="368" spans="21:75" s="13" customFormat="1">
      <c r="U368" s="17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</row>
    <row r="369" spans="21:75" s="13" customFormat="1">
      <c r="U369" s="17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</row>
    <row r="370" spans="21:75" s="13" customFormat="1">
      <c r="U370" s="17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</row>
    <row r="371" spans="21:75" s="13" customFormat="1">
      <c r="U371" s="17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</row>
    <row r="372" spans="21:75" s="13" customFormat="1">
      <c r="U372" s="17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</row>
    <row r="373" spans="21:75" s="13" customFormat="1">
      <c r="U373" s="17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</row>
    <row r="374" spans="21:75" s="13" customFormat="1">
      <c r="U374" s="17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</row>
    <row r="375" spans="21:75" s="13" customFormat="1">
      <c r="U375" s="17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</row>
    <row r="376" spans="21:75" s="13" customFormat="1">
      <c r="U376" s="17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</row>
    <row r="377" spans="21:75" s="13" customFormat="1">
      <c r="U377" s="17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</row>
    <row r="378" spans="21:75" s="13" customFormat="1">
      <c r="U378" s="17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</row>
    <row r="379" spans="21:75" s="13" customFormat="1">
      <c r="U379" s="17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</row>
    <row r="380" spans="21:75" s="13" customFormat="1">
      <c r="U380" s="17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</row>
    <row r="381" spans="21:75" s="13" customFormat="1">
      <c r="U381" s="17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</row>
    <row r="382" spans="21:75" s="13" customFormat="1">
      <c r="U382" s="17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</row>
    <row r="383" spans="21:75" s="13" customFormat="1">
      <c r="U383" s="17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</row>
    <row r="384" spans="21:75" s="13" customFormat="1">
      <c r="U384" s="17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</row>
    <row r="385" spans="21:75" s="13" customFormat="1">
      <c r="U385" s="17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</row>
    <row r="386" spans="21:75" s="13" customFormat="1">
      <c r="U386" s="17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</row>
    <row r="387" spans="21:75" s="13" customFormat="1">
      <c r="U387" s="17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</row>
    <row r="388" spans="21:75" s="13" customFormat="1">
      <c r="U388" s="17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</row>
    <row r="389" spans="21:75" s="13" customFormat="1">
      <c r="U389" s="17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</row>
    <row r="390" spans="21:75" s="13" customFormat="1">
      <c r="U390" s="17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</row>
    <row r="391" spans="21:75" s="13" customFormat="1">
      <c r="U391" s="17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</row>
    <row r="392" spans="21:75" s="13" customFormat="1">
      <c r="U392" s="17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</row>
    <row r="393" spans="21:75" s="13" customFormat="1">
      <c r="U393" s="17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</row>
    <row r="394" spans="21:75" s="13" customFormat="1">
      <c r="U394" s="17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</row>
    <row r="395" spans="21:75" s="13" customFormat="1">
      <c r="U395" s="17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</row>
    <row r="396" spans="21:75" s="13" customFormat="1">
      <c r="U396" s="17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</row>
    <row r="397" spans="21:75" s="13" customFormat="1">
      <c r="U397" s="17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</row>
    <row r="398" spans="21:75" s="13" customFormat="1">
      <c r="U398" s="17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</row>
    <row r="399" spans="21:75" s="13" customFormat="1">
      <c r="U399" s="17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</row>
    <row r="400" spans="21:75" s="13" customFormat="1">
      <c r="U400" s="17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</row>
    <row r="401" spans="21:75" s="13" customFormat="1">
      <c r="U401" s="17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</row>
    <row r="402" spans="21:75" s="13" customFormat="1">
      <c r="U402" s="17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</row>
    <row r="403" spans="21:75" s="13" customFormat="1">
      <c r="U403" s="17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</row>
    <row r="404" spans="21:75" s="13" customFormat="1">
      <c r="U404" s="17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</row>
    <row r="405" spans="21:75" s="13" customFormat="1">
      <c r="U405" s="17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</row>
    <row r="406" spans="21:75" s="13" customFormat="1">
      <c r="U406" s="17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</row>
    <row r="407" spans="21:75" s="13" customFormat="1">
      <c r="U407" s="17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</row>
    <row r="408" spans="21:75" s="13" customFormat="1">
      <c r="U408" s="17"/>
      <c r="BL408" s="26"/>
      <c r="BM408" s="26"/>
      <c r="BN408" s="26"/>
      <c r="BO408" s="26"/>
      <c r="BP408" s="26"/>
      <c r="BQ408" s="26"/>
      <c r="BR408" s="26"/>
      <c r="BS408" s="26"/>
      <c r="BT408" s="26"/>
      <c r="BU408" s="26"/>
      <c r="BV408" s="26"/>
      <c r="BW408" s="26"/>
    </row>
    <row r="409" spans="21:75" s="13" customFormat="1">
      <c r="U409" s="17"/>
      <c r="BL409" s="26"/>
      <c r="BM409" s="26"/>
      <c r="BN409" s="26"/>
      <c r="BO409" s="26"/>
      <c r="BP409" s="26"/>
      <c r="BQ409" s="26"/>
      <c r="BR409" s="26"/>
      <c r="BS409" s="26"/>
      <c r="BT409" s="26"/>
      <c r="BU409" s="26"/>
      <c r="BV409" s="26"/>
      <c r="BW409" s="26"/>
    </row>
    <row r="410" spans="21:75" s="13" customFormat="1">
      <c r="U410" s="17"/>
      <c r="BL410" s="26"/>
      <c r="BM410" s="26"/>
      <c r="BN410" s="26"/>
      <c r="BO410" s="26"/>
      <c r="BP410" s="26"/>
      <c r="BQ410" s="26"/>
      <c r="BR410" s="26"/>
      <c r="BS410" s="26"/>
      <c r="BT410" s="26"/>
      <c r="BU410" s="26"/>
      <c r="BV410" s="26"/>
      <c r="BW410" s="26"/>
    </row>
    <row r="411" spans="21:75" s="13" customFormat="1">
      <c r="U411" s="17"/>
      <c r="BL411" s="26"/>
      <c r="BM411" s="26"/>
      <c r="BN411" s="26"/>
      <c r="BO411" s="26"/>
      <c r="BP411" s="26"/>
      <c r="BQ411" s="26"/>
      <c r="BR411" s="26"/>
      <c r="BS411" s="26"/>
      <c r="BT411" s="26"/>
      <c r="BU411" s="26"/>
      <c r="BV411" s="26"/>
      <c r="BW411" s="26"/>
    </row>
    <row r="412" spans="21:75" s="13" customFormat="1">
      <c r="U412" s="17"/>
      <c r="BL412" s="26"/>
      <c r="BM412" s="26"/>
      <c r="BN412" s="26"/>
      <c r="BO412" s="26"/>
      <c r="BP412" s="26"/>
      <c r="BQ412" s="26"/>
      <c r="BR412" s="26"/>
      <c r="BS412" s="26"/>
      <c r="BT412" s="26"/>
      <c r="BU412" s="26"/>
      <c r="BV412" s="26"/>
      <c r="BW412" s="26"/>
    </row>
    <row r="413" spans="21:75" s="13" customFormat="1">
      <c r="U413" s="17"/>
      <c r="BL413" s="26"/>
      <c r="BM413" s="26"/>
      <c r="BN413" s="26"/>
      <c r="BO413" s="26"/>
      <c r="BP413" s="26"/>
      <c r="BQ413" s="26"/>
      <c r="BR413" s="26"/>
      <c r="BS413" s="26"/>
      <c r="BT413" s="26"/>
      <c r="BU413" s="26"/>
      <c r="BV413" s="26"/>
      <c r="BW413" s="26"/>
    </row>
    <row r="414" spans="21:75" s="13" customFormat="1">
      <c r="U414" s="17"/>
      <c r="BL414" s="26"/>
      <c r="BM414" s="26"/>
      <c r="BN414" s="26"/>
      <c r="BO414" s="26"/>
      <c r="BP414" s="26"/>
      <c r="BQ414" s="26"/>
      <c r="BR414" s="26"/>
      <c r="BS414" s="26"/>
      <c r="BT414" s="26"/>
      <c r="BU414" s="26"/>
      <c r="BV414" s="26"/>
      <c r="BW414" s="26"/>
    </row>
    <row r="415" spans="21:75" s="13" customFormat="1">
      <c r="U415" s="17"/>
      <c r="BL415" s="26"/>
      <c r="BM415" s="26"/>
      <c r="BN415" s="26"/>
      <c r="BO415" s="26"/>
      <c r="BP415" s="26"/>
      <c r="BQ415" s="26"/>
      <c r="BR415" s="26"/>
      <c r="BS415" s="26"/>
      <c r="BT415" s="26"/>
      <c r="BU415" s="26"/>
      <c r="BV415" s="26"/>
      <c r="BW415" s="26"/>
    </row>
    <row r="416" spans="21:75" s="13" customFormat="1">
      <c r="U416" s="17"/>
      <c r="BL416" s="26"/>
      <c r="BM416" s="26"/>
      <c r="BN416" s="26"/>
      <c r="BO416" s="26"/>
      <c r="BP416" s="26"/>
      <c r="BQ416" s="26"/>
      <c r="BR416" s="26"/>
      <c r="BS416" s="26"/>
      <c r="BT416" s="26"/>
      <c r="BU416" s="26"/>
      <c r="BV416" s="26"/>
      <c r="BW416" s="26"/>
    </row>
    <row r="417" spans="21:75" s="13" customFormat="1">
      <c r="U417" s="17"/>
      <c r="BL417" s="26"/>
      <c r="BM417" s="26"/>
      <c r="BN417" s="26"/>
      <c r="BO417" s="26"/>
      <c r="BP417" s="26"/>
      <c r="BQ417" s="26"/>
      <c r="BR417" s="26"/>
      <c r="BS417" s="26"/>
      <c r="BT417" s="26"/>
      <c r="BU417" s="26"/>
      <c r="BV417" s="26"/>
      <c r="BW417" s="26"/>
    </row>
    <row r="418" spans="21:75" s="13" customFormat="1">
      <c r="U418" s="17"/>
      <c r="BL418" s="26"/>
      <c r="BM418" s="26"/>
      <c r="BN418" s="26"/>
      <c r="BO418" s="26"/>
      <c r="BP418" s="26"/>
      <c r="BQ418" s="26"/>
      <c r="BR418" s="26"/>
      <c r="BS418" s="26"/>
      <c r="BT418" s="26"/>
      <c r="BU418" s="26"/>
      <c r="BV418" s="26"/>
      <c r="BW418" s="26"/>
    </row>
    <row r="419" spans="21:75" s="13" customFormat="1">
      <c r="U419" s="17"/>
      <c r="BL419" s="26"/>
      <c r="BM419" s="26"/>
      <c r="BN419" s="26"/>
      <c r="BO419" s="26"/>
      <c r="BP419" s="26"/>
      <c r="BQ419" s="26"/>
      <c r="BR419" s="26"/>
      <c r="BS419" s="26"/>
      <c r="BT419" s="26"/>
      <c r="BU419" s="26"/>
      <c r="BV419" s="26"/>
      <c r="BW419" s="26"/>
    </row>
    <row r="420" spans="21:75" s="13" customFormat="1">
      <c r="U420" s="17"/>
      <c r="BL420" s="26"/>
      <c r="BM420" s="26"/>
      <c r="BN420" s="26"/>
      <c r="BO420" s="26"/>
      <c r="BP420" s="26"/>
      <c r="BQ420" s="26"/>
      <c r="BR420" s="26"/>
      <c r="BS420" s="26"/>
      <c r="BT420" s="26"/>
      <c r="BU420" s="26"/>
      <c r="BV420" s="26"/>
      <c r="BW420" s="26"/>
    </row>
    <row r="421" spans="21:75" s="13" customFormat="1">
      <c r="U421" s="17"/>
      <c r="BL421" s="26"/>
      <c r="BM421" s="26"/>
      <c r="BN421" s="26"/>
      <c r="BO421" s="26"/>
      <c r="BP421" s="26"/>
      <c r="BQ421" s="26"/>
      <c r="BR421" s="26"/>
      <c r="BS421" s="26"/>
      <c r="BT421" s="26"/>
      <c r="BU421" s="26"/>
      <c r="BV421" s="26"/>
      <c r="BW421" s="26"/>
    </row>
    <row r="422" spans="21:75" s="13" customFormat="1">
      <c r="U422" s="17"/>
      <c r="BL422" s="26"/>
      <c r="BM422" s="26"/>
      <c r="BN422" s="26"/>
      <c r="BO422" s="26"/>
      <c r="BP422" s="26"/>
      <c r="BQ422" s="26"/>
      <c r="BR422" s="26"/>
      <c r="BS422" s="26"/>
      <c r="BT422" s="26"/>
      <c r="BU422" s="26"/>
      <c r="BV422" s="26"/>
      <c r="BW422" s="26"/>
    </row>
    <row r="423" spans="21:75" s="13" customFormat="1">
      <c r="U423" s="17"/>
      <c r="BL423" s="26"/>
      <c r="BM423" s="26"/>
      <c r="BN423" s="26"/>
      <c r="BO423" s="26"/>
      <c r="BP423" s="26"/>
      <c r="BQ423" s="26"/>
      <c r="BR423" s="26"/>
      <c r="BS423" s="26"/>
      <c r="BT423" s="26"/>
      <c r="BU423" s="26"/>
      <c r="BV423" s="26"/>
      <c r="BW423" s="26"/>
    </row>
    <row r="424" spans="21:75" s="13" customFormat="1">
      <c r="U424" s="17"/>
      <c r="BL424" s="26"/>
      <c r="BM424" s="26"/>
      <c r="BN424" s="26"/>
      <c r="BO424" s="26"/>
      <c r="BP424" s="26"/>
      <c r="BQ424" s="26"/>
      <c r="BR424" s="26"/>
      <c r="BS424" s="26"/>
      <c r="BT424" s="26"/>
      <c r="BU424" s="26"/>
      <c r="BV424" s="26"/>
      <c r="BW424" s="26"/>
    </row>
    <row r="425" spans="21:75" s="13" customFormat="1">
      <c r="U425" s="17"/>
      <c r="BL425" s="26"/>
      <c r="BM425" s="26"/>
      <c r="BN425" s="26"/>
      <c r="BO425" s="26"/>
      <c r="BP425" s="26"/>
      <c r="BQ425" s="26"/>
      <c r="BR425" s="26"/>
      <c r="BS425" s="26"/>
      <c r="BT425" s="26"/>
      <c r="BU425" s="26"/>
      <c r="BV425" s="26"/>
      <c r="BW425" s="26"/>
    </row>
    <row r="426" spans="21:75" s="13" customFormat="1">
      <c r="U426" s="17"/>
      <c r="BL426" s="26"/>
      <c r="BM426" s="26"/>
      <c r="BN426" s="26"/>
      <c r="BO426" s="26"/>
      <c r="BP426" s="26"/>
      <c r="BQ426" s="26"/>
      <c r="BR426" s="26"/>
      <c r="BS426" s="26"/>
      <c r="BT426" s="26"/>
      <c r="BU426" s="26"/>
      <c r="BV426" s="26"/>
      <c r="BW426" s="26"/>
    </row>
    <row r="427" spans="21:75" s="13" customFormat="1">
      <c r="U427" s="17"/>
      <c r="BL427" s="26"/>
      <c r="BM427" s="26"/>
      <c r="BN427" s="26"/>
      <c r="BO427" s="26"/>
      <c r="BP427" s="26"/>
      <c r="BQ427" s="26"/>
      <c r="BR427" s="26"/>
      <c r="BS427" s="26"/>
      <c r="BT427" s="26"/>
      <c r="BU427" s="26"/>
      <c r="BV427" s="26"/>
      <c r="BW427" s="26"/>
    </row>
    <row r="428" spans="21:75" s="13" customFormat="1">
      <c r="U428" s="17"/>
      <c r="BL428" s="26"/>
      <c r="BM428" s="26"/>
      <c r="BN428" s="26"/>
      <c r="BO428" s="26"/>
      <c r="BP428" s="26"/>
      <c r="BQ428" s="26"/>
      <c r="BR428" s="26"/>
      <c r="BS428" s="26"/>
      <c r="BT428" s="26"/>
      <c r="BU428" s="26"/>
      <c r="BV428" s="26"/>
      <c r="BW428" s="26"/>
    </row>
    <row r="429" spans="21:75" s="13" customFormat="1">
      <c r="U429" s="17"/>
      <c r="BL429" s="26"/>
      <c r="BM429" s="26"/>
      <c r="BN429" s="26"/>
      <c r="BO429" s="26"/>
      <c r="BP429" s="26"/>
      <c r="BQ429" s="26"/>
      <c r="BR429" s="26"/>
      <c r="BS429" s="26"/>
      <c r="BT429" s="26"/>
      <c r="BU429" s="26"/>
      <c r="BV429" s="26"/>
      <c r="BW429" s="26"/>
    </row>
    <row r="430" spans="21:75" s="13" customFormat="1">
      <c r="U430" s="17"/>
      <c r="BL430" s="26"/>
      <c r="BM430" s="26"/>
      <c r="BN430" s="26"/>
      <c r="BO430" s="26"/>
      <c r="BP430" s="26"/>
      <c r="BQ430" s="26"/>
      <c r="BR430" s="26"/>
      <c r="BS430" s="26"/>
      <c r="BT430" s="26"/>
      <c r="BU430" s="26"/>
      <c r="BV430" s="26"/>
      <c r="BW430" s="26"/>
    </row>
    <row r="431" spans="21:75" s="13" customFormat="1">
      <c r="U431" s="17"/>
      <c r="BL431" s="26"/>
      <c r="BM431" s="26"/>
      <c r="BN431" s="26"/>
      <c r="BO431" s="26"/>
      <c r="BP431" s="26"/>
      <c r="BQ431" s="26"/>
      <c r="BR431" s="26"/>
      <c r="BS431" s="26"/>
      <c r="BT431" s="26"/>
      <c r="BU431" s="26"/>
      <c r="BV431" s="26"/>
      <c r="BW431" s="26"/>
    </row>
    <row r="432" spans="21:75" s="13" customFormat="1">
      <c r="U432" s="17"/>
      <c r="BL432" s="26"/>
      <c r="BM432" s="26"/>
      <c r="BN432" s="26"/>
      <c r="BO432" s="26"/>
      <c r="BP432" s="26"/>
      <c r="BQ432" s="26"/>
      <c r="BR432" s="26"/>
      <c r="BS432" s="26"/>
      <c r="BT432" s="26"/>
      <c r="BU432" s="26"/>
      <c r="BV432" s="26"/>
      <c r="BW432" s="26"/>
    </row>
    <row r="433" spans="21:75" s="13" customFormat="1">
      <c r="U433" s="17"/>
      <c r="BL433" s="26"/>
      <c r="BM433" s="26"/>
      <c r="BN433" s="26"/>
      <c r="BO433" s="26"/>
      <c r="BP433" s="26"/>
      <c r="BQ433" s="26"/>
      <c r="BR433" s="26"/>
      <c r="BS433" s="26"/>
      <c r="BT433" s="26"/>
      <c r="BU433" s="26"/>
      <c r="BV433" s="26"/>
      <c r="BW433" s="26"/>
    </row>
    <row r="434" spans="21:75" s="13" customFormat="1">
      <c r="U434" s="17"/>
      <c r="BL434" s="26"/>
      <c r="BM434" s="26"/>
      <c r="BN434" s="26"/>
      <c r="BO434" s="26"/>
      <c r="BP434" s="26"/>
      <c r="BQ434" s="26"/>
      <c r="BR434" s="26"/>
      <c r="BS434" s="26"/>
      <c r="BT434" s="26"/>
      <c r="BU434" s="26"/>
      <c r="BV434" s="26"/>
      <c r="BW434" s="26"/>
    </row>
    <row r="435" spans="21:75" s="13" customFormat="1">
      <c r="U435" s="17"/>
      <c r="BL435" s="26"/>
      <c r="BM435" s="26"/>
      <c r="BN435" s="26"/>
      <c r="BO435" s="26"/>
      <c r="BP435" s="26"/>
      <c r="BQ435" s="26"/>
      <c r="BR435" s="26"/>
      <c r="BS435" s="26"/>
      <c r="BT435" s="26"/>
      <c r="BU435" s="26"/>
      <c r="BV435" s="26"/>
      <c r="BW435" s="26"/>
    </row>
    <row r="436" spans="21:75" s="13" customFormat="1">
      <c r="U436" s="17"/>
      <c r="BL436" s="26"/>
      <c r="BM436" s="26"/>
      <c r="BN436" s="26"/>
      <c r="BO436" s="26"/>
      <c r="BP436" s="26"/>
      <c r="BQ436" s="26"/>
      <c r="BR436" s="26"/>
      <c r="BS436" s="26"/>
      <c r="BT436" s="26"/>
      <c r="BU436" s="26"/>
      <c r="BV436" s="26"/>
      <c r="BW436" s="26"/>
    </row>
    <row r="437" spans="21:75" s="13" customFormat="1">
      <c r="U437" s="17"/>
      <c r="BL437" s="26"/>
      <c r="BM437" s="26"/>
      <c r="BN437" s="26"/>
      <c r="BO437" s="26"/>
      <c r="BP437" s="26"/>
      <c r="BQ437" s="26"/>
      <c r="BR437" s="26"/>
      <c r="BS437" s="26"/>
      <c r="BT437" s="26"/>
      <c r="BU437" s="26"/>
      <c r="BV437" s="26"/>
      <c r="BW437" s="26"/>
    </row>
    <row r="438" spans="21:75" s="13" customFormat="1">
      <c r="U438" s="17"/>
      <c r="BL438" s="26"/>
      <c r="BM438" s="26"/>
      <c r="BN438" s="26"/>
      <c r="BO438" s="26"/>
      <c r="BP438" s="26"/>
      <c r="BQ438" s="26"/>
      <c r="BR438" s="26"/>
      <c r="BS438" s="26"/>
      <c r="BT438" s="26"/>
      <c r="BU438" s="26"/>
      <c r="BV438" s="26"/>
      <c r="BW438" s="26"/>
    </row>
    <row r="439" spans="21:75" s="13" customFormat="1">
      <c r="U439" s="17"/>
      <c r="BL439" s="26"/>
      <c r="BM439" s="26"/>
      <c r="BN439" s="26"/>
      <c r="BO439" s="26"/>
      <c r="BP439" s="26"/>
      <c r="BQ439" s="26"/>
      <c r="BR439" s="26"/>
      <c r="BS439" s="26"/>
      <c r="BT439" s="26"/>
      <c r="BU439" s="26"/>
      <c r="BV439" s="26"/>
      <c r="BW439" s="26"/>
    </row>
    <row r="440" spans="21:75" s="13" customFormat="1">
      <c r="U440" s="17"/>
      <c r="BL440" s="26"/>
      <c r="BM440" s="26"/>
      <c r="BN440" s="26"/>
      <c r="BO440" s="26"/>
      <c r="BP440" s="26"/>
      <c r="BQ440" s="26"/>
      <c r="BR440" s="26"/>
      <c r="BS440" s="26"/>
      <c r="BT440" s="26"/>
      <c r="BU440" s="26"/>
      <c r="BV440" s="26"/>
      <c r="BW440" s="26"/>
    </row>
    <row r="441" spans="21:75" s="13" customFormat="1">
      <c r="U441" s="17"/>
      <c r="BL441" s="26"/>
      <c r="BM441" s="26"/>
      <c r="BN441" s="26"/>
      <c r="BO441" s="26"/>
      <c r="BP441" s="26"/>
      <c r="BQ441" s="26"/>
      <c r="BR441" s="26"/>
      <c r="BS441" s="26"/>
      <c r="BT441" s="26"/>
      <c r="BU441" s="26"/>
      <c r="BV441" s="26"/>
      <c r="BW441" s="26"/>
    </row>
    <row r="442" spans="21:75" s="13" customFormat="1">
      <c r="U442" s="17"/>
      <c r="BL442" s="26"/>
      <c r="BM442" s="26"/>
      <c r="BN442" s="26"/>
      <c r="BO442" s="26"/>
      <c r="BP442" s="26"/>
      <c r="BQ442" s="26"/>
      <c r="BR442" s="26"/>
      <c r="BS442" s="26"/>
      <c r="BT442" s="26"/>
      <c r="BU442" s="26"/>
      <c r="BV442" s="26"/>
      <c r="BW442" s="26"/>
    </row>
    <row r="443" spans="21:75" s="13" customFormat="1">
      <c r="U443" s="17"/>
      <c r="BL443" s="26"/>
      <c r="BM443" s="26"/>
      <c r="BN443" s="26"/>
      <c r="BO443" s="26"/>
      <c r="BP443" s="26"/>
      <c r="BQ443" s="26"/>
      <c r="BR443" s="26"/>
      <c r="BS443" s="26"/>
      <c r="BT443" s="26"/>
      <c r="BU443" s="26"/>
      <c r="BV443" s="26"/>
      <c r="BW443" s="26"/>
    </row>
    <row r="444" spans="21:75" s="13" customFormat="1">
      <c r="U444" s="17"/>
      <c r="BL444" s="26"/>
      <c r="BM444" s="26"/>
      <c r="BN444" s="26"/>
      <c r="BO444" s="26"/>
      <c r="BP444" s="26"/>
      <c r="BQ444" s="26"/>
      <c r="BR444" s="26"/>
      <c r="BS444" s="26"/>
      <c r="BT444" s="26"/>
      <c r="BU444" s="26"/>
      <c r="BV444" s="26"/>
      <c r="BW444" s="26"/>
    </row>
    <row r="445" spans="21:75" s="13" customFormat="1">
      <c r="U445" s="17"/>
      <c r="BL445" s="26"/>
      <c r="BM445" s="26"/>
      <c r="BN445" s="26"/>
      <c r="BO445" s="26"/>
      <c r="BP445" s="26"/>
      <c r="BQ445" s="26"/>
      <c r="BR445" s="26"/>
      <c r="BS445" s="26"/>
      <c r="BT445" s="26"/>
      <c r="BU445" s="26"/>
      <c r="BV445" s="26"/>
      <c r="BW445" s="26"/>
    </row>
    <row r="446" spans="21:75" s="13" customFormat="1">
      <c r="U446" s="17"/>
      <c r="BL446" s="26"/>
      <c r="BM446" s="26"/>
      <c r="BN446" s="26"/>
      <c r="BO446" s="26"/>
      <c r="BP446" s="26"/>
      <c r="BQ446" s="26"/>
      <c r="BR446" s="26"/>
      <c r="BS446" s="26"/>
      <c r="BT446" s="26"/>
      <c r="BU446" s="26"/>
      <c r="BV446" s="26"/>
      <c r="BW446" s="26"/>
    </row>
    <row r="447" spans="21:75" s="13" customFormat="1">
      <c r="U447" s="17"/>
      <c r="BL447" s="26"/>
      <c r="BM447" s="26"/>
      <c r="BN447" s="26"/>
      <c r="BO447" s="26"/>
      <c r="BP447" s="26"/>
      <c r="BQ447" s="26"/>
      <c r="BR447" s="26"/>
      <c r="BS447" s="26"/>
      <c r="BT447" s="26"/>
      <c r="BU447" s="26"/>
      <c r="BV447" s="26"/>
      <c r="BW447" s="26"/>
    </row>
    <row r="448" spans="21:75" s="13" customFormat="1">
      <c r="U448" s="17"/>
      <c r="BL448" s="26"/>
      <c r="BM448" s="26"/>
      <c r="BN448" s="26"/>
      <c r="BO448" s="26"/>
      <c r="BP448" s="26"/>
      <c r="BQ448" s="26"/>
      <c r="BR448" s="26"/>
      <c r="BS448" s="26"/>
      <c r="BT448" s="26"/>
      <c r="BU448" s="26"/>
      <c r="BV448" s="26"/>
      <c r="BW448" s="26"/>
    </row>
    <row r="449" spans="21:75" s="13" customFormat="1">
      <c r="U449" s="17"/>
      <c r="BL449" s="26"/>
      <c r="BM449" s="26"/>
      <c r="BN449" s="26"/>
      <c r="BO449" s="26"/>
      <c r="BP449" s="26"/>
      <c r="BQ449" s="26"/>
      <c r="BR449" s="26"/>
      <c r="BS449" s="26"/>
      <c r="BT449" s="26"/>
      <c r="BU449" s="26"/>
      <c r="BV449" s="26"/>
      <c r="BW449" s="26"/>
    </row>
    <row r="450" spans="21:75" s="13" customFormat="1">
      <c r="U450" s="17"/>
      <c r="BL450" s="26"/>
      <c r="BM450" s="26"/>
      <c r="BN450" s="26"/>
      <c r="BO450" s="26"/>
      <c r="BP450" s="26"/>
      <c r="BQ450" s="26"/>
      <c r="BR450" s="26"/>
      <c r="BS450" s="26"/>
      <c r="BT450" s="26"/>
      <c r="BU450" s="26"/>
      <c r="BV450" s="26"/>
      <c r="BW450" s="26"/>
    </row>
    <row r="451" spans="21:75" s="13" customFormat="1">
      <c r="U451" s="17"/>
      <c r="BL451" s="26"/>
      <c r="BM451" s="26"/>
      <c r="BN451" s="26"/>
      <c r="BO451" s="26"/>
      <c r="BP451" s="26"/>
      <c r="BQ451" s="26"/>
      <c r="BR451" s="26"/>
      <c r="BS451" s="26"/>
      <c r="BT451" s="26"/>
      <c r="BU451" s="26"/>
      <c r="BV451" s="26"/>
      <c r="BW451" s="26"/>
    </row>
    <row r="452" spans="21:75" s="13" customFormat="1">
      <c r="U452" s="17"/>
      <c r="BL452" s="26"/>
      <c r="BM452" s="26"/>
      <c r="BN452" s="26"/>
      <c r="BO452" s="26"/>
      <c r="BP452" s="26"/>
      <c r="BQ452" s="26"/>
      <c r="BR452" s="26"/>
      <c r="BS452" s="26"/>
      <c r="BT452" s="26"/>
      <c r="BU452" s="26"/>
      <c r="BV452" s="26"/>
      <c r="BW452" s="26"/>
    </row>
    <row r="453" spans="21:75" s="13" customFormat="1">
      <c r="U453" s="17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26"/>
      <c r="BW453" s="26"/>
    </row>
    <row r="454" spans="21:75" s="13" customFormat="1">
      <c r="U454" s="17"/>
      <c r="BL454" s="26"/>
      <c r="BM454" s="26"/>
      <c r="BN454" s="26"/>
      <c r="BO454" s="26"/>
      <c r="BP454" s="26"/>
      <c r="BQ454" s="26"/>
      <c r="BR454" s="26"/>
      <c r="BS454" s="26"/>
      <c r="BT454" s="26"/>
      <c r="BU454" s="26"/>
      <c r="BV454" s="26"/>
      <c r="BW454" s="26"/>
    </row>
    <row r="455" spans="21:75" s="13" customFormat="1">
      <c r="U455" s="17"/>
      <c r="BL455" s="26"/>
      <c r="BM455" s="26"/>
      <c r="BN455" s="26"/>
      <c r="BO455" s="26"/>
      <c r="BP455" s="26"/>
      <c r="BQ455" s="26"/>
      <c r="BR455" s="26"/>
      <c r="BS455" s="26"/>
      <c r="BT455" s="26"/>
      <c r="BU455" s="26"/>
      <c r="BV455" s="26"/>
      <c r="BW455" s="26"/>
    </row>
    <row r="456" spans="21:75" s="13" customFormat="1">
      <c r="U456" s="17"/>
      <c r="BL456" s="26"/>
      <c r="BM456" s="26"/>
      <c r="BN456" s="26"/>
      <c r="BO456" s="26"/>
      <c r="BP456" s="26"/>
      <c r="BQ456" s="26"/>
      <c r="BR456" s="26"/>
      <c r="BS456" s="26"/>
      <c r="BT456" s="26"/>
      <c r="BU456" s="26"/>
      <c r="BV456" s="26"/>
      <c r="BW456" s="26"/>
    </row>
    <row r="457" spans="21:75" s="13" customFormat="1">
      <c r="U457" s="17"/>
      <c r="BL457" s="26"/>
      <c r="BM457" s="26"/>
      <c r="BN457" s="26"/>
      <c r="BO457" s="26"/>
      <c r="BP457" s="26"/>
      <c r="BQ457" s="26"/>
      <c r="BR457" s="26"/>
      <c r="BS457" s="26"/>
      <c r="BT457" s="26"/>
      <c r="BU457" s="26"/>
      <c r="BV457" s="26"/>
      <c r="BW457" s="26"/>
    </row>
    <row r="458" spans="21:75" s="13" customFormat="1">
      <c r="U458" s="17"/>
      <c r="BL458" s="26"/>
      <c r="BM458" s="26"/>
      <c r="BN458" s="26"/>
      <c r="BO458" s="26"/>
      <c r="BP458" s="26"/>
      <c r="BQ458" s="26"/>
      <c r="BR458" s="26"/>
      <c r="BS458" s="26"/>
      <c r="BT458" s="26"/>
      <c r="BU458" s="26"/>
      <c r="BV458" s="26"/>
      <c r="BW458" s="26"/>
    </row>
    <row r="459" spans="21:75" s="13" customFormat="1">
      <c r="U459" s="17"/>
      <c r="BL459" s="26"/>
      <c r="BM459" s="26"/>
      <c r="BN459" s="26"/>
      <c r="BO459" s="26"/>
      <c r="BP459" s="26"/>
      <c r="BQ459" s="26"/>
      <c r="BR459" s="26"/>
      <c r="BS459" s="26"/>
      <c r="BT459" s="26"/>
      <c r="BU459" s="26"/>
      <c r="BV459" s="26"/>
      <c r="BW459" s="26"/>
    </row>
    <row r="460" spans="21:75" s="13" customFormat="1">
      <c r="U460" s="17"/>
      <c r="BL460" s="26"/>
      <c r="BM460" s="26"/>
      <c r="BN460" s="26"/>
      <c r="BO460" s="26"/>
      <c r="BP460" s="26"/>
      <c r="BQ460" s="26"/>
      <c r="BR460" s="26"/>
      <c r="BS460" s="26"/>
      <c r="BT460" s="26"/>
      <c r="BU460" s="26"/>
      <c r="BV460" s="26"/>
      <c r="BW460" s="26"/>
    </row>
    <row r="461" spans="21:75" s="13" customFormat="1">
      <c r="U461" s="17"/>
      <c r="BL461" s="26"/>
      <c r="BM461" s="26"/>
      <c r="BN461" s="26"/>
      <c r="BO461" s="26"/>
      <c r="BP461" s="26"/>
      <c r="BQ461" s="26"/>
      <c r="BR461" s="26"/>
      <c r="BS461" s="26"/>
      <c r="BT461" s="26"/>
      <c r="BU461" s="26"/>
      <c r="BV461" s="26"/>
      <c r="BW461" s="26"/>
    </row>
    <row r="462" spans="21:75" s="13" customFormat="1">
      <c r="U462" s="17"/>
      <c r="BL462" s="26"/>
      <c r="BM462" s="26"/>
      <c r="BN462" s="26"/>
      <c r="BO462" s="26"/>
      <c r="BP462" s="26"/>
      <c r="BQ462" s="26"/>
      <c r="BR462" s="26"/>
      <c r="BS462" s="26"/>
      <c r="BT462" s="26"/>
      <c r="BU462" s="26"/>
      <c r="BV462" s="26"/>
      <c r="BW462" s="26"/>
    </row>
    <row r="463" spans="21:75" s="13" customFormat="1">
      <c r="U463" s="17"/>
      <c r="BL463" s="26"/>
      <c r="BM463" s="26"/>
      <c r="BN463" s="26"/>
      <c r="BO463" s="26"/>
      <c r="BP463" s="26"/>
      <c r="BQ463" s="26"/>
      <c r="BR463" s="26"/>
      <c r="BS463" s="26"/>
      <c r="BT463" s="26"/>
      <c r="BU463" s="26"/>
      <c r="BV463" s="26"/>
      <c r="BW463" s="26"/>
    </row>
    <row r="464" spans="21:75" s="13" customFormat="1">
      <c r="U464" s="17"/>
      <c r="BL464" s="26"/>
      <c r="BM464" s="26"/>
      <c r="BN464" s="26"/>
      <c r="BO464" s="26"/>
      <c r="BP464" s="26"/>
      <c r="BQ464" s="26"/>
      <c r="BR464" s="26"/>
      <c r="BS464" s="26"/>
      <c r="BT464" s="26"/>
      <c r="BU464" s="26"/>
      <c r="BV464" s="26"/>
      <c r="BW464" s="26"/>
    </row>
    <row r="465" spans="21:75" s="13" customFormat="1">
      <c r="U465" s="17"/>
      <c r="BL465" s="26"/>
      <c r="BM465" s="26"/>
      <c r="BN465" s="26"/>
      <c r="BO465" s="26"/>
      <c r="BP465" s="26"/>
      <c r="BQ465" s="26"/>
      <c r="BR465" s="26"/>
      <c r="BS465" s="26"/>
      <c r="BT465" s="26"/>
      <c r="BU465" s="26"/>
      <c r="BV465" s="26"/>
      <c r="BW465" s="26"/>
    </row>
    <row r="466" spans="21:75" s="13" customFormat="1">
      <c r="U466" s="17"/>
      <c r="BL466" s="26"/>
      <c r="BM466" s="26"/>
      <c r="BN466" s="26"/>
      <c r="BO466" s="26"/>
      <c r="BP466" s="26"/>
      <c r="BQ466" s="26"/>
      <c r="BR466" s="26"/>
      <c r="BS466" s="26"/>
      <c r="BT466" s="26"/>
      <c r="BU466" s="26"/>
      <c r="BV466" s="26"/>
      <c r="BW466" s="26"/>
    </row>
    <row r="467" spans="21:75" s="13" customFormat="1">
      <c r="U467" s="17"/>
      <c r="BL467" s="26"/>
      <c r="BM467" s="26"/>
      <c r="BN467" s="26"/>
      <c r="BO467" s="26"/>
      <c r="BP467" s="26"/>
      <c r="BQ467" s="26"/>
      <c r="BR467" s="26"/>
      <c r="BS467" s="26"/>
      <c r="BT467" s="26"/>
      <c r="BU467" s="26"/>
      <c r="BV467" s="26"/>
      <c r="BW467" s="26"/>
    </row>
    <row r="468" spans="21:75" s="13" customFormat="1">
      <c r="U468" s="17"/>
      <c r="BL468" s="26"/>
      <c r="BM468" s="26"/>
      <c r="BN468" s="26"/>
      <c r="BO468" s="26"/>
      <c r="BP468" s="26"/>
      <c r="BQ468" s="26"/>
      <c r="BR468" s="26"/>
      <c r="BS468" s="26"/>
      <c r="BT468" s="26"/>
      <c r="BU468" s="26"/>
      <c r="BV468" s="26"/>
      <c r="BW468" s="26"/>
    </row>
    <row r="469" spans="21:75" s="13" customFormat="1">
      <c r="U469" s="17"/>
      <c r="BL469" s="26"/>
      <c r="BM469" s="26"/>
      <c r="BN469" s="26"/>
      <c r="BO469" s="26"/>
      <c r="BP469" s="26"/>
      <c r="BQ469" s="26"/>
      <c r="BR469" s="26"/>
      <c r="BS469" s="26"/>
      <c r="BT469" s="26"/>
      <c r="BU469" s="26"/>
      <c r="BV469" s="26"/>
      <c r="BW469" s="26"/>
    </row>
    <row r="470" spans="21:75" s="13" customFormat="1">
      <c r="U470" s="17"/>
      <c r="BL470" s="26"/>
      <c r="BM470" s="26"/>
      <c r="BN470" s="26"/>
      <c r="BO470" s="26"/>
      <c r="BP470" s="26"/>
      <c r="BQ470" s="26"/>
      <c r="BR470" s="26"/>
      <c r="BS470" s="26"/>
      <c r="BT470" s="26"/>
      <c r="BU470" s="26"/>
      <c r="BV470" s="26"/>
      <c r="BW470" s="26"/>
    </row>
    <row r="471" spans="21:75" s="13" customFormat="1">
      <c r="U471" s="17"/>
      <c r="BL471" s="26"/>
      <c r="BM471" s="26"/>
      <c r="BN471" s="26"/>
      <c r="BO471" s="26"/>
      <c r="BP471" s="26"/>
      <c r="BQ471" s="26"/>
      <c r="BR471" s="26"/>
      <c r="BS471" s="26"/>
      <c r="BT471" s="26"/>
      <c r="BU471" s="26"/>
      <c r="BV471" s="26"/>
      <c r="BW471" s="26"/>
    </row>
    <row r="472" spans="21:75" s="13" customFormat="1">
      <c r="U472" s="17"/>
      <c r="BL472" s="26"/>
      <c r="BM472" s="26"/>
      <c r="BN472" s="26"/>
      <c r="BO472" s="26"/>
      <c r="BP472" s="26"/>
      <c r="BQ472" s="26"/>
      <c r="BR472" s="26"/>
      <c r="BS472" s="26"/>
      <c r="BT472" s="26"/>
      <c r="BU472" s="26"/>
      <c r="BV472" s="26"/>
      <c r="BW472" s="26"/>
    </row>
    <row r="473" spans="21:75" s="13" customFormat="1">
      <c r="U473" s="17"/>
      <c r="BL473" s="26"/>
      <c r="BM473" s="26"/>
      <c r="BN473" s="26"/>
      <c r="BO473" s="26"/>
      <c r="BP473" s="26"/>
      <c r="BQ473" s="26"/>
      <c r="BR473" s="26"/>
      <c r="BS473" s="26"/>
      <c r="BT473" s="26"/>
      <c r="BU473" s="26"/>
      <c r="BV473" s="26"/>
      <c r="BW473" s="26"/>
    </row>
    <row r="474" spans="21:75" s="13" customFormat="1">
      <c r="U474" s="17"/>
      <c r="BL474" s="26"/>
      <c r="BM474" s="26"/>
      <c r="BN474" s="26"/>
      <c r="BO474" s="26"/>
      <c r="BP474" s="26"/>
      <c r="BQ474" s="26"/>
      <c r="BR474" s="26"/>
      <c r="BS474" s="26"/>
      <c r="BT474" s="26"/>
      <c r="BU474" s="26"/>
      <c r="BV474" s="26"/>
      <c r="BW474" s="26"/>
    </row>
    <row r="475" spans="21:75" s="13" customFormat="1">
      <c r="U475" s="17"/>
      <c r="BL475" s="26"/>
      <c r="BM475" s="26"/>
      <c r="BN475" s="26"/>
      <c r="BO475" s="26"/>
      <c r="BP475" s="26"/>
      <c r="BQ475" s="26"/>
      <c r="BR475" s="26"/>
      <c r="BS475" s="26"/>
      <c r="BT475" s="26"/>
      <c r="BU475" s="26"/>
      <c r="BV475" s="26"/>
      <c r="BW475" s="26"/>
    </row>
    <row r="476" spans="21:75" s="13" customFormat="1">
      <c r="U476" s="17"/>
      <c r="BL476" s="26"/>
      <c r="BM476" s="26"/>
      <c r="BN476" s="26"/>
      <c r="BO476" s="26"/>
      <c r="BP476" s="26"/>
      <c r="BQ476" s="26"/>
      <c r="BR476" s="26"/>
      <c r="BS476" s="26"/>
      <c r="BT476" s="26"/>
      <c r="BU476" s="26"/>
      <c r="BV476" s="26"/>
      <c r="BW476" s="26"/>
    </row>
    <row r="477" spans="21:75" s="13" customFormat="1">
      <c r="U477" s="17"/>
      <c r="BL477" s="26"/>
      <c r="BM477" s="26"/>
      <c r="BN477" s="26"/>
      <c r="BO477" s="26"/>
      <c r="BP477" s="26"/>
      <c r="BQ477" s="26"/>
      <c r="BR477" s="26"/>
      <c r="BS477" s="26"/>
      <c r="BT477" s="26"/>
      <c r="BU477" s="26"/>
      <c r="BV477" s="26"/>
      <c r="BW477" s="26"/>
    </row>
    <row r="478" spans="21:75" s="13" customFormat="1">
      <c r="U478" s="17"/>
      <c r="BL478" s="26"/>
      <c r="BM478" s="26"/>
      <c r="BN478" s="26"/>
      <c r="BO478" s="26"/>
      <c r="BP478" s="26"/>
      <c r="BQ478" s="26"/>
      <c r="BR478" s="26"/>
      <c r="BS478" s="26"/>
      <c r="BT478" s="26"/>
      <c r="BU478" s="26"/>
      <c r="BV478" s="26"/>
      <c r="BW478" s="26"/>
    </row>
    <row r="479" spans="21:75" s="13" customFormat="1">
      <c r="U479" s="17"/>
      <c r="BL479" s="26"/>
      <c r="BM479" s="26"/>
      <c r="BN479" s="26"/>
      <c r="BO479" s="26"/>
      <c r="BP479" s="26"/>
      <c r="BQ479" s="26"/>
      <c r="BR479" s="26"/>
      <c r="BS479" s="26"/>
      <c r="BT479" s="26"/>
      <c r="BU479" s="26"/>
      <c r="BV479" s="26"/>
      <c r="BW479" s="26"/>
    </row>
    <row r="480" spans="21:75" s="13" customFormat="1">
      <c r="U480" s="17"/>
      <c r="BL480" s="26"/>
      <c r="BM480" s="26"/>
      <c r="BN480" s="26"/>
      <c r="BO480" s="26"/>
      <c r="BP480" s="26"/>
      <c r="BQ480" s="26"/>
      <c r="BR480" s="26"/>
      <c r="BS480" s="26"/>
      <c r="BT480" s="26"/>
      <c r="BU480" s="26"/>
      <c r="BV480" s="26"/>
      <c r="BW480" s="26"/>
    </row>
    <row r="481" spans="21:75" s="13" customFormat="1">
      <c r="U481" s="17"/>
      <c r="BL481" s="26"/>
      <c r="BM481" s="26"/>
      <c r="BN481" s="26"/>
      <c r="BO481" s="26"/>
      <c r="BP481" s="26"/>
      <c r="BQ481" s="26"/>
      <c r="BR481" s="26"/>
      <c r="BS481" s="26"/>
      <c r="BT481" s="26"/>
      <c r="BU481" s="26"/>
      <c r="BV481" s="26"/>
      <c r="BW481" s="26"/>
    </row>
    <row r="482" spans="21:75" s="13" customFormat="1">
      <c r="U482" s="17"/>
      <c r="BL482" s="26"/>
      <c r="BM482" s="26"/>
      <c r="BN482" s="26"/>
      <c r="BO482" s="26"/>
      <c r="BP482" s="26"/>
      <c r="BQ482" s="26"/>
      <c r="BR482" s="26"/>
      <c r="BS482" s="26"/>
      <c r="BT482" s="26"/>
      <c r="BU482" s="26"/>
      <c r="BV482" s="26"/>
      <c r="BW482" s="26"/>
    </row>
    <row r="483" spans="21:75" s="13" customFormat="1">
      <c r="U483" s="17"/>
      <c r="BL483" s="26"/>
      <c r="BM483" s="26"/>
      <c r="BN483" s="26"/>
      <c r="BO483" s="26"/>
      <c r="BP483" s="26"/>
      <c r="BQ483" s="26"/>
      <c r="BR483" s="26"/>
      <c r="BS483" s="26"/>
      <c r="BT483" s="26"/>
      <c r="BU483" s="26"/>
      <c r="BV483" s="26"/>
      <c r="BW483" s="26"/>
    </row>
    <row r="484" spans="21:75" s="13" customFormat="1">
      <c r="U484" s="17"/>
      <c r="BL484" s="26"/>
      <c r="BM484" s="26"/>
      <c r="BN484" s="26"/>
      <c r="BO484" s="26"/>
      <c r="BP484" s="26"/>
      <c r="BQ484" s="26"/>
      <c r="BR484" s="26"/>
      <c r="BS484" s="26"/>
      <c r="BT484" s="26"/>
      <c r="BU484" s="26"/>
      <c r="BV484" s="26"/>
      <c r="BW484" s="26"/>
    </row>
    <row r="485" spans="21:75" s="13" customFormat="1">
      <c r="U485" s="17"/>
      <c r="BL485" s="26"/>
      <c r="BM485" s="26"/>
      <c r="BN485" s="26"/>
      <c r="BO485" s="26"/>
      <c r="BP485" s="26"/>
      <c r="BQ485" s="26"/>
      <c r="BR485" s="26"/>
      <c r="BS485" s="26"/>
      <c r="BT485" s="26"/>
      <c r="BU485" s="26"/>
      <c r="BV485" s="26"/>
      <c r="BW485" s="26"/>
    </row>
    <row r="486" spans="21:75" s="13" customFormat="1">
      <c r="U486" s="17"/>
      <c r="BL486" s="26"/>
      <c r="BM486" s="26"/>
      <c r="BN486" s="26"/>
      <c r="BO486" s="26"/>
      <c r="BP486" s="26"/>
      <c r="BQ486" s="26"/>
      <c r="BR486" s="26"/>
      <c r="BS486" s="26"/>
      <c r="BT486" s="26"/>
      <c r="BU486" s="26"/>
      <c r="BV486" s="26"/>
      <c r="BW486" s="26"/>
    </row>
    <row r="487" spans="21:75" s="13" customFormat="1">
      <c r="U487" s="17"/>
      <c r="BL487" s="26"/>
      <c r="BM487" s="26"/>
      <c r="BN487" s="26"/>
      <c r="BO487" s="26"/>
      <c r="BP487" s="26"/>
      <c r="BQ487" s="26"/>
      <c r="BR487" s="26"/>
      <c r="BS487" s="26"/>
      <c r="BT487" s="26"/>
      <c r="BU487" s="26"/>
      <c r="BV487" s="26"/>
      <c r="BW487" s="26"/>
    </row>
    <row r="488" spans="21:75" s="13" customFormat="1">
      <c r="U488" s="17"/>
      <c r="BL488" s="26"/>
      <c r="BM488" s="26"/>
      <c r="BN488" s="26"/>
      <c r="BO488" s="26"/>
      <c r="BP488" s="26"/>
      <c r="BQ488" s="26"/>
      <c r="BR488" s="26"/>
      <c r="BS488" s="26"/>
      <c r="BT488" s="26"/>
      <c r="BU488" s="26"/>
      <c r="BV488" s="26"/>
      <c r="BW488" s="26"/>
    </row>
    <row r="489" spans="21:75" s="13" customFormat="1">
      <c r="U489" s="17"/>
      <c r="BL489" s="26"/>
      <c r="BM489" s="26"/>
      <c r="BN489" s="26"/>
      <c r="BO489" s="26"/>
      <c r="BP489" s="26"/>
      <c r="BQ489" s="26"/>
      <c r="BR489" s="26"/>
      <c r="BS489" s="26"/>
      <c r="BT489" s="26"/>
      <c r="BU489" s="26"/>
      <c r="BV489" s="26"/>
      <c r="BW489" s="26"/>
    </row>
    <row r="490" spans="21:75" s="13" customFormat="1">
      <c r="U490" s="17"/>
      <c r="BL490" s="26"/>
      <c r="BM490" s="26"/>
      <c r="BN490" s="26"/>
      <c r="BO490" s="26"/>
      <c r="BP490" s="26"/>
      <c r="BQ490" s="26"/>
      <c r="BR490" s="26"/>
      <c r="BS490" s="26"/>
      <c r="BT490" s="26"/>
      <c r="BU490" s="26"/>
      <c r="BV490" s="26"/>
      <c r="BW490" s="26"/>
    </row>
    <row r="491" spans="21:75" s="13" customFormat="1">
      <c r="U491" s="17"/>
      <c r="BL491" s="26"/>
      <c r="BM491" s="26"/>
      <c r="BN491" s="26"/>
      <c r="BO491" s="26"/>
      <c r="BP491" s="26"/>
      <c r="BQ491" s="26"/>
      <c r="BR491" s="26"/>
      <c r="BS491" s="26"/>
      <c r="BT491" s="26"/>
      <c r="BU491" s="26"/>
      <c r="BV491" s="26"/>
      <c r="BW491" s="26"/>
    </row>
    <row r="492" spans="21:75" s="13" customFormat="1">
      <c r="U492" s="17"/>
      <c r="BL492" s="26"/>
      <c r="BM492" s="26"/>
      <c r="BN492" s="26"/>
      <c r="BO492" s="26"/>
      <c r="BP492" s="26"/>
      <c r="BQ492" s="26"/>
      <c r="BR492" s="26"/>
      <c r="BS492" s="26"/>
      <c r="BT492" s="26"/>
      <c r="BU492" s="26"/>
      <c r="BV492" s="26"/>
      <c r="BW492" s="26"/>
    </row>
    <row r="493" spans="21:75" s="13" customFormat="1">
      <c r="U493" s="17"/>
      <c r="BL493" s="26"/>
      <c r="BM493" s="26"/>
      <c r="BN493" s="26"/>
      <c r="BO493" s="26"/>
      <c r="BP493" s="26"/>
      <c r="BQ493" s="26"/>
      <c r="BR493" s="26"/>
      <c r="BS493" s="26"/>
      <c r="BT493" s="26"/>
      <c r="BU493" s="26"/>
      <c r="BV493" s="26"/>
      <c r="BW493" s="26"/>
    </row>
    <row r="494" spans="21:75" s="13" customFormat="1">
      <c r="U494" s="17"/>
      <c r="BL494" s="26"/>
      <c r="BM494" s="26"/>
      <c r="BN494" s="26"/>
      <c r="BO494" s="26"/>
      <c r="BP494" s="26"/>
      <c r="BQ494" s="26"/>
      <c r="BR494" s="26"/>
      <c r="BS494" s="26"/>
      <c r="BT494" s="26"/>
      <c r="BU494" s="26"/>
      <c r="BV494" s="26"/>
      <c r="BW494" s="26"/>
    </row>
    <row r="495" spans="21:75" s="13" customFormat="1">
      <c r="U495" s="17"/>
      <c r="BL495" s="26"/>
      <c r="BM495" s="26"/>
      <c r="BN495" s="26"/>
      <c r="BO495" s="26"/>
      <c r="BP495" s="26"/>
      <c r="BQ495" s="26"/>
      <c r="BR495" s="26"/>
      <c r="BS495" s="26"/>
      <c r="BT495" s="26"/>
      <c r="BU495" s="26"/>
      <c r="BV495" s="26"/>
      <c r="BW495" s="26"/>
    </row>
    <row r="496" spans="21:75" s="13" customFormat="1">
      <c r="U496" s="17"/>
      <c r="BL496" s="26"/>
      <c r="BM496" s="26"/>
      <c r="BN496" s="26"/>
      <c r="BO496" s="26"/>
      <c r="BP496" s="26"/>
      <c r="BQ496" s="26"/>
      <c r="BR496" s="26"/>
      <c r="BS496" s="26"/>
      <c r="BT496" s="26"/>
      <c r="BU496" s="26"/>
      <c r="BV496" s="26"/>
      <c r="BW496" s="26"/>
    </row>
    <row r="497" spans="21:75" s="13" customFormat="1">
      <c r="U497" s="17"/>
      <c r="BL497" s="26"/>
      <c r="BM497" s="26"/>
      <c r="BN497" s="26"/>
      <c r="BO497" s="26"/>
      <c r="BP497" s="26"/>
      <c r="BQ497" s="26"/>
      <c r="BR497" s="26"/>
      <c r="BS497" s="26"/>
      <c r="BT497" s="26"/>
      <c r="BU497" s="26"/>
      <c r="BV497" s="26"/>
      <c r="BW497" s="26"/>
    </row>
    <row r="498" spans="21:75" s="13" customFormat="1">
      <c r="U498" s="17"/>
      <c r="BL498" s="26"/>
      <c r="BM498" s="26"/>
      <c r="BN498" s="26"/>
      <c r="BO498" s="26"/>
      <c r="BP498" s="26"/>
      <c r="BQ498" s="26"/>
      <c r="BR498" s="26"/>
      <c r="BS498" s="26"/>
      <c r="BT498" s="26"/>
      <c r="BU498" s="26"/>
      <c r="BV498" s="26"/>
      <c r="BW498" s="26"/>
    </row>
    <row r="499" spans="21:75" s="13" customFormat="1">
      <c r="U499" s="17"/>
      <c r="BL499" s="26"/>
      <c r="BM499" s="26"/>
      <c r="BN499" s="26"/>
      <c r="BO499" s="26"/>
      <c r="BP499" s="26"/>
      <c r="BQ499" s="26"/>
      <c r="BR499" s="26"/>
      <c r="BS499" s="26"/>
      <c r="BT499" s="26"/>
      <c r="BU499" s="26"/>
      <c r="BV499" s="26"/>
      <c r="BW499" s="26"/>
    </row>
    <row r="500" spans="21:75" s="13" customFormat="1">
      <c r="U500" s="17"/>
      <c r="BL500" s="26"/>
      <c r="BM500" s="26"/>
      <c r="BN500" s="26"/>
      <c r="BO500" s="26"/>
      <c r="BP500" s="26"/>
      <c r="BQ500" s="26"/>
      <c r="BR500" s="26"/>
      <c r="BS500" s="26"/>
      <c r="BT500" s="26"/>
      <c r="BU500" s="26"/>
      <c r="BV500" s="26"/>
      <c r="BW500" s="26"/>
    </row>
    <row r="501" spans="21:75" s="13" customFormat="1">
      <c r="U501" s="17"/>
      <c r="BL501" s="26"/>
      <c r="BM501" s="26"/>
      <c r="BN501" s="26"/>
      <c r="BO501" s="26"/>
      <c r="BP501" s="26"/>
      <c r="BQ501" s="26"/>
      <c r="BR501" s="26"/>
      <c r="BS501" s="26"/>
      <c r="BT501" s="26"/>
      <c r="BU501" s="26"/>
      <c r="BV501" s="26"/>
      <c r="BW501" s="26"/>
    </row>
    <row r="502" spans="21:75" s="13" customFormat="1">
      <c r="U502" s="17"/>
      <c r="BL502" s="26"/>
      <c r="BM502" s="26"/>
      <c r="BN502" s="26"/>
      <c r="BO502" s="26"/>
      <c r="BP502" s="26"/>
      <c r="BQ502" s="26"/>
      <c r="BR502" s="26"/>
      <c r="BS502" s="26"/>
      <c r="BT502" s="26"/>
      <c r="BU502" s="26"/>
      <c r="BV502" s="26"/>
      <c r="BW502" s="26"/>
    </row>
    <row r="503" spans="21:75" s="13" customFormat="1">
      <c r="U503" s="17"/>
      <c r="BL503" s="26"/>
      <c r="BM503" s="26"/>
      <c r="BN503" s="26"/>
      <c r="BO503" s="26"/>
      <c r="BP503" s="26"/>
      <c r="BQ503" s="26"/>
      <c r="BR503" s="26"/>
      <c r="BS503" s="26"/>
      <c r="BT503" s="26"/>
      <c r="BU503" s="26"/>
      <c r="BV503" s="26"/>
      <c r="BW503" s="26"/>
    </row>
    <row r="504" spans="21:75" s="13" customFormat="1">
      <c r="U504" s="17"/>
      <c r="BL504" s="26"/>
      <c r="BM504" s="26"/>
      <c r="BN504" s="26"/>
      <c r="BO504" s="26"/>
      <c r="BP504" s="26"/>
      <c r="BQ504" s="26"/>
      <c r="BR504" s="26"/>
      <c r="BS504" s="26"/>
      <c r="BT504" s="26"/>
      <c r="BU504" s="26"/>
      <c r="BV504" s="26"/>
      <c r="BW504" s="26"/>
    </row>
    <row r="505" spans="21:75" s="13" customFormat="1">
      <c r="U505" s="17"/>
      <c r="BL505" s="26"/>
      <c r="BM505" s="26"/>
      <c r="BN505" s="26"/>
      <c r="BO505" s="26"/>
      <c r="BP505" s="26"/>
      <c r="BQ505" s="26"/>
      <c r="BR505" s="26"/>
      <c r="BS505" s="26"/>
      <c r="BT505" s="26"/>
      <c r="BU505" s="26"/>
      <c r="BV505" s="26"/>
      <c r="BW505" s="26"/>
    </row>
    <row r="506" spans="21:75" s="13" customFormat="1">
      <c r="U506" s="17"/>
      <c r="BL506" s="26"/>
      <c r="BM506" s="26"/>
      <c r="BN506" s="26"/>
      <c r="BO506" s="26"/>
      <c r="BP506" s="26"/>
      <c r="BQ506" s="26"/>
      <c r="BR506" s="26"/>
      <c r="BS506" s="26"/>
      <c r="BT506" s="26"/>
      <c r="BU506" s="26"/>
      <c r="BV506" s="26"/>
      <c r="BW506" s="26"/>
    </row>
    <row r="507" spans="21:75" s="13" customFormat="1">
      <c r="U507" s="17"/>
      <c r="BL507" s="26"/>
      <c r="BM507" s="26"/>
      <c r="BN507" s="26"/>
      <c r="BO507" s="26"/>
      <c r="BP507" s="26"/>
      <c r="BQ507" s="26"/>
      <c r="BR507" s="26"/>
      <c r="BS507" s="26"/>
      <c r="BT507" s="26"/>
      <c r="BU507" s="26"/>
      <c r="BV507" s="26"/>
      <c r="BW507" s="26"/>
    </row>
    <row r="508" spans="21:75" s="13" customFormat="1">
      <c r="U508" s="17"/>
      <c r="BL508" s="26"/>
      <c r="BM508" s="26"/>
      <c r="BN508" s="26"/>
      <c r="BO508" s="26"/>
      <c r="BP508" s="26"/>
      <c r="BQ508" s="26"/>
      <c r="BR508" s="26"/>
      <c r="BS508" s="26"/>
      <c r="BT508" s="26"/>
      <c r="BU508" s="26"/>
      <c r="BV508" s="26"/>
      <c r="BW508" s="26"/>
    </row>
    <row r="509" spans="21:75" s="13" customFormat="1">
      <c r="U509" s="17"/>
      <c r="BL509" s="26"/>
      <c r="BM509" s="26"/>
      <c r="BN509" s="26"/>
      <c r="BO509" s="26"/>
      <c r="BP509" s="26"/>
      <c r="BQ509" s="26"/>
      <c r="BR509" s="26"/>
      <c r="BS509" s="26"/>
      <c r="BT509" s="26"/>
      <c r="BU509" s="26"/>
      <c r="BV509" s="26"/>
      <c r="BW509" s="26"/>
    </row>
    <row r="510" spans="21:75" s="13" customFormat="1">
      <c r="U510" s="17"/>
      <c r="BL510" s="26"/>
      <c r="BM510" s="26"/>
      <c r="BN510" s="26"/>
      <c r="BO510" s="26"/>
      <c r="BP510" s="26"/>
      <c r="BQ510" s="26"/>
      <c r="BR510" s="26"/>
      <c r="BS510" s="26"/>
      <c r="BT510" s="26"/>
      <c r="BU510" s="26"/>
      <c r="BV510" s="26"/>
      <c r="BW510" s="26"/>
    </row>
    <row r="511" spans="21:75" s="13" customFormat="1">
      <c r="U511" s="17"/>
      <c r="BL511" s="26"/>
      <c r="BM511" s="26"/>
      <c r="BN511" s="26"/>
      <c r="BO511" s="26"/>
      <c r="BP511" s="26"/>
      <c r="BQ511" s="26"/>
      <c r="BR511" s="26"/>
      <c r="BS511" s="26"/>
      <c r="BT511" s="26"/>
      <c r="BU511" s="26"/>
      <c r="BV511" s="26"/>
      <c r="BW511" s="26"/>
    </row>
    <row r="512" spans="21:75" s="13" customFormat="1">
      <c r="U512" s="17"/>
      <c r="BL512" s="26"/>
      <c r="BM512" s="26"/>
      <c r="BN512" s="26"/>
      <c r="BO512" s="26"/>
      <c r="BP512" s="26"/>
      <c r="BQ512" s="26"/>
      <c r="BR512" s="26"/>
      <c r="BS512" s="26"/>
      <c r="BT512" s="26"/>
      <c r="BU512" s="26"/>
      <c r="BV512" s="26"/>
      <c r="BW512" s="26"/>
    </row>
    <row r="513" spans="21:75" s="13" customFormat="1">
      <c r="U513" s="17"/>
      <c r="BL513" s="26"/>
      <c r="BM513" s="26"/>
      <c r="BN513" s="26"/>
      <c r="BO513" s="26"/>
      <c r="BP513" s="26"/>
      <c r="BQ513" s="26"/>
      <c r="BR513" s="26"/>
      <c r="BS513" s="26"/>
      <c r="BT513" s="26"/>
      <c r="BU513" s="26"/>
      <c r="BV513" s="26"/>
      <c r="BW513" s="26"/>
    </row>
    <row r="514" spans="21:75" s="13" customFormat="1">
      <c r="U514" s="17"/>
      <c r="BL514" s="26"/>
      <c r="BM514" s="26"/>
      <c r="BN514" s="26"/>
      <c r="BO514" s="26"/>
      <c r="BP514" s="26"/>
      <c r="BQ514" s="26"/>
      <c r="BR514" s="26"/>
      <c r="BS514" s="26"/>
      <c r="BT514" s="26"/>
      <c r="BU514" s="26"/>
      <c r="BV514" s="26"/>
      <c r="BW514" s="26"/>
    </row>
    <row r="515" spans="21:75" s="13" customFormat="1">
      <c r="U515" s="17"/>
      <c r="BL515" s="26"/>
      <c r="BM515" s="26"/>
      <c r="BN515" s="26"/>
      <c r="BO515" s="26"/>
      <c r="BP515" s="26"/>
      <c r="BQ515" s="26"/>
      <c r="BR515" s="26"/>
      <c r="BS515" s="26"/>
      <c r="BT515" s="26"/>
      <c r="BU515" s="26"/>
      <c r="BV515" s="26"/>
      <c r="BW515" s="26"/>
    </row>
    <row r="516" spans="21:75" s="13" customFormat="1">
      <c r="U516" s="17"/>
      <c r="BL516" s="26"/>
      <c r="BM516" s="26"/>
      <c r="BN516" s="26"/>
      <c r="BO516" s="26"/>
      <c r="BP516" s="26"/>
      <c r="BQ516" s="26"/>
      <c r="BR516" s="26"/>
      <c r="BS516" s="26"/>
      <c r="BT516" s="26"/>
      <c r="BU516" s="26"/>
      <c r="BV516" s="26"/>
      <c r="BW516" s="26"/>
    </row>
    <row r="517" spans="21:75" s="13" customFormat="1">
      <c r="U517" s="17"/>
      <c r="BL517" s="26"/>
      <c r="BM517" s="26"/>
      <c r="BN517" s="26"/>
      <c r="BO517" s="26"/>
      <c r="BP517" s="26"/>
      <c r="BQ517" s="26"/>
      <c r="BR517" s="26"/>
      <c r="BS517" s="26"/>
      <c r="BT517" s="26"/>
      <c r="BU517" s="26"/>
      <c r="BV517" s="26"/>
      <c r="BW517" s="26"/>
    </row>
    <row r="518" spans="21:75" s="13" customFormat="1">
      <c r="U518" s="17"/>
      <c r="BL518" s="26"/>
      <c r="BM518" s="26"/>
      <c r="BN518" s="26"/>
      <c r="BO518" s="26"/>
      <c r="BP518" s="26"/>
      <c r="BQ518" s="26"/>
      <c r="BR518" s="26"/>
      <c r="BS518" s="26"/>
      <c r="BT518" s="26"/>
      <c r="BU518" s="26"/>
      <c r="BV518" s="26"/>
      <c r="BW518" s="26"/>
    </row>
    <row r="519" spans="21:75" s="13" customFormat="1">
      <c r="U519" s="17"/>
      <c r="BL519" s="26"/>
      <c r="BM519" s="26"/>
      <c r="BN519" s="26"/>
      <c r="BO519" s="26"/>
      <c r="BP519" s="26"/>
      <c r="BQ519" s="26"/>
      <c r="BR519" s="26"/>
      <c r="BS519" s="26"/>
      <c r="BT519" s="26"/>
      <c r="BU519" s="26"/>
      <c r="BV519" s="26"/>
      <c r="BW519" s="26"/>
    </row>
    <row r="520" spans="21:75" s="13" customFormat="1">
      <c r="U520" s="17"/>
      <c r="BL520" s="26"/>
      <c r="BM520" s="26"/>
      <c r="BN520" s="26"/>
      <c r="BO520" s="26"/>
      <c r="BP520" s="26"/>
      <c r="BQ520" s="26"/>
      <c r="BR520" s="26"/>
      <c r="BS520" s="26"/>
      <c r="BT520" s="26"/>
      <c r="BU520" s="26"/>
      <c r="BV520" s="26"/>
      <c r="BW520" s="26"/>
    </row>
    <row r="521" spans="21:75" s="13" customFormat="1">
      <c r="U521" s="17"/>
      <c r="BL521" s="26"/>
      <c r="BM521" s="26"/>
      <c r="BN521" s="26"/>
      <c r="BO521" s="26"/>
      <c r="BP521" s="26"/>
      <c r="BQ521" s="26"/>
      <c r="BR521" s="26"/>
      <c r="BS521" s="26"/>
      <c r="BT521" s="26"/>
      <c r="BU521" s="26"/>
      <c r="BV521" s="26"/>
      <c r="BW521" s="26"/>
    </row>
    <row r="522" spans="21:75" s="13" customFormat="1">
      <c r="U522" s="17"/>
      <c r="BL522" s="26"/>
      <c r="BM522" s="26"/>
      <c r="BN522" s="26"/>
      <c r="BO522" s="26"/>
      <c r="BP522" s="26"/>
      <c r="BQ522" s="26"/>
      <c r="BR522" s="26"/>
      <c r="BS522" s="26"/>
      <c r="BT522" s="26"/>
      <c r="BU522" s="26"/>
      <c r="BV522" s="26"/>
      <c r="BW522" s="26"/>
    </row>
    <row r="523" spans="21:75" s="13" customFormat="1">
      <c r="U523" s="17"/>
      <c r="BL523" s="26"/>
      <c r="BM523" s="26"/>
      <c r="BN523" s="26"/>
      <c r="BO523" s="26"/>
      <c r="BP523" s="26"/>
      <c r="BQ523" s="26"/>
      <c r="BR523" s="26"/>
      <c r="BS523" s="26"/>
      <c r="BT523" s="26"/>
      <c r="BU523" s="26"/>
      <c r="BV523" s="26"/>
      <c r="BW523" s="26"/>
    </row>
    <row r="524" spans="21:75" s="13" customFormat="1">
      <c r="U524" s="17"/>
      <c r="BL524" s="26"/>
      <c r="BM524" s="26"/>
      <c r="BN524" s="26"/>
      <c r="BO524" s="26"/>
      <c r="BP524" s="26"/>
      <c r="BQ524" s="26"/>
      <c r="BR524" s="26"/>
      <c r="BS524" s="26"/>
      <c r="BT524" s="26"/>
      <c r="BU524" s="26"/>
      <c r="BV524" s="26"/>
      <c r="BW524" s="26"/>
    </row>
    <row r="525" spans="21:75" s="13" customFormat="1">
      <c r="U525" s="17"/>
      <c r="BL525" s="26"/>
      <c r="BM525" s="26"/>
      <c r="BN525" s="26"/>
      <c r="BO525" s="26"/>
      <c r="BP525" s="26"/>
      <c r="BQ525" s="26"/>
      <c r="BR525" s="26"/>
      <c r="BS525" s="26"/>
      <c r="BT525" s="26"/>
      <c r="BU525" s="26"/>
      <c r="BV525" s="26"/>
      <c r="BW525" s="26"/>
    </row>
    <row r="526" spans="21:75" s="13" customFormat="1">
      <c r="U526" s="17"/>
      <c r="BL526" s="26"/>
      <c r="BM526" s="26"/>
      <c r="BN526" s="26"/>
      <c r="BO526" s="26"/>
      <c r="BP526" s="26"/>
      <c r="BQ526" s="26"/>
      <c r="BR526" s="26"/>
      <c r="BS526" s="26"/>
      <c r="BT526" s="26"/>
      <c r="BU526" s="26"/>
      <c r="BV526" s="26"/>
      <c r="BW526" s="26"/>
    </row>
    <row r="527" spans="21:75" s="13" customFormat="1">
      <c r="U527" s="17"/>
      <c r="BL527" s="26"/>
      <c r="BM527" s="26"/>
      <c r="BN527" s="26"/>
      <c r="BO527" s="26"/>
      <c r="BP527" s="26"/>
      <c r="BQ527" s="26"/>
      <c r="BR527" s="26"/>
      <c r="BS527" s="26"/>
      <c r="BT527" s="26"/>
      <c r="BU527" s="26"/>
      <c r="BV527" s="26"/>
      <c r="BW527" s="26"/>
    </row>
    <row r="528" spans="21:75" s="13" customFormat="1">
      <c r="U528" s="17"/>
      <c r="BL528" s="26"/>
      <c r="BM528" s="26"/>
      <c r="BN528" s="26"/>
      <c r="BO528" s="26"/>
      <c r="BP528" s="26"/>
      <c r="BQ528" s="26"/>
      <c r="BR528" s="26"/>
      <c r="BS528" s="26"/>
      <c r="BT528" s="26"/>
      <c r="BU528" s="26"/>
      <c r="BV528" s="26"/>
      <c r="BW528" s="26"/>
    </row>
    <row r="529" spans="21:75" s="13" customFormat="1">
      <c r="U529" s="17"/>
      <c r="BL529" s="26"/>
      <c r="BM529" s="26"/>
      <c r="BN529" s="26"/>
      <c r="BO529" s="26"/>
      <c r="BP529" s="26"/>
      <c r="BQ529" s="26"/>
      <c r="BR529" s="26"/>
      <c r="BS529" s="26"/>
      <c r="BT529" s="26"/>
      <c r="BU529" s="26"/>
      <c r="BV529" s="26"/>
      <c r="BW529" s="26"/>
    </row>
    <row r="530" spans="21:75" s="13" customFormat="1">
      <c r="U530" s="17"/>
      <c r="BL530" s="26"/>
      <c r="BM530" s="26"/>
      <c r="BN530" s="26"/>
      <c r="BO530" s="26"/>
      <c r="BP530" s="26"/>
      <c r="BQ530" s="26"/>
      <c r="BR530" s="26"/>
      <c r="BS530" s="26"/>
      <c r="BT530" s="26"/>
      <c r="BU530" s="26"/>
      <c r="BV530" s="26"/>
      <c r="BW530" s="26"/>
    </row>
    <row r="531" spans="21:75" s="13" customFormat="1">
      <c r="U531" s="17"/>
      <c r="BL531" s="26"/>
      <c r="BM531" s="26"/>
      <c r="BN531" s="26"/>
      <c r="BO531" s="26"/>
      <c r="BP531" s="26"/>
      <c r="BQ531" s="26"/>
      <c r="BR531" s="26"/>
      <c r="BS531" s="26"/>
      <c r="BT531" s="26"/>
      <c r="BU531" s="26"/>
      <c r="BV531" s="26"/>
      <c r="BW531" s="26"/>
    </row>
    <row r="532" spans="21:75" s="13" customFormat="1">
      <c r="U532" s="17"/>
      <c r="BL532" s="26"/>
      <c r="BM532" s="26"/>
      <c r="BN532" s="26"/>
      <c r="BO532" s="26"/>
      <c r="BP532" s="26"/>
      <c r="BQ532" s="26"/>
      <c r="BR532" s="26"/>
      <c r="BS532" s="26"/>
      <c r="BT532" s="26"/>
      <c r="BU532" s="26"/>
      <c r="BV532" s="26"/>
      <c r="BW532" s="26"/>
    </row>
    <row r="533" spans="21:75" s="13" customFormat="1">
      <c r="U533" s="17"/>
      <c r="BL533" s="26"/>
      <c r="BM533" s="26"/>
      <c r="BN533" s="26"/>
      <c r="BO533" s="26"/>
      <c r="BP533" s="26"/>
      <c r="BQ533" s="26"/>
      <c r="BR533" s="26"/>
      <c r="BS533" s="26"/>
      <c r="BT533" s="26"/>
      <c r="BU533" s="26"/>
      <c r="BV533" s="26"/>
      <c r="BW533" s="26"/>
    </row>
    <row r="534" spans="21:75" s="13" customFormat="1">
      <c r="U534" s="17"/>
      <c r="BL534" s="26"/>
      <c r="BM534" s="26"/>
      <c r="BN534" s="26"/>
      <c r="BO534" s="26"/>
      <c r="BP534" s="26"/>
      <c r="BQ534" s="26"/>
      <c r="BR534" s="26"/>
      <c r="BS534" s="26"/>
      <c r="BT534" s="26"/>
      <c r="BU534" s="26"/>
      <c r="BV534" s="26"/>
      <c r="BW534" s="26"/>
    </row>
    <row r="535" spans="21:75" s="13" customFormat="1">
      <c r="U535" s="17"/>
      <c r="BL535" s="26"/>
      <c r="BM535" s="26"/>
      <c r="BN535" s="26"/>
      <c r="BO535" s="26"/>
      <c r="BP535" s="26"/>
      <c r="BQ535" s="26"/>
      <c r="BR535" s="26"/>
      <c r="BS535" s="26"/>
      <c r="BT535" s="26"/>
      <c r="BU535" s="26"/>
      <c r="BV535" s="26"/>
      <c r="BW535" s="26"/>
    </row>
    <row r="536" spans="21:75" s="13" customFormat="1">
      <c r="U536" s="17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6"/>
    </row>
    <row r="537" spans="21:75" s="13" customFormat="1">
      <c r="U537" s="17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6"/>
    </row>
    <row r="538" spans="21:75" s="13" customFormat="1">
      <c r="U538" s="17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</row>
    <row r="539" spans="21:75" s="13" customFormat="1">
      <c r="U539" s="17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</row>
    <row r="540" spans="21:75" s="13" customFormat="1">
      <c r="U540" s="17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6"/>
      <c r="BW540" s="26"/>
    </row>
    <row r="541" spans="21:75" s="13" customFormat="1">
      <c r="U541" s="17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6"/>
      <c r="BW541" s="26"/>
    </row>
    <row r="542" spans="21:75" s="13" customFormat="1">
      <c r="U542" s="17"/>
      <c r="BL542" s="26"/>
      <c r="BM542" s="26"/>
      <c r="BN542" s="26"/>
      <c r="BO542" s="26"/>
      <c r="BP542" s="26"/>
      <c r="BQ542" s="26"/>
      <c r="BR542" s="26"/>
      <c r="BS542" s="26"/>
      <c r="BT542" s="26"/>
      <c r="BU542" s="26"/>
      <c r="BV542" s="26"/>
      <c r="BW542" s="26"/>
    </row>
    <row r="543" spans="21:75" s="13" customFormat="1">
      <c r="U543" s="17"/>
      <c r="BL543" s="26"/>
      <c r="BM543" s="26"/>
      <c r="BN543" s="26"/>
      <c r="BO543" s="26"/>
      <c r="BP543" s="26"/>
      <c r="BQ543" s="26"/>
      <c r="BR543" s="26"/>
      <c r="BS543" s="26"/>
      <c r="BT543" s="26"/>
      <c r="BU543" s="26"/>
      <c r="BV543" s="26"/>
      <c r="BW543" s="26"/>
    </row>
    <row r="544" spans="21:75" s="13" customFormat="1">
      <c r="U544" s="17"/>
      <c r="BL544" s="26"/>
      <c r="BM544" s="26"/>
      <c r="BN544" s="26"/>
      <c r="BO544" s="26"/>
      <c r="BP544" s="26"/>
      <c r="BQ544" s="26"/>
      <c r="BR544" s="26"/>
      <c r="BS544" s="26"/>
      <c r="BT544" s="26"/>
      <c r="BU544" s="26"/>
      <c r="BV544" s="26"/>
      <c r="BW544" s="26"/>
    </row>
    <row r="545" spans="21:75" s="13" customFormat="1">
      <c r="U545" s="17"/>
      <c r="BL545" s="26"/>
      <c r="BM545" s="26"/>
      <c r="BN545" s="26"/>
      <c r="BO545" s="26"/>
      <c r="BP545" s="26"/>
      <c r="BQ545" s="26"/>
      <c r="BR545" s="26"/>
      <c r="BS545" s="26"/>
      <c r="BT545" s="26"/>
      <c r="BU545" s="26"/>
      <c r="BV545" s="26"/>
      <c r="BW545" s="26"/>
    </row>
    <row r="546" spans="21:75" s="13" customFormat="1">
      <c r="U546" s="17"/>
      <c r="BL546" s="26"/>
      <c r="BM546" s="26"/>
      <c r="BN546" s="26"/>
      <c r="BO546" s="26"/>
      <c r="BP546" s="26"/>
      <c r="BQ546" s="26"/>
      <c r="BR546" s="26"/>
      <c r="BS546" s="26"/>
      <c r="BT546" s="26"/>
      <c r="BU546" s="26"/>
      <c r="BV546" s="26"/>
      <c r="BW546" s="26"/>
    </row>
    <row r="547" spans="21:75" s="13" customFormat="1">
      <c r="U547" s="17"/>
      <c r="BL547" s="26"/>
      <c r="BM547" s="26"/>
      <c r="BN547" s="26"/>
      <c r="BO547" s="26"/>
      <c r="BP547" s="26"/>
      <c r="BQ547" s="26"/>
      <c r="BR547" s="26"/>
      <c r="BS547" s="26"/>
      <c r="BT547" s="26"/>
      <c r="BU547" s="26"/>
      <c r="BV547" s="26"/>
      <c r="BW547" s="26"/>
    </row>
    <row r="548" spans="21:75" s="13" customFormat="1">
      <c r="U548" s="17"/>
      <c r="BL548" s="26"/>
      <c r="BM548" s="26"/>
      <c r="BN548" s="26"/>
      <c r="BO548" s="26"/>
      <c r="BP548" s="26"/>
      <c r="BQ548" s="26"/>
      <c r="BR548" s="26"/>
      <c r="BS548" s="26"/>
      <c r="BT548" s="26"/>
      <c r="BU548" s="26"/>
      <c r="BV548" s="26"/>
      <c r="BW548" s="26"/>
    </row>
    <row r="549" spans="21:75" s="13" customFormat="1">
      <c r="U549" s="17"/>
      <c r="BL549" s="26"/>
      <c r="BM549" s="26"/>
      <c r="BN549" s="26"/>
      <c r="BO549" s="26"/>
      <c r="BP549" s="26"/>
      <c r="BQ549" s="26"/>
      <c r="BR549" s="26"/>
      <c r="BS549" s="26"/>
      <c r="BT549" s="26"/>
      <c r="BU549" s="26"/>
      <c r="BV549" s="26"/>
      <c r="BW549" s="26"/>
    </row>
    <row r="550" spans="21:75" s="13" customFormat="1">
      <c r="U550" s="17"/>
      <c r="BL550" s="26"/>
      <c r="BM550" s="26"/>
      <c r="BN550" s="26"/>
      <c r="BO550" s="26"/>
      <c r="BP550" s="26"/>
      <c r="BQ550" s="26"/>
      <c r="BR550" s="26"/>
      <c r="BS550" s="26"/>
      <c r="BT550" s="26"/>
      <c r="BU550" s="26"/>
      <c r="BV550" s="26"/>
      <c r="BW550" s="26"/>
    </row>
    <row r="551" spans="21:75" s="13" customFormat="1">
      <c r="U551" s="17"/>
      <c r="BL551" s="26"/>
      <c r="BM551" s="26"/>
      <c r="BN551" s="26"/>
      <c r="BO551" s="26"/>
      <c r="BP551" s="26"/>
      <c r="BQ551" s="26"/>
      <c r="BR551" s="26"/>
      <c r="BS551" s="26"/>
      <c r="BT551" s="26"/>
      <c r="BU551" s="26"/>
      <c r="BV551" s="26"/>
      <c r="BW551" s="26"/>
    </row>
    <row r="552" spans="21:75" s="13" customFormat="1">
      <c r="U552" s="17"/>
      <c r="BL552" s="26"/>
      <c r="BM552" s="26"/>
      <c r="BN552" s="26"/>
      <c r="BO552" s="26"/>
      <c r="BP552" s="26"/>
      <c r="BQ552" s="26"/>
      <c r="BR552" s="26"/>
      <c r="BS552" s="26"/>
      <c r="BT552" s="26"/>
      <c r="BU552" s="26"/>
      <c r="BV552" s="26"/>
      <c r="BW552" s="26"/>
    </row>
    <row r="553" spans="21:75" s="13" customFormat="1">
      <c r="U553" s="17"/>
      <c r="BL553" s="26"/>
      <c r="BM553" s="26"/>
      <c r="BN553" s="26"/>
      <c r="BO553" s="26"/>
      <c r="BP553" s="26"/>
      <c r="BQ553" s="26"/>
      <c r="BR553" s="26"/>
      <c r="BS553" s="26"/>
      <c r="BT553" s="26"/>
      <c r="BU553" s="26"/>
      <c r="BV553" s="26"/>
      <c r="BW553" s="26"/>
    </row>
    <row r="554" spans="21:75" s="13" customFormat="1">
      <c r="U554" s="17"/>
      <c r="BL554" s="26"/>
      <c r="BM554" s="26"/>
      <c r="BN554" s="26"/>
      <c r="BO554" s="26"/>
      <c r="BP554" s="26"/>
      <c r="BQ554" s="26"/>
      <c r="BR554" s="26"/>
      <c r="BS554" s="26"/>
      <c r="BT554" s="26"/>
      <c r="BU554" s="26"/>
      <c r="BV554" s="26"/>
      <c r="BW554" s="26"/>
    </row>
    <row r="555" spans="21:75" s="13" customFormat="1">
      <c r="U555" s="17"/>
      <c r="BL555" s="26"/>
      <c r="BM555" s="26"/>
      <c r="BN555" s="26"/>
      <c r="BO555" s="26"/>
      <c r="BP555" s="26"/>
      <c r="BQ555" s="26"/>
      <c r="BR555" s="26"/>
      <c r="BS555" s="26"/>
      <c r="BT555" s="26"/>
      <c r="BU555" s="26"/>
      <c r="BV555" s="26"/>
      <c r="BW555" s="26"/>
    </row>
    <row r="556" spans="21:75" s="13" customFormat="1">
      <c r="U556" s="17"/>
      <c r="BL556" s="26"/>
      <c r="BM556" s="26"/>
      <c r="BN556" s="26"/>
      <c r="BO556" s="26"/>
      <c r="BP556" s="26"/>
      <c r="BQ556" s="26"/>
      <c r="BR556" s="26"/>
      <c r="BS556" s="26"/>
      <c r="BT556" s="26"/>
      <c r="BU556" s="26"/>
      <c r="BV556" s="26"/>
      <c r="BW556" s="26"/>
    </row>
    <row r="557" spans="21:75" s="13" customFormat="1">
      <c r="U557" s="17"/>
      <c r="BL557" s="26"/>
      <c r="BM557" s="26"/>
      <c r="BN557" s="26"/>
      <c r="BO557" s="26"/>
      <c r="BP557" s="26"/>
      <c r="BQ557" s="26"/>
      <c r="BR557" s="26"/>
      <c r="BS557" s="26"/>
      <c r="BT557" s="26"/>
      <c r="BU557" s="26"/>
      <c r="BV557" s="26"/>
      <c r="BW557" s="26"/>
    </row>
    <row r="558" spans="21:75" s="13" customFormat="1">
      <c r="U558" s="17"/>
      <c r="BL558" s="26"/>
      <c r="BM558" s="26"/>
      <c r="BN558" s="26"/>
      <c r="BO558" s="26"/>
      <c r="BP558" s="26"/>
      <c r="BQ558" s="26"/>
      <c r="BR558" s="26"/>
      <c r="BS558" s="26"/>
      <c r="BT558" s="26"/>
      <c r="BU558" s="26"/>
      <c r="BV558" s="26"/>
      <c r="BW558" s="26"/>
    </row>
    <row r="559" spans="21:75" s="13" customFormat="1">
      <c r="U559" s="17"/>
      <c r="BL559" s="26"/>
      <c r="BM559" s="26"/>
      <c r="BN559" s="26"/>
      <c r="BO559" s="26"/>
      <c r="BP559" s="26"/>
      <c r="BQ559" s="26"/>
      <c r="BR559" s="26"/>
      <c r="BS559" s="26"/>
      <c r="BT559" s="26"/>
      <c r="BU559" s="26"/>
      <c r="BV559" s="26"/>
      <c r="BW559" s="26"/>
    </row>
    <row r="560" spans="21:75" s="13" customFormat="1">
      <c r="U560" s="17"/>
      <c r="BL560" s="26"/>
      <c r="BM560" s="26"/>
      <c r="BN560" s="26"/>
      <c r="BO560" s="26"/>
      <c r="BP560" s="26"/>
      <c r="BQ560" s="26"/>
      <c r="BR560" s="26"/>
      <c r="BS560" s="26"/>
      <c r="BT560" s="26"/>
      <c r="BU560" s="26"/>
      <c r="BV560" s="26"/>
      <c r="BW560" s="26"/>
    </row>
    <row r="561" spans="21:75" s="13" customFormat="1">
      <c r="U561" s="17"/>
      <c r="BL561" s="26"/>
      <c r="BM561" s="26"/>
      <c r="BN561" s="26"/>
      <c r="BO561" s="26"/>
      <c r="BP561" s="26"/>
      <c r="BQ561" s="26"/>
      <c r="BR561" s="26"/>
      <c r="BS561" s="26"/>
      <c r="BT561" s="26"/>
      <c r="BU561" s="26"/>
      <c r="BV561" s="26"/>
      <c r="BW561" s="26"/>
    </row>
    <row r="562" spans="21:75" s="13" customFormat="1">
      <c r="U562" s="17"/>
      <c r="BL562" s="26"/>
      <c r="BM562" s="26"/>
      <c r="BN562" s="26"/>
      <c r="BO562" s="26"/>
      <c r="BP562" s="26"/>
      <c r="BQ562" s="26"/>
      <c r="BR562" s="26"/>
      <c r="BS562" s="26"/>
      <c r="BT562" s="26"/>
      <c r="BU562" s="26"/>
      <c r="BV562" s="26"/>
      <c r="BW562" s="26"/>
    </row>
    <row r="563" spans="21:75" s="13" customFormat="1">
      <c r="U563" s="17"/>
      <c r="BL563" s="26"/>
      <c r="BM563" s="26"/>
      <c r="BN563" s="26"/>
      <c r="BO563" s="26"/>
      <c r="BP563" s="26"/>
      <c r="BQ563" s="26"/>
      <c r="BR563" s="26"/>
      <c r="BS563" s="26"/>
      <c r="BT563" s="26"/>
      <c r="BU563" s="26"/>
      <c r="BV563" s="26"/>
      <c r="BW563" s="26"/>
    </row>
    <row r="564" spans="21:75" s="13" customFormat="1">
      <c r="U564" s="17"/>
      <c r="BL564" s="26"/>
      <c r="BM564" s="26"/>
      <c r="BN564" s="26"/>
      <c r="BO564" s="26"/>
      <c r="BP564" s="26"/>
      <c r="BQ564" s="26"/>
      <c r="BR564" s="26"/>
      <c r="BS564" s="26"/>
      <c r="BT564" s="26"/>
      <c r="BU564" s="26"/>
      <c r="BV564" s="26"/>
      <c r="BW564" s="26"/>
    </row>
    <row r="565" spans="21:75" s="13" customFormat="1">
      <c r="U565" s="17"/>
      <c r="BL565" s="26"/>
      <c r="BM565" s="26"/>
      <c r="BN565" s="26"/>
      <c r="BO565" s="26"/>
      <c r="BP565" s="26"/>
      <c r="BQ565" s="26"/>
      <c r="BR565" s="26"/>
      <c r="BS565" s="26"/>
      <c r="BT565" s="26"/>
      <c r="BU565" s="26"/>
      <c r="BV565" s="26"/>
      <c r="BW565" s="26"/>
    </row>
    <row r="566" spans="21:75" s="13" customFormat="1">
      <c r="U566" s="17"/>
      <c r="BL566" s="26"/>
      <c r="BM566" s="26"/>
      <c r="BN566" s="26"/>
      <c r="BO566" s="26"/>
      <c r="BP566" s="26"/>
      <c r="BQ566" s="26"/>
      <c r="BR566" s="26"/>
      <c r="BS566" s="26"/>
      <c r="BT566" s="26"/>
      <c r="BU566" s="26"/>
      <c r="BV566" s="26"/>
      <c r="BW566" s="26"/>
    </row>
    <row r="567" spans="21:75" s="13" customFormat="1">
      <c r="U567" s="17"/>
      <c r="BL567" s="26"/>
      <c r="BM567" s="26"/>
      <c r="BN567" s="26"/>
      <c r="BO567" s="26"/>
      <c r="BP567" s="26"/>
      <c r="BQ567" s="26"/>
      <c r="BR567" s="26"/>
      <c r="BS567" s="26"/>
      <c r="BT567" s="26"/>
      <c r="BU567" s="26"/>
      <c r="BV567" s="26"/>
      <c r="BW567" s="26"/>
    </row>
    <row r="568" spans="21:75" s="13" customFormat="1">
      <c r="U568" s="17"/>
      <c r="BL568" s="26"/>
      <c r="BM568" s="26"/>
      <c r="BN568" s="26"/>
      <c r="BO568" s="26"/>
      <c r="BP568" s="26"/>
      <c r="BQ568" s="26"/>
      <c r="BR568" s="26"/>
      <c r="BS568" s="26"/>
      <c r="BT568" s="26"/>
      <c r="BU568" s="26"/>
      <c r="BV568" s="26"/>
      <c r="BW568" s="26"/>
    </row>
    <row r="569" spans="21:75" s="13" customFormat="1">
      <c r="U569" s="17"/>
      <c r="BL569" s="26"/>
      <c r="BM569" s="26"/>
      <c r="BN569" s="26"/>
      <c r="BO569" s="26"/>
      <c r="BP569" s="26"/>
      <c r="BQ569" s="26"/>
      <c r="BR569" s="26"/>
      <c r="BS569" s="26"/>
      <c r="BT569" s="26"/>
      <c r="BU569" s="26"/>
      <c r="BV569" s="26"/>
      <c r="BW569" s="26"/>
    </row>
    <row r="570" spans="21:75" s="13" customFormat="1">
      <c r="U570" s="17"/>
      <c r="BL570" s="26"/>
      <c r="BM570" s="26"/>
      <c r="BN570" s="26"/>
      <c r="BO570" s="26"/>
      <c r="BP570" s="26"/>
      <c r="BQ570" s="26"/>
      <c r="BR570" s="26"/>
      <c r="BS570" s="26"/>
      <c r="BT570" s="26"/>
      <c r="BU570" s="26"/>
      <c r="BV570" s="26"/>
      <c r="BW570" s="26"/>
    </row>
    <row r="571" spans="21:75" s="13" customFormat="1">
      <c r="U571" s="17"/>
      <c r="BL571" s="26"/>
      <c r="BM571" s="26"/>
      <c r="BN571" s="26"/>
      <c r="BO571" s="26"/>
      <c r="BP571" s="26"/>
      <c r="BQ571" s="26"/>
      <c r="BR571" s="26"/>
      <c r="BS571" s="26"/>
      <c r="BT571" s="26"/>
      <c r="BU571" s="26"/>
      <c r="BV571" s="26"/>
      <c r="BW571" s="26"/>
    </row>
    <row r="572" spans="21:75" s="13" customFormat="1">
      <c r="U572" s="17"/>
      <c r="BL572" s="26"/>
      <c r="BM572" s="26"/>
      <c r="BN572" s="26"/>
      <c r="BO572" s="26"/>
      <c r="BP572" s="26"/>
      <c r="BQ572" s="26"/>
      <c r="BR572" s="26"/>
      <c r="BS572" s="26"/>
      <c r="BT572" s="26"/>
      <c r="BU572" s="26"/>
      <c r="BV572" s="26"/>
      <c r="BW572" s="26"/>
    </row>
    <row r="573" spans="21:75" s="13" customFormat="1">
      <c r="U573" s="17"/>
      <c r="BL573" s="26"/>
      <c r="BM573" s="26"/>
      <c r="BN573" s="26"/>
      <c r="BO573" s="26"/>
      <c r="BP573" s="26"/>
      <c r="BQ573" s="26"/>
      <c r="BR573" s="26"/>
      <c r="BS573" s="26"/>
      <c r="BT573" s="26"/>
      <c r="BU573" s="26"/>
      <c r="BV573" s="26"/>
      <c r="BW573" s="26"/>
    </row>
    <row r="574" spans="21:75" s="13" customFormat="1">
      <c r="U574" s="17"/>
      <c r="BL574" s="26"/>
      <c r="BM574" s="26"/>
      <c r="BN574" s="26"/>
      <c r="BO574" s="26"/>
      <c r="BP574" s="26"/>
      <c r="BQ574" s="26"/>
      <c r="BR574" s="26"/>
      <c r="BS574" s="26"/>
      <c r="BT574" s="26"/>
      <c r="BU574" s="26"/>
      <c r="BV574" s="26"/>
      <c r="BW574" s="26"/>
    </row>
    <row r="575" spans="21:75" s="13" customFormat="1">
      <c r="U575" s="17"/>
      <c r="BL575" s="26"/>
      <c r="BM575" s="26"/>
      <c r="BN575" s="26"/>
      <c r="BO575" s="26"/>
      <c r="BP575" s="26"/>
      <c r="BQ575" s="26"/>
      <c r="BR575" s="26"/>
      <c r="BS575" s="26"/>
      <c r="BT575" s="26"/>
      <c r="BU575" s="26"/>
      <c r="BV575" s="26"/>
      <c r="BW575" s="26"/>
    </row>
    <row r="576" spans="21:75" s="13" customFormat="1">
      <c r="U576" s="17"/>
      <c r="BL576" s="26"/>
      <c r="BM576" s="26"/>
      <c r="BN576" s="26"/>
      <c r="BO576" s="26"/>
      <c r="BP576" s="26"/>
      <c r="BQ576" s="26"/>
      <c r="BR576" s="26"/>
      <c r="BS576" s="26"/>
      <c r="BT576" s="26"/>
      <c r="BU576" s="26"/>
      <c r="BV576" s="26"/>
      <c r="BW576" s="26"/>
    </row>
    <row r="577" spans="21:75" s="13" customFormat="1">
      <c r="U577" s="17"/>
      <c r="BL577" s="26"/>
      <c r="BM577" s="26"/>
      <c r="BN577" s="26"/>
      <c r="BO577" s="26"/>
      <c r="BP577" s="26"/>
      <c r="BQ577" s="26"/>
      <c r="BR577" s="26"/>
      <c r="BS577" s="26"/>
      <c r="BT577" s="26"/>
      <c r="BU577" s="26"/>
      <c r="BV577" s="26"/>
      <c r="BW577" s="26"/>
    </row>
    <row r="578" spans="21:75" s="13" customFormat="1">
      <c r="U578" s="17"/>
      <c r="BL578" s="26"/>
      <c r="BM578" s="26"/>
      <c r="BN578" s="26"/>
      <c r="BO578" s="26"/>
      <c r="BP578" s="26"/>
      <c r="BQ578" s="26"/>
      <c r="BR578" s="26"/>
      <c r="BS578" s="26"/>
      <c r="BT578" s="26"/>
      <c r="BU578" s="26"/>
      <c r="BV578" s="26"/>
      <c r="BW578" s="26"/>
    </row>
    <row r="579" spans="21:75" s="13" customFormat="1">
      <c r="U579" s="17"/>
      <c r="BL579" s="26"/>
      <c r="BM579" s="26"/>
      <c r="BN579" s="26"/>
      <c r="BO579" s="26"/>
      <c r="BP579" s="26"/>
      <c r="BQ579" s="26"/>
      <c r="BR579" s="26"/>
      <c r="BS579" s="26"/>
      <c r="BT579" s="26"/>
      <c r="BU579" s="26"/>
      <c r="BV579" s="26"/>
      <c r="BW579" s="26"/>
    </row>
    <row r="580" spans="21:75" s="13" customFormat="1">
      <c r="U580" s="17"/>
      <c r="BL580" s="26"/>
      <c r="BM580" s="26"/>
      <c r="BN580" s="26"/>
      <c r="BO580" s="26"/>
      <c r="BP580" s="26"/>
      <c r="BQ580" s="26"/>
      <c r="BR580" s="26"/>
      <c r="BS580" s="26"/>
      <c r="BT580" s="26"/>
      <c r="BU580" s="26"/>
      <c r="BV580" s="26"/>
      <c r="BW580" s="26"/>
    </row>
    <row r="581" spans="21:75" s="13" customFormat="1">
      <c r="U581" s="17"/>
      <c r="BL581" s="26"/>
      <c r="BM581" s="26"/>
      <c r="BN581" s="26"/>
      <c r="BO581" s="26"/>
      <c r="BP581" s="26"/>
      <c r="BQ581" s="26"/>
      <c r="BR581" s="26"/>
      <c r="BS581" s="26"/>
      <c r="BT581" s="26"/>
      <c r="BU581" s="26"/>
      <c r="BV581" s="26"/>
      <c r="BW581" s="26"/>
    </row>
    <row r="582" spans="21:75" s="13" customFormat="1">
      <c r="U582" s="17"/>
      <c r="BL582" s="26"/>
      <c r="BM582" s="26"/>
      <c r="BN582" s="26"/>
      <c r="BO582" s="26"/>
      <c r="BP582" s="26"/>
      <c r="BQ582" s="26"/>
      <c r="BR582" s="26"/>
      <c r="BS582" s="26"/>
      <c r="BT582" s="26"/>
      <c r="BU582" s="26"/>
      <c r="BV582" s="26"/>
      <c r="BW582" s="26"/>
    </row>
    <row r="583" spans="21:75" s="13" customFormat="1">
      <c r="U583" s="17"/>
      <c r="BL583" s="26"/>
      <c r="BM583" s="26"/>
      <c r="BN583" s="26"/>
      <c r="BO583" s="26"/>
      <c r="BP583" s="26"/>
      <c r="BQ583" s="26"/>
      <c r="BR583" s="26"/>
      <c r="BS583" s="26"/>
      <c r="BT583" s="26"/>
      <c r="BU583" s="26"/>
      <c r="BV583" s="26"/>
      <c r="BW583" s="26"/>
    </row>
    <row r="584" spans="21:75" s="13" customFormat="1">
      <c r="U584" s="17"/>
      <c r="BL584" s="26"/>
      <c r="BM584" s="26"/>
      <c r="BN584" s="26"/>
      <c r="BO584" s="26"/>
      <c r="BP584" s="26"/>
      <c r="BQ584" s="26"/>
      <c r="BR584" s="26"/>
      <c r="BS584" s="26"/>
      <c r="BT584" s="26"/>
      <c r="BU584" s="26"/>
      <c r="BV584" s="26"/>
      <c r="BW584" s="26"/>
    </row>
    <row r="585" spans="21:75" s="13" customFormat="1">
      <c r="U585" s="17"/>
      <c r="BL585" s="26"/>
      <c r="BM585" s="26"/>
      <c r="BN585" s="26"/>
      <c r="BO585" s="26"/>
      <c r="BP585" s="26"/>
      <c r="BQ585" s="26"/>
      <c r="BR585" s="26"/>
      <c r="BS585" s="26"/>
      <c r="BT585" s="26"/>
      <c r="BU585" s="26"/>
      <c r="BV585" s="26"/>
      <c r="BW585" s="26"/>
    </row>
    <row r="586" spans="21:75" s="13" customFormat="1">
      <c r="U586" s="17"/>
      <c r="BL586" s="26"/>
      <c r="BM586" s="26"/>
      <c r="BN586" s="26"/>
      <c r="BO586" s="26"/>
      <c r="BP586" s="26"/>
      <c r="BQ586" s="26"/>
      <c r="BR586" s="26"/>
      <c r="BS586" s="26"/>
      <c r="BT586" s="26"/>
      <c r="BU586" s="26"/>
      <c r="BV586" s="26"/>
      <c r="BW586" s="26"/>
    </row>
    <row r="587" spans="21:75" s="13" customFormat="1">
      <c r="U587" s="17"/>
      <c r="BL587" s="26"/>
      <c r="BM587" s="26"/>
      <c r="BN587" s="26"/>
      <c r="BO587" s="26"/>
      <c r="BP587" s="26"/>
      <c r="BQ587" s="26"/>
      <c r="BR587" s="26"/>
      <c r="BS587" s="26"/>
      <c r="BT587" s="26"/>
      <c r="BU587" s="26"/>
      <c r="BV587" s="26"/>
      <c r="BW587" s="26"/>
    </row>
    <row r="588" spans="21:75" s="13" customFormat="1">
      <c r="U588" s="17"/>
      <c r="BL588" s="26"/>
      <c r="BM588" s="26"/>
      <c r="BN588" s="26"/>
      <c r="BO588" s="26"/>
      <c r="BP588" s="26"/>
      <c r="BQ588" s="26"/>
      <c r="BR588" s="26"/>
      <c r="BS588" s="26"/>
      <c r="BT588" s="26"/>
      <c r="BU588" s="26"/>
      <c r="BV588" s="26"/>
      <c r="BW588" s="26"/>
    </row>
    <row r="589" spans="21:75" s="13" customFormat="1">
      <c r="U589" s="17"/>
      <c r="BL589" s="26"/>
      <c r="BM589" s="26"/>
      <c r="BN589" s="26"/>
      <c r="BO589" s="26"/>
      <c r="BP589" s="26"/>
      <c r="BQ589" s="26"/>
      <c r="BR589" s="26"/>
      <c r="BS589" s="26"/>
      <c r="BT589" s="26"/>
      <c r="BU589" s="26"/>
      <c r="BV589" s="26"/>
      <c r="BW589" s="26"/>
    </row>
    <row r="590" spans="21:75" s="13" customFormat="1">
      <c r="U590" s="17"/>
      <c r="BL590" s="26"/>
      <c r="BM590" s="26"/>
      <c r="BN590" s="26"/>
      <c r="BO590" s="26"/>
      <c r="BP590" s="26"/>
      <c r="BQ590" s="26"/>
      <c r="BR590" s="26"/>
      <c r="BS590" s="26"/>
      <c r="BT590" s="26"/>
      <c r="BU590" s="26"/>
      <c r="BV590" s="26"/>
      <c r="BW590" s="26"/>
    </row>
    <row r="591" spans="21:75" s="13" customFormat="1">
      <c r="U591" s="17"/>
      <c r="BL591" s="26"/>
      <c r="BM591" s="26"/>
      <c r="BN591" s="26"/>
      <c r="BO591" s="26"/>
      <c r="BP591" s="26"/>
      <c r="BQ591" s="26"/>
      <c r="BR591" s="26"/>
      <c r="BS591" s="26"/>
      <c r="BT591" s="26"/>
      <c r="BU591" s="26"/>
      <c r="BV591" s="26"/>
      <c r="BW591" s="26"/>
    </row>
    <row r="592" spans="21:75" s="13" customFormat="1">
      <c r="U592" s="17"/>
      <c r="BL592" s="26"/>
      <c r="BM592" s="26"/>
      <c r="BN592" s="26"/>
      <c r="BO592" s="26"/>
      <c r="BP592" s="26"/>
      <c r="BQ592" s="26"/>
      <c r="BR592" s="26"/>
      <c r="BS592" s="26"/>
      <c r="BT592" s="26"/>
      <c r="BU592" s="26"/>
      <c r="BV592" s="26"/>
      <c r="BW592" s="26"/>
    </row>
    <row r="593" spans="21:75" s="13" customFormat="1">
      <c r="U593" s="17"/>
      <c r="BL593" s="26"/>
      <c r="BM593" s="26"/>
      <c r="BN593" s="26"/>
      <c r="BO593" s="26"/>
      <c r="BP593" s="26"/>
      <c r="BQ593" s="26"/>
      <c r="BR593" s="26"/>
      <c r="BS593" s="26"/>
      <c r="BT593" s="26"/>
      <c r="BU593" s="26"/>
      <c r="BV593" s="26"/>
      <c r="BW593" s="26"/>
    </row>
    <row r="594" spans="21:75" s="13" customFormat="1">
      <c r="U594" s="17"/>
      <c r="BL594" s="26"/>
      <c r="BM594" s="26"/>
      <c r="BN594" s="26"/>
      <c r="BO594" s="26"/>
      <c r="BP594" s="26"/>
      <c r="BQ594" s="26"/>
      <c r="BR594" s="26"/>
      <c r="BS594" s="26"/>
      <c r="BT594" s="26"/>
      <c r="BU594" s="26"/>
      <c r="BV594" s="26"/>
      <c r="BW594" s="26"/>
    </row>
    <row r="595" spans="21:75" s="13" customFormat="1">
      <c r="U595" s="17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6"/>
      <c r="BW595" s="26"/>
    </row>
    <row r="596" spans="21:75" s="13" customFormat="1">
      <c r="U596" s="17"/>
      <c r="BL596" s="26"/>
      <c r="BM596" s="26"/>
      <c r="BN596" s="26"/>
      <c r="BO596" s="26"/>
      <c r="BP596" s="26"/>
      <c r="BQ596" s="26"/>
      <c r="BR596" s="26"/>
      <c r="BS596" s="26"/>
      <c r="BT596" s="26"/>
      <c r="BU596" s="26"/>
      <c r="BV596" s="26"/>
      <c r="BW596" s="26"/>
    </row>
    <row r="597" spans="21:75" s="13" customFormat="1">
      <c r="U597" s="17"/>
      <c r="BL597" s="26"/>
      <c r="BM597" s="26"/>
      <c r="BN597" s="26"/>
      <c r="BO597" s="26"/>
      <c r="BP597" s="26"/>
      <c r="BQ597" s="26"/>
      <c r="BR597" s="26"/>
      <c r="BS597" s="26"/>
      <c r="BT597" s="26"/>
      <c r="BU597" s="26"/>
      <c r="BV597" s="26"/>
      <c r="BW597" s="26"/>
    </row>
    <row r="598" spans="21:75" s="13" customFormat="1">
      <c r="U598" s="17"/>
      <c r="BL598" s="26"/>
      <c r="BM598" s="26"/>
      <c r="BN598" s="26"/>
      <c r="BO598" s="26"/>
      <c r="BP598" s="26"/>
      <c r="BQ598" s="26"/>
      <c r="BR598" s="26"/>
      <c r="BS598" s="26"/>
      <c r="BT598" s="26"/>
      <c r="BU598" s="26"/>
      <c r="BV598" s="26"/>
      <c r="BW598" s="26"/>
    </row>
    <row r="599" spans="21:75" s="13" customFormat="1">
      <c r="U599" s="17"/>
      <c r="BL599" s="26"/>
      <c r="BM599" s="26"/>
      <c r="BN599" s="26"/>
      <c r="BO599" s="26"/>
      <c r="BP599" s="26"/>
      <c r="BQ599" s="26"/>
      <c r="BR599" s="26"/>
      <c r="BS599" s="26"/>
      <c r="BT599" s="26"/>
      <c r="BU599" s="26"/>
      <c r="BV599" s="26"/>
      <c r="BW599" s="26"/>
    </row>
    <row r="600" spans="21:75" s="13" customFormat="1">
      <c r="U600" s="17"/>
      <c r="BL600" s="26"/>
      <c r="BM600" s="26"/>
      <c r="BN600" s="26"/>
      <c r="BO600" s="26"/>
      <c r="BP600" s="26"/>
      <c r="BQ600" s="26"/>
      <c r="BR600" s="26"/>
      <c r="BS600" s="26"/>
      <c r="BT600" s="26"/>
      <c r="BU600" s="26"/>
      <c r="BV600" s="26"/>
      <c r="BW600" s="26"/>
    </row>
    <row r="601" spans="21:75" s="13" customFormat="1">
      <c r="U601" s="17"/>
      <c r="BL601" s="26"/>
      <c r="BM601" s="26"/>
      <c r="BN601" s="26"/>
      <c r="BO601" s="26"/>
      <c r="BP601" s="26"/>
      <c r="BQ601" s="26"/>
      <c r="BR601" s="26"/>
      <c r="BS601" s="26"/>
      <c r="BT601" s="26"/>
      <c r="BU601" s="26"/>
      <c r="BV601" s="26"/>
      <c r="BW601" s="26"/>
    </row>
    <row r="602" spans="21:75" s="13" customFormat="1">
      <c r="U602" s="17"/>
      <c r="BL602" s="26"/>
      <c r="BM602" s="26"/>
      <c r="BN602" s="26"/>
      <c r="BO602" s="26"/>
      <c r="BP602" s="26"/>
      <c r="BQ602" s="26"/>
      <c r="BR602" s="26"/>
      <c r="BS602" s="26"/>
      <c r="BT602" s="26"/>
      <c r="BU602" s="26"/>
      <c r="BV602" s="26"/>
      <c r="BW602" s="26"/>
    </row>
    <row r="603" spans="21:75" s="13" customFormat="1">
      <c r="U603" s="17"/>
      <c r="BL603" s="26"/>
      <c r="BM603" s="26"/>
      <c r="BN603" s="26"/>
      <c r="BO603" s="26"/>
      <c r="BP603" s="26"/>
      <c r="BQ603" s="26"/>
      <c r="BR603" s="26"/>
      <c r="BS603" s="26"/>
      <c r="BT603" s="26"/>
      <c r="BU603" s="26"/>
      <c r="BV603" s="26"/>
      <c r="BW603" s="26"/>
    </row>
    <row r="604" spans="21:75" s="13" customFormat="1">
      <c r="U604" s="17"/>
      <c r="BL604" s="26"/>
      <c r="BM604" s="26"/>
      <c r="BN604" s="26"/>
      <c r="BO604" s="26"/>
      <c r="BP604" s="26"/>
      <c r="BQ604" s="26"/>
      <c r="BR604" s="26"/>
      <c r="BS604" s="26"/>
      <c r="BT604" s="26"/>
      <c r="BU604" s="26"/>
      <c r="BV604" s="26"/>
      <c r="BW604" s="26"/>
    </row>
    <row r="605" spans="21:75" s="13" customFormat="1">
      <c r="U605" s="17"/>
      <c r="BL605" s="26"/>
      <c r="BM605" s="26"/>
      <c r="BN605" s="26"/>
      <c r="BO605" s="26"/>
      <c r="BP605" s="26"/>
      <c r="BQ605" s="26"/>
      <c r="BR605" s="26"/>
      <c r="BS605" s="26"/>
      <c r="BT605" s="26"/>
      <c r="BU605" s="26"/>
      <c r="BV605" s="26"/>
      <c r="BW605" s="26"/>
    </row>
    <row r="606" spans="21:75" s="13" customFormat="1">
      <c r="U606" s="17"/>
      <c r="BL606" s="26"/>
      <c r="BM606" s="26"/>
      <c r="BN606" s="26"/>
      <c r="BO606" s="26"/>
      <c r="BP606" s="26"/>
      <c r="BQ606" s="26"/>
      <c r="BR606" s="26"/>
      <c r="BS606" s="26"/>
      <c r="BT606" s="26"/>
      <c r="BU606" s="26"/>
      <c r="BV606" s="26"/>
      <c r="BW606" s="26"/>
    </row>
    <row r="607" spans="21:75" s="13" customFormat="1">
      <c r="U607" s="17"/>
      <c r="BL607" s="26"/>
      <c r="BM607" s="26"/>
      <c r="BN607" s="26"/>
      <c r="BO607" s="26"/>
      <c r="BP607" s="26"/>
      <c r="BQ607" s="26"/>
      <c r="BR607" s="26"/>
      <c r="BS607" s="26"/>
      <c r="BT607" s="26"/>
      <c r="BU607" s="26"/>
      <c r="BV607" s="26"/>
      <c r="BW607" s="26"/>
    </row>
    <row r="608" spans="21:75" s="13" customFormat="1">
      <c r="U608" s="17"/>
      <c r="BL608" s="26"/>
      <c r="BM608" s="26"/>
      <c r="BN608" s="26"/>
      <c r="BO608" s="26"/>
      <c r="BP608" s="26"/>
      <c r="BQ608" s="26"/>
      <c r="BR608" s="26"/>
      <c r="BS608" s="26"/>
      <c r="BT608" s="26"/>
      <c r="BU608" s="26"/>
      <c r="BV608" s="26"/>
      <c r="BW608" s="26"/>
    </row>
    <row r="609" spans="21:75" s="13" customFormat="1">
      <c r="U609" s="17"/>
      <c r="BL609" s="26"/>
      <c r="BM609" s="26"/>
      <c r="BN609" s="26"/>
      <c r="BO609" s="26"/>
      <c r="BP609" s="26"/>
      <c r="BQ609" s="26"/>
      <c r="BR609" s="26"/>
      <c r="BS609" s="26"/>
      <c r="BT609" s="26"/>
      <c r="BU609" s="26"/>
      <c r="BV609" s="26"/>
      <c r="BW609" s="26"/>
    </row>
    <row r="610" spans="21:75" s="13" customFormat="1">
      <c r="U610" s="17"/>
      <c r="BL610" s="26"/>
      <c r="BM610" s="26"/>
      <c r="BN610" s="26"/>
      <c r="BO610" s="26"/>
      <c r="BP610" s="26"/>
      <c r="BQ610" s="26"/>
      <c r="BR610" s="26"/>
      <c r="BS610" s="26"/>
      <c r="BT610" s="26"/>
      <c r="BU610" s="26"/>
      <c r="BV610" s="26"/>
      <c r="BW610" s="26"/>
    </row>
    <row r="611" spans="21:75" s="13" customFormat="1">
      <c r="U611" s="17"/>
      <c r="BL611" s="26"/>
      <c r="BM611" s="26"/>
      <c r="BN611" s="26"/>
      <c r="BO611" s="26"/>
      <c r="BP611" s="26"/>
      <c r="BQ611" s="26"/>
      <c r="BR611" s="26"/>
      <c r="BS611" s="26"/>
      <c r="BT611" s="26"/>
      <c r="BU611" s="26"/>
      <c r="BV611" s="26"/>
      <c r="BW611" s="26"/>
    </row>
    <row r="612" spans="21:75" s="13" customFormat="1">
      <c r="U612" s="17"/>
      <c r="BL612" s="26"/>
      <c r="BM612" s="26"/>
      <c r="BN612" s="26"/>
      <c r="BO612" s="26"/>
      <c r="BP612" s="26"/>
      <c r="BQ612" s="26"/>
      <c r="BR612" s="26"/>
      <c r="BS612" s="26"/>
      <c r="BT612" s="26"/>
      <c r="BU612" s="26"/>
      <c r="BV612" s="26"/>
      <c r="BW612" s="26"/>
    </row>
    <row r="613" spans="21:75" s="13" customFormat="1">
      <c r="U613" s="17"/>
      <c r="BL613" s="26"/>
      <c r="BM613" s="26"/>
      <c r="BN613" s="26"/>
      <c r="BO613" s="26"/>
      <c r="BP613" s="26"/>
      <c r="BQ613" s="26"/>
      <c r="BR613" s="26"/>
      <c r="BS613" s="26"/>
      <c r="BT613" s="26"/>
      <c r="BU613" s="26"/>
      <c r="BV613" s="26"/>
      <c r="BW613" s="26"/>
    </row>
    <row r="614" spans="21:75" s="13" customFormat="1">
      <c r="U614" s="17"/>
      <c r="BL614" s="26"/>
      <c r="BM614" s="26"/>
      <c r="BN614" s="26"/>
      <c r="BO614" s="26"/>
      <c r="BP614" s="26"/>
      <c r="BQ614" s="26"/>
      <c r="BR614" s="26"/>
      <c r="BS614" s="26"/>
      <c r="BT614" s="26"/>
      <c r="BU614" s="26"/>
      <c r="BV614" s="26"/>
      <c r="BW614" s="26"/>
    </row>
    <row r="615" spans="21:75" s="13" customFormat="1">
      <c r="U615" s="17"/>
      <c r="BL615" s="26"/>
      <c r="BM615" s="26"/>
      <c r="BN615" s="26"/>
      <c r="BO615" s="26"/>
      <c r="BP615" s="26"/>
      <c r="BQ615" s="26"/>
      <c r="BR615" s="26"/>
      <c r="BS615" s="26"/>
      <c r="BT615" s="26"/>
      <c r="BU615" s="26"/>
      <c r="BV615" s="26"/>
      <c r="BW615" s="26"/>
    </row>
    <row r="616" spans="21:75" s="13" customFormat="1">
      <c r="U616" s="17"/>
      <c r="BL616" s="26"/>
      <c r="BM616" s="26"/>
      <c r="BN616" s="26"/>
      <c r="BO616" s="26"/>
      <c r="BP616" s="26"/>
      <c r="BQ616" s="26"/>
      <c r="BR616" s="26"/>
      <c r="BS616" s="26"/>
      <c r="BT616" s="26"/>
      <c r="BU616" s="26"/>
      <c r="BV616" s="26"/>
      <c r="BW616" s="26"/>
    </row>
    <row r="617" spans="21:75" s="13" customFormat="1">
      <c r="U617" s="17"/>
      <c r="BL617" s="26"/>
      <c r="BM617" s="26"/>
      <c r="BN617" s="26"/>
      <c r="BO617" s="26"/>
      <c r="BP617" s="26"/>
      <c r="BQ617" s="26"/>
      <c r="BR617" s="26"/>
      <c r="BS617" s="26"/>
      <c r="BT617" s="26"/>
      <c r="BU617" s="26"/>
      <c r="BV617" s="26"/>
      <c r="BW617" s="26"/>
    </row>
    <row r="618" spans="21:75" s="13" customFormat="1">
      <c r="U618" s="17"/>
      <c r="BL618" s="26"/>
      <c r="BM618" s="26"/>
      <c r="BN618" s="26"/>
      <c r="BO618" s="26"/>
      <c r="BP618" s="26"/>
      <c r="BQ618" s="26"/>
      <c r="BR618" s="26"/>
      <c r="BS618" s="26"/>
      <c r="BT618" s="26"/>
      <c r="BU618" s="26"/>
      <c r="BV618" s="26"/>
      <c r="BW618" s="26"/>
    </row>
    <row r="619" spans="21:75" s="13" customFormat="1">
      <c r="U619" s="17"/>
      <c r="BL619" s="26"/>
      <c r="BM619" s="26"/>
      <c r="BN619" s="26"/>
      <c r="BO619" s="26"/>
      <c r="BP619" s="26"/>
      <c r="BQ619" s="26"/>
      <c r="BR619" s="26"/>
      <c r="BS619" s="26"/>
      <c r="BT619" s="26"/>
      <c r="BU619" s="26"/>
      <c r="BV619" s="26"/>
      <c r="BW619" s="26"/>
    </row>
    <row r="620" spans="21:75" s="13" customFormat="1">
      <c r="U620" s="17"/>
      <c r="BL620" s="26"/>
      <c r="BM620" s="26"/>
      <c r="BN620" s="26"/>
      <c r="BO620" s="26"/>
      <c r="BP620" s="26"/>
      <c r="BQ620" s="26"/>
      <c r="BR620" s="26"/>
      <c r="BS620" s="26"/>
      <c r="BT620" s="26"/>
      <c r="BU620" s="26"/>
      <c r="BV620" s="26"/>
      <c r="BW620" s="26"/>
    </row>
    <row r="621" spans="21:75" s="13" customFormat="1">
      <c r="U621" s="17"/>
      <c r="BL621" s="26"/>
      <c r="BM621" s="26"/>
      <c r="BN621" s="26"/>
      <c r="BO621" s="26"/>
      <c r="BP621" s="26"/>
      <c r="BQ621" s="26"/>
      <c r="BR621" s="26"/>
      <c r="BS621" s="26"/>
      <c r="BT621" s="26"/>
      <c r="BU621" s="26"/>
      <c r="BV621" s="26"/>
      <c r="BW621" s="26"/>
    </row>
    <row r="622" spans="21:75" s="13" customFormat="1">
      <c r="U622" s="17"/>
      <c r="BL622" s="26"/>
      <c r="BM622" s="26"/>
      <c r="BN622" s="26"/>
      <c r="BO622" s="26"/>
      <c r="BP622" s="26"/>
      <c r="BQ622" s="26"/>
      <c r="BR622" s="26"/>
      <c r="BS622" s="26"/>
      <c r="BT622" s="26"/>
      <c r="BU622" s="26"/>
      <c r="BV622" s="26"/>
      <c r="BW622" s="26"/>
    </row>
    <row r="623" spans="21:75" s="13" customFormat="1">
      <c r="U623" s="17"/>
      <c r="BL623" s="26"/>
      <c r="BM623" s="26"/>
      <c r="BN623" s="26"/>
      <c r="BO623" s="26"/>
      <c r="BP623" s="26"/>
      <c r="BQ623" s="26"/>
      <c r="BR623" s="26"/>
      <c r="BS623" s="26"/>
      <c r="BT623" s="26"/>
      <c r="BU623" s="26"/>
      <c r="BV623" s="26"/>
      <c r="BW623" s="26"/>
    </row>
    <row r="624" spans="21:75" s="13" customFormat="1">
      <c r="U624" s="17"/>
      <c r="BL624" s="26"/>
      <c r="BM624" s="26"/>
      <c r="BN624" s="26"/>
      <c r="BO624" s="26"/>
      <c r="BP624" s="26"/>
      <c r="BQ624" s="26"/>
      <c r="BR624" s="26"/>
      <c r="BS624" s="26"/>
      <c r="BT624" s="26"/>
      <c r="BU624" s="26"/>
      <c r="BV624" s="26"/>
      <c r="BW624" s="26"/>
    </row>
    <row r="625" spans="21:75" s="13" customFormat="1">
      <c r="U625" s="17"/>
      <c r="BL625" s="26"/>
      <c r="BM625" s="26"/>
      <c r="BN625" s="26"/>
      <c r="BO625" s="26"/>
      <c r="BP625" s="26"/>
      <c r="BQ625" s="26"/>
      <c r="BR625" s="26"/>
      <c r="BS625" s="26"/>
      <c r="BT625" s="26"/>
      <c r="BU625" s="26"/>
      <c r="BV625" s="26"/>
      <c r="BW625" s="26"/>
    </row>
    <row r="626" spans="21:75" s="13" customFormat="1">
      <c r="U626" s="17"/>
      <c r="BL626" s="26"/>
      <c r="BM626" s="26"/>
      <c r="BN626" s="26"/>
      <c r="BO626" s="26"/>
      <c r="BP626" s="26"/>
      <c r="BQ626" s="26"/>
      <c r="BR626" s="26"/>
      <c r="BS626" s="26"/>
      <c r="BT626" s="26"/>
      <c r="BU626" s="26"/>
      <c r="BV626" s="26"/>
      <c r="BW626" s="26"/>
    </row>
    <row r="627" spans="21:75" s="13" customFormat="1">
      <c r="U627" s="17"/>
      <c r="BL627" s="26"/>
      <c r="BM627" s="26"/>
      <c r="BN627" s="26"/>
      <c r="BO627" s="26"/>
      <c r="BP627" s="26"/>
      <c r="BQ627" s="26"/>
      <c r="BR627" s="26"/>
      <c r="BS627" s="26"/>
      <c r="BT627" s="26"/>
      <c r="BU627" s="26"/>
      <c r="BV627" s="26"/>
      <c r="BW627" s="26"/>
    </row>
    <row r="628" spans="21:75" s="13" customFormat="1">
      <c r="U628" s="17"/>
      <c r="BL628" s="26"/>
      <c r="BM628" s="26"/>
      <c r="BN628" s="26"/>
      <c r="BO628" s="26"/>
      <c r="BP628" s="26"/>
      <c r="BQ628" s="26"/>
      <c r="BR628" s="26"/>
      <c r="BS628" s="26"/>
      <c r="BT628" s="26"/>
      <c r="BU628" s="26"/>
      <c r="BV628" s="26"/>
      <c r="BW628" s="26"/>
    </row>
    <row r="629" spans="21:75" s="13" customFormat="1">
      <c r="U629" s="17"/>
      <c r="BL629" s="26"/>
      <c r="BM629" s="26"/>
      <c r="BN629" s="26"/>
      <c r="BO629" s="26"/>
      <c r="BP629" s="26"/>
      <c r="BQ629" s="26"/>
      <c r="BR629" s="26"/>
      <c r="BS629" s="26"/>
      <c r="BT629" s="26"/>
      <c r="BU629" s="26"/>
      <c r="BV629" s="26"/>
      <c r="BW629" s="26"/>
    </row>
    <row r="630" spans="21:75" s="13" customFormat="1">
      <c r="U630" s="17"/>
      <c r="BL630" s="26"/>
      <c r="BM630" s="26"/>
      <c r="BN630" s="26"/>
      <c r="BO630" s="26"/>
      <c r="BP630" s="26"/>
      <c r="BQ630" s="26"/>
      <c r="BR630" s="26"/>
      <c r="BS630" s="26"/>
      <c r="BT630" s="26"/>
      <c r="BU630" s="26"/>
      <c r="BV630" s="26"/>
      <c r="BW630" s="26"/>
    </row>
    <row r="631" spans="21:75" s="13" customFormat="1">
      <c r="U631" s="17"/>
      <c r="BL631" s="26"/>
      <c r="BM631" s="26"/>
      <c r="BN631" s="26"/>
      <c r="BO631" s="26"/>
      <c r="BP631" s="26"/>
      <c r="BQ631" s="26"/>
      <c r="BR631" s="26"/>
      <c r="BS631" s="26"/>
      <c r="BT631" s="26"/>
      <c r="BU631" s="26"/>
      <c r="BV631" s="26"/>
      <c r="BW631" s="26"/>
    </row>
    <row r="632" spans="21:75" s="13" customFormat="1">
      <c r="U632" s="17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6"/>
      <c r="BW632" s="26"/>
    </row>
    <row r="633" spans="21:75" s="13" customFormat="1">
      <c r="U633" s="17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6"/>
      <c r="BW633" s="26"/>
    </row>
    <row r="634" spans="21:75" s="13" customFormat="1">
      <c r="U634" s="17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6"/>
      <c r="BW634" s="26"/>
    </row>
    <row r="635" spans="21:75" s="13" customFormat="1">
      <c r="U635" s="17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</row>
    <row r="636" spans="21:75" s="13" customFormat="1">
      <c r="U636" s="17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  <c r="BW636" s="26"/>
    </row>
    <row r="637" spans="21:75" s="13" customFormat="1">
      <c r="U637" s="17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  <c r="BW637" s="26"/>
    </row>
    <row r="638" spans="21:75" s="13" customFormat="1">
      <c r="U638" s="17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  <c r="BW638" s="26"/>
    </row>
    <row r="639" spans="21:75" s="13" customFormat="1">
      <c r="U639" s="17"/>
      <c r="BL639" s="26"/>
      <c r="BM639" s="26"/>
      <c r="BN639" s="26"/>
      <c r="BO639" s="26"/>
      <c r="BP639" s="26"/>
      <c r="BQ639" s="26"/>
      <c r="BR639" s="26"/>
      <c r="BS639" s="26"/>
      <c r="BT639" s="26"/>
      <c r="BU639" s="26"/>
      <c r="BV639" s="26"/>
      <c r="BW639" s="26"/>
    </row>
    <row r="640" spans="21:75" s="13" customFormat="1">
      <c r="U640" s="17"/>
      <c r="BL640" s="26"/>
      <c r="BM640" s="26"/>
      <c r="BN640" s="26"/>
      <c r="BO640" s="26"/>
      <c r="BP640" s="26"/>
      <c r="BQ640" s="26"/>
      <c r="BR640" s="26"/>
      <c r="BS640" s="26"/>
      <c r="BT640" s="26"/>
      <c r="BU640" s="26"/>
      <c r="BV640" s="26"/>
      <c r="BW640" s="26"/>
    </row>
    <row r="641" spans="21:75" s="13" customFormat="1">
      <c r="U641" s="17"/>
      <c r="BL641" s="26"/>
      <c r="BM641" s="26"/>
      <c r="BN641" s="26"/>
      <c r="BO641" s="26"/>
      <c r="BP641" s="26"/>
      <c r="BQ641" s="26"/>
      <c r="BR641" s="26"/>
      <c r="BS641" s="26"/>
      <c r="BT641" s="26"/>
      <c r="BU641" s="26"/>
      <c r="BV641" s="26"/>
      <c r="BW641" s="26"/>
    </row>
    <row r="642" spans="21:75" s="13" customFormat="1">
      <c r="U642" s="17"/>
      <c r="BL642" s="26"/>
      <c r="BM642" s="26"/>
      <c r="BN642" s="26"/>
      <c r="BO642" s="26"/>
      <c r="BP642" s="26"/>
      <c r="BQ642" s="26"/>
      <c r="BR642" s="26"/>
      <c r="BS642" s="26"/>
      <c r="BT642" s="26"/>
      <c r="BU642" s="26"/>
      <c r="BV642" s="26"/>
      <c r="BW642" s="26"/>
    </row>
    <row r="643" spans="21:75" s="13" customFormat="1">
      <c r="U643" s="17"/>
      <c r="BL643" s="26"/>
      <c r="BM643" s="26"/>
      <c r="BN643" s="26"/>
      <c r="BO643" s="26"/>
      <c r="BP643" s="26"/>
      <c r="BQ643" s="26"/>
      <c r="BR643" s="26"/>
      <c r="BS643" s="26"/>
      <c r="BT643" s="26"/>
      <c r="BU643" s="26"/>
      <c r="BV643" s="26"/>
      <c r="BW643" s="26"/>
    </row>
    <row r="644" spans="21:75" s="13" customFormat="1">
      <c r="U644" s="17"/>
      <c r="BL644" s="26"/>
      <c r="BM644" s="26"/>
      <c r="BN644" s="26"/>
      <c r="BO644" s="26"/>
      <c r="BP644" s="26"/>
      <c r="BQ644" s="26"/>
      <c r="BR644" s="26"/>
      <c r="BS644" s="26"/>
      <c r="BT644" s="26"/>
      <c r="BU644" s="26"/>
      <c r="BV644" s="26"/>
      <c r="BW644" s="26"/>
    </row>
    <row r="645" spans="21:75" s="13" customFormat="1">
      <c r="U645" s="17"/>
      <c r="BL645" s="26"/>
      <c r="BM645" s="26"/>
      <c r="BN645" s="26"/>
      <c r="BO645" s="26"/>
      <c r="BP645" s="26"/>
      <c r="BQ645" s="26"/>
      <c r="BR645" s="26"/>
      <c r="BS645" s="26"/>
      <c r="BT645" s="26"/>
      <c r="BU645" s="26"/>
      <c r="BV645" s="26"/>
      <c r="BW645" s="26"/>
    </row>
    <row r="646" spans="21:75" s="13" customFormat="1">
      <c r="U646" s="17"/>
      <c r="BL646" s="26"/>
      <c r="BM646" s="26"/>
      <c r="BN646" s="26"/>
      <c r="BO646" s="26"/>
      <c r="BP646" s="26"/>
      <c r="BQ646" s="26"/>
      <c r="BR646" s="26"/>
      <c r="BS646" s="26"/>
      <c r="BT646" s="26"/>
      <c r="BU646" s="26"/>
      <c r="BV646" s="26"/>
      <c r="BW646" s="26"/>
    </row>
    <row r="647" spans="21:75" s="13" customFormat="1">
      <c r="U647" s="17"/>
      <c r="BL647" s="26"/>
      <c r="BM647" s="26"/>
      <c r="BN647" s="26"/>
      <c r="BO647" s="26"/>
      <c r="BP647" s="26"/>
      <c r="BQ647" s="26"/>
      <c r="BR647" s="26"/>
      <c r="BS647" s="26"/>
      <c r="BT647" s="26"/>
      <c r="BU647" s="26"/>
      <c r="BV647" s="26"/>
      <c r="BW647" s="26"/>
    </row>
    <row r="648" spans="21:75" s="13" customFormat="1">
      <c r="U648" s="17"/>
      <c r="BL648" s="26"/>
      <c r="BM648" s="26"/>
      <c r="BN648" s="26"/>
      <c r="BO648" s="26"/>
      <c r="BP648" s="26"/>
      <c r="BQ648" s="26"/>
      <c r="BR648" s="26"/>
      <c r="BS648" s="26"/>
      <c r="BT648" s="26"/>
      <c r="BU648" s="26"/>
      <c r="BV648" s="26"/>
      <c r="BW648" s="26"/>
    </row>
    <row r="649" spans="21:75" s="13" customFormat="1">
      <c r="U649" s="17"/>
      <c r="BL649" s="26"/>
      <c r="BM649" s="26"/>
      <c r="BN649" s="26"/>
      <c r="BO649" s="26"/>
      <c r="BP649" s="26"/>
      <c r="BQ649" s="26"/>
      <c r="BR649" s="26"/>
      <c r="BS649" s="26"/>
      <c r="BT649" s="26"/>
      <c r="BU649" s="26"/>
      <c r="BV649" s="26"/>
      <c r="BW649" s="26"/>
    </row>
    <row r="650" spans="21:75" s="13" customFormat="1">
      <c r="U650" s="17"/>
      <c r="BL650" s="26"/>
      <c r="BM650" s="26"/>
      <c r="BN650" s="26"/>
      <c r="BO650" s="26"/>
      <c r="BP650" s="26"/>
      <c r="BQ650" s="26"/>
      <c r="BR650" s="26"/>
      <c r="BS650" s="26"/>
      <c r="BT650" s="26"/>
      <c r="BU650" s="26"/>
      <c r="BV650" s="26"/>
      <c r="BW650" s="26"/>
    </row>
    <row r="651" spans="21:75" s="13" customFormat="1">
      <c r="U651" s="17"/>
      <c r="BL651" s="26"/>
      <c r="BM651" s="26"/>
      <c r="BN651" s="26"/>
      <c r="BO651" s="26"/>
      <c r="BP651" s="26"/>
      <c r="BQ651" s="26"/>
      <c r="BR651" s="26"/>
      <c r="BS651" s="26"/>
      <c r="BT651" s="26"/>
      <c r="BU651" s="26"/>
      <c r="BV651" s="26"/>
      <c r="BW651" s="26"/>
    </row>
    <row r="652" spans="21:75" s="13" customFormat="1">
      <c r="U652" s="17"/>
      <c r="BL652" s="26"/>
      <c r="BM652" s="26"/>
      <c r="BN652" s="26"/>
      <c r="BO652" s="26"/>
      <c r="BP652" s="26"/>
      <c r="BQ652" s="26"/>
      <c r="BR652" s="26"/>
      <c r="BS652" s="26"/>
      <c r="BT652" s="26"/>
      <c r="BU652" s="26"/>
      <c r="BV652" s="26"/>
      <c r="BW652" s="26"/>
    </row>
    <row r="653" spans="21:75" s="13" customFormat="1">
      <c r="U653" s="17"/>
      <c r="BL653" s="26"/>
      <c r="BM653" s="26"/>
      <c r="BN653" s="26"/>
      <c r="BO653" s="26"/>
      <c r="BP653" s="26"/>
      <c r="BQ653" s="26"/>
      <c r="BR653" s="26"/>
      <c r="BS653" s="26"/>
      <c r="BT653" s="26"/>
      <c r="BU653" s="26"/>
      <c r="BV653" s="26"/>
      <c r="BW653" s="26"/>
    </row>
    <row r="654" spans="21:75" s="13" customFormat="1">
      <c r="U654" s="17"/>
      <c r="BL654" s="26"/>
      <c r="BM654" s="26"/>
      <c r="BN654" s="26"/>
      <c r="BO654" s="26"/>
      <c r="BP654" s="26"/>
      <c r="BQ654" s="26"/>
      <c r="BR654" s="26"/>
      <c r="BS654" s="26"/>
      <c r="BT654" s="26"/>
      <c r="BU654" s="26"/>
      <c r="BV654" s="26"/>
      <c r="BW654" s="26"/>
    </row>
    <row r="655" spans="21:75" s="13" customFormat="1">
      <c r="U655" s="17"/>
      <c r="BL655" s="26"/>
      <c r="BM655" s="26"/>
      <c r="BN655" s="26"/>
      <c r="BO655" s="26"/>
      <c r="BP655" s="26"/>
      <c r="BQ655" s="26"/>
      <c r="BR655" s="26"/>
      <c r="BS655" s="26"/>
      <c r="BT655" s="26"/>
      <c r="BU655" s="26"/>
      <c r="BV655" s="26"/>
      <c r="BW655" s="26"/>
    </row>
    <row r="656" spans="21:75" s="13" customFormat="1">
      <c r="U656" s="17"/>
      <c r="BL656" s="26"/>
      <c r="BM656" s="26"/>
      <c r="BN656" s="26"/>
      <c r="BO656" s="26"/>
      <c r="BP656" s="26"/>
      <c r="BQ656" s="26"/>
      <c r="BR656" s="26"/>
      <c r="BS656" s="26"/>
      <c r="BT656" s="26"/>
      <c r="BU656" s="26"/>
      <c r="BV656" s="26"/>
      <c r="BW656" s="26"/>
    </row>
    <row r="657" spans="21:75" s="13" customFormat="1">
      <c r="U657" s="17"/>
      <c r="BL657" s="26"/>
      <c r="BM657" s="26"/>
      <c r="BN657" s="26"/>
      <c r="BO657" s="26"/>
      <c r="BP657" s="26"/>
      <c r="BQ657" s="26"/>
      <c r="BR657" s="26"/>
      <c r="BS657" s="26"/>
      <c r="BT657" s="26"/>
      <c r="BU657" s="26"/>
      <c r="BV657" s="26"/>
      <c r="BW657" s="26"/>
    </row>
    <row r="658" spans="21:75" s="13" customFormat="1">
      <c r="U658" s="17"/>
      <c r="BL658" s="26"/>
      <c r="BM658" s="26"/>
      <c r="BN658" s="26"/>
      <c r="BO658" s="26"/>
      <c r="BP658" s="26"/>
      <c r="BQ658" s="26"/>
      <c r="BR658" s="26"/>
      <c r="BS658" s="26"/>
      <c r="BT658" s="26"/>
      <c r="BU658" s="26"/>
      <c r="BV658" s="26"/>
      <c r="BW658" s="26"/>
    </row>
    <row r="659" spans="21:75" s="13" customFormat="1">
      <c r="U659" s="17"/>
      <c r="BL659" s="26"/>
      <c r="BM659" s="26"/>
      <c r="BN659" s="26"/>
      <c r="BO659" s="26"/>
      <c r="BP659" s="26"/>
      <c r="BQ659" s="26"/>
      <c r="BR659" s="26"/>
      <c r="BS659" s="26"/>
      <c r="BT659" s="26"/>
      <c r="BU659" s="26"/>
      <c r="BV659" s="26"/>
      <c r="BW659" s="26"/>
    </row>
    <row r="660" spans="21:75" s="13" customFormat="1">
      <c r="U660" s="17"/>
      <c r="BL660" s="26"/>
      <c r="BM660" s="26"/>
      <c r="BN660" s="26"/>
      <c r="BO660" s="26"/>
      <c r="BP660" s="26"/>
      <c r="BQ660" s="26"/>
      <c r="BR660" s="26"/>
      <c r="BS660" s="26"/>
      <c r="BT660" s="26"/>
      <c r="BU660" s="26"/>
      <c r="BV660" s="26"/>
      <c r="BW660" s="26"/>
    </row>
    <row r="661" spans="21:75" s="13" customFormat="1">
      <c r="U661" s="17"/>
      <c r="BL661" s="26"/>
      <c r="BM661" s="26"/>
      <c r="BN661" s="26"/>
      <c r="BO661" s="26"/>
      <c r="BP661" s="26"/>
      <c r="BQ661" s="26"/>
      <c r="BR661" s="26"/>
      <c r="BS661" s="26"/>
      <c r="BT661" s="26"/>
      <c r="BU661" s="26"/>
      <c r="BV661" s="26"/>
      <c r="BW661" s="26"/>
    </row>
    <row r="662" spans="21:75" s="13" customFormat="1">
      <c r="U662" s="17"/>
      <c r="BL662" s="26"/>
      <c r="BM662" s="26"/>
      <c r="BN662" s="26"/>
      <c r="BO662" s="26"/>
      <c r="BP662" s="26"/>
      <c r="BQ662" s="26"/>
      <c r="BR662" s="26"/>
      <c r="BS662" s="26"/>
      <c r="BT662" s="26"/>
      <c r="BU662" s="26"/>
      <c r="BV662" s="26"/>
      <c r="BW662" s="26"/>
    </row>
    <row r="663" spans="21:75" s="13" customFormat="1">
      <c r="U663" s="17"/>
      <c r="BL663" s="26"/>
      <c r="BM663" s="26"/>
      <c r="BN663" s="26"/>
      <c r="BO663" s="26"/>
      <c r="BP663" s="26"/>
      <c r="BQ663" s="26"/>
      <c r="BR663" s="26"/>
      <c r="BS663" s="26"/>
      <c r="BT663" s="26"/>
      <c r="BU663" s="26"/>
      <c r="BV663" s="26"/>
      <c r="BW663" s="26"/>
    </row>
    <row r="664" spans="21:75" s="13" customFormat="1">
      <c r="U664" s="17"/>
      <c r="BL664" s="26"/>
      <c r="BM664" s="26"/>
      <c r="BN664" s="26"/>
      <c r="BO664" s="26"/>
      <c r="BP664" s="26"/>
      <c r="BQ664" s="26"/>
      <c r="BR664" s="26"/>
      <c r="BS664" s="26"/>
      <c r="BT664" s="26"/>
      <c r="BU664" s="26"/>
      <c r="BV664" s="26"/>
      <c r="BW664" s="26"/>
    </row>
    <row r="665" spans="21:75" s="13" customFormat="1">
      <c r="U665" s="17"/>
      <c r="BL665" s="26"/>
      <c r="BM665" s="26"/>
      <c r="BN665" s="26"/>
      <c r="BO665" s="26"/>
      <c r="BP665" s="26"/>
      <c r="BQ665" s="26"/>
      <c r="BR665" s="26"/>
      <c r="BS665" s="26"/>
      <c r="BT665" s="26"/>
      <c r="BU665" s="26"/>
      <c r="BV665" s="26"/>
      <c r="BW665" s="26"/>
    </row>
    <row r="666" spans="21:75" s="13" customFormat="1">
      <c r="U666" s="17"/>
      <c r="BL666" s="26"/>
      <c r="BM666" s="26"/>
      <c r="BN666" s="26"/>
      <c r="BO666" s="26"/>
      <c r="BP666" s="26"/>
      <c r="BQ666" s="26"/>
      <c r="BR666" s="26"/>
      <c r="BS666" s="26"/>
      <c r="BT666" s="26"/>
      <c r="BU666" s="26"/>
      <c r="BV666" s="26"/>
      <c r="BW666" s="26"/>
    </row>
    <row r="667" spans="21:75" s="13" customFormat="1">
      <c r="U667" s="17"/>
      <c r="BL667" s="26"/>
      <c r="BM667" s="26"/>
      <c r="BN667" s="26"/>
      <c r="BO667" s="26"/>
      <c r="BP667" s="26"/>
      <c r="BQ667" s="26"/>
      <c r="BR667" s="26"/>
      <c r="BS667" s="26"/>
      <c r="BT667" s="26"/>
      <c r="BU667" s="26"/>
      <c r="BV667" s="26"/>
      <c r="BW667" s="26"/>
    </row>
    <row r="668" spans="21:75" s="13" customFormat="1">
      <c r="U668" s="17"/>
      <c r="BL668" s="26"/>
      <c r="BM668" s="26"/>
      <c r="BN668" s="26"/>
      <c r="BO668" s="26"/>
      <c r="BP668" s="26"/>
      <c r="BQ668" s="26"/>
      <c r="BR668" s="26"/>
      <c r="BS668" s="26"/>
      <c r="BT668" s="26"/>
      <c r="BU668" s="26"/>
      <c r="BV668" s="26"/>
      <c r="BW668" s="26"/>
    </row>
    <row r="669" spans="21:75" s="13" customFormat="1">
      <c r="U669" s="17"/>
      <c r="BL669" s="26"/>
      <c r="BM669" s="26"/>
      <c r="BN669" s="26"/>
      <c r="BO669" s="26"/>
      <c r="BP669" s="26"/>
      <c r="BQ669" s="26"/>
      <c r="BR669" s="26"/>
      <c r="BS669" s="26"/>
      <c r="BT669" s="26"/>
      <c r="BU669" s="26"/>
      <c r="BV669" s="26"/>
      <c r="BW669" s="26"/>
    </row>
    <row r="670" spans="21:75" s="13" customFormat="1">
      <c r="U670" s="17"/>
      <c r="BL670" s="26"/>
      <c r="BM670" s="26"/>
      <c r="BN670" s="26"/>
      <c r="BO670" s="26"/>
      <c r="BP670" s="26"/>
      <c r="BQ670" s="26"/>
      <c r="BR670" s="26"/>
      <c r="BS670" s="26"/>
      <c r="BT670" s="26"/>
      <c r="BU670" s="26"/>
      <c r="BV670" s="26"/>
      <c r="BW670" s="26"/>
    </row>
    <row r="671" spans="21:75" s="13" customFormat="1">
      <c r="U671" s="17"/>
      <c r="BL671" s="26"/>
      <c r="BM671" s="26"/>
      <c r="BN671" s="26"/>
      <c r="BO671" s="26"/>
      <c r="BP671" s="26"/>
      <c r="BQ671" s="26"/>
      <c r="BR671" s="26"/>
      <c r="BS671" s="26"/>
      <c r="BT671" s="26"/>
      <c r="BU671" s="26"/>
      <c r="BV671" s="26"/>
      <c r="BW671" s="26"/>
    </row>
    <row r="672" spans="21:75" s="13" customFormat="1">
      <c r="U672" s="17"/>
      <c r="BL672" s="26"/>
      <c r="BM672" s="26"/>
      <c r="BN672" s="26"/>
      <c r="BO672" s="26"/>
      <c r="BP672" s="26"/>
      <c r="BQ672" s="26"/>
      <c r="BR672" s="26"/>
      <c r="BS672" s="26"/>
      <c r="BT672" s="26"/>
      <c r="BU672" s="26"/>
      <c r="BV672" s="26"/>
      <c r="BW672" s="26"/>
    </row>
    <row r="673" spans="21:75" s="13" customFormat="1">
      <c r="U673" s="17"/>
      <c r="BL673" s="26"/>
      <c r="BM673" s="26"/>
      <c r="BN673" s="26"/>
      <c r="BO673" s="26"/>
      <c r="BP673" s="26"/>
      <c r="BQ673" s="26"/>
      <c r="BR673" s="26"/>
      <c r="BS673" s="26"/>
      <c r="BT673" s="26"/>
      <c r="BU673" s="26"/>
      <c r="BV673" s="26"/>
      <c r="BW673" s="26"/>
    </row>
    <row r="674" spans="21:75" s="13" customFormat="1">
      <c r="U674" s="17"/>
      <c r="BL674" s="26"/>
      <c r="BM674" s="26"/>
      <c r="BN674" s="26"/>
      <c r="BO674" s="26"/>
      <c r="BP674" s="26"/>
      <c r="BQ674" s="26"/>
      <c r="BR674" s="26"/>
      <c r="BS674" s="26"/>
      <c r="BT674" s="26"/>
      <c r="BU674" s="26"/>
      <c r="BV674" s="26"/>
      <c r="BW674" s="26"/>
    </row>
    <row r="675" spans="21:75" s="13" customFormat="1">
      <c r="U675" s="17"/>
      <c r="BL675" s="26"/>
      <c r="BM675" s="26"/>
      <c r="BN675" s="26"/>
      <c r="BO675" s="26"/>
      <c r="BP675" s="26"/>
      <c r="BQ675" s="26"/>
      <c r="BR675" s="26"/>
      <c r="BS675" s="26"/>
      <c r="BT675" s="26"/>
      <c r="BU675" s="26"/>
      <c r="BV675" s="26"/>
      <c r="BW675" s="26"/>
    </row>
    <row r="676" spans="21:75" s="13" customFormat="1">
      <c r="U676" s="17"/>
      <c r="BL676" s="26"/>
      <c r="BM676" s="26"/>
      <c r="BN676" s="26"/>
      <c r="BO676" s="26"/>
      <c r="BP676" s="26"/>
      <c r="BQ676" s="26"/>
      <c r="BR676" s="26"/>
      <c r="BS676" s="26"/>
      <c r="BT676" s="26"/>
      <c r="BU676" s="26"/>
      <c r="BV676" s="26"/>
      <c r="BW676" s="26"/>
    </row>
    <row r="677" spans="21:75" s="13" customFormat="1">
      <c r="U677" s="17"/>
      <c r="BL677" s="26"/>
      <c r="BM677" s="26"/>
      <c r="BN677" s="26"/>
      <c r="BO677" s="26"/>
      <c r="BP677" s="26"/>
      <c r="BQ677" s="26"/>
      <c r="BR677" s="26"/>
      <c r="BS677" s="26"/>
      <c r="BT677" s="26"/>
      <c r="BU677" s="26"/>
      <c r="BV677" s="26"/>
      <c r="BW677" s="26"/>
    </row>
    <row r="678" spans="21:75" s="13" customFormat="1">
      <c r="U678" s="17"/>
      <c r="BL678" s="26"/>
      <c r="BM678" s="26"/>
      <c r="BN678" s="26"/>
      <c r="BO678" s="26"/>
      <c r="BP678" s="26"/>
      <c r="BQ678" s="26"/>
      <c r="BR678" s="26"/>
      <c r="BS678" s="26"/>
      <c r="BT678" s="26"/>
      <c r="BU678" s="26"/>
      <c r="BV678" s="26"/>
      <c r="BW678" s="26"/>
    </row>
    <row r="679" spans="21:75" s="13" customFormat="1">
      <c r="U679" s="17"/>
      <c r="BL679" s="26"/>
      <c r="BM679" s="26"/>
      <c r="BN679" s="26"/>
      <c r="BO679" s="26"/>
      <c r="BP679" s="26"/>
      <c r="BQ679" s="26"/>
      <c r="BR679" s="26"/>
      <c r="BS679" s="26"/>
      <c r="BT679" s="26"/>
      <c r="BU679" s="26"/>
      <c r="BV679" s="26"/>
      <c r="BW679" s="26"/>
    </row>
    <row r="680" spans="21:75" s="13" customFormat="1">
      <c r="U680" s="17"/>
      <c r="BL680" s="26"/>
      <c r="BM680" s="26"/>
      <c r="BN680" s="26"/>
      <c r="BO680" s="26"/>
      <c r="BP680" s="26"/>
      <c r="BQ680" s="26"/>
      <c r="BR680" s="26"/>
      <c r="BS680" s="26"/>
      <c r="BT680" s="26"/>
      <c r="BU680" s="26"/>
      <c r="BV680" s="26"/>
      <c r="BW680" s="26"/>
    </row>
    <row r="681" spans="21:75" s="13" customFormat="1">
      <c r="U681" s="17"/>
      <c r="BL681" s="26"/>
      <c r="BM681" s="26"/>
      <c r="BN681" s="26"/>
      <c r="BO681" s="26"/>
      <c r="BP681" s="26"/>
      <c r="BQ681" s="26"/>
      <c r="BR681" s="26"/>
      <c r="BS681" s="26"/>
      <c r="BT681" s="26"/>
      <c r="BU681" s="26"/>
      <c r="BV681" s="26"/>
      <c r="BW681" s="26"/>
    </row>
    <row r="682" spans="21:75" s="13" customFormat="1">
      <c r="U682" s="17"/>
      <c r="BL682" s="26"/>
      <c r="BM682" s="26"/>
      <c r="BN682" s="26"/>
      <c r="BO682" s="26"/>
      <c r="BP682" s="26"/>
      <c r="BQ682" s="26"/>
      <c r="BR682" s="26"/>
      <c r="BS682" s="26"/>
      <c r="BT682" s="26"/>
      <c r="BU682" s="26"/>
      <c r="BV682" s="26"/>
      <c r="BW682" s="26"/>
    </row>
    <row r="683" spans="21:75" s="13" customFormat="1">
      <c r="U683" s="17"/>
      <c r="BL683" s="26"/>
      <c r="BM683" s="26"/>
      <c r="BN683" s="26"/>
      <c r="BO683" s="26"/>
      <c r="BP683" s="26"/>
      <c r="BQ683" s="26"/>
      <c r="BR683" s="26"/>
      <c r="BS683" s="26"/>
      <c r="BT683" s="26"/>
      <c r="BU683" s="26"/>
      <c r="BV683" s="26"/>
      <c r="BW683" s="26"/>
    </row>
    <row r="684" spans="21:75" s="13" customFormat="1">
      <c r="U684" s="17"/>
      <c r="BL684" s="26"/>
      <c r="BM684" s="26"/>
      <c r="BN684" s="26"/>
      <c r="BO684" s="26"/>
      <c r="BP684" s="26"/>
      <c r="BQ684" s="26"/>
      <c r="BR684" s="26"/>
      <c r="BS684" s="26"/>
      <c r="BT684" s="26"/>
      <c r="BU684" s="26"/>
      <c r="BV684" s="26"/>
      <c r="BW684" s="26"/>
    </row>
    <row r="685" spans="21:75" s="13" customFormat="1">
      <c r="U685" s="17"/>
      <c r="BL685" s="26"/>
      <c r="BM685" s="26"/>
      <c r="BN685" s="26"/>
      <c r="BO685" s="26"/>
      <c r="BP685" s="26"/>
      <c r="BQ685" s="26"/>
      <c r="BR685" s="26"/>
      <c r="BS685" s="26"/>
      <c r="BT685" s="26"/>
      <c r="BU685" s="26"/>
      <c r="BV685" s="26"/>
      <c r="BW685" s="26"/>
    </row>
    <row r="686" spans="21:75" s="13" customFormat="1">
      <c r="U686" s="17"/>
      <c r="BL686" s="26"/>
      <c r="BM686" s="26"/>
      <c r="BN686" s="26"/>
      <c r="BO686" s="26"/>
      <c r="BP686" s="26"/>
      <c r="BQ686" s="26"/>
      <c r="BR686" s="26"/>
      <c r="BS686" s="26"/>
      <c r="BT686" s="26"/>
      <c r="BU686" s="26"/>
      <c r="BV686" s="26"/>
      <c r="BW686" s="26"/>
    </row>
    <row r="687" spans="21:75" s="13" customFormat="1">
      <c r="U687" s="17"/>
      <c r="BL687" s="26"/>
      <c r="BM687" s="26"/>
      <c r="BN687" s="26"/>
      <c r="BO687" s="26"/>
      <c r="BP687" s="26"/>
      <c r="BQ687" s="26"/>
      <c r="BR687" s="26"/>
      <c r="BS687" s="26"/>
      <c r="BT687" s="26"/>
      <c r="BU687" s="26"/>
      <c r="BV687" s="26"/>
      <c r="BW687" s="26"/>
    </row>
    <row r="688" spans="21:75" s="13" customFormat="1">
      <c r="U688" s="17"/>
      <c r="BL688" s="26"/>
      <c r="BM688" s="26"/>
      <c r="BN688" s="26"/>
      <c r="BO688" s="26"/>
      <c r="BP688" s="26"/>
      <c r="BQ688" s="26"/>
      <c r="BR688" s="26"/>
      <c r="BS688" s="26"/>
      <c r="BT688" s="26"/>
      <c r="BU688" s="26"/>
      <c r="BV688" s="26"/>
      <c r="BW688" s="26"/>
    </row>
    <row r="689" spans="21:75" s="13" customFormat="1">
      <c r="U689" s="17"/>
      <c r="BL689" s="26"/>
      <c r="BM689" s="26"/>
      <c r="BN689" s="26"/>
      <c r="BO689" s="26"/>
      <c r="BP689" s="26"/>
      <c r="BQ689" s="26"/>
      <c r="BR689" s="26"/>
      <c r="BS689" s="26"/>
      <c r="BT689" s="26"/>
      <c r="BU689" s="26"/>
      <c r="BV689" s="26"/>
      <c r="BW689" s="26"/>
    </row>
    <row r="690" spans="21:75" s="13" customFormat="1">
      <c r="U690" s="17"/>
      <c r="BL690" s="26"/>
      <c r="BM690" s="26"/>
      <c r="BN690" s="26"/>
      <c r="BO690" s="26"/>
      <c r="BP690" s="26"/>
      <c r="BQ690" s="26"/>
      <c r="BR690" s="26"/>
      <c r="BS690" s="26"/>
      <c r="BT690" s="26"/>
      <c r="BU690" s="26"/>
      <c r="BV690" s="26"/>
      <c r="BW690" s="26"/>
    </row>
    <row r="691" spans="21:75" s="13" customFormat="1">
      <c r="U691" s="17"/>
      <c r="BL691" s="26"/>
      <c r="BM691" s="26"/>
      <c r="BN691" s="26"/>
      <c r="BO691" s="26"/>
      <c r="BP691" s="26"/>
      <c r="BQ691" s="26"/>
      <c r="BR691" s="26"/>
      <c r="BS691" s="26"/>
      <c r="BT691" s="26"/>
      <c r="BU691" s="26"/>
      <c r="BV691" s="26"/>
      <c r="BW691" s="26"/>
    </row>
    <row r="692" spans="21:75" s="13" customFormat="1">
      <c r="U692" s="17"/>
      <c r="BL692" s="26"/>
      <c r="BM692" s="26"/>
      <c r="BN692" s="26"/>
      <c r="BO692" s="26"/>
      <c r="BP692" s="26"/>
      <c r="BQ692" s="26"/>
      <c r="BR692" s="26"/>
      <c r="BS692" s="26"/>
      <c r="BT692" s="26"/>
      <c r="BU692" s="26"/>
      <c r="BV692" s="26"/>
      <c r="BW692" s="26"/>
    </row>
    <row r="693" spans="21:75" s="13" customFormat="1">
      <c r="U693" s="17"/>
      <c r="BL693" s="26"/>
      <c r="BM693" s="26"/>
      <c r="BN693" s="26"/>
      <c r="BO693" s="26"/>
      <c r="BP693" s="26"/>
      <c r="BQ693" s="26"/>
      <c r="BR693" s="26"/>
      <c r="BS693" s="26"/>
      <c r="BT693" s="26"/>
      <c r="BU693" s="26"/>
      <c r="BV693" s="26"/>
      <c r="BW693" s="26"/>
    </row>
    <row r="694" spans="21:75" s="13" customFormat="1">
      <c r="U694" s="17"/>
      <c r="BL694" s="26"/>
      <c r="BM694" s="26"/>
      <c r="BN694" s="26"/>
      <c r="BO694" s="26"/>
      <c r="BP694" s="26"/>
      <c r="BQ694" s="26"/>
      <c r="BR694" s="26"/>
      <c r="BS694" s="26"/>
      <c r="BT694" s="26"/>
      <c r="BU694" s="26"/>
      <c r="BV694" s="26"/>
      <c r="BW694" s="26"/>
    </row>
    <row r="695" spans="21:75" s="13" customFormat="1">
      <c r="U695" s="17"/>
      <c r="BL695" s="26"/>
      <c r="BM695" s="26"/>
      <c r="BN695" s="26"/>
      <c r="BO695" s="26"/>
      <c r="BP695" s="26"/>
      <c r="BQ695" s="26"/>
      <c r="BR695" s="26"/>
      <c r="BS695" s="26"/>
      <c r="BT695" s="26"/>
      <c r="BU695" s="26"/>
      <c r="BV695" s="26"/>
      <c r="BW695" s="26"/>
    </row>
    <row r="696" spans="21:75" s="13" customFormat="1">
      <c r="U696" s="17"/>
      <c r="BL696" s="26"/>
      <c r="BM696" s="26"/>
      <c r="BN696" s="26"/>
      <c r="BO696" s="26"/>
      <c r="BP696" s="26"/>
      <c r="BQ696" s="26"/>
      <c r="BR696" s="26"/>
      <c r="BS696" s="26"/>
      <c r="BT696" s="26"/>
      <c r="BU696" s="26"/>
      <c r="BV696" s="26"/>
      <c r="BW696" s="26"/>
    </row>
    <row r="697" spans="21:75" s="13" customFormat="1">
      <c r="U697" s="17"/>
      <c r="BL697" s="26"/>
      <c r="BM697" s="26"/>
      <c r="BN697" s="26"/>
      <c r="BO697" s="26"/>
      <c r="BP697" s="26"/>
      <c r="BQ697" s="26"/>
      <c r="BR697" s="26"/>
      <c r="BS697" s="26"/>
      <c r="BT697" s="26"/>
      <c r="BU697" s="26"/>
      <c r="BV697" s="26"/>
      <c r="BW697" s="26"/>
    </row>
    <row r="698" spans="21:75" s="13" customFormat="1">
      <c r="U698" s="17"/>
      <c r="BL698" s="26"/>
      <c r="BM698" s="26"/>
      <c r="BN698" s="26"/>
      <c r="BO698" s="26"/>
      <c r="BP698" s="26"/>
      <c r="BQ698" s="26"/>
      <c r="BR698" s="26"/>
      <c r="BS698" s="26"/>
      <c r="BT698" s="26"/>
      <c r="BU698" s="26"/>
      <c r="BV698" s="26"/>
      <c r="BW698" s="26"/>
    </row>
    <row r="699" spans="21:75" s="13" customFormat="1">
      <c r="U699" s="17"/>
      <c r="BL699" s="26"/>
      <c r="BM699" s="26"/>
      <c r="BN699" s="26"/>
      <c r="BO699" s="26"/>
      <c r="BP699" s="26"/>
      <c r="BQ699" s="26"/>
      <c r="BR699" s="26"/>
      <c r="BS699" s="26"/>
      <c r="BT699" s="26"/>
      <c r="BU699" s="26"/>
      <c r="BV699" s="26"/>
      <c r="BW699" s="26"/>
    </row>
    <row r="700" spans="21:75" s="13" customFormat="1">
      <c r="U700" s="17"/>
      <c r="BL700" s="26"/>
      <c r="BM700" s="26"/>
      <c r="BN700" s="26"/>
      <c r="BO700" s="26"/>
      <c r="BP700" s="26"/>
      <c r="BQ700" s="26"/>
      <c r="BR700" s="26"/>
      <c r="BS700" s="26"/>
      <c r="BT700" s="26"/>
      <c r="BU700" s="26"/>
      <c r="BV700" s="26"/>
      <c r="BW700" s="26"/>
    </row>
    <row r="701" spans="21:75" s="13" customFormat="1">
      <c r="U701" s="17"/>
      <c r="BL701" s="26"/>
      <c r="BM701" s="26"/>
      <c r="BN701" s="26"/>
      <c r="BO701" s="26"/>
      <c r="BP701" s="26"/>
      <c r="BQ701" s="26"/>
      <c r="BR701" s="26"/>
      <c r="BS701" s="26"/>
      <c r="BT701" s="26"/>
      <c r="BU701" s="26"/>
      <c r="BV701" s="26"/>
      <c r="BW701" s="26"/>
    </row>
    <row r="702" spans="21:75" s="13" customFormat="1">
      <c r="U702" s="17"/>
      <c r="BL702" s="26"/>
      <c r="BM702" s="26"/>
      <c r="BN702" s="26"/>
      <c r="BO702" s="26"/>
      <c r="BP702" s="26"/>
      <c r="BQ702" s="26"/>
      <c r="BR702" s="26"/>
      <c r="BS702" s="26"/>
      <c r="BT702" s="26"/>
      <c r="BU702" s="26"/>
      <c r="BV702" s="26"/>
      <c r="BW702" s="26"/>
    </row>
    <row r="703" spans="21:75" s="13" customFormat="1">
      <c r="U703" s="17"/>
      <c r="BL703" s="26"/>
      <c r="BM703" s="26"/>
      <c r="BN703" s="26"/>
      <c r="BO703" s="26"/>
      <c r="BP703" s="26"/>
      <c r="BQ703" s="26"/>
      <c r="BR703" s="26"/>
      <c r="BS703" s="26"/>
      <c r="BT703" s="26"/>
      <c r="BU703" s="26"/>
      <c r="BV703" s="26"/>
      <c r="BW703" s="26"/>
    </row>
    <row r="704" spans="21:75" s="13" customFormat="1">
      <c r="U704" s="17"/>
      <c r="BL704" s="26"/>
      <c r="BM704" s="26"/>
      <c r="BN704" s="26"/>
      <c r="BO704" s="26"/>
      <c r="BP704" s="26"/>
      <c r="BQ704" s="26"/>
      <c r="BR704" s="26"/>
      <c r="BS704" s="26"/>
      <c r="BT704" s="26"/>
      <c r="BU704" s="26"/>
      <c r="BV704" s="26"/>
      <c r="BW704" s="26"/>
    </row>
    <row r="705" spans="21:75" s="13" customFormat="1">
      <c r="U705" s="17"/>
      <c r="BL705" s="26"/>
      <c r="BM705" s="26"/>
      <c r="BN705" s="26"/>
      <c r="BO705" s="26"/>
      <c r="BP705" s="26"/>
      <c r="BQ705" s="26"/>
      <c r="BR705" s="26"/>
      <c r="BS705" s="26"/>
      <c r="BT705" s="26"/>
      <c r="BU705" s="26"/>
      <c r="BV705" s="26"/>
      <c r="BW705" s="26"/>
    </row>
    <row r="706" spans="21:75" s="13" customFormat="1">
      <c r="U706" s="17"/>
      <c r="BL706" s="26"/>
      <c r="BM706" s="26"/>
      <c r="BN706" s="26"/>
      <c r="BO706" s="26"/>
      <c r="BP706" s="26"/>
      <c r="BQ706" s="26"/>
      <c r="BR706" s="26"/>
      <c r="BS706" s="26"/>
      <c r="BT706" s="26"/>
      <c r="BU706" s="26"/>
      <c r="BV706" s="26"/>
      <c r="BW706" s="26"/>
    </row>
    <row r="707" spans="21:75" s="13" customFormat="1">
      <c r="U707" s="17"/>
      <c r="BL707" s="26"/>
      <c r="BM707" s="26"/>
      <c r="BN707" s="26"/>
      <c r="BO707" s="26"/>
      <c r="BP707" s="26"/>
      <c r="BQ707" s="26"/>
      <c r="BR707" s="26"/>
      <c r="BS707" s="26"/>
      <c r="BT707" s="26"/>
      <c r="BU707" s="26"/>
      <c r="BV707" s="26"/>
      <c r="BW707" s="26"/>
    </row>
    <row r="708" spans="21:75" s="13" customFormat="1">
      <c r="U708" s="17"/>
      <c r="BL708" s="26"/>
      <c r="BM708" s="26"/>
      <c r="BN708" s="26"/>
      <c r="BO708" s="26"/>
      <c r="BP708" s="26"/>
      <c r="BQ708" s="26"/>
      <c r="BR708" s="26"/>
      <c r="BS708" s="26"/>
      <c r="BT708" s="26"/>
      <c r="BU708" s="26"/>
      <c r="BV708" s="26"/>
      <c r="BW708" s="26"/>
    </row>
    <row r="709" spans="21:75" s="13" customFormat="1">
      <c r="U709" s="17"/>
      <c r="BL709" s="26"/>
      <c r="BM709" s="26"/>
      <c r="BN709" s="26"/>
      <c r="BO709" s="26"/>
      <c r="BP709" s="26"/>
      <c r="BQ709" s="26"/>
      <c r="BR709" s="26"/>
      <c r="BS709" s="26"/>
      <c r="BT709" s="26"/>
      <c r="BU709" s="26"/>
      <c r="BV709" s="26"/>
      <c r="BW709" s="26"/>
    </row>
    <row r="710" spans="21:75" s="13" customFormat="1">
      <c r="U710" s="17"/>
      <c r="BL710" s="26"/>
      <c r="BM710" s="26"/>
      <c r="BN710" s="26"/>
      <c r="BO710" s="26"/>
      <c r="BP710" s="26"/>
      <c r="BQ710" s="26"/>
      <c r="BR710" s="26"/>
      <c r="BS710" s="26"/>
      <c r="BT710" s="26"/>
      <c r="BU710" s="26"/>
      <c r="BV710" s="26"/>
      <c r="BW710" s="26"/>
    </row>
    <row r="711" spans="21:75" s="13" customFormat="1">
      <c r="U711" s="17"/>
      <c r="BL711" s="26"/>
      <c r="BM711" s="26"/>
      <c r="BN711" s="26"/>
      <c r="BO711" s="26"/>
      <c r="BP711" s="26"/>
      <c r="BQ711" s="26"/>
      <c r="BR711" s="26"/>
      <c r="BS711" s="26"/>
      <c r="BT711" s="26"/>
      <c r="BU711" s="26"/>
      <c r="BV711" s="26"/>
      <c r="BW711" s="26"/>
    </row>
    <row r="712" spans="21:75" s="13" customFormat="1">
      <c r="U712" s="17"/>
      <c r="BL712" s="26"/>
      <c r="BM712" s="26"/>
      <c r="BN712" s="26"/>
      <c r="BO712" s="26"/>
      <c r="BP712" s="26"/>
      <c r="BQ712" s="26"/>
      <c r="BR712" s="26"/>
      <c r="BS712" s="26"/>
      <c r="BT712" s="26"/>
      <c r="BU712" s="26"/>
      <c r="BV712" s="26"/>
      <c r="BW712" s="26"/>
    </row>
    <row r="713" spans="21:75" s="13" customFormat="1">
      <c r="U713" s="17"/>
      <c r="BL713" s="26"/>
      <c r="BM713" s="26"/>
      <c r="BN713" s="26"/>
      <c r="BO713" s="26"/>
      <c r="BP713" s="26"/>
      <c r="BQ713" s="26"/>
      <c r="BR713" s="26"/>
      <c r="BS713" s="26"/>
      <c r="BT713" s="26"/>
      <c r="BU713" s="26"/>
      <c r="BV713" s="26"/>
      <c r="BW713" s="26"/>
    </row>
    <row r="714" spans="21:75" s="13" customFormat="1">
      <c r="U714" s="17"/>
      <c r="BL714" s="26"/>
      <c r="BM714" s="26"/>
      <c r="BN714" s="26"/>
      <c r="BO714" s="26"/>
      <c r="BP714" s="26"/>
      <c r="BQ714" s="26"/>
      <c r="BR714" s="26"/>
      <c r="BS714" s="26"/>
      <c r="BT714" s="26"/>
      <c r="BU714" s="26"/>
      <c r="BV714" s="26"/>
      <c r="BW714" s="26"/>
    </row>
    <row r="715" spans="21:75" s="13" customFormat="1">
      <c r="U715" s="17"/>
      <c r="BL715" s="26"/>
      <c r="BM715" s="26"/>
      <c r="BN715" s="26"/>
      <c r="BO715" s="26"/>
      <c r="BP715" s="26"/>
      <c r="BQ715" s="26"/>
      <c r="BR715" s="26"/>
      <c r="BS715" s="26"/>
      <c r="BT715" s="26"/>
      <c r="BU715" s="26"/>
      <c r="BV715" s="26"/>
      <c r="BW715" s="26"/>
    </row>
    <row r="716" spans="21:75" s="13" customFormat="1">
      <c r="U716" s="17"/>
      <c r="BL716" s="26"/>
      <c r="BM716" s="26"/>
      <c r="BN716" s="26"/>
      <c r="BO716" s="26"/>
      <c r="BP716" s="26"/>
      <c r="BQ716" s="26"/>
      <c r="BR716" s="26"/>
      <c r="BS716" s="26"/>
      <c r="BT716" s="26"/>
      <c r="BU716" s="26"/>
      <c r="BV716" s="26"/>
      <c r="BW716" s="26"/>
    </row>
    <row r="717" spans="21:75" s="13" customFormat="1">
      <c r="U717" s="17"/>
      <c r="BL717" s="26"/>
      <c r="BM717" s="26"/>
      <c r="BN717" s="26"/>
      <c r="BO717" s="26"/>
      <c r="BP717" s="26"/>
      <c r="BQ717" s="26"/>
      <c r="BR717" s="26"/>
      <c r="BS717" s="26"/>
      <c r="BT717" s="26"/>
      <c r="BU717" s="26"/>
      <c r="BV717" s="26"/>
      <c r="BW717" s="26"/>
    </row>
    <row r="718" spans="21:75" s="13" customFormat="1">
      <c r="U718" s="17"/>
      <c r="BL718" s="26"/>
      <c r="BM718" s="26"/>
      <c r="BN718" s="26"/>
      <c r="BO718" s="26"/>
      <c r="BP718" s="26"/>
      <c r="BQ718" s="26"/>
      <c r="BR718" s="26"/>
      <c r="BS718" s="26"/>
      <c r="BT718" s="26"/>
      <c r="BU718" s="26"/>
      <c r="BV718" s="26"/>
      <c r="BW718" s="26"/>
    </row>
    <row r="719" spans="21:75" s="13" customFormat="1">
      <c r="U719" s="17"/>
      <c r="BL719" s="26"/>
      <c r="BM719" s="26"/>
      <c r="BN719" s="26"/>
      <c r="BO719" s="26"/>
      <c r="BP719" s="26"/>
      <c r="BQ719" s="26"/>
      <c r="BR719" s="26"/>
      <c r="BS719" s="26"/>
      <c r="BT719" s="26"/>
      <c r="BU719" s="26"/>
      <c r="BV719" s="26"/>
      <c r="BW719" s="26"/>
    </row>
    <row r="720" spans="21:75" s="13" customFormat="1">
      <c r="U720" s="17"/>
      <c r="BL720" s="26"/>
      <c r="BM720" s="26"/>
      <c r="BN720" s="26"/>
      <c r="BO720" s="26"/>
      <c r="BP720" s="26"/>
      <c r="BQ720" s="26"/>
      <c r="BR720" s="26"/>
      <c r="BS720" s="26"/>
      <c r="BT720" s="26"/>
      <c r="BU720" s="26"/>
      <c r="BV720" s="26"/>
      <c r="BW720" s="26"/>
    </row>
    <row r="721" spans="21:75" s="13" customFormat="1">
      <c r="U721" s="17"/>
      <c r="BL721" s="26"/>
      <c r="BM721" s="26"/>
      <c r="BN721" s="26"/>
      <c r="BO721" s="26"/>
      <c r="BP721" s="26"/>
      <c r="BQ721" s="26"/>
      <c r="BR721" s="26"/>
      <c r="BS721" s="26"/>
      <c r="BT721" s="26"/>
      <c r="BU721" s="26"/>
      <c r="BV721" s="26"/>
      <c r="BW721" s="26"/>
    </row>
    <row r="722" spans="21:75" s="13" customFormat="1">
      <c r="U722" s="17"/>
      <c r="BL722" s="26"/>
      <c r="BM722" s="26"/>
      <c r="BN722" s="26"/>
      <c r="BO722" s="26"/>
      <c r="BP722" s="26"/>
      <c r="BQ722" s="26"/>
      <c r="BR722" s="26"/>
      <c r="BS722" s="26"/>
      <c r="BT722" s="26"/>
      <c r="BU722" s="26"/>
      <c r="BV722" s="26"/>
      <c r="BW722" s="26"/>
    </row>
    <row r="723" spans="21:75" s="13" customFormat="1">
      <c r="U723" s="17"/>
      <c r="BL723" s="26"/>
      <c r="BM723" s="26"/>
      <c r="BN723" s="26"/>
      <c r="BO723" s="26"/>
      <c r="BP723" s="26"/>
      <c r="BQ723" s="26"/>
      <c r="BR723" s="26"/>
      <c r="BS723" s="26"/>
      <c r="BT723" s="26"/>
      <c r="BU723" s="26"/>
      <c r="BV723" s="26"/>
      <c r="BW723" s="26"/>
    </row>
    <row r="724" spans="21:75" s="13" customFormat="1">
      <c r="U724" s="17"/>
      <c r="BL724" s="26"/>
      <c r="BM724" s="26"/>
      <c r="BN724" s="26"/>
      <c r="BO724" s="26"/>
      <c r="BP724" s="26"/>
      <c r="BQ724" s="26"/>
      <c r="BR724" s="26"/>
      <c r="BS724" s="26"/>
      <c r="BT724" s="26"/>
      <c r="BU724" s="26"/>
      <c r="BV724" s="26"/>
      <c r="BW724" s="26"/>
    </row>
    <row r="725" spans="21:75" s="13" customFormat="1">
      <c r="U725" s="17"/>
      <c r="BL725" s="26"/>
      <c r="BM725" s="26"/>
      <c r="BN725" s="26"/>
      <c r="BO725" s="26"/>
      <c r="BP725" s="26"/>
      <c r="BQ725" s="26"/>
      <c r="BR725" s="26"/>
      <c r="BS725" s="26"/>
      <c r="BT725" s="26"/>
      <c r="BU725" s="26"/>
      <c r="BV725" s="26"/>
      <c r="BW725" s="26"/>
    </row>
    <row r="726" spans="21:75" s="13" customFormat="1">
      <c r="U726" s="17"/>
      <c r="BL726" s="26"/>
      <c r="BM726" s="26"/>
      <c r="BN726" s="26"/>
      <c r="BO726" s="26"/>
      <c r="BP726" s="26"/>
      <c r="BQ726" s="26"/>
      <c r="BR726" s="26"/>
      <c r="BS726" s="26"/>
      <c r="BT726" s="26"/>
      <c r="BU726" s="26"/>
      <c r="BV726" s="26"/>
      <c r="BW726" s="26"/>
    </row>
    <row r="727" spans="21:75" s="13" customFormat="1">
      <c r="U727" s="17"/>
      <c r="BL727" s="26"/>
      <c r="BM727" s="26"/>
      <c r="BN727" s="26"/>
      <c r="BO727" s="26"/>
      <c r="BP727" s="26"/>
      <c r="BQ727" s="26"/>
      <c r="BR727" s="26"/>
      <c r="BS727" s="26"/>
      <c r="BT727" s="26"/>
      <c r="BU727" s="26"/>
      <c r="BV727" s="26"/>
      <c r="BW727" s="26"/>
    </row>
    <row r="728" spans="21:75" s="13" customFormat="1">
      <c r="U728" s="17"/>
      <c r="BL728" s="26"/>
      <c r="BM728" s="26"/>
      <c r="BN728" s="26"/>
      <c r="BO728" s="26"/>
      <c r="BP728" s="26"/>
      <c r="BQ728" s="26"/>
      <c r="BR728" s="26"/>
      <c r="BS728" s="26"/>
      <c r="BT728" s="26"/>
      <c r="BU728" s="26"/>
      <c r="BV728" s="26"/>
      <c r="BW728" s="26"/>
    </row>
    <row r="729" spans="21:75" s="13" customFormat="1">
      <c r="U729" s="17"/>
      <c r="BL729" s="26"/>
      <c r="BM729" s="26"/>
      <c r="BN729" s="26"/>
      <c r="BO729" s="26"/>
      <c r="BP729" s="26"/>
      <c r="BQ729" s="26"/>
      <c r="BR729" s="26"/>
      <c r="BS729" s="26"/>
      <c r="BT729" s="26"/>
      <c r="BU729" s="26"/>
      <c r="BV729" s="26"/>
      <c r="BW729" s="26"/>
    </row>
    <row r="730" spans="21:75" s="13" customFormat="1">
      <c r="U730" s="17"/>
      <c r="BL730" s="26"/>
      <c r="BM730" s="26"/>
      <c r="BN730" s="26"/>
      <c r="BO730" s="26"/>
      <c r="BP730" s="26"/>
      <c r="BQ730" s="26"/>
      <c r="BR730" s="26"/>
      <c r="BS730" s="26"/>
      <c r="BT730" s="26"/>
      <c r="BU730" s="26"/>
      <c r="BV730" s="26"/>
      <c r="BW730" s="26"/>
    </row>
    <row r="731" spans="21:75" s="13" customFormat="1">
      <c r="U731" s="17"/>
      <c r="BL731" s="26"/>
      <c r="BM731" s="26"/>
      <c r="BN731" s="26"/>
      <c r="BO731" s="26"/>
      <c r="BP731" s="26"/>
      <c r="BQ731" s="26"/>
      <c r="BR731" s="26"/>
      <c r="BS731" s="26"/>
      <c r="BT731" s="26"/>
      <c r="BU731" s="26"/>
      <c r="BV731" s="26"/>
      <c r="BW731" s="26"/>
    </row>
    <row r="732" spans="21:75" s="13" customFormat="1">
      <c r="U732" s="17"/>
      <c r="BL732" s="26"/>
      <c r="BM732" s="26"/>
      <c r="BN732" s="26"/>
      <c r="BO732" s="26"/>
      <c r="BP732" s="26"/>
      <c r="BQ732" s="26"/>
      <c r="BR732" s="26"/>
      <c r="BS732" s="26"/>
      <c r="BT732" s="26"/>
      <c r="BU732" s="26"/>
      <c r="BV732" s="26"/>
      <c r="BW732" s="26"/>
    </row>
    <row r="733" spans="21:75" s="13" customFormat="1">
      <c r="U733" s="17"/>
      <c r="BL733" s="26"/>
      <c r="BM733" s="26"/>
      <c r="BN733" s="26"/>
      <c r="BO733" s="26"/>
      <c r="BP733" s="26"/>
      <c r="BQ733" s="26"/>
      <c r="BR733" s="26"/>
      <c r="BS733" s="26"/>
      <c r="BT733" s="26"/>
      <c r="BU733" s="26"/>
      <c r="BV733" s="26"/>
      <c r="BW733" s="26"/>
    </row>
    <row r="734" spans="21:75" s="13" customFormat="1">
      <c r="U734" s="17"/>
      <c r="BL734" s="26"/>
      <c r="BM734" s="26"/>
      <c r="BN734" s="26"/>
      <c r="BO734" s="26"/>
      <c r="BP734" s="26"/>
      <c r="BQ734" s="26"/>
      <c r="BR734" s="26"/>
      <c r="BS734" s="26"/>
      <c r="BT734" s="26"/>
      <c r="BU734" s="26"/>
      <c r="BV734" s="26"/>
      <c r="BW734" s="26"/>
    </row>
    <row r="735" spans="21:75" s="13" customFormat="1">
      <c r="U735" s="17"/>
      <c r="BL735" s="26"/>
      <c r="BM735" s="26"/>
      <c r="BN735" s="26"/>
      <c r="BO735" s="26"/>
      <c r="BP735" s="26"/>
      <c r="BQ735" s="26"/>
      <c r="BR735" s="26"/>
      <c r="BS735" s="26"/>
      <c r="BT735" s="26"/>
      <c r="BU735" s="26"/>
      <c r="BV735" s="26"/>
      <c r="BW735" s="26"/>
    </row>
    <row r="736" spans="21:75" s="13" customFormat="1">
      <c r="U736" s="17"/>
      <c r="BL736" s="26"/>
      <c r="BM736" s="26"/>
      <c r="BN736" s="26"/>
      <c r="BO736" s="26"/>
      <c r="BP736" s="26"/>
      <c r="BQ736" s="26"/>
      <c r="BR736" s="26"/>
      <c r="BS736" s="26"/>
      <c r="BT736" s="26"/>
      <c r="BU736" s="26"/>
      <c r="BV736" s="26"/>
      <c r="BW736" s="26"/>
    </row>
    <row r="737" spans="21:75" s="13" customFormat="1">
      <c r="U737" s="17"/>
      <c r="BL737" s="26"/>
      <c r="BM737" s="26"/>
      <c r="BN737" s="26"/>
      <c r="BO737" s="26"/>
      <c r="BP737" s="26"/>
      <c r="BQ737" s="26"/>
      <c r="BR737" s="26"/>
      <c r="BS737" s="26"/>
      <c r="BT737" s="26"/>
      <c r="BU737" s="26"/>
      <c r="BV737" s="26"/>
      <c r="BW737" s="26"/>
    </row>
    <row r="738" spans="21:75" s="13" customFormat="1">
      <c r="U738" s="17"/>
      <c r="BL738" s="26"/>
      <c r="BM738" s="26"/>
      <c r="BN738" s="26"/>
      <c r="BO738" s="26"/>
      <c r="BP738" s="26"/>
      <c r="BQ738" s="26"/>
      <c r="BR738" s="26"/>
      <c r="BS738" s="26"/>
      <c r="BT738" s="26"/>
      <c r="BU738" s="26"/>
      <c r="BV738" s="26"/>
      <c r="BW738" s="26"/>
    </row>
    <row r="739" spans="21:75" s="13" customFormat="1">
      <c r="U739" s="17"/>
      <c r="BL739" s="26"/>
      <c r="BM739" s="26"/>
      <c r="BN739" s="26"/>
      <c r="BO739" s="26"/>
      <c r="BP739" s="26"/>
      <c r="BQ739" s="26"/>
      <c r="BR739" s="26"/>
      <c r="BS739" s="26"/>
      <c r="BT739" s="26"/>
      <c r="BU739" s="26"/>
      <c r="BV739" s="26"/>
      <c r="BW739" s="26"/>
    </row>
    <row r="740" spans="21:75" s="13" customFormat="1">
      <c r="U740" s="17"/>
      <c r="BL740" s="26"/>
      <c r="BM740" s="26"/>
      <c r="BN740" s="26"/>
      <c r="BO740" s="26"/>
      <c r="BP740" s="26"/>
      <c r="BQ740" s="26"/>
      <c r="BR740" s="26"/>
      <c r="BS740" s="26"/>
      <c r="BT740" s="26"/>
      <c r="BU740" s="26"/>
      <c r="BV740" s="26"/>
      <c r="BW740" s="26"/>
    </row>
    <row r="741" spans="21:75" s="13" customFormat="1">
      <c r="U741" s="17"/>
      <c r="BL741" s="26"/>
      <c r="BM741" s="26"/>
      <c r="BN741" s="26"/>
      <c r="BO741" s="26"/>
      <c r="BP741" s="26"/>
      <c r="BQ741" s="26"/>
      <c r="BR741" s="26"/>
      <c r="BS741" s="26"/>
      <c r="BT741" s="26"/>
      <c r="BU741" s="26"/>
      <c r="BV741" s="26"/>
      <c r="BW741" s="26"/>
    </row>
    <row r="742" spans="21:75" s="13" customFormat="1">
      <c r="U742" s="17"/>
      <c r="BL742" s="26"/>
      <c r="BM742" s="26"/>
      <c r="BN742" s="26"/>
      <c r="BO742" s="26"/>
      <c r="BP742" s="26"/>
      <c r="BQ742" s="26"/>
      <c r="BR742" s="26"/>
      <c r="BS742" s="26"/>
      <c r="BT742" s="26"/>
      <c r="BU742" s="26"/>
      <c r="BV742" s="26"/>
      <c r="BW742" s="26"/>
    </row>
    <row r="743" spans="21:75" s="13" customFormat="1">
      <c r="U743" s="17"/>
      <c r="BL743" s="26"/>
      <c r="BM743" s="26"/>
      <c r="BN743" s="26"/>
      <c r="BO743" s="26"/>
      <c r="BP743" s="26"/>
      <c r="BQ743" s="26"/>
      <c r="BR743" s="26"/>
      <c r="BS743" s="26"/>
      <c r="BT743" s="26"/>
      <c r="BU743" s="26"/>
      <c r="BV743" s="26"/>
      <c r="BW743" s="26"/>
    </row>
    <row r="744" spans="21:75" s="13" customFormat="1">
      <c r="U744" s="17"/>
      <c r="BL744" s="26"/>
      <c r="BM744" s="26"/>
      <c r="BN744" s="26"/>
      <c r="BO744" s="26"/>
      <c r="BP744" s="26"/>
      <c r="BQ744" s="26"/>
      <c r="BR744" s="26"/>
      <c r="BS744" s="26"/>
      <c r="BT744" s="26"/>
      <c r="BU744" s="26"/>
      <c r="BV744" s="26"/>
      <c r="BW744" s="26"/>
    </row>
    <row r="745" spans="21:75" s="13" customFormat="1">
      <c r="U745" s="17"/>
      <c r="BL745" s="26"/>
      <c r="BM745" s="26"/>
      <c r="BN745" s="26"/>
      <c r="BO745" s="26"/>
      <c r="BP745" s="26"/>
      <c r="BQ745" s="26"/>
      <c r="BR745" s="26"/>
      <c r="BS745" s="26"/>
      <c r="BT745" s="26"/>
      <c r="BU745" s="26"/>
      <c r="BV745" s="26"/>
      <c r="BW745" s="26"/>
    </row>
    <row r="746" spans="21:75" s="13" customFormat="1">
      <c r="U746" s="17"/>
      <c r="BL746" s="26"/>
      <c r="BM746" s="26"/>
      <c r="BN746" s="26"/>
      <c r="BO746" s="26"/>
      <c r="BP746" s="26"/>
      <c r="BQ746" s="26"/>
      <c r="BR746" s="26"/>
      <c r="BS746" s="26"/>
      <c r="BT746" s="26"/>
      <c r="BU746" s="26"/>
      <c r="BV746" s="26"/>
      <c r="BW746" s="26"/>
    </row>
    <row r="747" spans="21:75" s="13" customFormat="1">
      <c r="U747" s="17"/>
      <c r="BL747" s="26"/>
      <c r="BM747" s="26"/>
      <c r="BN747" s="26"/>
      <c r="BO747" s="26"/>
      <c r="BP747" s="26"/>
      <c r="BQ747" s="26"/>
      <c r="BR747" s="26"/>
      <c r="BS747" s="26"/>
      <c r="BT747" s="26"/>
      <c r="BU747" s="26"/>
      <c r="BV747" s="26"/>
      <c r="BW747" s="26"/>
    </row>
    <row r="748" spans="21:75" s="13" customFormat="1">
      <c r="U748" s="17"/>
      <c r="BL748" s="26"/>
      <c r="BM748" s="26"/>
      <c r="BN748" s="26"/>
      <c r="BO748" s="26"/>
      <c r="BP748" s="26"/>
      <c r="BQ748" s="26"/>
      <c r="BR748" s="26"/>
      <c r="BS748" s="26"/>
      <c r="BT748" s="26"/>
      <c r="BU748" s="26"/>
      <c r="BV748" s="26"/>
      <c r="BW748" s="26"/>
    </row>
    <row r="749" spans="21:75" s="13" customFormat="1">
      <c r="U749" s="17"/>
      <c r="BL749" s="26"/>
      <c r="BM749" s="26"/>
      <c r="BN749" s="26"/>
      <c r="BO749" s="26"/>
      <c r="BP749" s="26"/>
      <c r="BQ749" s="26"/>
      <c r="BR749" s="26"/>
      <c r="BS749" s="26"/>
      <c r="BT749" s="26"/>
      <c r="BU749" s="26"/>
      <c r="BV749" s="26"/>
      <c r="BW749" s="26"/>
    </row>
    <row r="750" spans="21:75" s="13" customFormat="1">
      <c r="U750" s="17"/>
      <c r="BL750" s="26"/>
      <c r="BM750" s="26"/>
      <c r="BN750" s="26"/>
      <c r="BO750" s="26"/>
      <c r="BP750" s="26"/>
      <c r="BQ750" s="26"/>
      <c r="BR750" s="26"/>
      <c r="BS750" s="26"/>
      <c r="BT750" s="26"/>
      <c r="BU750" s="26"/>
      <c r="BV750" s="26"/>
      <c r="BW750" s="26"/>
    </row>
    <row r="751" spans="21:75" s="13" customFormat="1">
      <c r="U751" s="17"/>
      <c r="BL751" s="26"/>
      <c r="BM751" s="26"/>
      <c r="BN751" s="26"/>
      <c r="BO751" s="26"/>
      <c r="BP751" s="26"/>
      <c r="BQ751" s="26"/>
      <c r="BR751" s="26"/>
      <c r="BS751" s="26"/>
      <c r="BT751" s="26"/>
      <c r="BU751" s="26"/>
      <c r="BV751" s="26"/>
      <c r="BW751" s="26"/>
    </row>
    <row r="752" spans="21:75" s="13" customFormat="1">
      <c r="U752" s="17"/>
      <c r="BL752" s="26"/>
      <c r="BM752" s="26"/>
      <c r="BN752" s="26"/>
      <c r="BO752" s="26"/>
      <c r="BP752" s="26"/>
      <c r="BQ752" s="26"/>
      <c r="BR752" s="26"/>
      <c r="BS752" s="26"/>
      <c r="BT752" s="26"/>
      <c r="BU752" s="26"/>
      <c r="BV752" s="26"/>
      <c r="BW752" s="26"/>
    </row>
    <row r="753" spans="21:75" s="13" customFormat="1">
      <c r="U753" s="17"/>
      <c r="BL753" s="26"/>
      <c r="BM753" s="26"/>
      <c r="BN753" s="26"/>
      <c r="BO753" s="26"/>
      <c r="BP753" s="26"/>
      <c r="BQ753" s="26"/>
      <c r="BR753" s="26"/>
      <c r="BS753" s="26"/>
      <c r="BT753" s="26"/>
      <c r="BU753" s="26"/>
      <c r="BV753" s="26"/>
      <c r="BW753" s="26"/>
    </row>
    <row r="754" spans="21:75" s="13" customFormat="1">
      <c r="U754" s="17"/>
      <c r="BL754" s="26"/>
      <c r="BM754" s="26"/>
      <c r="BN754" s="26"/>
      <c r="BO754" s="26"/>
      <c r="BP754" s="26"/>
      <c r="BQ754" s="26"/>
      <c r="BR754" s="26"/>
      <c r="BS754" s="26"/>
      <c r="BT754" s="26"/>
      <c r="BU754" s="26"/>
      <c r="BV754" s="26"/>
      <c r="BW754" s="26"/>
    </row>
    <row r="755" spans="21:75" s="13" customFormat="1">
      <c r="U755" s="17"/>
      <c r="BL755" s="26"/>
      <c r="BM755" s="26"/>
      <c r="BN755" s="26"/>
      <c r="BO755" s="26"/>
      <c r="BP755" s="26"/>
      <c r="BQ755" s="26"/>
      <c r="BR755" s="26"/>
      <c r="BS755" s="26"/>
      <c r="BT755" s="26"/>
      <c r="BU755" s="26"/>
      <c r="BV755" s="26"/>
      <c r="BW755" s="26"/>
    </row>
    <row r="756" spans="21:75" s="13" customFormat="1">
      <c r="U756" s="17"/>
      <c r="BL756" s="26"/>
      <c r="BM756" s="26"/>
      <c r="BN756" s="26"/>
      <c r="BO756" s="26"/>
      <c r="BP756" s="26"/>
      <c r="BQ756" s="26"/>
      <c r="BR756" s="26"/>
      <c r="BS756" s="26"/>
      <c r="BT756" s="26"/>
      <c r="BU756" s="26"/>
      <c r="BV756" s="26"/>
      <c r="BW756" s="26"/>
    </row>
    <row r="757" spans="21:75" s="13" customFormat="1">
      <c r="U757" s="17"/>
      <c r="BL757" s="26"/>
      <c r="BM757" s="26"/>
      <c r="BN757" s="26"/>
      <c r="BO757" s="26"/>
      <c r="BP757" s="26"/>
      <c r="BQ757" s="26"/>
      <c r="BR757" s="26"/>
      <c r="BS757" s="26"/>
      <c r="BT757" s="26"/>
      <c r="BU757" s="26"/>
      <c r="BV757" s="26"/>
      <c r="BW757" s="26"/>
    </row>
    <row r="758" spans="21:75" s="13" customFormat="1">
      <c r="U758" s="17"/>
      <c r="BL758" s="26"/>
      <c r="BM758" s="26"/>
      <c r="BN758" s="26"/>
      <c r="BO758" s="26"/>
      <c r="BP758" s="26"/>
      <c r="BQ758" s="26"/>
      <c r="BR758" s="26"/>
      <c r="BS758" s="26"/>
      <c r="BT758" s="26"/>
      <c r="BU758" s="26"/>
      <c r="BV758" s="26"/>
      <c r="BW758" s="26"/>
    </row>
    <row r="759" spans="21:75" s="13" customFormat="1">
      <c r="U759" s="17"/>
      <c r="BL759" s="26"/>
      <c r="BM759" s="26"/>
      <c r="BN759" s="26"/>
      <c r="BO759" s="26"/>
      <c r="BP759" s="26"/>
      <c r="BQ759" s="26"/>
      <c r="BR759" s="26"/>
      <c r="BS759" s="26"/>
      <c r="BT759" s="26"/>
      <c r="BU759" s="26"/>
      <c r="BV759" s="26"/>
      <c r="BW759" s="26"/>
    </row>
    <row r="760" spans="21:75" s="13" customFormat="1">
      <c r="U760" s="17"/>
      <c r="BL760" s="26"/>
      <c r="BM760" s="26"/>
      <c r="BN760" s="26"/>
      <c r="BO760" s="26"/>
      <c r="BP760" s="26"/>
      <c r="BQ760" s="26"/>
      <c r="BR760" s="26"/>
      <c r="BS760" s="26"/>
      <c r="BT760" s="26"/>
      <c r="BU760" s="26"/>
      <c r="BV760" s="26"/>
      <c r="BW760" s="26"/>
    </row>
    <row r="761" spans="21:75" s="13" customFormat="1">
      <c r="U761" s="17"/>
      <c r="BL761" s="26"/>
      <c r="BM761" s="26"/>
      <c r="BN761" s="26"/>
      <c r="BO761" s="26"/>
      <c r="BP761" s="26"/>
      <c r="BQ761" s="26"/>
      <c r="BR761" s="26"/>
      <c r="BS761" s="26"/>
      <c r="BT761" s="26"/>
      <c r="BU761" s="26"/>
      <c r="BV761" s="26"/>
      <c r="BW761" s="26"/>
    </row>
    <row r="762" spans="21:75" s="13" customFormat="1">
      <c r="U762" s="17"/>
      <c r="BL762" s="26"/>
      <c r="BM762" s="26"/>
      <c r="BN762" s="26"/>
      <c r="BO762" s="26"/>
      <c r="BP762" s="26"/>
      <c r="BQ762" s="26"/>
      <c r="BR762" s="26"/>
      <c r="BS762" s="26"/>
      <c r="BT762" s="26"/>
      <c r="BU762" s="26"/>
      <c r="BV762" s="26"/>
      <c r="BW762" s="26"/>
    </row>
    <row r="763" spans="21:75" s="13" customFormat="1">
      <c r="U763" s="17"/>
      <c r="BL763" s="26"/>
      <c r="BM763" s="26"/>
      <c r="BN763" s="26"/>
      <c r="BO763" s="26"/>
      <c r="BP763" s="26"/>
      <c r="BQ763" s="26"/>
      <c r="BR763" s="26"/>
      <c r="BS763" s="26"/>
      <c r="BT763" s="26"/>
      <c r="BU763" s="26"/>
      <c r="BV763" s="26"/>
      <c r="BW763" s="26"/>
    </row>
    <row r="764" spans="21:75" s="13" customFormat="1">
      <c r="U764" s="17"/>
      <c r="BL764" s="26"/>
      <c r="BM764" s="26"/>
      <c r="BN764" s="26"/>
      <c r="BO764" s="26"/>
      <c r="BP764" s="26"/>
      <c r="BQ764" s="26"/>
      <c r="BR764" s="26"/>
      <c r="BS764" s="26"/>
      <c r="BT764" s="26"/>
      <c r="BU764" s="26"/>
      <c r="BV764" s="26"/>
      <c r="BW764" s="26"/>
    </row>
    <row r="765" spans="21:75" s="13" customFormat="1">
      <c r="U765" s="17"/>
      <c r="BL765" s="26"/>
      <c r="BM765" s="26"/>
      <c r="BN765" s="26"/>
      <c r="BO765" s="26"/>
      <c r="BP765" s="26"/>
      <c r="BQ765" s="26"/>
      <c r="BR765" s="26"/>
      <c r="BS765" s="26"/>
      <c r="BT765" s="26"/>
      <c r="BU765" s="26"/>
      <c r="BV765" s="26"/>
      <c r="BW765" s="26"/>
    </row>
    <row r="766" spans="21:75" s="13" customFormat="1">
      <c r="U766" s="17"/>
      <c r="BL766" s="26"/>
      <c r="BM766" s="26"/>
      <c r="BN766" s="26"/>
      <c r="BO766" s="26"/>
      <c r="BP766" s="26"/>
      <c r="BQ766" s="26"/>
      <c r="BR766" s="26"/>
      <c r="BS766" s="26"/>
      <c r="BT766" s="26"/>
      <c r="BU766" s="26"/>
      <c r="BV766" s="26"/>
      <c r="BW766" s="26"/>
    </row>
    <row r="767" spans="21:75" s="13" customFormat="1">
      <c r="U767" s="17"/>
      <c r="BL767" s="26"/>
      <c r="BM767" s="26"/>
      <c r="BN767" s="26"/>
      <c r="BO767" s="26"/>
      <c r="BP767" s="26"/>
      <c r="BQ767" s="26"/>
      <c r="BR767" s="26"/>
      <c r="BS767" s="26"/>
      <c r="BT767" s="26"/>
      <c r="BU767" s="26"/>
      <c r="BV767" s="26"/>
      <c r="BW767" s="26"/>
    </row>
    <row r="768" spans="21:75" s="13" customFormat="1">
      <c r="U768" s="17"/>
      <c r="BL768" s="26"/>
      <c r="BM768" s="26"/>
      <c r="BN768" s="26"/>
      <c r="BO768" s="26"/>
      <c r="BP768" s="26"/>
      <c r="BQ768" s="26"/>
      <c r="BR768" s="26"/>
      <c r="BS768" s="26"/>
      <c r="BT768" s="26"/>
      <c r="BU768" s="26"/>
      <c r="BV768" s="26"/>
      <c r="BW768" s="26"/>
    </row>
    <row r="769" spans="21:75" s="13" customFormat="1">
      <c r="U769" s="17"/>
      <c r="BL769" s="26"/>
      <c r="BM769" s="26"/>
      <c r="BN769" s="26"/>
      <c r="BO769" s="26"/>
      <c r="BP769" s="26"/>
      <c r="BQ769" s="26"/>
      <c r="BR769" s="26"/>
      <c r="BS769" s="26"/>
      <c r="BT769" s="26"/>
      <c r="BU769" s="26"/>
      <c r="BV769" s="26"/>
      <c r="BW769" s="26"/>
    </row>
    <row r="770" spans="21:75" s="13" customFormat="1">
      <c r="U770" s="17"/>
      <c r="BL770" s="26"/>
      <c r="BM770" s="26"/>
      <c r="BN770" s="26"/>
      <c r="BO770" s="26"/>
      <c r="BP770" s="26"/>
      <c r="BQ770" s="26"/>
      <c r="BR770" s="26"/>
      <c r="BS770" s="26"/>
      <c r="BT770" s="26"/>
      <c r="BU770" s="26"/>
      <c r="BV770" s="26"/>
      <c r="BW770" s="26"/>
    </row>
    <row r="771" spans="21:75" s="13" customFormat="1">
      <c r="U771" s="17"/>
      <c r="BL771" s="26"/>
      <c r="BM771" s="26"/>
      <c r="BN771" s="26"/>
      <c r="BO771" s="26"/>
      <c r="BP771" s="26"/>
      <c r="BQ771" s="26"/>
      <c r="BR771" s="26"/>
      <c r="BS771" s="26"/>
      <c r="BT771" s="26"/>
      <c r="BU771" s="26"/>
      <c r="BV771" s="26"/>
      <c r="BW771" s="26"/>
    </row>
    <row r="772" spans="21:75" s="13" customFormat="1">
      <c r="U772" s="17"/>
      <c r="BL772" s="26"/>
      <c r="BM772" s="26"/>
      <c r="BN772" s="26"/>
      <c r="BO772" s="26"/>
      <c r="BP772" s="26"/>
      <c r="BQ772" s="26"/>
      <c r="BR772" s="26"/>
      <c r="BS772" s="26"/>
      <c r="BT772" s="26"/>
      <c r="BU772" s="26"/>
      <c r="BV772" s="26"/>
      <c r="BW772" s="26"/>
    </row>
    <row r="773" spans="21:75" s="13" customFormat="1">
      <c r="U773" s="17"/>
      <c r="BL773" s="26"/>
      <c r="BM773" s="26"/>
      <c r="BN773" s="26"/>
      <c r="BO773" s="26"/>
      <c r="BP773" s="26"/>
      <c r="BQ773" s="26"/>
      <c r="BR773" s="26"/>
      <c r="BS773" s="26"/>
      <c r="BT773" s="26"/>
      <c r="BU773" s="26"/>
      <c r="BV773" s="26"/>
      <c r="BW773" s="26"/>
    </row>
    <row r="774" spans="21:75" s="13" customFormat="1">
      <c r="U774" s="17"/>
      <c r="BL774" s="26"/>
      <c r="BM774" s="26"/>
      <c r="BN774" s="26"/>
      <c r="BO774" s="26"/>
      <c r="BP774" s="26"/>
      <c r="BQ774" s="26"/>
      <c r="BR774" s="26"/>
      <c r="BS774" s="26"/>
      <c r="BT774" s="26"/>
      <c r="BU774" s="26"/>
      <c r="BV774" s="26"/>
      <c r="BW774" s="26"/>
    </row>
    <row r="775" spans="21:75" s="13" customFormat="1">
      <c r="U775" s="17"/>
      <c r="BL775" s="26"/>
      <c r="BM775" s="26"/>
      <c r="BN775" s="26"/>
      <c r="BO775" s="26"/>
      <c r="BP775" s="26"/>
      <c r="BQ775" s="26"/>
      <c r="BR775" s="26"/>
      <c r="BS775" s="26"/>
      <c r="BT775" s="26"/>
      <c r="BU775" s="26"/>
      <c r="BV775" s="26"/>
      <c r="BW775" s="26"/>
    </row>
    <row r="776" spans="21:75" s="13" customFormat="1">
      <c r="U776" s="17"/>
      <c r="BL776" s="26"/>
      <c r="BM776" s="26"/>
      <c r="BN776" s="26"/>
      <c r="BO776" s="26"/>
      <c r="BP776" s="26"/>
      <c r="BQ776" s="26"/>
      <c r="BR776" s="26"/>
      <c r="BS776" s="26"/>
      <c r="BT776" s="26"/>
      <c r="BU776" s="26"/>
      <c r="BV776" s="26"/>
      <c r="BW776" s="26"/>
    </row>
    <row r="777" spans="21:75" s="13" customFormat="1">
      <c r="U777" s="17"/>
      <c r="BL777" s="26"/>
      <c r="BM777" s="26"/>
      <c r="BN777" s="26"/>
      <c r="BO777" s="26"/>
      <c r="BP777" s="26"/>
      <c r="BQ777" s="26"/>
      <c r="BR777" s="26"/>
      <c r="BS777" s="26"/>
      <c r="BT777" s="26"/>
      <c r="BU777" s="26"/>
      <c r="BV777" s="26"/>
      <c r="BW777" s="26"/>
    </row>
    <row r="778" spans="21:75" s="13" customFormat="1">
      <c r="U778" s="17"/>
      <c r="BL778" s="26"/>
      <c r="BM778" s="26"/>
      <c r="BN778" s="26"/>
      <c r="BO778" s="26"/>
      <c r="BP778" s="26"/>
      <c r="BQ778" s="26"/>
      <c r="BR778" s="26"/>
      <c r="BS778" s="26"/>
      <c r="BT778" s="26"/>
      <c r="BU778" s="26"/>
      <c r="BV778" s="26"/>
      <c r="BW778" s="26"/>
    </row>
    <row r="779" spans="21:75" s="13" customFormat="1">
      <c r="U779" s="17"/>
      <c r="BL779" s="26"/>
      <c r="BM779" s="26"/>
      <c r="BN779" s="26"/>
      <c r="BO779" s="26"/>
      <c r="BP779" s="26"/>
      <c r="BQ779" s="26"/>
      <c r="BR779" s="26"/>
      <c r="BS779" s="26"/>
      <c r="BT779" s="26"/>
      <c r="BU779" s="26"/>
      <c r="BV779" s="26"/>
      <c r="BW779" s="26"/>
    </row>
    <row r="780" spans="21:75" s="13" customFormat="1">
      <c r="U780" s="17"/>
      <c r="BL780" s="26"/>
      <c r="BM780" s="26"/>
      <c r="BN780" s="26"/>
      <c r="BO780" s="26"/>
      <c r="BP780" s="26"/>
      <c r="BQ780" s="26"/>
      <c r="BR780" s="26"/>
      <c r="BS780" s="26"/>
      <c r="BT780" s="26"/>
      <c r="BU780" s="26"/>
      <c r="BV780" s="26"/>
      <c r="BW780" s="26"/>
    </row>
    <row r="781" spans="21:75" s="13" customFormat="1">
      <c r="U781" s="17"/>
      <c r="BL781" s="26"/>
      <c r="BM781" s="26"/>
      <c r="BN781" s="26"/>
      <c r="BO781" s="26"/>
      <c r="BP781" s="26"/>
      <c r="BQ781" s="26"/>
      <c r="BR781" s="26"/>
      <c r="BS781" s="26"/>
      <c r="BT781" s="26"/>
      <c r="BU781" s="26"/>
      <c r="BV781" s="26"/>
      <c r="BW781" s="26"/>
    </row>
    <row r="782" spans="21:75" s="13" customFormat="1">
      <c r="U782" s="17"/>
      <c r="BL782" s="26"/>
      <c r="BM782" s="26"/>
      <c r="BN782" s="26"/>
      <c r="BO782" s="26"/>
      <c r="BP782" s="26"/>
      <c r="BQ782" s="26"/>
      <c r="BR782" s="26"/>
      <c r="BS782" s="26"/>
      <c r="BT782" s="26"/>
      <c r="BU782" s="26"/>
      <c r="BV782" s="26"/>
      <c r="BW782" s="26"/>
    </row>
    <row r="783" spans="21:75" s="13" customFormat="1">
      <c r="U783" s="17"/>
      <c r="BL783" s="26"/>
      <c r="BM783" s="26"/>
      <c r="BN783" s="26"/>
      <c r="BO783" s="26"/>
      <c r="BP783" s="26"/>
      <c r="BQ783" s="26"/>
      <c r="BR783" s="26"/>
      <c r="BS783" s="26"/>
      <c r="BT783" s="26"/>
      <c r="BU783" s="26"/>
      <c r="BV783" s="26"/>
      <c r="BW783" s="26"/>
    </row>
    <row r="784" spans="21:75" s="13" customFormat="1">
      <c r="U784" s="17"/>
      <c r="BL784" s="26"/>
      <c r="BM784" s="26"/>
      <c r="BN784" s="26"/>
      <c r="BO784" s="26"/>
      <c r="BP784" s="26"/>
      <c r="BQ784" s="26"/>
      <c r="BR784" s="26"/>
      <c r="BS784" s="26"/>
      <c r="BT784" s="26"/>
      <c r="BU784" s="26"/>
      <c r="BV784" s="26"/>
      <c r="BW784" s="26"/>
    </row>
    <row r="785" spans="21:75" s="13" customFormat="1">
      <c r="U785" s="17"/>
      <c r="BL785" s="26"/>
      <c r="BM785" s="26"/>
      <c r="BN785" s="26"/>
      <c r="BO785" s="26"/>
      <c r="BP785" s="26"/>
      <c r="BQ785" s="26"/>
      <c r="BR785" s="26"/>
      <c r="BS785" s="26"/>
      <c r="BT785" s="26"/>
      <c r="BU785" s="26"/>
      <c r="BV785" s="26"/>
      <c r="BW785" s="26"/>
    </row>
    <row r="786" spans="21:75" s="13" customFormat="1">
      <c r="U786" s="17"/>
      <c r="BL786" s="26"/>
      <c r="BM786" s="26"/>
      <c r="BN786" s="26"/>
      <c r="BO786" s="26"/>
      <c r="BP786" s="26"/>
      <c r="BQ786" s="26"/>
      <c r="BR786" s="26"/>
      <c r="BS786" s="26"/>
      <c r="BT786" s="26"/>
      <c r="BU786" s="26"/>
      <c r="BV786" s="26"/>
      <c r="BW786" s="26"/>
    </row>
    <row r="787" spans="21:75" s="13" customFormat="1">
      <c r="U787" s="17"/>
      <c r="BL787" s="26"/>
      <c r="BM787" s="26"/>
      <c r="BN787" s="26"/>
      <c r="BO787" s="26"/>
      <c r="BP787" s="26"/>
      <c r="BQ787" s="26"/>
      <c r="BR787" s="26"/>
      <c r="BS787" s="26"/>
      <c r="BT787" s="26"/>
      <c r="BU787" s="26"/>
      <c r="BV787" s="26"/>
      <c r="BW787" s="26"/>
    </row>
    <row r="788" spans="21:75" s="13" customFormat="1">
      <c r="U788" s="17"/>
      <c r="BL788" s="26"/>
      <c r="BM788" s="26"/>
      <c r="BN788" s="26"/>
      <c r="BO788" s="26"/>
      <c r="BP788" s="26"/>
      <c r="BQ788" s="26"/>
      <c r="BR788" s="26"/>
      <c r="BS788" s="26"/>
      <c r="BT788" s="26"/>
      <c r="BU788" s="26"/>
      <c r="BV788" s="26"/>
      <c r="BW788" s="26"/>
    </row>
    <row r="789" spans="21:75" s="13" customFormat="1">
      <c r="U789" s="17"/>
      <c r="BL789" s="26"/>
      <c r="BM789" s="26"/>
      <c r="BN789" s="26"/>
      <c r="BO789" s="26"/>
      <c r="BP789" s="26"/>
      <c r="BQ789" s="26"/>
      <c r="BR789" s="26"/>
      <c r="BS789" s="26"/>
      <c r="BT789" s="26"/>
      <c r="BU789" s="26"/>
      <c r="BV789" s="26"/>
      <c r="BW789" s="26"/>
    </row>
    <row r="790" spans="21:75" s="13" customFormat="1">
      <c r="U790" s="17"/>
      <c r="BL790" s="26"/>
      <c r="BM790" s="26"/>
      <c r="BN790" s="26"/>
      <c r="BO790" s="26"/>
      <c r="BP790" s="26"/>
      <c r="BQ790" s="26"/>
      <c r="BR790" s="26"/>
      <c r="BS790" s="26"/>
      <c r="BT790" s="26"/>
      <c r="BU790" s="26"/>
      <c r="BV790" s="26"/>
      <c r="BW790" s="26"/>
    </row>
    <row r="791" spans="21:75" s="13" customFormat="1">
      <c r="U791" s="17"/>
      <c r="BL791" s="26"/>
      <c r="BM791" s="26"/>
      <c r="BN791" s="26"/>
      <c r="BO791" s="26"/>
      <c r="BP791" s="26"/>
      <c r="BQ791" s="26"/>
      <c r="BR791" s="26"/>
      <c r="BS791" s="26"/>
      <c r="BT791" s="26"/>
      <c r="BU791" s="26"/>
      <c r="BV791" s="26"/>
      <c r="BW791" s="26"/>
    </row>
    <row r="792" spans="21:75" s="13" customFormat="1">
      <c r="U792" s="17"/>
      <c r="BL792" s="26"/>
      <c r="BM792" s="26"/>
      <c r="BN792" s="26"/>
      <c r="BO792" s="26"/>
      <c r="BP792" s="26"/>
      <c r="BQ792" s="26"/>
      <c r="BR792" s="26"/>
      <c r="BS792" s="26"/>
      <c r="BT792" s="26"/>
      <c r="BU792" s="26"/>
      <c r="BV792" s="26"/>
      <c r="BW792" s="26"/>
    </row>
    <row r="793" spans="21:75" s="13" customFormat="1">
      <c r="U793" s="17"/>
      <c r="BL793" s="26"/>
      <c r="BM793" s="26"/>
      <c r="BN793" s="26"/>
      <c r="BO793" s="26"/>
      <c r="BP793" s="26"/>
      <c r="BQ793" s="26"/>
      <c r="BR793" s="26"/>
      <c r="BS793" s="26"/>
      <c r="BT793" s="26"/>
      <c r="BU793" s="26"/>
      <c r="BV793" s="26"/>
      <c r="BW793" s="26"/>
    </row>
    <row r="794" spans="21:75" s="13" customFormat="1">
      <c r="U794" s="17"/>
      <c r="BL794" s="26"/>
      <c r="BM794" s="26"/>
      <c r="BN794" s="26"/>
      <c r="BO794" s="26"/>
      <c r="BP794" s="26"/>
      <c r="BQ794" s="26"/>
      <c r="BR794" s="26"/>
      <c r="BS794" s="26"/>
      <c r="BT794" s="26"/>
      <c r="BU794" s="26"/>
      <c r="BV794" s="26"/>
      <c r="BW794" s="26"/>
    </row>
    <row r="795" spans="21:75" s="13" customFormat="1">
      <c r="U795" s="17"/>
      <c r="BL795" s="26"/>
      <c r="BM795" s="26"/>
      <c r="BN795" s="26"/>
      <c r="BO795" s="26"/>
      <c r="BP795" s="26"/>
      <c r="BQ795" s="26"/>
      <c r="BR795" s="26"/>
      <c r="BS795" s="26"/>
      <c r="BT795" s="26"/>
      <c r="BU795" s="26"/>
      <c r="BV795" s="26"/>
      <c r="BW795" s="26"/>
    </row>
    <row r="796" spans="21:75" s="13" customFormat="1">
      <c r="U796" s="17"/>
      <c r="BL796" s="26"/>
      <c r="BM796" s="26"/>
      <c r="BN796" s="26"/>
      <c r="BO796" s="26"/>
      <c r="BP796" s="26"/>
      <c r="BQ796" s="26"/>
      <c r="BR796" s="26"/>
      <c r="BS796" s="26"/>
      <c r="BT796" s="26"/>
      <c r="BU796" s="26"/>
      <c r="BV796" s="26"/>
      <c r="BW796" s="26"/>
    </row>
    <row r="797" spans="21:75" s="13" customFormat="1">
      <c r="U797" s="17"/>
      <c r="BL797" s="26"/>
      <c r="BM797" s="26"/>
      <c r="BN797" s="26"/>
      <c r="BO797" s="26"/>
      <c r="BP797" s="26"/>
      <c r="BQ797" s="26"/>
      <c r="BR797" s="26"/>
      <c r="BS797" s="26"/>
      <c r="BT797" s="26"/>
      <c r="BU797" s="26"/>
      <c r="BV797" s="26"/>
      <c r="BW797" s="26"/>
    </row>
    <row r="798" spans="21:75" s="13" customFormat="1">
      <c r="U798" s="17"/>
      <c r="BL798" s="26"/>
      <c r="BM798" s="26"/>
      <c r="BN798" s="26"/>
      <c r="BO798" s="26"/>
      <c r="BP798" s="26"/>
      <c r="BQ798" s="26"/>
      <c r="BR798" s="26"/>
      <c r="BS798" s="26"/>
      <c r="BT798" s="26"/>
      <c r="BU798" s="26"/>
      <c r="BV798" s="26"/>
      <c r="BW798" s="26"/>
    </row>
    <row r="799" spans="21:75" s="13" customFormat="1">
      <c r="U799" s="17"/>
      <c r="BL799" s="26"/>
      <c r="BM799" s="26"/>
      <c r="BN799" s="26"/>
      <c r="BO799" s="26"/>
      <c r="BP799" s="26"/>
      <c r="BQ799" s="26"/>
      <c r="BR799" s="26"/>
      <c r="BS799" s="26"/>
      <c r="BT799" s="26"/>
      <c r="BU799" s="26"/>
      <c r="BV799" s="26"/>
      <c r="BW799" s="26"/>
    </row>
    <row r="800" spans="21:75" s="13" customFormat="1">
      <c r="U800" s="17"/>
      <c r="BL800" s="26"/>
      <c r="BM800" s="26"/>
      <c r="BN800" s="26"/>
      <c r="BO800" s="26"/>
      <c r="BP800" s="26"/>
      <c r="BQ800" s="26"/>
      <c r="BR800" s="26"/>
      <c r="BS800" s="26"/>
      <c r="BT800" s="26"/>
      <c r="BU800" s="26"/>
      <c r="BV800" s="26"/>
      <c r="BW800" s="26"/>
    </row>
    <row r="801" spans="21:75" s="13" customFormat="1">
      <c r="U801" s="17"/>
      <c r="BL801" s="26"/>
      <c r="BM801" s="26"/>
      <c r="BN801" s="26"/>
      <c r="BO801" s="26"/>
      <c r="BP801" s="26"/>
      <c r="BQ801" s="26"/>
      <c r="BR801" s="26"/>
      <c r="BS801" s="26"/>
      <c r="BT801" s="26"/>
      <c r="BU801" s="26"/>
      <c r="BV801" s="26"/>
      <c r="BW801" s="26"/>
    </row>
    <row r="802" spans="21:75" s="13" customFormat="1">
      <c r="U802" s="17"/>
      <c r="BL802" s="26"/>
      <c r="BM802" s="26"/>
      <c r="BN802" s="26"/>
      <c r="BO802" s="26"/>
      <c r="BP802" s="26"/>
      <c r="BQ802" s="26"/>
      <c r="BR802" s="26"/>
      <c r="BS802" s="26"/>
      <c r="BT802" s="26"/>
      <c r="BU802" s="26"/>
      <c r="BV802" s="26"/>
      <c r="BW802" s="26"/>
    </row>
    <row r="803" spans="21:75" s="13" customFormat="1">
      <c r="U803" s="17"/>
      <c r="BL803" s="26"/>
      <c r="BM803" s="26"/>
      <c r="BN803" s="26"/>
      <c r="BO803" s="26"/>
      <c r="BP803" s="26"/>
      <c r="BQ803" s="26"/>
      <c r="BR803" s="26"/>
      <c r="BS803" s="26"/>
      <c r="BT803" s="26"/>
      <c r="BU803" s="26"/>
      <c r="BV803" s="26"/>
      <c r="BW803" s="26"/>
    </row>
    <row r="804" spans="21:75" s="13" customFormat="1">
      <c r="U804" s="17"/>
      <c r="BL804" s="26"/>
      <c r="BM804" s="26"/>
      <c r="BN804" s="26"/>
      <c r="BO804" s="26"/>
      <c r="BP804" s="26"/>
      <c r="BQ804" s="26"/>
      <c r="BR804" s="26"/>
      <c r="BS804" s="26"/>
      <c r="BT804" s="26"/>
      <c r="BU804" s="26"/>
      <c r="BV804" s="26"/>
      <c r="BW804" s="26"/>
    </row>
    <row r="805" spans="21:75" s="13" customFormat="1">
      <c r="U805" s="17"/>
      <c r="BL805" s="26"/>
      <c r="BM805" s="26"/>
      <c r="BN805" s="26"/>
      <c r="BO805" s="26"/>
      <c r="BP805" s="26"/>
      <c r="BQ805" s="26"/>
      <c r="BR805" s="26"/>
      <c r="BS805" s="26"/>
      <c r="BT805" s="26"/>
      <c r="BU805" s="26"/>
      <c r="BV805" s="26"/>
      <c r="BW805" s="26"/>
    </row>
    <row r="806" spans="21:75" s="13" customFormat="1">
      <c r="U806" s="17"/>
      <c r="BL806" s="26"/>
      <c r="BM806" s="26"/>
      <c r="BN806" s="26"/>
      <c r="BO806" s="26"/>
      <c r="BP806" s="26"/>
      <c r="BQ806" s="26"/>
      <c r="BR806" s="26"/>
      <c r="BS806" s="26"/>
      <c r="BT806" s="26"/>
      <c r="BU806" s="26"/>
      <c r="BV806" s="26"/>
      <c r="BW806" s="26"/>
    </row>
    <row r="807" spans="21:75" s="13" customFormat="1">
      <c r="U807" s="17"/>
      <c r="BL807" s="26"/>
      <c r="BM807" s="26"/>
      <c r="BN807" s="26"/>
      <c r="BO807" s="26"/>
      <c r="BP807" s="26"/>
      <c r="BQ807" s="26"/>
      <c r="BR807" s="26"/>
      <c r="BS807" s="26"/>
      <c r="BT807" s="26"/>
      <c r="BU807" s="26"/>
      <c r="BV807" s="26"/>
      <c r="BW807" s="26"/>
    </row>
    <row r="808" spans="21:75" s="13" customFormat="1">
      <c r="U808" s="17"/>
      <c r="BL808" s="26"/>
      <c r="BM808" s="26"/>
      <c r="BN808" s="26"/>
      <c r="BO808" s="26"/>
      <c r="BP808" s="26"/>
      <c r="BQ808" s="26"/>
      <c r="BR808" s="26"/>
      <c r="BS808" s="26"/>
      <c r="BT808" s="26"/>
      <c r="BU808" s="26"/>
      <c r="BV808" s="26"/>
      <c r="BW808" s="26"/>
    </row>
    <row r="809" spans="21:75" s="13" customFormat="1">
      <c r="U809" s="17"/>
      <c r="BL809" s="26"/>
      <c r="BM809" s="26"/>
      <c r="BN809" s="26"/>
      <c r="BO809" s="26"/>
      <c r="BP809" s="26"/>
      <c r="BQ809" s="26"/>
      <c r="BR809" s="26"/>
      <c r="BS809" s="26"/>
      <c r="BT809" s="26"/>
      <c r="BU809" s="26"/>
      <c r="BV809" s="26"/>
      <c r="BW809" s="26"/>
    </row>
    <row r="810" spans="21:75" s="13" customFormat="1">
      <c r="U810" s="17"/>
      <c r="BL810" s="26"/>
      <c r="BM810" s="26"/>
      <c r="BN810" s="26"/>
      <c r="BO810" s="26"/>
      <c r="BP810" s="26"/>
      <c r="BQ810" s="26"/>
      <c r="BR810" s="26"/>
      <c r="BS810" s="26"/>
      <c r="BT810" s="26"/>
      <c r="BU810" s="26"/>
      <c r="BV810" s="26"/>
      <c r="BW810" s="26"/>
    </row>
    <row r="811" spans="21:75" s="13" customFormat="1">
      <c r="U811" s="17"/>
      <c r="BL811" s="26"/>
      <c r="BM811" s="26"/>
      <c r="BN811" s="26"/>
      <c r="BO811" s="26"/>
      <c r="BP811" s="26"/>
      <c r="BQ811" s="26"/>
      <c r="BR811" s="26"/>
      <c r="BS811" s="26"/>
      <c r="BT811" s="26"/>
      <c r="BU811" s="26"/>
      <c r="BV811" s="26"/>
      <c r="BW811" s="26"/>
    </row>
    <row r="812" spans="21:75" s="13" customFormat="1">
      <c r="U812" s="17"/>
      <c r="BL812" s="26"/>
      <c r="BM812" s="26"/>
      <c r="BN812" s="26"/>
      <c r="BO812" s="26"/>
      <c r="BP812" s="26"/>
      <c r="BQ812" s="26"/>
      <c r="BR812" s="26"/>
      <c r="BS812" s="26"/>
      <c r="BT812" s="26"/>
      <c r="BU812" s="26"/>
      <c r="BV812" s="26"/>
      <c r="BW812" s="26"/>
    </row>
    <row r="813" spans="21:75" s="13" customFormat="1">
      <c r="U813" s="17"/>
      <c r="BL813" s="26"/>
      <c r="BM813" s="26"/>
      <c r="BN813" s="26"/>
      <c r="BO813" s="26"/>
      <c r="BP813" s="26"/>
      <c r="BQ813" s="26"/>
      <c r="BR813" s="26"/>
      <c r="BS813" s="26"/>
      <c r="BT813" s="26"/>
      <c r="BU813" s="26"/>
      <c r="BV813" s="26"/>
      <c r="BW813" s="26"/>
    </row>
    <row r="814" spans="21:75" s="13" customFormat="1">
      <c r="U814" s="17"/>
      <c r="BL814" s="26"/>
      <c r="BM814" s="26"/>
      <c r="BN814" s="26"/>
      <c r="BO814" s="26"/>
      <c r="BP814" s="26"/>
      <c r="BQ814" s="26"/>
      <c r="BR814" s="26"/>
      <c r="BS814" s="26"/>
      <c r="BT814" s="26"/>
      <c r="BU814" s="26"/>
      <c r="BV814" s="26"/>
      <c r="BW814" s="26"/>
    </row>
    <row r="815" spans="21:75" s="13" customFormat="1">
      <c r="U815" s="17"/>
      <c r="BL815" s="26"/>
      <c r="BM815" s="26"/>
      <c r="BN815" s="26"/>
      <c r="BO815" s="26"/>
      <c r="BP815" s="26"/>
      <c r="BQ815" s="26"/>
      <c r="BR815" s="26"/>
      <c r="BS815" s="26"/>
      <c r="BT815" s="26"/>
      <c r="BU815" s="26"/>
      <c r="BV815" s="26"/>
      <c r="BW815" s="26"/>
    </row>
    <row r="816" spans="21:75" s="13" customFormat="1">
      <c r="U816" s="17"/>
      <c r="BL816" s="26"/>
      <c r="BM816" s="26"/>
      <c r="BN816" s="26"/>
      <c r="BO816" s="26"/>
      <c r="BP816" s="26"/>
      <c r="BQ816" s="26"/>
      <c r="BR816" s="26"/>
      <c r="BS816" s="26"/>
      <c r="BT816" s="26"/>
      <c r="BU816" s="26"/>
      <c r="BV816" s="26"/>
      <c r="BW816" s="26"/>
    </row>
    <row r="817" spans="21:75" s="13" customFormat="1">
      <c r="U817" s="17"/>
      <c r="BL817" s="26"/>
      <c r="BM817" s="26"/>
      <c r="BN817" s="26"/>
      <c r="BO817" s="26"/>
      <c r="BP817" s="26"/>
      <c r="BQ817" s="26"/>
      <c r="BR817" s="26"/>
      <c r="BS817" s="26"/>
      <c r="BT817" s="26"/>
      <c r="BU817" s="26"/>
      <c r="BV817" s="26"/>
      <c r="BW817" s="26"/>
    </row>
    <row r="818" spans="21:75" s="13" customFormat="1">
      <c r="U818" s="17"/>
      <c r="BL818" s="26"/>
      <c r="BM818" s="26"/>
      <c r="BN818" s="26"/>
      <c r="BO818" s="26"/>
      <c r="BP818" s="26"/>
      <c r="BQ818" s="26"/>
      <c r="BR818" s="26"/>
      <c r="BS818" s="26"/>
      <c r="BT818" s="26"/>
      <c r="BU818" s="26"/>
      <c r="BV818" s="26"/>
      <c r="BW818" s="26"/>
    </row>
    <row r="819" spans="21:75" s="13" customFormat="1">
      <c r="U819" s="17"/>
      <c r="BL819" s="26"/>
      <c r="BM819" s="26"/>
      <c r="BN819" s="26"/>
      <c r="BO819" s="26"/>
      <c r="BP819" s="26"/>
      <c r="BQ819" s="26"/>
      <c r="BR819" s="26"/>
      <c r="BS819" s="26"/>
      <c r="BT819" s="26"/>
      <c r="BU819" s="26"/>
      <c r="BV819" s="26"/>
      <c r="BW819" s="26"/>
    </row>
    <row r="820" spans="21:75" s="13" customFormat="1">
      <c r="U820" s="17"/>
      <c r="BL820" s="26"/>
      <c r="BM820" s="26"/>
      <c r="BN820" s="26"/>
      <c r="BO820" s="26"/>
      <c r="BP820" s="26"/>
      <c r="BQ820" s="26"/>
      <c r="BR820" s="26"/>
      <c r="BS820" s="26"/>
      <c r="BT820" s="26"/>
      <c r="BU820" s="26"/>
      <c r="BV820" s="26"/>
      <c r="BW820" s="26"/>
    </row>
    <row r="821" spans="21:75" s="13" customFormat="1">
      <c r="U821" s="17"/>
      <c r="BL821" s="26"/>
      <c r="BM821" s="26"/>
      <c r="BN821" s="26"/>
      <c r="BO821" s="26"/>
      <c r="BP821" s="26"/>
      <c r="BQ821" s="26"/>
      <c r="BR821" s="26"/>
      <c r="BS821" s="26"/>
      <c r="BT821" s="26"/>
      <c r="BU821" s="26"/>
      <c r="BV821" s="26"/>
      <c r="BW821" s="26"/>
    </row>
    <row r="822" spans="21:75" s="13" customFormat="1">
      <c r="U822" s="17"/>
      <c r="BL822" s="26"/>
      <c r="BM822" s="26"/>
      <c r="BN822" s="26"/>
      <c r="BO822" s="26"/>
      <c r="BP822" s="26"/>
      <c r="BQ822" s="26"/>
      <c r="BR822" s="26"/>
      <c r="BS822" s="26"/>
      <c r="BT822" s="26"/>
      <c r="BU822" s="26"/>
      <c r="BV822" s="26"/>
      <c r="BW822" s="26"/>
    </row>
    <row r="823" spans="21:75" s="13" customFormat="1">
      <c r="U823" s="17"/>
      <c r="BL823" s="26"/>
      <c r="BM823" s="26"/>
      <c r="BN823" s="26"/>
      <c r="BO823" s="26"/>
      <c r="BP823" s="26"/>
      <c r="BQ823" s="26"/>
      <c r="BR823" s="26"/>
      <c r="BS823" s="26"/>
      <c r="BT823" s="26"/>
      <c r="BU823" s="26"/>
      <c r="BV823" s="26"/>
      <c r="BW823" s="26"/>
    </row>
    <row r="824" spans="21:75" s="13" customFormat="1">
      <c r="U824" s="17"/>
      <c r="BL824" s="26"/>
      <c r="BM824" s="26"/>
      <c r="BN824" s="26"/>
      <c r="BO824" s="26"/>
      <c r="BP824" s="26"/>
      <c r="BQ824" s="26"/>
      <c r="BR824" s="26"/>
      <c r="BS824" s="26"/>
      <c r="BT824" s="26"/>
      <c r="BU824" s="26"/>
      <c r="BV824" s="26"/>
      <c r="BW824" s="26"/>
    </row>
    <row r="825" spans="21:75" s="13" customFormat="1">
      <c r="U825" s="17"/>
      <c r="BL825" s="26"/>
      <c r="BM825" s="26"/>
      <c r="BN825" s="26"/>
      <c r="BO825" s="26"/>
      <c r="BP825" s="26"/>
      <c r="BQ825" s="26"/>
      <c r="BR825" s="26"/>
      <c r="BS825" s="26"/>
      <c r="BT825" s="26"/>
      <c r="BU825" s="26"/>
      <c r="BV825" s="26"/>
      <c r="BW825" s="26"/>
    </row>
    <row r="826" spans="21:75" s="13" customFormat="1">
      <c r="U826" s="17"/>
      <c r="BL826" s="26"/>
      <c r="BM826" s="26"/>
      <c r="BN826" s="26"/>
      <c r="BO826" s="26"/>
      <c r="BP826" s="26"/>
      <c r="BQ826" s="26"/>
      <c r="BR826" s="26"/>
      <c r="BS826" s="26"/>
      <c r="BT826" s="26"/>
      <c r="BU826" s="26"/>
      <c r="BV826" s="26"/>
      <c r="BW826" s="26"/>
    </row>
    <row r="827" spans="21:75" s="13" customFormat="1">
      <c r="U827" s="17"/>
      <c r="BL827" s="26"/>
      <c r="BM827" s="26"/>
      <c r="BN827" s="26"/>
      <c r="BO827" s="26"/>
      <c r="BP827" s="26"/>
      <c r="BQ827" s="26"/>
      <c r="BR827" s="26"/>
      <c r="BS827" s="26"/>
      <c r="BT827" s="26"/>
      <c r="BU827" s="26"/>
      <c r="BV827" s="26"/>
      <c r="BW827" s="26"/>
    </row>
    <row r="828" spans="21:75" s="13" customFormat="1">
      <c r="U828" s="17"/>
      <c r="BL828" s="26"/>
      <c r="BM828" s="26"/>
      <c r="BN828" s="26"/>
      <c r="BO828" s="26"/>
      <c r="BP828" s="26"/>
      <c r="BQ828" s="26"/>
      <c r="BR828" s="26"/>
      <c r="BS828" s="26"/>
      <c r="BT828" s="26"/>
      <c r="BU828" s="26"/>
      <c r="BV828" s="26"/>
      <c r="BW828" s="26"/>
    </row>
    <row r="829" spans="21:75" s="13" customFormat="1">
      <c r="U829" s="17"/>
      <c r="BL829" s="26"/>
      <c r="BM829" s="26"/>
      <c r="BN829" s="26"/>
      <c r="BO829" s="26"/>
      <c r="BP829" s="26"/>
      <c r="BQ829" s="26"/>
      <c r="BR829" s="26"/>
      <c r="BS829" s="26"/>
      <c r="BT829" s="26"/>
      <c r="BU829" s="26"/>
      <c r="BV829" s="26"/>
      <c r="BW829" s="26"/>
    </row>
    <row r="830" spans="21:75" s="13" customFormat="1">
      <c r="U830" s="17"/>
      <c r="BL830" s="26"/>
      <c r="BM830" s="26"/>
      <c r="BN830" s="26"/>
      <c r="BO830" s="26"/>
      <c r="BP830" s="26"/>
      <c r="BQ830" s="26"/>
      <c r="BR830" s="26"/>
      <c r="BS830" s="26"/>
      <c r="BT830" s="26"/>
      <c r="BU830" s="26"/>
      <c r="BV830" s="26"/>
      <c r="BW830" s="26"/>
    </row>
    <row r="831" spans="21:75" s="13" customFormat="1">
      <c r="U831" s="17"/>
      <c r="BL831" s="26"/>
      <c r="BM831" s="26"/>
      <c r="BN831" s="26"/>
      <c r="BO831" s="26"/>
      <c r="BP831" s="26"/>
      <c r="BQ831" s="26"/>
      <c r="BR831" s="26"/>
      <c r="BS831" s="26"/>
      <c r="BT831" s="26"/>
      <c r="BU831" s="26"/>
      <c r="BV831" s="26"/>
      <c r="BW831" s="26"/>
    </row>
    <row r="832" spans="21:75" s="13" customFormat="1">
      <c r="U832" s="17"/>
      <c r="BL832" s="26"/>
      <c r="BM832" s="26"/>
      <c r="BN832" s="26"/>
      <c r="BO832" s="26"/>
      <c r="BP832" s="26"/>
      <c r="BQ832" s="26"/>
      <c r="BR832" s="26"/>
      <c r="BS832" s="26"/>
      <c r="BT832" s="26"/>
      <c r="BU832" s="26"/>
      <c r="BV832" s="26"/>
      <c r="BW832" s="26"/>
    </row>
    <row r="833" spans="21:75" s="13" customFormat="1">
      <c r="U833" s="17"/>
      <c r="BL833" s="26"/>
      <c r="BM833" s="26"/>
      <c r="BN833" s="26"/>
      <c r="BO833" s="26"/>
      <c r="BP833" s="26"/>
      <c r="BQ833" s="26"/>
      <c r="BR833" s="26"/>
      <c r="BS833" s="26"/>
      <c r="BT833" s="26"/>
      <c r="BU833" s="26"/>
      <c r="BV833" s="26"/>
      <c r="BW833" s="26"/>
    </row>
    <row r="834" spans="21:75" s="13" customFormat="1">
      <c r="U834" s="17"/>
      <c r="BL834" s="26"/>
      <c r="BM834" s="26"/>
      <c r="BN834" s="26"/>
      <c r="BO834" s="26"/>
      <c r="BP834" s="26"/>
      <c r="BQ834" s="26"/>
      <c r="BR834" s="26"/>
      <c r="BS834" s="26"/>
      <c r="BT834" s="26"/>
      <c r="BU834" s="26"/>
      <c r="BV834" s="26"/>
      <c r="BW834" s="26"/>
    </row>
    <row r="835" spans="21:75" s="13" customFormat="1">
      <c r="U835" s="17"/>
      <c r="BL835" s="26"/>
      <c r="BM835" s="26"/>
      <c r="BN835" s="26"/>
      <c r="BO835" s="26"/>
      <c r="BP835" s="26"/>
      <c r="BQ835" s="26"/>
      <c r="BR835" s="26"/>
      <c r="BS835" s="26"/>
      <c r="BT835" s="26"/>
      <c r="BU835" s="26"/>
      <c r="BV835" s="26"/>
      <c r="BW835" s="26"/>
    </row>
    <row r="836" spans="21:75" s="13" customFormat="1">
      <c r="U836" s="17"/>
      <c r="BL836" s="26"/>
      <c r="BM836" s="26"/>
      <c r="BN836" s="26"/>
      <c r="BO836" s="26"/>
      <c r="BP836" s="26"/>
      <c r="BQ836" s="26"/>
      <c r="BR836" s="26"/>
      <c r="BS836" s="26"/>
      <c r="BT836" s="26"/>
      <c r="BU836" s="26"/>
      <c r="BV836" s="26"/>
      <c r="BW836" s="26"/>
    </row>
    <row r="837" spans="21:75" s="13" customFormat="1">
      <c r="U837" s="17"/>
      <c r="BL837" s="26"/>
      <c r="BM837" s="26"/>
      <c r="BN837" s="26"/>
      <c r="BO837" s="26"/>
      <c r="BP837" s="26"/>
      <c r="BQ837" s="26"/>
      <c r="BR837" s="26"/>
      <c r="BS837" s="26"/>
      <c r="BT837" s="26"/>
      <c r="BU837" s="26"/>
      <c r="BV837" s="26"/>
      <c r="BW837" s="26"/>
    </row>
    <row r="838" spans="21:75" s="13" customFormat="1">
      <c r="U838" s="17"/>
      <c r="BL838" s="26"/>
      <c r="BM838" s="26"/>
      <c r="BN838" s="26"/>
      <c r="BO838" s="26"/>
      <c r="BP838" s="26"/>
      <c r="BQ838" s="26"/>
      <c r="BR838" s="26"/>
      <c r="BS838" s="26"/>
      <c r="BT838" s="26"/>
      <c r="BU838" s="26"/>
      <c r="BV838" s="26"/>
      <c r="BW838" s="26"/>
    </row>
    <row r="839" spans="21:75" s="13" customFormat="1">
      <c r="U839" s="17"/>
      <c r="BL839" s="26"/>
      <c r="BM839" s="26"/>
      <c r="BN839" s="26"/>
      <c r="BO839" s="26"/>
      <c r="BP839" s="26"/>
      <c r="BQ839" s="26"/>
      <c r="BR839" s="26"/>
      <c r="BS839" s="26"/>
      <c r="BT839" s="26"/>
      <c r="BU839" s="26"/>
      <c r="BV839" s="26"/>
      <c r="BW839" s="26"/>
    </row>
    <row r="840" spans="21:75" s="13" customFormat="1">
      <c r="U840" s="17"/>
      <c r="BL840" s="26"/>
      <c r="BM840" s="26"/>
      <c r="BN840" s="26"/>
      <c r="BO840" s="26"/>
      <c r="BP840" s="26"/>
      <c r="BQ840" s="26"/>
      <c r="BR840" s="26"/>
      <c r="BS840" s="26"/>
      <c r="BT840" s="26"/>
      <c r="BU840" s="26"/>
      <c r="BV840" s="26"/>
      <c r="BW840" s="26"/>
    </row>
    <row r="841" spans="21:75" s="13" customFormat="1">
      <c r="U841" s="17"/>
      <c r="BL841" s="26"/>
      <c r="BM841" s="26"/>
      <c r="BN841" s="26"/>
      <c r="BO841" s="26"/>
      <c r="BP841" s="26"/>
      <c r="BQ841" s="26"/>
      <c r="BR841" s="26"/>
      <c r="BS841" s="26"/>
      <c r="BT841" s="26"/>
      <c r="BU841" s="26"/>
      <c r="BV841" s="26"/>
      <c r="BW841" s="26"/>
    </row>
    <row r="842" spans="21:75" s="13" customFormat="1">
      <c r="U842" s="17"/>
      <c r="BL842" s="26"/>
      <c r="BM842" s="26"/>
      <c r="BN842" s="26"/>
      <c r="BO842" s="26"/>
      <c r="BP842" s="26"/>
      <c r="BQ842" s="26"/>
      <c r="BR842" s="26"/>
      <c r="BS842" s="26"/>
      <c r="BT842" s="26"/>
      <c r="BU842" s="26"/>
      <c r="BV842" s="26"/>
      <c r="BW842" s="26"/>
    </row>
    <row r="843" spans="21:75" s="13" customFormat="1">
      <c r="U843" s="17"/>
      <c r="BL843" s="26"/>
      <c r="BM843" s="26"/>
      <c r="BN843" s="26"/>
      <c r="BO843" s="26"/>
      <c r="BP843" s="26"/>
      <c r="BQ843" s="26"/>
      <c r="BR843" s="26"/>
      <c r="BS843" s="26"/>
      <c r="BT843" s="26"/>
      <c r="BU843" s="26"/>
      <c r="BV843" s="26"/>
      <c r="BW843" s="26"/>
    </row>
    <row r="844" spans="21:75" s="13" customFormat="1">
      <c r="U844" s="17"/>
      <c r="BL844" s="26"/>
      <c r="BM844" s="26"/>
      <c r="BN844" s="26"/>
      <c r="BO844" s="26"/>
      <c r="BP844" s="26"/>
      <c r="BQ844" s="26"/>
      <c r="BR844" s="26"/>
      <c r="BS844" s="26"/>
      <c r="BT844" s="26"/>
      <c r="BU844" s="26"/>
      <c r="BV844" s="26"/>
      <c r="BW844" s="26"/>
    </row>
    <row r="845" spans="21:75" s="13" customFormat="1">
      <c r="U845" s="17"/>
      <c r="BL845" s="26"/>
      <c r="BM845" s="26"/>
      <c r="BN845" s="26"/>
      <c r="BO845" s="26"/>
      <c r="BP845" s="26"/>
      <c r="BQ845" s="26"/>
      <c r="BR845" s="26"/>
      <c r="BS845" s="26"/>
      <c r="BT845" s="26"/>
      <c r="BU845" s="26"/>
      <c r="BV845" s="26"/>
      <c r="BW845" s="26"/>
    </row>
    <row r="846" spans="21:75" s="13" customFormat="1">
      <c r="U846" s="17"/>
      <c r="BL846" s="26"/>
      <c r="BM846" s="26"/>
      <c r="BN846" s="26"/>
      <c r="BO846" s="26"/>
      <c r="BP846" s="26"/>
      <c r="BQ846" s="26"/>
      <c r="BR846" s="26"/>
      <c r="BS846" s="26"/>
      <c r="BT846" s="26"/>
      <c r="BU846" s="26"/>
      <c r="BV846" s="26"/>
      <c r="BW846" s="26"/>
    </row>
    <row r="847" spans="21:75" s="13" customFormat="1">
      <c r="U847" s="17"/>
      <c r="BL847" s="26"/>
      <c r="BM847" s="26"/>
      <c r="BN847" s="26"/>
      <c r="BO847" s="26"/>
      <c r="BP847" s="26"/>
      <c r="BQ847" s="26"/>
      <c r="BR847" s="26"/>
      <c r="BS847" s="26"/>
      <c r="BT847" s="26"/>
      <c r="BU847" s="26"/>
      <c r="BV847" s="26"/>
      <c r="BW847" s="26"/>
    </row>
    <row r="848" spans="21:75" s="13" customFormat="1">
      <c r="U848" s="17"/>
      <c r="BL848" s="26"/>
      <c r="BM848" s="26"/>
      <c r="BN848" s="26"/>
      <c r="BO848" s="26"/>
      <c r="BP848" s="26"/>
      <c r="BQ848" s="26"/>
      <c r="BR848" s="26"/>
      <c r="BS848" s="26"/>
      <c r="BT848" s="26"/>
      <c r="BU848" s="26"/>
      <c r="BV848" s="26"/>
      <c r="BW848" s="26"/>
    </row>
    <row r="849" spans="21:75" s="13" customFormat="1">
      <c r="U849" s="17"/>
      <c r="BL849" s="26"/>
      <c r="BM849" s="26"/>
      <c r="BN849" s="26"/>
      <c r="BO849" s="26"/>
      <c r="BP849" s="26"/>
      <c r="BQ849" s="26"/>
      <c r="BR849" s="26"/>
      <c r="BS849" s="26"/>
      <c r="BT849" s="26"/>
      <c r="BU849" s="26"/>
      <c r="BV849" s="26"/>
      <c r="BW849" s="26"/>
    </row>
    <row r="850" spans="21:75" s="13" customFormat="1">
      <c r="U850" s="17"/>
      <c r="BL850" s="26"/>
      <c r="BM850" s="26"/>
      <c r="BN850" s="26"/>
      <c r="BO850" s="26"/>
      <c r="BP850" s="26"/>
      <c r="BQ850" s="26"/>
      <c r="BR850" s="26"/>
      <c r="BS850" s="26"/>
      <c r="BT850" s="26"/>
      <c r="BU850" s="26"/>
      <c r="BV850" s="26"/>
      <c r="BW850" s="26"/>
    </row>
    <row r="851" spans="21:75" s="13" customFormat="1">
      <c r="U851" s="17"/>
      <c r="BL851" s="26"/>
      <c r="BM851" s="26"/>
      <c r="BN851" s="26"/>
      <c r="BO851" s="26"/>
      <c r="BP851" s="26"/>
      <c r="BQ851" s="26"/>
      <c r="BR851" s="26"/>
      <c r="BS851" s="26"/>
      <c r="BT851" s="26"/>
      <c r="BU851" s="26"/>
      <c r="BV851" s="26"/>
      <c r="BW851" s="26"/>
    </row>
    <row r="852" spans="21:75" s="13" customFormat="1">
      <c r="U852" s="17"/>
      <c r="BL852" s="26"/>
      <c r="BM852" s="26"/>
      <c r="BN852" s="26"/>
      <c r="BO852" s="26"/>
      <c r="BP852" s="26"/>
      <c r="BQ852" s="26"/>
      <c r="BR852" s="26"/>
      <c r="BS852" s="26"/>
      <c r="BT852" s="26"/>
      <c r="BU852" s="26"/>
      <c r="BV852" s="26"/>
      <c r="BW852" s="26"/>
    </row>
    <row r="853" spans="21:75" s="13" customFormat="1">
      <c r="U853" s="17"/>
      <c r="BL853" s="26"/>
      <c r="BM853" s="26"/>
      <c r="BN853" s="26"/>
      <c r="BO853" s="26"/>
      <c r="BP853" s="26"/>
      <c r="BQ853" s="26"/>
      <c r="BR853" s="26"/>
      <c r="BS853" s="26"/>
      <c r="BT853" s="26"/>
      <c r="BU853" s="26"/>
      <c r="BV853" s="26"/>
      <c r="BW853" s="26"/>
    </row>
    <row r="854" spans="21:75" s="13" customFormat="1">
      <c r="U854" s="17"/>
      <c r="BL854" s="26"/>
      <c r="BM854" s="26"/>
      <c r="BN854" s="26"/>
      <c r="BO854" s="26"/>
      <c r="BP854" s="26"/>
      <c r="BQ854" s="26"/>
      <c r="BR854" s="26"/>
      <c r="BS854" s="26"/>
      <c r="BT854" s="26"/>
      <c r="BU854" s="26"/>
      <c r="BV854" s="26"/>
      <c r="BW854" s="26"/>
    </row>
    <row r="855" spans="21:75" s="13" customFormat="1">
      <c r="U855" s="17"/>
      <c r="BL855" s="26"/>
      <c r="BM855" s="26"/>
      <c r="BN855" s="26"/>
      <c r="BO855" s="26"/>
      <c r="BP855" s="26"/>
      <c r="BQ855" s="26"/>
      <c r="BR855" s="26"/>
      <c r="BS855" s="26"/>
      <c r="BT855" s="26"/>
      <c r="BU855" s="26"/>
      <c r="BV855" s="26"/>
      <c r="BW855" s="26"/>
    </row>
    <row r="856" spans="21:75" s="13" customFormat="1">
      <c r="U856" s="17"/>
      <c r="BL856" s="26"/>
      <c r="BM856" s="26"/>
      <c r="BN856" s="26"/>
      <c r="BO856" s="26"/>
      <c r="BP856" s="26"/>
      <c r="BQ856" s="26"/>
      <c r="BR856" s="26"/>
      <c r="BS856" s="26"/>
      <c r="BT856" s="26"/>
      <c r="BU856" s="26"/>
      <c r="BV856" s="26"/>
      <c r="BW856" s="26"/>
    </row>
    <row r="857" spans="21:75" s="13" customFormat="1">
      <c r="U857" s="17"/>
      <c r="BL857" s="26"/>
      <c r="BM857" s="26"/>
      <c r="BN857" s="26"/>
      <c r="BO857" s="26"/>
      <c r="BP857" s="26"/>
      <c r="BQ857" s="26"/>
      <c r="BR857" s="26"/>
      <c r="BS857" s="26"/>
      <c r="BT857" s="26"/>
      <c r="BU857" s="26"/>
      <c r="BV857" s="26"/>
      <c r="BW857" s="26"/>
    </row>
    <row r="858" spans="21:75" s="13" customFormat="1">
      <c r="U858" s="17"/>
      <c r="BL858" s="26"/>
      <c r="BM858" s="26"/>
      <c r="BN858" s="26"/>
      <c r="BO858" s="26"/>
      <c r="BP858" s="26"/>
      <c r="BQ858" s="26"/>
      <c r="BR858" s="26"/>
      <c r="BS858" s="26"/>
      <c r="BT858" s="26"/>
      <c r="BU858" s="26"/>
      <c r="BV858" s="26"/>
      <c r="BW858" s="26"/>
    </row>
    <row r="859" spans="21:75" s="13" customFormat="1">
      <c r="U859" s="17"/>
      <c r="BL859" s="26"/>
      <c r="BM859" s="26"/>
      <c r="BN859" s="26"/>
      <c r="BO859" s="26"/>
      <c r="BP859" s="26"/>
      <c r="BQ859" s="26"/>
      <c r="BR859" s="26"/>
      <c r="BS859" s="26"/>
      <c r="BT859" s="26"/>
      <c r="BU859" s="26"/>
      <c r="BV859" s="26"/>
      <c r="BW859" s="26"/>
    </row>
    <row r="860" spans="21:75" s="13" customFormat="1">
      <c r="U860" s="17"/>
      <c r="BL860" s="26"/>
      <c r="BM860" s="26"/>
      <c r="BN860" s="26"/>
      <c r="BO860" s="26"/>
      <c r="BP860" s="26"/>
      <c r="BQ860" s="26"/>
      <c r="BR860" s="26"/>
      <c r="BS860" s="26"/>
      <c r="BT860" s="26"/>
      <c r="BU860" s="26"/>
      <c r="BV860" s="26"/>
      <c r="BW860" s="26"/>
    </row>
    <row r="861" spans="21:75" s="13" customFormat="1">
      <c r="U861" s="17"/>
      <c r="BL861" s="26"/>
      <c r="BM861" s="26"/>
      <c r="BN861" s="26"/>
      <c r="BO861" s="26"/>
      <c r="BP861" s="26"/>
      <c r="BQ861" s="26"/>
      <c r="BR861" s="26"/>
      <c r="BS861" s="26"/>
      <c r="BT861" s="26"/>
      <c r="BU861" s="26"/>
      <c r="BV861" s="26"/>
      <c r="BW861" s="26"/>
    </row>
    <row r="862" spans="21:75" s="13" customFormat="1">
      <c r="U862" s="17"/>
      <c r="BL862" s="26"/>
      <c r="BM862" s="26"/>
      <c r="BN862" s="26"/>
      <c r="BO862" s="26"/>
      <c r="BP862" s="26"/>
      <c r="BQ862" s="26"/>
      <c r="BR862" s="26"/>
      <c r="BS862" s="26"/>
      <c r="BT862" s="26"/>
      <c r="BU862" s="26"/>
      <c r="BV862" s="26"/>
      <c r="BW862" s="26"/>
    </row>
    <row r="863" spans="21:75" s="13" customFormat="1">
      <c r="U863" s="17"/>
      <c r="BL863" s="26"/>
      <c r="BM863" s="26"/>
      <c r="BN863" s="26"/>
      <c r="BO863" s="26"/>
      <c r="BP863" s="26"/>
      <c r="BQ863" s="26"/>
      <c r="BR863" s="26"/>
      <c r="BS863" s="26"/>
      <c r="BT863" s="26"/>
      <c r="BU863" s="26"/>
      <c r="BV863" s="26"/>
      <c r="BW863" s="26"/>
    </row>
    <row r="864" spans="21:75" s="13" customFormat="1">
      <c r="U864" s="17"/>
      <c r="BL864" s="26"/>
      <c r="BM864" s="26"/>
      <c r="BN864" s="26"/>
      <c r="BO864" s="26"/>
      <c r="BP864" s="26"/>
      <c r="BQ864" s="26"/>
      <c r="BR864" s="26"/>
      <c r="BS864" s="26"/>
      <c r="BT864" s="26"/>
      <c r="BU864" s="26"/>
      <c r="BV864" s="26"/>
      <c r="BW864" s="26"/>
    </row>
    <row r="865" spans="21:75" s="13" customFormat="1">
      <c r="U865" s="17"/>
      <c r="BL865" s="26"/>
      <c r="BM865" s="26"/>
      <c r="BN865" s="26"/>
      <c r="BO865" s="26"/>
      <c r="BP865" s="26"/>
      <c r="BQ865" s="26"/>
      <c r="BR865" s="26"/>
      <c r="BS865" s="26"/>
      <c r="BT865" s="26"/>
      <c r="BU865" s="26"/>
      <c r="BV865" s="26"/>
      <c r="BW865" s="26"/>
    </row>
    <row r="866" spans="21:75" s="13" customFormat="1">
      <c r="U866" s="17"/>
      <c r="BL866" s="26"/>
      <c r="BM866" s="26"/>
      <c r="BN866" s="26"/>
      <c r="BO866" s="26"/>
      <c r="BP866" s="26"/>
      <c r="BQ866" s="26"/>
      <c r="BR866" s="26"/>
      <c r="BS866" s="26"/>
      <c r="BT866" s="26"/>
      <c r="BU866" s="26"/>
      <c r="BV866" s="26"/>
      <c r="BW866" s="26"/>
    </row>
    <row r="867" spans="21:75" s="13" customFormat="1">
      <c r="U867" s="17"/>
      <c r="BL867" s="26"/>
      <c r="BM867" s="26"/>
      <c r="BN867" s="26"/>
      <c r="BO867" s="26"/>
      <c r="BP867" s="26"/>
      <c r="BQ867" s="26"/>
      <c r="BR867" s="26"/>
      <c r="BS867" s="26"/>
      <c r="BT867" s="26"/>
      <c r="BU867" s="26"/>
      <c r="BV867" s="26"/>
      <c r="BW867" s="26"/>
    </row>
    <row r="868" spans="21:75" s="13" customFormat="1">
      <c r="U868" s="17"/>
      <c r="BL868" s="26"/>
      <c r="BM868" s="26"/>
      <c r="BN868" s="26"/>
      <c r="BO868" s="26"/>
      <c r="BP868" s="26"/>
      <c r="BQ868" s="26"/>
      <c r="BR868" s="26"/>
      <c r="BS868" s="26"/>
      <c r="BT868" s="26"/>
      <c r="BU868" s="26"/>
      <c r="BV868" s="26"/>
      <c r="BW868" s="26"/>
    </row>
    <row r="869" spans="21:75" s="13" customFormat="1">
      <c r="U869" s="17"/>
      <c r="BL869" s="26"/>
      <c r="BM869" s="26"/>
      <c r="BN869" s="26"/>
      <c r="BO869" s="26"/>
      <c r="BP869" s="26"/>
      <c r="BQ869" s="26"/>
      <c r="BR869" s="26"/>
      <c r="BS869" s="26"/>
      <c r="BT869" s="26"/>
      <c r="BU869" s="26"/>
      <c r="BV869" s="26"/>
      <c r="BW869" s="26"/>
    </row>
    <row r="870" spans="21:75" s="13" customFormat="1">
      <c r="U870" s="17"/>
      <c r="BL870" s="26"/>
      <c r="BM870" s="26"/>
      <c r="BN870" s="26"/>
      <c r="BO870" s="26"/>
      <c r="BP870" s="26"/>
      <c r="BQ870" s="26"/>
      <c r="BR870" s="26"/>
      <c r="BS870" s="26"/>
      <c r="BT870" s="26"/>
      <c r="BU870" s="26"/>
      <c r="BV870" s="26"/>
      <c r="BW870" s="26"/>
    </row>
    <row r="871" spans="21:75" s="13" customFormat="1">
      <c r="U871" s="17"/>
      <c r="BL871" s="26"/>
      <c r="BM871" s="26"/>
      <c r="BN871" s="26"/>
      <c r="BO871" s="26"/>
      <c r="BP871" s="26"/>
      <c r="BQ871" s="26"/>
      <c r="BR871" s="26"/>
      <c r="BS871" s="26"/>
      <c r="BT871" s="26"/>
      <c r="BU871" s="26"/>
      <c r="BV871" s="26"/>
      <c r="BW871" s="26"/>
    </row>
    <row r="872" spans="21:75" s="13" customFormat="1">
      <c r="U872" s="17"/>
      <c r="BL872" s="26"/>
      <c r="BM872" s="26"/>
      <c r="BN872" s="26"/>
      <c r="BO872" s="26"/>
      <c r="BP872" s="26"/>
      <c r="BQ872" s="26"/>
      <c r="BR872" s="26"/>
      <c r="BS872" s="26"/>
      <c r="BT872" s="26"/>
      <c r="BU872" s="26"/>
      <c r="BV872" s="26"/>
      <c r="BW872" s="26"/>
    </row>
    <row r="873" spans="21:75" s="13" customFormat="1">
      <c r="U873" s="17"/>
      <c r="BL873" s="26"/>
      <c r="BM873" s="26"/>
      <c r="BN873" s="26"/>
      <c r="BO873" s="26"/>
      <c r="BP873" s="26"/>
      <c r="BQ873" s="26"/>
      <c r="BR873" s="26"/>
      <c r="BS873" s="26"/>
      <c r="BT873" s="26"/>
      <c r="BU873" s="26"/>
      <c r="BV873" s="26"/>
      <c r="BW873" s="26"/>
    </row>
    <row r="874" spans="21:75" s="13" customFormat="1">
      <c r="U874" s="17"/>
      <c r="BL874" s="26"/>
      <c r="BM874" s="26"/>
      <c r="BN874" s="26"/>
      <c r="BO874" s="26"/>
      <c r="BP874" s="26"/>
      <c r="BQ874" s="26"/>
      <c r="BR874" s="26"/>
      <c r="BS874" s="26"/>
      <c r="BT874" s="26"/>
      <c r="BU874" s="26"/>
      <c r="BV874" s="26"/>
      <c r="BW874" s="26"/>
    </row>
    <row r="875" spans="21:75" s="13" customFormat="1">
      <c r="U875" s="17"/>
      <c r="BL875" s="26"/>
      <c r="BM875" s="26"/>
      <c r="BN875" s="26"/>
      <c r="BO875" s="26"/>
      <c r="BP875" s="26"/>
      <c r="BQ875" s="26"/>
      <c r="BR875" s="26"/>
      <c r="BS875" s="26"/>
      <c r="BT875" s="26"/>
      <c r="BU875" s="26"/>
      <c r="BV875" s="26"/>
      <c r="BW875" s="26"/>
    </row>
    <row r="876" spans="21:75" s="13" customFormat="1">
      <c r="U876" s="17"/>
      <c r="BL876" s="26"/>
      <c r="BM876" s="26"/>
      <c r="BN876" s="26"/>
      <c r="BO876" s="26"/>
      <c r="BP876" s="26"/>
      <c r="BQ876" s="26"/>
      <c r="BR876" s="26"/>
      <c r="BS876" s="26"/>
      <c r="BT876" s="26"/>
      <c r="BU876" s="26"/>
      <c r="BV876" s="26"/>
      <c r="BW876" s="26"/>
    </row>
    <row r="877" spans="21:75" s="13" customFormat="1">
      <c r="U877" s="17"/>
      <c r="BL877" s="26"/>
      <c r="BM877" s="26"/>
      <c r="BN877" s="26"/>
      <c r="BO877" s="26"/>
      <c r="BP877" s="26"/>
      <c r="BQ877" s="26"/>
      <c r="BR877" s="26"/>
      <c r="BS877" s="26"/>
      <c r="BT877" s="26"/>
      <c r="BU877" s="26"/>
      <c r="BV877" s="26"/>
      <c r="BW877" s="26"/>
    </row>
    <row r="878" spans="21:75" s="13" customFormat="1">
      <c r="U878" s="17"/>
      <c r="BL878" s="26"/>
      <c r="BM878" s="26"/>
      <c r="BN878" s="26"/>
      <c r="BO878" s="26"/>
      <c r="BP878" s="26"/>
      <c r="BQ878" s="26"/>
      <c r="BR878" s="26"/>
      <c r="BS878" s="26"/>
      <c r="BT878" s="26"/>
      <c r="BU878" s="26"/>
      <c r="BV878" s="26"/>
      <c r="BW878" s="26"/>
    </row>
    <row r="879" spans="21:75" s="13" customFormat="1">
      <c r="U879" s="17"/>
      <c r="BL879" s="26"/>
      <c r="BM879" s="26"/>
      <c r="BN879" s="26"/>
      <c r="BO879" s="26"/>
      <c r="BP879" s="26"/>
      <c r="BQ879" s="26"/>
      <c r="BR879" s="26"/>
      <c r="BS879" s="26"/>
      <c r="BT879" s="26"/>
      <c r="BU879" s="26"/>
      <c r="BV879" s="26"/>
      <c r="BW879" s="26"/>
    </row>
    <row r="880" spans="21:75" s="13" customFormat="1">
      <c r="U880" s="17"/>
      <c r="BL880" s="26"/>
      <c r="BM880" s="26"/>
      <c r="BN880" s="26"/>
      <c r="BO880" s="26"/>
      <c r="BP880" s="26"/>
      <c r="BQ880" s="26"/>
      <c r="BR880" s="26"/>
      <c r="BS880" s="26"/>
      <c r="BT880" s="26"/>
      <c r="BU880" s="26"/>
      <c r="BV880" s="26"/>
      <c r="BW880" s="26"/>
    </row>
    <row r="881" spans="21:75" s="13" customFormat="1">
      <c r="U881" s="17"/>
      <c r="BL881" s="26"/>
      <c r="BM881" s="26"/>
      <c r="BN881" s="26"/>
      <c r="BO881" s="26"/>
      <c r="BP881" s="26"/>
      <c r="BQ881" s="26"/>
      <c r="BR881" s="26"/>
      <c r="BS881" s="26"/>
      <c r="BT881" s="26"/>
      <c r="BU881" s="26"/>
      <c r="BV881" s="26"/>
      <c r="BW881" s="26"/>
    </row>
    <row r="882" spans="21:75" s="13" customFormat="1">
      <c r="U882" s="17"/>
      <c r="BL882" s="26"/>
      <c r="BM882" s="26"/>
      <c r="BN882" s="26"/>
      <c r="BO882" s="26"/>
      <c r="BP882" s="26"/>
      <c r="BQ882" s="26"/>
      <c r="BR882" s="26"/>
      <c r="BS882" s="26"/>
      <c r="BT882" s="26"/>
      <c r="BU882" s="26"/>
      <c r="BV882" s="26"/>
      <c r="BW882" s="26"/>
    </row>
    <row r="883" spans="21:75" s="13" customFormat="1">
      <c r="U883" s="17"/>
      <c r="BL883" s="26"/>
      <c r="BM883" s="26"/>
      <c r="BN883" s="26"/>
      <c r="BO883" s="26"/>
      <c r="BP883" s="26"/>
      <c r="BQ883" s="26"/>
      <c r="BR883" s="26"/>
      <c r="BS883" s="26"/>
      <c r="BT883" s="26"/>
      <c r="BU883" s="26"/>
      <c r="BV883" s="26"/>
      <c r="BW883" s="26"/>
    </row>
    <row r="884" spans="21:75" s="13" customFormat="1">
      <c r="U884" s="17"/>
      <c r="BL884" s="26"/>
      <c r="BM884" s="26"/>
      <c r="BN884" s="26"/>
      <c r="BO884" s="26"/>
      <c r="BP884" s="26"/>
      <c r="BQ884" s="26"/>
      <c r="BR884" s="26"/>
      <c r="BS884" s="26"/>
      <c r="BT884" s="26"/>
      <c r="BU884" s="26"/>
      <c r="BV884" s="26"/>
      <c r="BW884" s="26"/>
    </row>
    <row r="885" spans="21:75" s="13" customFormat="1">
      <c r="U885" s="17"/>
      <c r="BL885" s="26"/>
      <c r="BM885" s="26"/>
      <c r="BN885" s="26"/>
      <c r="BO885" s="26"/>
      <c r="BP885" s="26"/>
      <c r="BQ885" s="26"/>
      <c r="BR885" s="26"/>
      <c r="BS885" s="26"/>
      <c r="BT885" s="26"/>
      <c r="BU885" s="26"/>
      <c r="BV885" s="26"/>
      <c r="BW885" s="26"/>
    </row>
    <row r="886" spans="21:75" s="13" customFormat="1">
      <c r="U886" s="17"/>
      <c r="BL886" s="26"/>
      <c r="BM886" s="26"/>
      <c r="BN886" s="26"/>
      <c r="BO886" s="26"/>
      <c r="BP886" s="26"/>
      <c r="BQ886" s="26"/>
      <c r="BR886" s="26"/>
      <c r="BS886" s="26"/>
      <c r="BT886" s="26"/>
      <c r="BU886" s="26"/>
      <c r="BV886" s="26"/>
      <c r="BW886" s="26"/>
    </row>
    <row r="887" spans="21:75" s="13" customFormat="1">
      <c r="U887" s="17"/>
      <c r="BL887" s="26"/>
      <c r="BM887" s="26"/>
      <c r="BN887" s="26"/>
      <c r="BO887" s="26"/>
      <c r="BP887" s="26"/>
      <c r="BQ887" s="26"/>
      <c r="BR887" s="26"/>
      <c r="BS887" s="26"/>
      <c r="BT887" s="26"/>
      <c r="BU887" s="26"/>
      <c r="BV887" s="26"/>
      <c r="BW887" s="26"/>
    </row>
    <row r="888" spans="21:75" s="13" customFormat="1">
      <c r="U888" s="17"/>
      <c r="BL888" s="26"/>
      <c r="BM888" s="26"/>
      <c r="BN888" s="26"/>
      <c r="BO888" s="26"/>
      <c r="BP888" s="26"/>
      <c r="BQ888" s="26"/>
      <c r="BR888" s="26"/>
      <c r="BS888" s="26"/>
      <c r="BT888" s="26"/>
      <c r="BU888" s="26"/>
      <c r="BV888" s="26"/>
      <c r="BW888" s="26"/>
    </row>
    <row r="889" spans="21:75" s="13" customFormat="1">
      <c r="U889" s="17"/>
      <c r="BL889" s="26"/>
      <c r="BM889" s="26"/>
      <c r="BN889" s="26"/>
      <c r="BO889" s="26"/>
      <c r="BP889" s="26"/>
      <c r="BQ889" s="26"/>
      <c r="BR889" s="26"/>
      <c r="BS889" s="26"/>
      <c r="BT889" s="26"/>
      <c r="BU889" s="26"/>
      <c r="BV889" s="26"/>
      <c r="BW889" s="26"/>
    </row>
    <row r="890" spans="21:75" s="13" customFormat="1">
      <c r="U890" s="17"/>
      <c r="BL890" s="26"/>
      <c r="BM890" s="26"/>
      <c r="BN890" s="26"/>
      <c r="BO890" s="26"/>
      <c r="BP890" s="26"/>
      <c r="BQ890" s="26"/>
      <c r="BR890" s="26"/>
      <c r="BS890" s="26"/>
      <c r="BT890" s="26"/>
      <c r="BU890" s="26"/>
      <c r="BV890" s="26"/>
      <c r="BW890" s="26"/>
    </row>
    <row r="891" spans="21:75" s="13" customFormat="1">
      <c r="U891" s="17"/>
      <c r="BL891" s="26"/>
      <c r="BM891" s="26"/>
      <c r="BN891" s="26"/>
      <c r="BO891" s="26"/>
      <c r="BP891" s="26"/>
      <c r="BQ891" s="26"/>
      <c r="BR891" s="26"/>
      <c r="BS891" s="26"/>
      <c r="BT891" s="26"/>
      <c r="BU891" s="26"/>
      <c r="BV891" s="26"/>
      <c r="BW891" s="26"/>
    </row>
    <row r="892" spans="21:75" s="13" customFormat="1">
      <c r="U892" s="17"/>
      <c r="BL892" s="26"/>
      <c r="BM892" s="26"/>
      <c r="BN892" s="26"/>
      <c r="BO892" s="26"/>
      <c r="BP892" s="26"/>
      <c r="BQ892" s="26"/>
      <c r="BR892" s="26"/>
      <c r="BS892" s="26"/>
      <c r="BT892" s="26"/>
      <c r="BU892" s="26"/>
      <c r="BV892" s="26"/>
      <c r="BW892" s="26"/>
    </row>
    <row r="893" spans="21:75" s="13" customFormat="1">
      <c r="U893" s="17"/>
      <c r="BL893" s="26"/>
      <c r="BM893" s="26"/>
      <c r="BN893" s="26"/>
      <c r="BO893" s="26"/>
      <c r="BP893" s="26"/>
      <c r="BQ893" s="26"/>
      <c r="BR893" s="26"/>
      <c r="BS893" s="26"/>
      <c r="BT893" s="26"/>
      <c r="BU893" s="26"/>
      <c r="BV893" s="26"/>
      <c r="BW893" s="26"/>
    </row>
    <row r="894" spans="21:75" s="13" customFormat="1">
      <c r="U894" s="17"/>
      <c r="BL894" s="26"/>
      <c r="BM894" s="26"/>
      <c r="BN894" s="26"/>
      <c r="BO894" s="26"/>
      <c r="BP894" s="26"/>
      <c r="BQ894" s="26"/>
      <c r="BR894" s="26"/>
      <c r="BS894" s="26"/>
      <c r="BT894" s="26"/>
      <c r="BU894" s="26"/>
      <c r="BV894" s="26"/>
      <c r="BW894" s="26"/>
    </row>
    <row r="895" spans="21:75" s="13" customFormat="1">
      <c r="U895" s="17"/>
      <c r="BL895" s="26"/>
      <c r="BM895" s="26"/>
      <c r="BN895" s="26"/>
      <c r="BO895" s="26"/>
      <c r="BP895" s="26"/>
      <c r="BQ895" s="26"/>
      <c r="BR895" s="26"/>
      <c r="BS895" s="26"/>
      <c r="BT895" s="26"/>
      <c r="BU895" s="26"/>
      <c r="BV895" s="26"/>
      <c r="BW895" s="26"/>
    </row>
    <row r="896" spans="21:75" s="13" customFormat="1">
      <c r="U896" s="17"/>
      <c r="BL896" s="26"/>
      <c r="BM896" s="26"/>
      <c r="BN896" s="26"/>
      <c r="BO896" s="26"/>
      <c r="BP896" s="26"/>
      <c r="BQ896" s="26"/>
      <c r="BR896" s="26"/>
      <c r="BS896" s="26"/>
      <c r="BT896" s="26"/>
      <c r="BU896" s="26"/>
      <c r="BV896" s="26"/>
      <c r="BW896" s="26"/>
    </row>
    <row r="897" spans="21:75" s="13" customFormat="1">
      <c r="U897" s="17"/>
      <c r="BL897" s="26"/>
      <c r="BM897" s="26"/>
      <c r="BN897" s="26"/>
      <c r="BO897" s="26"/>
      <c r="BP897" s="26"/>
      <c r="BQ897" s="26"/>
      <c r="BR897" s="26"/>
      <c r="BS897" s="26"/>
      <c r="BT897" s="26"/>
      <c r="BU897" s="26"/>
      <c r="BV897" s="26"/>
      <c r="BW897" s="26"/>
    </row>
    <row r="898" spans="21:75" s="13" customFormat="1">
      <c r="U898" s="17"/>
      <c r="BL898" s="26"/>
      <c r="BM898" s="26"/>
      <c r="BN898" s="26"/>
      <c r="BO898" s="26"/>
      <c r="BP898" s="26"/>
      <c r="BQ898" s="26"/>
      <c r="BR898" s="26"/>
      <c r="BS898" s="26"/>
      <c r="BT898" s="26"/>
      <c r="BU898" s="26"/>
      <c r="BV898" s="26"/>
      <c r="BW898" s="26"/>
    </row>
    <row r="899" spans="21:75" s="13" customFormat="1">
      <c r="U899" s="17"/>
      <c r="BL899" s="26"/>
      <c r="BM899" s="26"/>
      <c r="BN899" s="26"/>
      <c r="BO899" s="26"/>
      <c r="BP899" s="26"/>
      <c r="BQ899" s="26"/>
      <c r="BR899" s="26"/>
      <c r="BS899" s="26"/>
      <c r="BT899" s="26"/>
      <c r="BU899" s="26"/>
      <c r="BV899" s="26"/>
      <c r="BW899" s="26"/>
    </row>
    <row r="900" spans="21:75" s="13" customFormat="1">
      <c r="U900" s="17"/>
      <c r="BL900" s="26"/>
      <c r="BM900" s="26"/>
      <c r="BN900" s="26"/>
      <c r="BO900" s="26"/>
      <c r="BP900" s="26"/>
      <c r="BQ900" s="26"/>
      <c r="BR900" s="26"/>
      <c r="BS900" s="26"/>
      <c r="BT900" s="26"/>
      <c r="BU900" s="26"/>
      <c r="BV900" s="26"/>
      <c r="BW900" s="26"/>
    </row>
    <row r="901" spans="21:75" s="13" customFormat="1">
      <c r="U901" s="17"/>
      <c r="BL901" s="26"/>
      <c r="BM901" s="26"/>
      <c r="BN901" s="26"/>
      <c r="BO901" s="26"/>
      <c r="BP901" s="26"/>
      <c r="BQ901" s="26"/>
      <c r="BR901" s="26"/>
      <c r="BS901" s="26"/>
      <c r="BT901" s="26"/>
      <c r="BU901" s="26"/>
      <c r="BV901" s="26"/>
      <c r="BW901" s="26"/>
    </row>
    <row r="902" spans="21:75" s="13" customFormat="1">
      <c r="U902" s="17"/>
      <c r="BL902" s="26"/>
      <c r="BM902" s="26"/>
      <c r="BN902" s="26"/>
      <c r="BO902" s="26"/>
      <c r="BP902" s="26"/>
      <c r="BQ902" s="26"/>
      <c r="BR902" s="26"/>
      <c r="BS902" s="26"/>
      <c r="BT902" s="26"/>
      <c r="BU902" s="26"/>
      <c r="BV902" s="26"/>
      <c r="BW902" s="26"/>
    </row>
    <row r="903" spans="21:75" s="13" customFormat="1">
      <c r="U903" s="17"/>
      <c r="BL903" s="26"/>
      <c r="BM903" s="26"/>
      <c r="BN903" s="26"/>
      <c r="BO903" s="26"/>
      <c r="BP903" s="26"/>
      <c r="BQ903" s="26"/>
      <c r="BR903" s="26"/>
      <c r="BS903" s="26"/>
      <c r="BT903" s="26"/>
      <c r="BU903" s="26"/>
      <c r="BV903" s="26"/>
      <c r="BW903" s="26"/>
    </row>
    <row r="904" spans="21:75" s="13" customFormat="1">
      <c r="U904" s="17"/>
      <c r="BL904" s="26"/>
      <c r="BM904" s="26"/>
      <c r="BN904" s="26"/>
      <c r="BO904" s="26"/>
      <c r="BP904" s="26"/>
      <c r="BQ904" s="26"/>
      <c r="BR904" s="26"/>
      <c r="BS904" s="26"/>
      <c r="BT904" s="26"/>
      <c r="BU904" s="26"/>
      <c r="BV904" s="26"/>
      <c r="BW904" s="26"/>
    </row>
    <row r="905" spans="21:75" s="13" customFormat="1">
      <c r="U905" s="17"/>
      <c r="BL905" s="26"/>
      <c r="BM905" s="26"/>
      <c r="BN905" s="26"/>
      <c r="BO905" s="26"/>
      <c r="BP905" s="26"/>
      <c r="BQ905" s="26"/>
      <c r="BR905" s="26"/>
      <c r="BS905" s="26"/>
      <c r="BT905" s="26"/>
      <c r="BU905" s="26"/>
      <c r="BV905" s="26"/>
      <c r="BW905" s="26"/>
    </row>
    <row r="906" spans="21:75" s="13" customFormat="1">
      <c r="U906" s="17"/>
      <c r="BL906" s="26"/>
      <c r="BM906" s="26"/>
      <c r="BN906" s="26"/>
      <c r="BO906" s="26"/>
      <c r="BP906" s="26"/>
      <c r="BQ906" s="26"/>
      <c r="BR906" s="26"/>
      <c r="BS906" s="26"/>
      <c r="BT906" s="26"/>
      <c r="BU906" s="26"/>
      <c r="BV906" s="26"/>
      <c r="BW906" s="26"/>
    </row>
    <row r="907" spans="21:75" s="13" customFormat="1">
      <c r="U907" s="17"/>
      <c r="BL907" s="26"/>
      <c r="BM907" s="26"/>
      <c r="BN907" s="26"/>
      <c r="BO907" s="26"/>
      <c r="BP907" s="26"/>
      <c r="BQ907" s="26"/>
      <c r="BR907" s="26"/>
      <c r="BS907" s="26"/>
      <c r="BT907" s="26"/>
      <c r="BU907" s="26"/>
      <c r="BV907" s="26"/>
      <c r="BW907" s="26"/>
    </row>
    <row r="908" spans="21:75" s="13" customFormat="1">
      <c r="U908" s="17"/>
      <c r="BL908" s="26"/>
      <c r="BM908" s="26"/>
      <c r="BN908" s="26"/>
      <c r="BO908" s="26"/>
      <c r="BP908" s="26"/>
      <c r="BQ908" s="26"/>
      <c r="BR908" s="26"/>
      <c r="BS908" s="26"/>
      <c r="BT908" s="26"/>
      <c r="BU908" s="26"/>
      <c r="BV908" s="26"/>
      <c r="BW908" s="26"/>
    </row>
    <row r="909" spans="21:75" s="13" customFormat="1">
      <c r="U909" s="17"/>
      <c r="BL909" s="26"/>
      <c r="BM909" s="26"/>
      <c r="BN909" s="26"/>
      <c r="BO909" s="26"/>
      <c r="BP909" s="26"/>
      <c r="BQ909" s="26"/>
      <c r="BR909" s="26"/>
      <c r="BS909" s="26"/>
      <c r="BT909" s="26"/>
      <c r="BU909" s="26"/>
      <c r="BV909" s="26"/>
      <c r="BW909" s="26"/>
    </row>
    <row r="910" spans="21:75" s="13" customFormat="1">
      <c r="U910" s="17"/>
      <c r="BL910" s="26"/>
      <c r="BM910" s="26"/>
      <c r="BN910" s="26"/>
      <c r="BO910" s="26"/>
      <c r="BP910" s="26"/>
      <c r="BQ910" s="26"/>
      <c r="BR910" s="26"/>
      <c r="BS910" s="26"/>
      <c r="BT910" s="26"/>
      <c r="BU910" s="26"/>
      <c r="BV910" s="26"/>
      <c r="BW910" s="26"/>
    </row>
    <row r="911" spans="21:75" s="13" customFormat="1">
      <c r="U911" s="17"/>
      <c r="BL911" s="26"/>
      <c r="BM911" s="26"/>
      <c r="BN911" s="26"/>
      <c r="BO911" s="26"/>
      <c r="BP911" s="26"/>
      <c r="BQ911" s="26"/>
      <c r="BR911" s="26"/>
      <c r="BS911" s="26"/>
      <c r="BT911" s="26"/>
      <c r="BU911" s="26"/>
      <c r="BV911" s="26"/>
      <c r="BW911" s="26"/>
    </row>
    <row r="912" spans="21:75" s="13" customFormat="1">
      <c r="U912" s="17"/>
      <c r="BL912" s="26"/>
      <c r="BM912" s="26"/>
      <c r="BN912" s="26"/>
      <c r="BO912" s="26"/>
      <c r="BP912" s="26"/>
      <c r="BQ912" s="26"/>
      <c r="BR912" s="26"/>
      <c r="BS912" s="26"/>
      <c r="BT912" s="26"/>
      <c r="BU912" s="26"/>
      <c r="BV912" s="26"/>
      <c r="BW912" s="26"/>
    </row>
    <row r="913" spans="21:75" s="13" customFormat="1">
      <c r="U913" s="17"/>
      <c r="BL913" s="26"/>
      <c r="BM913" s="26"/>
      <c r="BN913" s="26"/>
      <c r="BO913" s="26"/>
      <c r="BP913" s="26"/>
      <c r="BQ913" s="26"/>
      <c r="BR913" s="26"/>
      <c r="BS913" s="26"/>
      <c r="BT913" s="26"/>
      <c r="BU913" s="26"/>
      <c r="BV913" s="26"/>
      <c r="BW913" s="26"/>
    </row>
    <row r="914" spans="21:75" s="13" customFormat="1">
      <c r="U914" s="17"/>
      <c r="BL914" s="26"/>
      <c r="BM914" s="26"/>
      <c r="BN914" s="26"/>
      <c r="BO914" s="26"/>
      <c r="BP914" s="26"/>
      <c r="BQ914" s="26"/>
      <c r="BR914" s="26"/>
      <c r="BS914" s="26"/>
      <c r="BT914" s="26"/>
      <c r="BU914" s="26"/>
      <c r="BV914" s="26"/>
      <c r="BW914" s="26"/>
    </row>
    <row r="915" spans="21:75" s="13" customFormat="1">
      <c r="U915" s="17"/>
      <c r="BL915" s="26"/>
      <c r="BM915" s="26"/>
      <c r="BN915" s="26"/>
      <c r="BO915" s="26"/>
      <c r="BP915" s="26"/>
      <c r="BQ915" s="26"/>
      <c r="BR915" s="26"/>
      <c r="BS915" s="26"/>
      <c r="BT915" s="26"/>
      <c r="BU915" s="26"/>
      <c r="BV915" s="26"/>
      <c r="BW915" s="26"/>
    </row>
    <row r="916" spans="21:75" s="13" customFormat="1">
      <c r="U916" s="17"/>
      <c r="BL916" s="26"/>
      <c r="BM916" s="26"/>
      <c r="BN916" s="26"/>
      <c r="BO916" s="26"/>
      <c r="BP916" s="26"/>
      <c r="BQ916" s="26"/>
      <c r="BR916" s="26"/>
      <c r="BS916" s="26"/>
      <c r="BT916" s="26"/>
      <c r="BU916" s="26"/>
      <c r="BV916" s="26"/>
      <c r="BW916" s="26"/>
    </row>
    <row r="917" spans="21:75" s="13" customFormat="1">
      <c r="U917" s="17"/>
      <c r="BL917" s="26"/>
      <c r="BM917" s="26"/>
      <c r="BN917" s="26"/>
      <c r="BO917" s="26"/>
      <c r="BP917" s="26"/>
      <c r="BQ917" s="26"/>
      <c r="BR917" s="26"/>
      <c r="BS917" s="26"/>
      <c r="BT917" s="26"/>
      <c r="BU917" s="26"/>
      <c r="BV917" s="26"/>
      <c r="BW917" s="26"/>
    </row>
    <row r="918" spans="21:75" s="13" customFormat="1">
      <c r="U918" s="17"/>
      <c r="BL918" s="26"/>
      <c r="BM918" s="26"/>
      <c r="BN918" s="26"/>
      <c r="BO918" s="26"/>
      <c r="BP918" s="26"/>
      <c r="BQ918" s="26"/>
      <c r="BR918" s="26"/>
      <c r="BS918" s="26"/>
      <c r="BT918" s="26"/>
      <c r="BU918" s="26"/>
      <c r="BV918" s="26"/>
      <c r="BW918" s="26"/>
    </row>
    <row r="919" spans="21:75" s="13" customFormat="1">
      <c r="U919" s="17"/>
      <c r="BL919" s="26"/>
      <c r="BM919" s="26"/>
      <c r="BN919" s="26"/>
      <c r="BO919" s="26"/>
      <c r="BP919" s="26"/>
      <c r="BQ919" s="26"/>
      <c r="BR919" s="26"/>
      <c r="BS919" s="26"/>
      <c r="BT919" s="26"/>
      <c r="BU919" s="26"/>
      <c r="BV919" s="26"/>
      <c r="BW919" s="26"/>
    </row>
    <row r="920" spans="21:75" s="13" customFormat="1">
      <c r="U920" s="17"/>
      <c r="BL920" s="26"/>
      <c r="BM920" s="26"/>
      <c r="BN920" s="26"/>
      <c r="BO920" s="26"/>
      <c r="BP920" s="26"/>
      <c r="BQ920" s="26"/>
      <c r="BR920" s="26"/>
      <c r="BS920" s="26"/>
      <c r="BT920" s="26"/>
      <c r="BU920" s="26"/>
      <c r="BV920" s="26"/>
      <c r="BW920" s="26"/>
    </row>
    <row r="921" spans="21:75" s="13" customFormat="1">
      <c r="U921" s="17"/>
      <c r="BL921" s="26"/>
      <c r="BM921" s="26"/>
      <c r="BN921" s="26"/>
      <c r="BO921" s="26"/>
      <c r="BP921" s="26"/>
      <c r="BQ921" s="26"/>
      <c r="BR921" s="26"/>
      <c r="BS921" s="26"/>
      <c r="BT921" s="26"/>
      <c r="BU921" s="26"/>
      <c r="BV921" s="26"/>
      <c r="BW921" s="26"/>
    </row>
    <row r="922" spans="21:75" s="13" customFormat="1">
      <c r="U922" s="17"/>
      <c r="BL922" s="26"/>
      <c r="BM922" s="26"/>
      <c r="BN922" s="26"/>
      <c r="BO922" s="26"/>
      <c r="BP922" s="26"/>
      <c r="BQ922" s="26"/>
      <c r="BR922" s="26"/>
      <c r="BS922" s="26"/>
      <c r="BT922" s="26"/>
      <c r="BU922" s="26"/>
      <c r="BV922" s="26"/>
      <c r="BW922" s="26"/>
    </row>
    <row r="923" spans="21:75" s="13" customFormat="1">
      <c r="U923" s="17"/>
      <c r="BL923" s="26"/>
      <c r="BM923" s="26"/>
      <c r="BN923" s="26"/>
      <c r="BO923" s="26"/>
      <c r="BP923" s="26"/>
      <c r="BQ923" s="26"/>
      <c r="BR923" s="26"/>
      <c r="BS923" s="26"/>
      <c r="BT923" s="26"/>
      <c r="BU923" s="26"/>
      <c r="BV923" s="26"/>
      <c r="BW923" s="26"/>
    </row>
    <row r="924" spans="21:75" s="13" customFormat="1">
      <c r="U924" s="17"/>
      <c r="BL924" s="26"/>
      <c r="BM924" s="26"/>
      <c r="BN924" s="26"/>
      <c r="BO924" s="26"/>
      <c r="BP924" s="26"/>
      <c r="BQ924" s="26"/>
      <c r="BR924" s="26"/>
      <c r="BS924" s="26"/>
      <c r="BT924" s="26"/>
      <c r="BU924" s="26"/>
      <c r="BV924" s="26"/>
      <c r="BW924" s="26"/>
    </row>
    <row r="925" spans="21:75" s="13" customFormat="1">
      <c r="U925" s="17"/>
      <c r="BL925" s="26"/>
      <c r="BM925" s="26"/>
      <c r="BN925" s="26"/>
      <c r="BO925" s="26"/>
      <c r="BP925" s="26"/>
      <c r="BQ925" s="26"/>
      <c r="BR925" s="26"/>
      <c r="BS925" s="26"/>
      <c r="BT925" s="26"/>
      <c r="BU925" s="26"/>
      <c r="BV925" s="26"/>
      <c r="BW925" s="26"/>
    </row>
    <row r="926" spans="21:75" s="13" customFormat="1">
      <c r="U926" s="17"/>
      <c r="BL926" s="26"/>
      <c r="BM926" s="26"/>
      <c r="BN926" s="26"/>
      <c r="BO926" s="26"/>
      <c r="BP926" s="26"/>
      <c r="BQ926" s="26"/>
      <c r="BR926" s="26"/>
      <c r="BS926" s="26"/>
      <c r="BT926" s="26"/>
      <c r="BU926" s="26"/>
      <c r="BV926" s="26"/>
      <c r="BW926" s="26"/>
    </row>
    <row r="927" spans="21:75" s="13" customFormat="1">
      <c r="U927" s="17"/>
      <c r="BL927" s="26"/>
      <c r="BM927" s="26"/>
      <c r="BN927" s="26"/>
      <c r="BO927" s="26"/>
      <c r="BP927" s="26"/>
      <c r="BQ927" s="26"/>
      <c r="BR927" s="26"/>
      <c r="BS927" s="26"/>
      <c r="BT927" s="26"/>
      <c r="BU927" s="26"/>
      <c r="BV927" s="26"/>
      <c r="BW927" s="26"/>
    </row>
    <row r="928" spans="21:75" s="13" customFormat="1">
      <c r="U928" s="17"/>
      <c r="BL928" s="26"/>
      <c r="BM928" s="26"/>
      <c r="BN928" s="26"/>
      <c r="BO928" s="26"/>
      <c r="BP928" s="26"/>
      <c r="BQ928" s="26"/>
      <c r="BR928" s="26"/>
      <c r="BS928" s="26"/>
      <c r="BT928" s="26"/>
      <c r="BU928" s="26"/>
      <c r="BV928" s="26"/>
      <c r="BW928" s="26"/>
    </row>
    <row r="929" spans="21:75" s="13" customFormat="1">
      <c r="U929" s="17"/>
      <c r="BL929" s="26"/>
      <c r="BM929" s="26"/>
      <c r="BN929" s="26"/>
      <c r="BO929" s="26"/>
      <c r="BP929" s="26"/>
      <c r="BQ929" s="26"/>
      <c r="BR929" s="26"/>
      <c r="BS929" s="26"/>
      <c r="BT929" s="26"/>
      <c r="BU929" s="26"/>
      <c r="BV929" s="26"/>
      <c r="BW929" s="26"/>
    </row>
    <row r="930" spans="21:75" s="13" customFormat="1">
      <c r="U930" s="17"/>
      <c r="BL930" s="26"/>
      <c r="BM930" s="26"/>
      <c r="BN930" s="26"/>
      <c r="BO930" s="26"/>
      <c r="BP930" s="26"/>
      <c r="BQ930" s="26"/>
      <c r="BR930" s="26"/>
      <c r="BS930" s="26"/>
      <c r="BT930" s="26"/>
      <c r="BU930" s="26"/>
      <c r="BV930" s="26"/>
      <c r="BW930" s="26"/>
    </row>
    <row r="931" spans="21:75" s="13" customFormat="1">
      <c r="U931" s="17"/>
      <c r="BL931" s="26"/>
      <c r="BM931" s="26"/>
      <c r="BN931" s="26"/>
      <c r="BO931" s="26"/>
      <c r="BP931" s="26"/>
      <c r="BQ931" s="26"/>
      <c r="BR931" s="26"/>
      <c r="BS931" s="26"/>
      <c r="BT931" s="26"/>
      <c r="BU931" s="26"/>
      <c r="BV931" s="26"/>
      <c r="BW931" s="26"/>
    </row>
    <row r="932" spans="21:75" s="13" customFormat="1">
      <c r="U932" s="17"/>
      <c r="BL932" s="26"/>
      <c r="BM932" s="26"/>
      <c r="BN932" s="26"/>
      <c r="BO932" s="26"/>
      <c r="BP932" s="26"/>
      <c r="BQ932" s="26"/>
      <c r="BR932" s="26"/>
      <c r="BS932" s="26"/>
      <c r="BT932" s="26"/>
      <c r="BU932" s="26"/>
      <c r="BV932" s="26"/>
      <c r="BW932" s="26"/>
    </row>
    <row r="933" spans="21:75" s="13" customFormat="1">
      <c r="U933" s="17"/>
      <c r="BL933" s="26"/>
      <c r="BM933" s="26"/>
      <c r="BN933" s="26"/>
      <c r="BO933" s="26"/>
      <c r="BP933" s="26"/>
      <c r="BQ933" s="26"/>
      <c r="BR933" s="26"/>
      <c r="BS933" s="26"/>
      <c r="BT933" s="26"/>
      <c r="BU933" s="26"/>
      <c r="BV933" s="26"/>
      <c r="BW933" s="26"/>
    </row>
    <row r="934" spans="21:75" s="13" customFormat="1">
      <c r="U934" s="17"/>
      <c r="BL934" s="26"/>
      <c r="BM934" s="26"/>
      <c r="BN934" s="26"/>
      <c r="BO934" s="26"/>
      <c r="BP934" s="26"/>
      <c r="BQ934" s="26"/>
      <c r="BR934" s="26"/>
      <c r="BS934" s="26"/>
      <c r="BT934" s="26"/>
      <c r="BU934" s="26"/>
      <c r="BV934" s="26"/>
      <c r="BW934" s="26"/>
    </row>
    <row r="935" spans="21:75" s="13" customFormat="1">
      <c r="U935" s="17"/>
      <c r="BL935" s="26"/>
      <c r="BM935" s="26"/>
      <c r="BN935" s="26"/>
      <c r="BO935" s="26"/>
      <c r="BP935" s="26"/>
      <c r="BQ935" s="26"/>
      <c r="BR935" s="26"/>
      <c r="BS935" s="26"/>
      <c r="BT935" s="26"/>
      <c r="BU935" s="26"/>
      <c r="BV935" s="26"/>
      <c r="BW935" s="26"/>
    </row>
    <row r="936" spans="21:75" s="13" customFormat="1">
      <c r="U936" s="17"/>
      <c r="BL936" s="26"/>
      <c r="BM936" s="26"/>
      <c r="BN936" s="26"/>
      <c r="BO936" s="26"/>
      <c r="BP936" s="26"/>
      <c r="BQ936" s="26"/>
      <c r="BR936" s="26"/>
      <c r="BS936" s="26"/>
      <c r="BT936" s="26"/>
      <c r="BU936" s="26"/>
      <c r="BV936" s="26"/>
      <c r="BW936" s="26"/>
    </row>
    <row r="937" spans="21:75" s="13" customFormat="1">
      <c r="U937" s="17"/>
      <c r="BL937" s="26"/>
      <c r="BM937" s="26"/>
      <c r="BN937" s="26"/>
      <c r="BO937" s="26"/>
      <c r="BP937" s="26"/>
      <c r="BQ937" s="26"/>
      <c r="BR937" s="26"/>
      <c r="BS937" s="26"/>
      <c r="BT937" s="26"/>
      <c r="BU937" s="26"/>
      <c r="BV937" s="26"/>
      <c r="BW937" s="26"/>
    </row>
    <row r="938" spans="21:75" s="13" customFormat="1">
      <c r="U938" s="17"/>
      <c r="BL938" s="26"/>
      <c r="BM938" s="26"/>
      <c r="BN938" s="26"/>
      <c r="BO938" s="26"/>
      <c r="BP938" s="26"/>
      <c r="BQ938" s="26"/>
      <c r="BR938" s="26"/>
      <c r="BS938" s="26"/>
      <c r="BT938" s="26"/>
      <c r="BU938" s="26"/>
      <c r="BV938" s="26"/>
      <c r="BW938" s="26"/>
    </row>
    <row r="939" spans="21:75" s="13" customFormat="1">
      <c r="U939" s="17"/>
      <c r="BL939" s="26"/>
      <c r="BM939" s="26"/>
      <c r="BN939" s="26"/>
      <c r="BO939" s="26"/>
      <c r="BP939" s="26"/>
      <c r="BQ939" s="26"/>
      <c r="BR939" s="26"/>
      <c r="BS939" s="26"/>
      <c r="BT939" s="26"/>
      <c r="BU939" s="26"/>
      <c r="BV939" s="26"/>
      <c r="BW939" s="26"/>
    </row>
    <row r="940" spans="21:75" s="13" customFormat="1">
      <c r="U940" s="17"/>
      <c r="BL940" s="26"/>
      <c r="BM940" s="26"/>
      <c r="BN940" s="26"/>
      <c r="BO940" s="26"/>
      <c r="BP940" s="26"/>
      <c r="BQ940" s="26"/>
      <c r="BR940" s="26"/>
      <c r="BS940" s="26"/>
      <c r="BT940" s="26"/>
      <c r="BU940" s="26"/>
      <c r="BV940" s="26"/>
      <c r="BW940" s="26"/>
    </row>
    <row r="941" spans="21:75" s="13" customFormat="1">
      <c r="U941" s="17"/>
      <c r="BL941" s="26"/>
      <c r="BM941" s="26"/>
      <c r="BN941" s="26"/>
      <c r="BO941" s="26"/>
      <c r="BP941" s="26"/>
      <c r="BQ941" s="26"/>
      <c r="BR941" s="26"/>
      <c r="BS941" s="26"/>
      <c r="BT941" s="26"/>
      <c r="BU941" s="26"/>
      <c r="BV941" s="26"/>
      <c r="BW941" s="26"/>
    </row>
    <row r="942" spans="21:75" s="13" customFormat="1">
      <c r="U942" s="17"/>
      <c r="BL942" s="26"/>
      <c r="BM942" s="26"/>
      <c r="BN942" s="26"/>
      <c r="BO942" s="26"/>
      <c r="BP942" s="26"/>
      <c r="BQ942" s="26"/>
      <c r="BR942" s="26"/>
      <c r="BS942" s="26"/>
      <c r="BT942" s="26"/>
      <c r="BU942" s="26"/>
      <c r="BV942" s="26"/>
      <c r="BW942" s="26"/>
    </row>
    <row r="943" spans="21:75" s="13" customFormat="1">
      <c r="U943" s="17"/>
      <c r="BL943" s="26"/>
      <c r="BM943" s="26"/>
      <c r="BN943" s="26"/>
      <c r="BO943" s="26"/>
      <c r="BP943" s="26"/>
      <c r="BQ943" s="26"/>
      <c r="BR943" s="26"/>
      <c r="BS943" s="26"/>
      <c r="BT943" s="26"/>
      <c r="BU943" s="26"/>
      <c r="BV943" s="26"/>
      <c r="BW943" s="26"/>
    </row>
    <row r="944" spans="21:75" s="13" customFormat="1">
      <c r="U944" s="17"/>
      <c r="BL944" s="26"/>
      <c r="BM944" s="26"/>
      <c r="BN944" s="26"/>
      <c r="BO944" s="26"/>
      <c r="BP944" s="26"/>
      <c r="BQ944" s="26"/>
      <c r="BR944" s="26"/>
      <c r="BS944" s="26"/>
      <c r="BT944" s="26"/>
      <c r="BU944" s="26"/>
      <c r="BV944" s="26"/>
      <c r="BW944" s="26"/>
    </row>
    <row r="945" spans="21:75" s="13" customFormat="1">
      <c r="U945" s="17"/>
      <c r="BL945" s="26"/>
      <c r="BM945" s="26"/>
      <c r="BN945" s="26"/>
      <c r="BO945" s="26"/>
      <c r="BP945" s="26"/>
      <c r="BQ945" s="26"/>
      <c r="BR945" s="26"/>
      <c r="BS945" s="26"/>
      <c r="BT945" s="26"/>
      <c r="BU945" s="26"/>
      <c r="BV945" s="26"/>
      <c r="BW945" s="26"/>
    </row>
    <row r="946" spans="21:75" s="13" customFormat="1">
      <c r="U946" s="17"/>
      <c r="BL946" s="26"/>
      <c r="BM946" s="26"/>
      <c r="BN946" s="26"/>
      <c r="BO946" s="26"/>
      <c r="BP946" s="26"/>
      <c r="BQ946" s="26"/>
      <c r="BR946" s="26"/>
      <c r="BS946" s="26"/>
      <c r="BT946" s="26"/>
      <c r="BU946" s="26"/>
      <c r="BV946" s="26"/>
      <c r="BW946" s="26"/>
    </row>
    <row r="947" spans="21:75" s="13" customFormat="1">
      <c r="U947" s="17"/>
      <c r="BL947" s="26"/>
      <c r="BM947" s="26"/>
      <c r="BN947" s="26"/>
      <c r="BO947" s="26"/>
      <c r="BP947" s="26"/>
      <c r="BQ947" s="26"/>
      <c r="BR947" s="26"/>
      <c r="BS947" s="26"/>
      <c r="BT947" s="26"/>
      <c r="BU947" s="26"/>
      <c r="BV947" s="26"/>
      <c r="BW947" s="26"/>
    </row>
    <row r="948" spans="21:75" s="13" customFormat="1">
      <c r="U948" s="17"/>
      <c r="BL948" s="26"/>
      <c r="BM948" s="26"/>
      <c r="BN948" s="26"/>
      <c r="BO948" s="26"/>
      <c r="BP948" s="26"/>
      <c r="BQ948" s="26"/>
      <c r="BR948" s="26"/>
      <c r="BS948" s="26"/>
      <c r="BT948" s="26"/>
      <c r="BU948" s="26"/>
      <c r="BV948" s="26"/>
      <c r="BW948" s="26"/>
    </row>
    <row r="949" spans="21:75" s="13" customFormat="1">
      <c r="U949" s="17"/>
      <c r="BL949" s="26"/>
      <c r="BM949" s="26"/>
      <c r="BN949" s="26"/>
      <c r="BO949" s="26"/>
      <c r="BP949" s="26"/>
      <c r="BQ949" s="26"/>
      <c r="BR949" s="26"/>
      <c r="BS949" s="26"/>
      <c r="BT949" s="26"/>
      <c r="BU949" s="26"/>
      <c r="BV949" s="26"/>
      <c r="BW949" s="26"/>
    </row>
    <row r="950" spans="21:75" s="13" customFormat="1">
      <c r="U950" s="17"/>
      <c r="BL950" s="26"/>
      <c r="BM950" s="26"/>
      <c r="BN950" s="26"/>
      <c r="BO950" s="26"/>
      <c r="BP950" s="26"/>
      <c r="BQ950" s="26"/>
      <c r="BR950" s="26"/>
      <c r="BS950" s="26"/>
      <c r="BT950" s="26"/>
      <c r="BU950" s="26"/>
      <c r="BV950" s="26"/>
      <c r="BW950" s="26"/>
    </row>
    <row r="951" spans="21:75" s="13" customFormat="1">
      <c r="U951" s="17"/>
      <c r="BL951" s="26"/>
      <c r="BM951" s="26"/>
      <c r="BN951" s="26"/>
      <c r="BO951" s="26"/>
      <c r="BP951" s="26"/>
      <c r="BQ951" s="26"/>
      <c r="BR951" s="26"/>
      <c r="BS951" s="26"/>
      <c r="BT951" s="26"/>
      <c r="BU951" s="26"/>
      <c r="BV951" s="26"/>
      <c r="BW951" s="26"/>
    </row>
    <row r="952" spans="21:75" s="13" customFormat="1">
      <c r="U952" s="17"/>
      <c r="BL952" s="26"/>
      <c r="BM952" s="26"/>
      <c r="BN952" s="26"/>
      <c r="BO952" s="26"/>
      <c r="BP952" s="26"/>
      <c r="BQ952" s="26"/>
      <c r="BR952" s="26"/>
      <c r="BS952" s="26"/>
      <c r="BT952" s="26"/>
      <c r="BU952" s="26"/>
      <c r="BV952" s="26"/>
      <c r="BW952" s="26"/>
    </row>
    <row r="953" spans="21:75" s="13" customFormat="1">
      <c r="U953" s="17"/>
      <c r="BL953" s="26"/>
      <c r="BM953" s="26"/>
      <c r="BN953" s="26"/>
      <c r="BO953" s="26"/>
      <c r="BP953" s="26"/>
      <c r="BQ953" s="26"/>
      <c r="BR953" s="26"/>
      <c r="BS953" s="26"/>
      <c r="BT953" s="26"/>
      <c r="BU953" s="26"/>
      <c r="BV953" s="26"/>
      <c r="BW953" s="26"/>
    </row>
    <row r="954" spans="21:75" s="13" customFormat="1">
      <c r="U954" s="17"/>
      <c r="BL954" s="26"/>
      <c r="BM954" s="26"/>
      <c r="BN954" s="26"/>
      <c r="BO954" s="26"/>
      <c r="BP954" s="26"/>
      <c r="BQ954" s="26"/>
      <c r="BR954" s="26"/>
      <c r="BS954" s="26"/>
      <c r="BT954" s="26"/>
      <c r="BU954" s="26"/>
      <c r="BV954" s="26"/>
      <c r="BW954" s="26"/>
    </row>
    <row r="955" spans="21:75" s="13" customFormat="1">
      <c r="U955" s="17"/>
      <c r="BL955" s="26"/>
      <c r="BM955" s="26"/>
      <c r="BN955" s="26"/>
      <c r="BO955" s="26"/>
      <c r="BP955" s="26"/>
      <c r="BQ955" s="26"/>
      <c r="BR955" s="26"/>
      <c r="BS955" s="26"/>
      <c r="BT955" s="26"/>
      <c r="BU955" s="26"/>
      <c r="BV955" s="26"/>
      <c r="BW955" s="26"/>
    </row>
    <row r="956" spans="21:75" s="13" customFormat="1">
      <c r="U956" s="17"/>
      <c r="BL956" s="26"/>
      <c r="BM956" s="26"/>
      <c r="BN956" s="26"/>
      <c r="BO956" s="26"/>
      <c r="BP956" s="26"/>
      <c r="BQ956" s="26"/>
      <c r="BR956" s="26"/>
      <c r="BS956" s="26"/>
      <c r="BT956" s="26"/>
      <c r="BU956" s="26"/>
      <c r="BV956" s="26"/>
      <c r="BW956" s="26"/>
    </row>
    <row r="957" spans="21:75" s="13" customFormat="1">
      <c r="U957" s="17"/>
      <c r="BL957" s="26"/>
      <c r="BM957" s="26"/>
      <c r="BN957" s="26"/>
      <c r="BO957" s="26"/>
      <c r="BP957" s="26"/>
      <c r="BQ957" s="26"/>
      <c r="BR957" s="26"/>
      <c r="BS957" s="26"/>
      <c r="BT957" s="26"/>
      <c r="BU957" s="26"/>
      <c r="BV957" s="26"/>
      <c r="BW957" s="26"/>
    </row>
    <row r="958" spans="21:75" s="13" customFormat="1">
      <c r="U958" s="17"/>
      <c r="BL958" s="26"/>
      <c r="BM958" s="26"/>
      <c r="BN958" s="26"/>
      <c r="BO958" s="26"/>
      <c r="BP958" s="26"/>
      <c r="BQ958" s="26"/>
      <c r="BR958" s="26"/>
      <c r="BS958" s="26"/>
      <c r="BT958" s="26"/>
      <c r="BU958" s="26"/>
      <c r="BV958" s="26"/>
      <c r="BW958" s="26"/>
    </row>
    <row r="959" spans="21:75" s="13" customFormat="1">
      <c r="U959" s="17"/>
      <c r="BL959" s="26"/>
      <c r="BM959" s="26"/>
      <c r="BN959" s="26"/>
      <c r="BO959" s="26"/>
      <c r="BP959" s="26"/>
      <c r="BQ959" s="26"/>
      <c r="BR959" s="26"/>
      <c r="BS959" s="26"/>
      <c r="BT959" s="26"/>
      <c r="BU959" s="26"/>
      <c r="BV959" s="26"/>
      <c r="BW959" s="26"/>
    </row>
    <row r="960" spans="21:75" s="13" customFormat="1">
      <c r="U960" s="17"/>
      <c r="BL960" s="26"/>
      <c r="BM960" s="26"/>
      <c r="BN960" s="26"/>
      <c r="BO960" s="26"/>
      <c r="BP960" s="26"/>
      <c r="BQ960" s="26"/>
      <c r="BR960" s="26"/>
      <c r="BS960" s="26"/>
      <c r="BT960" s="26"/>
      <c r="BU960" s="26"/>
      <c r="BV960" s="26"/>
      <c r="BW960" s="26"/>
    </row>
    <row r="961" spans="21:75" s="13" customFormat="1">
      <c r="U961" s="17"/>
      <c r="BL961" s="26"/>
      <c r="BM961" s="26"/>
      <c r="BN961" s="26"/>
      <c r="BO961" s="26"/>
      <c r="BP961" s="26"/>
      <c r="BQ961" s="26"/>
      <c r="BR961" s="26"/>
      <c r="BS961" s="26"/>
      <c r="BT961" s="26"/>
      <c r="BU961" s="26"/>
      <c r="BV961" s="26"/>
      <c r="BW961" s="26"/>
    </row>
    <row r="962" spans="21:75" s="13" customFormat="1">
      <c r="U962" s="17"/>
      <c r="BL962" s="26"/>
      <c r="BM962" s="26"/>
      <c r="BN962" s="26"/>
      <c r="BO962" s="26"/>
      <c r="BP962" s="26"/>
      <c r="BQ962" s="26"/>
      <c r="BR962" s="26"/>
      <c r="BS962" s="26"/>
      <c r="BT962" s="26"/>
      <c r="BU962" s="26"/>
      <c r="BV962" s="26"/>
      <c r="BW962" s="26"/>
    </row>
    <row r="963" spans="21:75" s="13" customFormat="1">
      <c r="U963" s="17"/>
      <c r="BL963" s="26"/>
      <c r="BM963" s="26"/>
      <c r="BN963" s="26"/>
      <c r="BO963" s="26"/>
      <c r="BP963" s="26"/>
      <c r="BQ963" s="26"/>
      <c r="BR963" s="26"/>
      <c r="BS963" s="26"/>
      <c r="BT963" s="26"/>
      <c r="BU963" s="26"/>
      <c r="BV963" s="26"/>
      <c r="BW963" s="26"/>
    </row>
    <row r="964" spans="21:75" s="13" customFormat="1">
      <c r="U964" s="17"/>
      <c r="BL964" s="26"/>
      <c r="BM964" s="26"/>
      <c r="BN964" s="26"/>
      <c r="BO964" s="26"/>
      <c r="BP964" s="26"/>
      <c r="BQ964" s="26"/>
      <c r="BR964" s="26"/>
      <c r="BS964" s="26"/>
      <c r="BT964" s="26"/>
      <c r="BU964" s="26"/>
      <c r="BV964" s="26"/>
      <c r="BW964" s="26"/>
    </row>
    <row r="965" spans="21:75" s="13" customFormat="1">
      <c r="U965" s="17"/>
      <c r="BL965" s="26"/>
      <c r="BM965" s="26"/>
      <c r="BN965" s="26"/>
      <c r="BO965" s="26"/>
      <c r="BP965" s="26"/>
      <c r="BQ965" s="26"/>
      <c r="BR965" s="26"/>
      <c r="BS965" s="26"/>
      <c r="BT965" s="26"/>
      <c r="BU965" s="26"/>
      <c r="BV965" s="26"/>
      <c r="BW965" s="26"/>
    </row>
    <row r="966" spans="21:75" s="13" customFormat="1">
      <c r="U966" s="17"/>
      <c r="BL966" s="26"/>
      <c r="BM966" s="26"/>
      <c r="BN966" s="26"/>
      <c r="BO966" s="26"/>
      <c r="BP966" s="26"/>
      <c r="BQ966" s="26"/>
      <c r="BR966" s="26"/>
      <c r="BS966" s="26"/>
      <c r="BT966" s="26"/>
      <c r="BU966" s="26"/>
      <c r="BV966" s="26"/>
      <c r="BW966" s="26"/>
    </row>
    <row r="967" spans="21:75" s="13" customFormat="1">
      <c r="U967" s="17"/>
      <c r="BL967" s="26"/>
      <c r="BM967" s="26"/>
      <c r="BN967" s="26"/>
      <c r="BO967" s="26"/>
      <c r="BP967" s="26"/>
      <c r="BQ967" s="26"/>
      <c r="BR967" s="26"/>
      <c r="BS967" s="26"/>
      <c r="BT967" s="26"/>
      <c r="BU967" s="26"/>
      <c r="BV967" s="26"/>
      <c r="BW967" s="26"/>
    </row>
    <row r="968" spans="21:75" s="13" customFormat="1">
      <c r="U968" s="17"/>
      <c r="BL968" s="26"/>
      <c r="BM968" s="26"/>
      <c r="BN968" s="26"/>
      <c r="BO968" s="26"/>
      <c r="BP968" s="26"/>
      <c r="BQ968" s="26"/>
      <c r="BR968" s="26"/>
      <c r="BS968" s="26"/>
      <c r="BT968" s="26"/>
      <c r="BU968" s="26"/>
      <c r="BV968" s="26"/>
      <c r="BW968" s="26"/>
    </row>
    <row r="969" spans="21:75" s="13" customFormat="1">
      <c r="U969" s="17"/>
      <c r="BL969" s="26"/>
      <c r="BM969" s="26"/>
      <c r="BN969" s="26"/>
      <c r="BO969" s="26"/>
      <c r="BP969" s="26"/>
      <c r="BQ969" s="26"/>
      <c r="BR969" s="26"/>
      <c r="BS969" s="26"/>
      <c r="BT969" s="26"/>
      <c r="BU969" s="26"/>
      <c r="BV969" s="26"/>
      <c r="BW969" s="26"/>
    </row>
    <row r="970" spans="21:75" s="13" customFormat="1">
      <c r="U970" s="17"/>
      <c r="BL970" s="26"/>
      <c r="BM970" s="26"/>
      <c r="BN970" s="26"/>
      <c r="BO970" s="26"/>
      <c r="BP970" s="26"/>
      <c r="BQ970" s="26"/>
      <c r="BR970" s="26"/>
      <c r="BS970" s="26"/>
      <c r="BT970" s="26"/>
      <c r="BU970" s="26"/>
      <c r="BV970" s="26"/>
      <c r="BW970" s="26"/>
    </row>
    <row r="971" spans="21:75" s="13" customFormat="1">
      <c r="U971" s="17"/>
      <c r="BL971" s="26"/>
      <c r="BM971" s="26"/>
      <c r="BN971" s="26"/>
      <c r="BO971" s="26"/>
      <c r="BP971" s="26"/>
      <c r="BQ971" s="26"/>
      <c r="BR971" s="26"/>
      <c r="BS971" s="26"/>
      <c r="BT971" s="26"/>
      <c r="BU971" s="26"/>
      <c r="BV971" s="26"/>
      <c r="BW971" s="26"/>
    </row>
    <row r="972" spans="21:75" s="13" customFormat="1">
      <c r="U972" s="17"/>
      <c r="BL972" s="26"/>
      <c r="BM972" s="26"/>
      <c r="BN972" s="26"/>
      <c r="BO972" s="26"/>
      <c r="BP972" s="26"/>
      <c r="BQ972" s="26"/>
      <c r="BR972" s="26"/>
      <c r="BS972" s="26"/>
      <c r="BT972" s="26"/>
      <c r="BU972" s="26"/>
      <c r="BV972" s="26"/>
      <c r="BW972" s="26"/>
    </row>
    <row r="973" spans="21:75" s="13" customFormat="1">
      <c r="U973" s="17"/>
      <c r="BL973" s="26"/>
      <c r="BM973" s="26"/>
      <c r="BN973" s="26"/>
      <c r="BO973" s="26"/>
      <c r="BP973" s="26"/>
      <c r="BQ973" s="26"/>
      <c r="BR973" s="26"/>
      <c r="BS973" s="26"/>
      <c r="BT973" s="26"/>
      <c r="BU973" s="26"/>
      <c r="BV973" s="26"/>
      <c r="BW973" s="26"/>
    </row>
    <row r="974" spans="21:75" s="13" customFormat="1">
      <c r="U974" s="17"/>
      <c r="BL974" s="26"/>
      <c r="BM974" s="26"/>
      <c r="BN974" s="26"/>
      <c r="BO974" s="26"/>
      <c r="BP974" s="26"/>
      <c r="BQ974" s="26"/>
      <c r="BR974" s="26"/>
      <c r="BS974" s="26"/>
      <c r="BT974" s="26"/>
      <c r="BU974" s="26"/>
      <c r="BV974" s="26"/>
      <c r="BW974" s="26"/>
    </row>
    <row r="975" spans="21:75" s="13" customFormat="1">
      <c r="U975" s="17"/>
      <c r="BL975" s="26"/>
      <c r="BM975" s="26"/>
      <c r="BN975" s="26"/>
      <c r="BO975" s="26"/>
      <c r="BP975" s="26"/>
      <c r="BQ975" s="26"/>
      <c r="BR975" s="26"/>
      <c r="BS975" s="26"/>
      <c r="BT975" s="26"/>
      <c r="BU975" s="26"/>
      <c r="BV975" s="26"/>
      <c r="BW975" s="26"/>
    </row>
    <row r="976" spans="21:75" s="13" customFormat="1">
      <c r="U976" s="17"/>
      <c r="BL976" s="26"/>
      <c r="BM976" s="26"/>
      <c r="BN976" s="26"/>
      <c r="BO976" s="26"/>
      <c r="BP976" s="26"/>
      <c r="BQ976" s="26"/>
      <c r="BR976" s="26"/>
      <c r="BS976" s="26"/>
      <c r="BT976" s="26"/>
      <c r="BU976" s="26"/>
      <c r="BV976" s="26"/>
      <c r="BW976" s="26"/>
    </row>
    <row r="977" spans="21:75" s="13" customFormat="1">
      <c r="U977" s="17"/>
      <c r="BL977" s="26"/>
      <c r="BM977" s="26"/>
      <c r="BN977" s="26"/>
      <c r="BO977" s="26"/>
      <c r="BP977" s="26"/>
      <c r="BQ977" s="26"/>
      <c r="BR977" s="26"/>
      <c r="BS977" s="26"/>
      <c r="BT977" s="26"/>
      <c r="BU977" s="26"/>
      <c r="BV977" s="26"/>
      <c r="BW977" s="26"/>
    </row>
    <row r="978" spans="21:75" s="13" customFormat="1">
      <c r="U978" s="17"/>
      <c r="BL978" s="26"/>
      <c r="BM978" s="26"/>
      <c r="BN978" s="26"/>
      <c r="BO978" s="26"/>
      <c r="BP978" s="26"/>
      <c r="BQ978" s="26"/>
      <c r="BR978" s="26"/>
      <c r="BS978" s="26"/>
      <c r="BT978" s="26"/>
      <c r="BU978" s="26"/>
      <c r="BV978" s="26"/>
      <c r="BW978" s="26"/>
    </row>
    <row r="979" spans="21:75" s="13" customFormat="1">
      <c r="U979" s="17"/>
      <c r="BL979" s="26"/>
      <c r="BM979" s="26"/>
      <c r="BN979" s="26"/>
      <c r="BO979" s="26"/>
      <c r="BP979" s="26"/>
      <c r="BQ979" s="26"/>
      <c r="BR979" s="26"/>
      <c r="BS979" s="26"/>
      <c r="BT979" s="26"/>
      <c r="BU979" s="26"/>
      <c r="BV979" s="26"/>
      <c r="BW979" s="26"/>
    </row>
    <row r="980" spans="21:75" s="13" customFormat="1">
      <c r="U980" s="17"/>
      <c r="BL980" s="26"/>
      <c r="BM980" s="26"/>
      <c r="BN980" s="26"/>
      <c r="BO980" s="26"/>
      <c r="BP980" s="26"/>
      <c r="BQ980" s="26"/>
      <c r="BR980" s="26"/>
      <c r="BS980" s="26"/>
      <c r="BT980" s="26"/>
      <c r="BU980" s="26"/>
      <c r="BV980" s="26"/>
      <c r="BW980" s="26"/>
    </row>
    <row r="981" spans="21:75" s="13" customFormat="1">
      <c r="U981" s="17"/>
      <c r="BL981" s="26"/>
      <c r="BM981" s="26"/>
      <c r="BN981" s="26"/>
      <c r="BO981" s="26"/>
      <c r="BP981" s="26"/>
      <c r="BQ981" s="26"/>
      <c r="BR981" s="26"/>
      <c r="BS981" s="26"/>
      <c r="BT981" s="26"/>
      <c r="BU981" s="26"/>
      <c r="BV981" s="26"/>
      <c r="BW981" s="26"/>
    </row>
    <row r="982" spans="21:75" s="13" customFormat="1">
      <c r="U982" s="17"/>
      <c r="BL982" s="26"/>
      <c r="BM982" s="26"/>
      <c r="BN982" s="26"/>
      <c r="BO982" s="26"/>
      <c r="BP982" s="26"/>
      <c r="BQ982" s="26"/>
      <c r="BR982" s="26"/>
      <c r="BS982" s="26"/>
      <c r="BT982" s="26"/>
      <c r="BU982" s="26"/>
      <c r="BV982" s="26"/>
      <c r="BW982" s="26"/>
    </row>
    <row r="983" spans="21:75" s="13" customFormat="1">
      <c r="U983" s="17"/>
      <c r="BL983" s="26"/>
      <c r="BM983" s="26"/>
      <c r="BN983" s="26"/>
      <c r="BO983" s="26"/>
      <c r="BP983" s="26"/>
      <c r="BQ983" s="26"/>
      <c r="BR983" s="26"/>
      <c r="BS983" s="26"/>
      <c r="BT983" s="26"/>
      <c r="BU983" s="26"/>
      <c r="BV983" s="26"/>
      <c r="BW983" s="26"/>
    </row>
    <row r="984" spans="21:75" s="13" customFormat="1">
      <c r="U984" s="17"/>
      <c r="BL984" s="26"/>
      <c r="BM984" s="26"/>
      <c r="BN984" s="26"/>
      <c r="BO984" s="26"/>
      <c r="BP984" s="26"/>
      <c r="BQ984" s="26"/>
      <c r="BR984" s="26"/>
      <c r="BS984" s="26"/>
      <c r="BT984" s="26"/>
      <c r="BU984" s="26"/>
      <c r="BV984" s="26"/>
      <c r="BW984" s="26"/>
    </row>
    <row r="985" spans="21:75" s="13" customFormat="1">
      <c r="U985" s="17"/>
      <c r="BL985" s="26"/>
      <c r="BM985" s="26"/>
      <c r="BN985" s="26"/>
      <c r="BO985" s="26"/>
      <c r="BP985" s="26"/>
      <c r="BQ985" s="26"/>
      <c r="BR985" s="26"/>
      <c r="BS985" s="26"/>
      <c r="BT985" s="26"/>
      <c r="BU985" s="26"/>
      <c r="BV985" s="26"/>
      <c r="BW985" s="26"/>
    </row>
    <row r="986" spans="21:75" s="13" customFormat="1">
      <c r="U986" s="17"/>
      <c r="BL986" s="26"/>
      <c r="BM986" s="26"/>
      <c r="BN986" s="26"/>
      <c r="BO986" s="26"/>
      <c r="BP986" s="26"/>
      <c r="BQ986" s="26"/>
      <c r="BR986" s="26"/>
      <c r="BS986" s="26"/>
      <c r="BT986" s="26"/>
      <c r="BU986" s="26"/>
      <c r="BV986" s="26"/>
      <c r="BW986" s="26"/>
    </row>
    <row r="987" spans="21:75" s="13" customFormat="1">
      <c r="U987" s="17"/>
      <c r="BL987" s="26"/>
      <c r="BM987" s="26"/>
      <c r="BN987" s="26"/>
      <c r="BO987" s="26"/>
      <c r="BP987" s="26"/>
      <c r="BQ987" s="26"/>
      <c r="BR987" s="26"/>
      <c r="BS987" s="26"/>
      <c r="BT987" s="26"/>
      <c r="BU987" s="26"/>
      <c r="BV987" s="26"/>
      <c r="BW987" s="26"/>
    </row>
    <row r="988" spans="21:75" s="13" customFormat="1">
      <c r="U988" s="17"/>
      <c r="BL988" s="26"/>
      <c r="BM988" s="26"/>
      <c r="BN988" s="26"/>
      <c r="BO988" s="26"/>
      <c r="BP988" s="26"/>
      <c r="BQ988" s="26"/>
      <c r="BR988" s="26"/>
      <c r="BS988" s="26"/>
      <c r="BT988" s="26"/>
      <c r="BU988" s="26"/>
      <c r="BV988" s="26"/>
      <c r="BW988" s="26"/>
    </row>
    <row r="989" spans="21:75" s="13" customFormat="1">
      <c r="U989" s="17"/>
      <c r="BL989" s="26"/>
      <c r="BM989" s="26"/>
      <c r="BN989" s="26"/>
      <c r="BO989" s="26"/>
      <c r="BP989" s="26"/>
      <c r="BQ989" s="26"/>
      <c r="BR989" s="26"/>
      <c r="BS989" s="26"/>
      <c r="BT989" s="26"/>
      <c r="BU989" s="26"/>
      <c r="BV989" s="26"/>
      <c r="BW989" s="26"/>
    </row>
    <row r="990" spans="21:75" s="13" customFormat="1">
      <c r="U990" s="17"/>
      <c r="BL990" s="26"/>
      <c r="BM990" s="26"/>
      <c r="BN990" s="26"/>
      <c r="BO990" s="26"/>
      <c r="BP990" s="26"/>
      <c r="BQ990" s="26"/>
      <c r="BR990" s="26"/>
      <c r="BS990" s="26"/>
      <c r="BT990" s="26"/>
      <c r="BU990" s="26"/>
      <c r="BV990" s="26"/>
      <c r="BW990" s="26"/>
    </row>
    <row r="991" spans="21:75" s="13" customFormat="1">
      <c r="U991" s="17"/>
      <c r="BL991" s="26"/>
      <c r="BM991" s="26"/>
      <c r="BN991" s="26"/>
      <c r="BO991" s="26"/>
      <c r="BP991" s="26"/>
      <c r="BQ991" s="26"/>
      <c r="BR991" s="26"/>
      <c r="BS991" s="26"/>
      <c r="BT991" s="26"/>
      <c r="BU991" s="26"/>
      <c r="BV991" s="26"/>
      <c r="BW991" s="26"/>
    </row>
    <row r="992" spans="21:75" s="13" customFormat="1">
      <c r="U992" s="17"/>
      <c r="BL992" s="26"/>
      <c r="BM992" s="26"/>
      <c r="BN992" s="26"/>
      <c r="BO992" s="26"/>
      <c r="BP992" s="26"/>
      <c r="BQ992" s="26"/>
      <c r="BR992" s="26"/>
      <c r="BS992" s="26"/>
      <c r="BT992" s="26"/>
      <c r="BU992" s="26"/>
      <c r="BV992" s="26"/>
      <c r="BW992" s="26"/>
    </row>
    <row r="993" spans="21:75" s="13" customFormat="1">
      <c r="U993" s="17"/>
      <c r="BL993" s="26"/>
      <c r="BM993" s="26"/>
      <c r="BN993" s="26"/>
      <c r="BO993" s="26"/>
      <c r="BP993" s="26"/>
      <c r="BQ993" s="26"/>
      <c r="BR993" s="26"/>
      <c r="BS993" s="26"/>
      <c r="BT993" s="26"/>
      <c r="BU993" s="26"/>
      <c r="BV993" s="26"/>
      <c r="BW993" s="26"/>
    </row>
    <row r="994" spans="21:75" s="13" customFormat="1">
      <c r="U994" s="17"/>
      <c r="BL994" s="26"/>
      <c r="BM994" s="26"/>
      <c r="BN994" s="26"/>
      <c r="BO994" s="26"/>
      <c r="BP994" s="26"/>
      <c r="BQ994" s="26"/>
      <c r="BR994" s="26"/>
      <c r="BS994" s="26"/>
      <c r="BT994" s="26"/>
      <c r="BU994" s="26"/>
      <c r="BV994" s="26"/>
      <c r="BW994" s="26"/>
    </row>
    <row r="995" spans="21:75" s="13" customFormat="1">
      <c r="U995" s="17"/>
      <c r="BL995" s="26"/>
      <c r="BM995" s="26"/>
      <c r="BN995" s="26"/>
      <c r="BO995" s="26"/>
      <c r="BP995" s="26"/>
      <c r="BQ995" s="26"/>
      <c r="BR995" s="26"/>
      <c r="BS995" s="26"/>
      <c r="BT995" s="26"/>
      <c r="BU995" s="26"/>
      <c r="BV995" s="26"/>
      <c r="BW995" s="26"/>
    </row>
    <row r="996" spans="21:75" s="13" customFormat="1">
      <c r="U996" s="17"/>
      <c r="BL996" s="26"/>
      <c r="BM996" s="26"/>
      <c r="BN996" s="26"/>
      <c r="BO996" s="26"/>
      <c r="BP996" s="26"/>
      <c r="BQ996" s="26"/>
      <c r="BR996" s="26"/>
      <c r="BS996" s="26"/>
      <c r="BT996" s="26"/>
      <c r="BU996" s="26"/>
      <c r="BV996" s="26"/>
      <c r="BW996" s="26"/>
    </row>
    <row r="997" spans="21:75" s="13" customFormat="1">
      <c r="U997" s="17"/>
      <c r="BL997" s="26"/>
      <c r="BM997" s="26"/>
      <c r="BN997" s="26"/>
      <c r="BO997" s="26"/>
      <c r="BP997" s="26"/>
      <c r="BQ997" s="26"/>
      <c r="BR997" s="26"/>
      <c r="BS997" s="26"/>
      <c r="BT997" s="26"/>
      <c r="BU997" s="26"/>
      <c r="BV997" s="26"/>
      <c r="BW997" s="26"/>
    </row>
    <row r="998" spans="21:75" s="13" customFormat="1">
      <c r="U998" s="17"/>
      <c r="BL998" s="26"/>
      <c r="BM998" s="26"/>
      <c r="BN998" s="26"/>
      <c r="BO998" s="26"/>
      <c r="BP998" s="26"/>
      <c r="BQ998" s="26"/>
      <c r="BR998" s="26"/>
      <c r="BS998" s="26"/>
      <c r="BT998" s="26"/>
      <c r="BU998" s="26"/>
      <c r="BV998" s="26"/>
      <c r="BW998" s="26"/>
    </row>
    <row r="999" spans="21:75" s="13" customFormat="1">
      <c r="U999" s="17"/>
      <c r="BL999" s="26"/>
      <c r="BM999" s="26"/>
      <c r="BN999" s="26"/>
      <c r="BO999" s="26"/>
      <c r="BP999" s="26"/>
      <c r="BQ999" s="26"/>
      <c r="BR999" s="26"/>
      <c r="BS999" s="26"/>
      <c r="BT999" s="26"/>
      <c r="BU999" s="26"/>
      <c r="BV999" s="26"/>
      <c r="BW999" s="26"/>
    </row>
    <row r="1000" spans="21:75" s="13" customFormat="1">
      <c r="U1000" s="17"/>
      <c r="BL1000" s="26"/>
      <c r="BM1000" s="26"/>
      <c r="BN1000" s="26"/>
      <c r="BO1000" s="26"/>
      <c r="BP1000" s="26"/>
      <c r="BQ1000" s="26"/>
      <c r="BR1000" s="26"/>
      <c r="BS1000" s="26"/>
      <c r="BT1000" s="26"/>
      <c r="BU1000" s="26"/>
      <c r="BV1000" s="26"/>
      <c r="BW1000" s="26"/>
    </row>
    <row r="1001" spans="21:75" s="13" customFormat="1">
      <c r="U1001" s="17"/>
      <c r="BL1001" s="26"/>
      <c r="BM1001" s="26"/>
      <c r="BN1001" s="26"/>
      <c r="BO1001" s="26"/>
      <c r="BP1001" s="26"/>
      <c r="BQ1001" s="26"/>
      <c r="BR1001" s="26"/>
      <c r="BS1001" s="26"/>
      <c r="BT1001" s="26"/>
      <c r="BU1001" s="26"/>
      <c r="BV1001" s="26"/>
      <c r="BW1001" s="26"/>
    </row>
    <row r="1002" spans="21:75" s="13" customFormat="1">
      <c r="U1002" s="17"/>
      <c r="BL1002" s="26"/>
      <c r="BM1002" s="26"/>
      <c r="BN1002" s="26"/>
      <c r="BO1002" s="26"/>
      <c r="BP1002" s="26"/>
      <c r="BQ1002" s="26"/>
      <c r="BR1002" s="26"/>
      <c r="BS1002" s="26"/>
      <c r="BT1002" s="26"/>
      <c r="BU1002" s="26"/>
      <c r="BV1002" s="26"/>
      <c r="BW1002" s="26"/>
    </row>
    <row r="1003" spans="21:75" s="13" customFormat="1">
      <c r="U1003" s="17"/>
      <c r="BL1003" s="26"/>
      <c r="BM1003" s="26"/>
      <c r="BN1003" s="26"/>
      <c r="BO1003" s="26"/>
      <c r="BP1003" s="26"/>
      <c r="BQ1003" s="26"/>
      <c r="BR1003" s="26"/>
      <c r="BS1003" s="26"/>
      <c r="BT1003" s="26"/>
      <c r="BU1003" s="26"/>
      <c r="BV1003" s="26"/>
      <c r="BW1003" s="26"/>
    </row>
    <row r="1004" spans="21:75" s="13" customFormat="1">
      <c r="U1004" s="17"/>
      <c r="BL1004" s="26"/>
      <c r="BM1004" s="26"/>
      <c r="BN1004" s="26"/>
      <c r="BO1004" s="26"/>
      <c r="BP1004" s="26"/>
      <c r="BQ1004" s="26"/>
      <c r="BR1004" s="26"/>
      <c r="BS1004" s="26"/>
      <c r="BT1004" s="26"/>
      <c r="BU1004" s="26"/>
      <c r="BV1004" s="26"/>
      <c r="BW1004" s="26"/>
    </row>
    <row r="1005" spans="21:75" s="13" customFormat="1">
      <c r="U1005" s="17"/>
      <c r="BL1005" s="26"/>
      <c r="BM1005" s="26"/>
      <c r="BN1005" s="26"/>
      <c r="BO1005" s="26"/>
      <c r="BP1005" s="26"/>
      <c r="BQ1005" s="26"/>
      <c r="BR1005" s="26"/>
      <c r="BS1005" s="26"/>
      <c r="BT1005" s="26"/>
      <c r="BU1005" s="26"/>
      <c r="BV1005" s="26"/>
      <c r="BW1005" s="26"/>
    </row>
    <row r="1006" spans="21:75" s="13" customFormat="1">
      <c r="U1006" s="17"/>
      <c r="BL1006" s="26"/>
      <c r="BM1006" s="26"/>
      <c r="BN1006" s="26"/>
      <c r="BO1006" s="26"/>
      <c r="BP1006" s="26"/>
      <c r="BQ1006" s="26"/>
      <c r="BR1006" s="26"/>
      <c r="BS1006" s="26"/>
      <c r="BT1006" s="26"/>
      <c r="BU1006" s="26"/>
      <c r="BV1006" s="26"/>
      <c r="BW1006" s="26"/>
    </row>
    <row r="1007" spans="21:75" s="13" customFormat="1">
      <c r="U1007" s="17"/>
      <c r="BL1007" s="26"/>
      <c r="BM1007" s="26"/>
      <c r="BN1007" s="26"/>
      <c r="BO1007" s="26"/>
      <c r="BP1007" s="26"/>
      <c r="BQ1007" s="26"/>
      <c r="BR1007" s="26"/>
      <c r="BS1007" s="26"/>
      <c r="BT1007" s="26"/>
      <c r="BU1007" s="26"/>
      <c r="BV1007" s="26"/>
      <c r="BW1007" s="26"/>
    </row>
    <row r="1008" spans="21:75" s="13" customFormat="1">
      <c r="U1008" s="17"/>
      <c r="BL1008" s="26"/>
      <c r="BM1008" s="26"/>
      <c r="BN1008" s="26"/>
      <c r="BO1008" s="26"/>
      <c r="BP1008" s="26"/>
      <c r="BQ1008" s="26"/>
      <c r="BR1008" s="26"/>
      <c r="BS1008" s="26"/>
      <c r="BT1008" s="26"/>
      <c r="BU1008" s="26"/>
      <c r="BV1008" s="26"/>
      <c r="BW1008" s="26"/>
    </row>
    <row r="1009" spans="21:75" s="13" customFormat="1">
      <c r="U1009" s="17"/>
      <c r="BL1009" s="26"/>
      <c r="BM1009" s="26"/>
      <c r="BN1009" s="26"/>
      <c r="BO1009" s="26"/>
      <c r="BP1009" s="26"/>
      <c r="BQ1009" s="26"/>
      <c r="BR1009" s="26"/>
      <c r="BS1009" s="26"/>
      <c r="BT1009" s="26"/>
      <c r="BU1009" s="26"/>
      <c r="BV1009" s="26"/>
      <c r="BW1009" s="26"/>
    </row>
    <row r="1010" spans="21:75" s="13" customFormat="1">
      <c r="U1010" s="17"/>
      <c r="BL1010" s="26"/>
      <c r="BM1010" s="26"/>
      <c r="BN1010" s="26"/>
      <c r="BO1010" s="26"/>
      <c r="BP1010" s="26"/>
      <c r="BQ1010" s="26"/>
      <c r="BR1010" s="26"/>
      <c r="BS1010" s="26"/>
      <c r="BT1010" s="26"/>
      <c r="BU1010" s="26"/>
      <c r="BV1010" s="26"/>
      <c r="BW1010" s="26"/>
    </row>
    <row r="1011" spans="21:75" s="13" customFormat="1">
      <c r="U1011" s="17"/>
      <c r="BL1011" s="26"/>
      <c r="BM1011" s="26"/>
      <c r="BN1011" s="26"/>
      <c r="BO1011" s="26"/>
      <c r="BP1011" s="26"/>
      <c r="BQ1011" s="26"/>
      <c r="BR1011" s="26"/>
      <c r="BS1011" s="26"/>
      <c r="BT1011" s="26"/>
      <c r="BU1011" s="26"/>
      <c r="BV1011" s="26"/>
      <c r="BW1011" s="26"/>
    </row>
    <row r="1012" spans="21:75" s="13" customFormat="1">
      <c r="U1012" s="17"/>
      <c r="BL1012" s="26"/>
      <c r="BM1012" s="26"/>
      <c r="BN1012" s="26"/>
      <c r="BO1012" s="26"/>
      <c r="BP1012" s="26"/>
      <c r="BQ1012" s="26"/>
      <c r="BR1012" s="26"/>
      <c r="BS1012" s="26"/>
      <c r="BT1012" s="26"/>
      <c r="BU1012" s="26"/>
      <c r="BV1012" s="26"/>
      <c r="BW1012" s="26"/>
    </row>
    <row r="1013" spans="21:75" s="13" customFormat="1">
      <c r="U1013" s="17"/>
      <c r="BL1013" s="26"/>
      <c r="BM1013" s="26"/>
      <c r="BN1013" s="26"/>
      <c r="BO1013" s="26"/>
      <c r="BP1013" s="26"/>
      <c r="BQ1013" s="26"/>
      <c r="BR1013" s="26"/>
      <c r="BS1013" s="26"/>
      <c r="BT1013" s="26"/>
      <c r="BU1013" s="26"/>
      <c r="BV1013" s="26"/>
      <c r="BW1013" s="26"/>
    </row>
    <row r="1014" spans="21:75" s="13" customFormat="1">
      <c r="U1014" s="17"/>
      <c r="BL1014" s="26"/>
      <c r="BM1014" s="26"/>
      <c r="BN1014" s="26"/>
      <c r="BO1014" s="26"/>
      <c r="BP1014" s="26"/>
      <c r="BQ1014" s="26"/>
      <c r="BR1014" s="26"/>
      <c r="BS1014" s="26"/>
      <c r="BT1014" s="26"/>
      <c r="BU1014" s="26"/>
      <c r="BV1014" s="26"/>
      <c r="BW1014" s="26"/>
    </row>
    <row r="1015" spans="21:75" s="13" customFormat="1">
      <c r="U1015" s="17"/>
      <c r="BL1015" s="26"/>
      <c r="BM1015" s="26"/>
      <c r="BN1015" s="26"/>
      <c r="BO1015" s="26"/>
      <c r="BP1015" s="26"/>
      <c r="BQ1015" s="26"/>
      <c r="BR1015" s="26"/>
      <c r="BS1015" s="26"/>
      <c r="BT1015" s="26"/>
      <c r="BU1015" s="26"/>
      <c r="BV1015" s="26"/>
      <c r="BW1015" s="26"/>
    </row>
    <row r="1016" spans="21:75" s="13" customFormat="1">
      <c r="U1016" s="17"/>
      <c r="BL1016" s="26"/>
      <c r="BM1016" s="26"/>
      <c r="BN1016" s="26"/>
      <c r="BO1016" s="26"/>
      <c r="BP1016" s="26"/>
      <c r="BQ1016" s="26"/>
      <c r="BR1016" s="26"/>
      <c r="BS1016" s="26"/>
      <c r="BT1016" s="26"/>
      <c r="BU1016" s="26"/>
      <c r="BV1016" s="26"/>
      <c r="BW1016" s="26"/>
    </row>
    <row r="1017" spans="21:75" s="13" customFormat="1">
      <c r="U1017" s="17"/>
      <c r="BL1017" s="26"/>
      <c r="BM1017" s="26"/>
      <c r="BN1017" s="26"/>
      <c r="BO1017" s="26"/>
      <c r="BP1017" s="26"/>
      <c r="BQ1017" s="26"/>
      <c r="BR1017" s="26"/>
      <c r="BS1017" s="26"/>
      <c r="BT1017" s="26"/>
      <c r="BU1017" s="26"/>
      <c r="BV1017" s="26"/>
      <c r="BW1017" s="26"/>
    </row>
    <row r="1018" spans="21:75" s="13" customFormat="1">
      <c r="U1018" s="17"/>
      <c r="BL1018" s="26"/>
      <c r="BM1018" s="26"/>
      <c r="BN1018" s="26"/>
      <c r="BO1018" s="26"/>
      <c r="BP1018" s="26"/>
      <c r="BQ1018" s="26"/>
      <c r="BR1018" s="26"/>
      <c r="BS1018" s="26"/>
      <c r="BT1018" s="26"/>
      <c r="BU1018" s="26"/>
      <c r="BV1018" s="26"/>
      <c r="BW1018" s="26"/>
    </row>
    <row r="1019" spans="21:75" s="13" customFormat="1">
      <c r="U1019" s="17"/>
      <c r="BL1019" s="26"/>
      <c r="BM1019" s="26"/>
      <c r="BN1019" s="26"/>
      <c r="BO1019" s="26"/>
      <c r="BP1019" s="26"/>
      <c r="BQ1019" s="26"/>
      <c r="BR1019" s="26"/>
      <c r="BS1019" s="26"/>
      <c r="BT1019" s="26"/>
      <c r="BU1019" s="26"/>
      <c r="BV1019" s="26"/>
      <c r="BW1019" s="26"/>
    </row>
    <row r="1020" spans="21:75" s="13" customFormat="1">
      <c r="U1020" s="17"/>
      <c r="BL1020" s="26"/>
      <c r="BM1020" s="26"/>
      <c r="BN1020" s="26"/>
      <c r="BO1020" s="26"/>
      <c r="BP1020" s="26"/>
      <c r="BQ1020" s="26"/>
      <c r="BR1020" s="26"/>
      <c r="BS1020" s="26"/>
      <c r="BT1020" s="26"/>
      <c r="BU1020" s="26"/>
      <c r="BV1020" s="26"/>
      <c r="BW1020" s="26"/>
    </row>
    <row r="1021" spans="21:75" s="13" customFormat="1">
      <c r="U1021" s="17"/>
      <c r="BL1021" s="26"/>
      <c r="BM1021" s="26"/>
      <c r="BN1021" s="26"/>
      <c r="BO1021" s="26"/>
      <c r="BP1021" s="26"/>
      <c r="BQ1021" s="26"/>
      <c r="BR1021" s="26"/>
      <c r="BS1021" s="26"/>
      <c r="BT1021" s="26"/>
      <c r="BU1021" s="26"/>
      <c r="BV1021" s="26"/>
      <c r="BW1021" s="26"/>
    </row>
    <row r="1022" spans="21:75" s="13" customFormat="1">
      <c r="U1022" s="17"/>
      <c r="BL1022" s="26"/>
      <c r="BM1022" s="26"/>
      <c r="BN1022" s="26"/>
      <c r="BO1022" s="26"/>
      <c r="BP1022" s="26"/>
      <c r="BQ1022" s="26"/>
      <c r="BR1022" s="26"/>
      <c r="BS1022" s="26"/>
      <c r="BT1022" s="26"/>
      <c r="BU1022" s="26"/>
      <c r="BV1022" s="26"/>
      <c r="BW1022" s="26"/>
    </row>
    <row r="1023" spans="21:75" s="13" customFormat="1">
      <c r="U1023" s="17"/>
      <c r="BL1023" s="26"/>
      <c r="BM1023" s="26"/>
      <c r="BN1023" s="26"/>
      <c r="BO1023" s="26"/>
      <c r="BP1023" s="26"/>
      <c r="BQ1023" s="26"/>
      <c r="BR1023" s="26"/>
      <c r="BS1023" s="26"/>
      <c r="BT1023" s="26"/>
      <c r="BU1023" s="26"/>
      <c r="BV1023" s="26"/>
      <c r="BW1023" s="26"/>
    </row>
    <row r="1024" spans="21:75" s="13" customFormat="1">
      <c r="U1024" s="17"/>
      <c r="BL1024" s="26"/>
      <c r="BM1024" s="26"/>
      <c r="BN1024" s="26"/>
      <c r="BO1024" s="26"/>
      <c r="BP1024" s="26"/>
      <c r="BQ1024" s="26"/>
      <c r="BR1024" s="26"/>
      <c r="BS1024" s="26"/>
      <c r="BT1024" s="26"/>
      <c r="BU1024" s="26"/>
      <c r="BV1024" s="26"/>
      <c r="BW1024" s="26"/>
    </row>
    <row r="1025" spans="21:75" s="13" customFormat="1">
      <c r="U1025" s="17"/>
      <c r="BL1025" s="26"/>
      <c r="BM1025" s="26"/>
      <c r="BN1025" s="26"/>
      <c r="BO1025" s="26"/>
      <c r="BP1025" s="26"/>
      <c r="BQ1025" s="26"/>
      <c r="BR1025" s="26"/>
      <c r="BS1025" s="26"/>
      <c r="BT1025" s="26"/>
      <c r="BU1025" s="26"/>
      <c r="BV1025" s="26"/>
      <c r="BW1025" s="26"/>
    </row>
    <row r="1026" spans="21:75" s="13" customFormat="1">
      <c r="U1026" s="17"/>
      <c r="BL1026" s="26"/>
      <c r="BM1026" s="26"/>
      <c r="BN1026" s="26"/>
      <c r="BO1026" s="26"/>
      <c r="BP1026" s="26"/>
      <c r="BQ1026" s="26"/>
      <c r="BR1026" s="26"/>
      <c r="BS1026" s="26"/>
      <c r="BT1026" s="26"/>
      <c r="BU1026" s="26"/>
      <c r="BV1026" s="26"/>
      <c r="BW1026" s="26"/>
    </row>
    <row r="1027" spans="21:75" s="13" customFormat="1">
      <c r="U1027" s="17"/>
      <c r="BL1027" s="26"/>
      <c r="BM1027" s="26"/>
      <c r="BN1027" s="26"/>
      <c r="BO1027" s="26"/>
      <c r="BP1027" s="26"/>
      <c r="BQ1027" s="26"/>
      <c r="BR1027" s="26"/>
      <c r="BS1027" s="26"/>
      <c r="BT1027" s="26"/>
      <c r="BU1027" s="26"/>
      <c r="BV1027" s="26"/>
      <c r="BW1027" s="26"/>
    </row>
    <row r="1028" spans="21:75" s="13" customFormat="1">
      <c r="U1028" s="17"/>
      <c r="BL1028" s="26"/>
      <c r="BM1028" s="26"/>
      <c r="BN1028" s="26"/>
      <c r="BO1028" s="26"/>
      <c r="BP1028" s="26"/>
      <c r="BQ1028" s="26"/>
      <c r="BR1028" s="26"/>
      <c r="BS1028" s="26"/>
      <c r="BT1028" s="26"/>
      <c r="BU1028" s="26"/>
      <c r="BV1028" s="26"/>
      <c r="BW1028" s="26"/>
    </row>
    <row r="1029" spans="21:75" s="13" customFormat="1">
      <c r="U1029" s="17"/>
      <c r="BL1029" s="26"/>
      <c r="BM1029" s="26"/>
      <c r="BN1029" s="26"/>
      <c r="BO1029" s="26"/>
      <c r="BP1029" s="26"/>
      <c r="BQ1029" s="26"/>
      <c r="BR1029" s="26"/>
      <c r="BS1029" s="26"/>
      <c r="BT1029" s="26"/>
      <c r="BU1029" s="26"/>
      <c r="BV1029" s="26"/>
      <c r="BW1029" s="26"/>
    </row>
    <row r="1030" spans="21:75" s="13" customFormat="1">
      <c r="U1030" s="17"/>
      <c r="BL1030" s="26"/>
      <c r="BM1030" s="26"/>
      <c r="BN1030" s="26"/>
      <c r="BO1030" s="26"/>
      <c r="BP1030" s="26"/>
      <c r="BQ1030" s="26"/>
      <c r="BR1030" s="26"/>
      <c r="BS1030" s="26"/>
      <c r="BT1030" s="26"/>
      <c r="BU1030" s="26"/>
      <c r="BV1030" s="26"/>
      <c r="BW1030" s="26"/>
    </row>
    <row r="1031" spans="21:75" s="13" customFormat="1">
      <c r="U1031" s="17"/>
      <c r="BL1031" s="26"/>
      <c r="BM1031" s="26"/>
      <c r="BN1031" s="26"/>
      <c r="BO1031" s="26"/>
      <c r="BP1031" s="26"/>
      <c r="BQ1031" s="26"/>
      <c r="BR1031" s="26"/>
      <c r="BS1031" s="26"/>
      <c r="BT1031" s="26"/>
      <c r="BU1031" s="26"/>
      <c r="BV1031" s="26"/>
      <c r="BW1031" s="26"/>
    </row>
    <row r="1032" spans="21:75" s="13" customFormat="1">
      <c r="U1032" s="17"/>
      <c r="BL1032" s="26"/>
      <c r="BM1032" s="26"/>
      <c r="BN1032" s="26"/>
      <c r="BO1032" s="26"/>
      <c r="BP1032" s="26"/>
      <c r="BQ1032" s="26"/>
      <c r="BR1032" s="26"/>
      <c r="BS1032" s="26"/>
      <c r="BT1032" s="26"/>
      <c r="BU1032" s="26"/>
      <c r="BV1032" s="26"/>
      <c r="BW1032" s="26"/>
    </row>
    <row r="1033" spans="21:75" s="13" customFormat="1">
      <c r="U1033" s="17"/>
      <c r="BL1033" s="26"/>
      <c r="BM1033" s="26"/>
      <c r="BN1033" s="26"/>
      <c r="BO1033" s="26"/>
      <c r="BP1033" s="26"/>
      <c r="BQ1033" s="26"/>
      <c r="BR1033" s="26"/>
      <c r="BS1033" s="26"/>
      <c r="BT1033" s="26"/>
      <c r="BU1033" s="26"/>
      <c r="BV1033" s="26"/>
      <c r="BW1033" s="26"/>
    </row>
    <row r="1034" spans="21:75" s="13" customFormat="1">
      <c r="U1034" s="17"/>
      <c r="BL1034" s="26"/>
      <c r="BM1034" s="26"/>
      <c r="BN1034" s="26"/>
      <c r="BO1034" s="26"/>
      <c r="BP1034" s="26"/>
      <c r="BQ1034" s="26"/>
      <c r="BR1034" s="26"/>
      <c r="BS1034" s="26"/>
      <c r="BT1034" s="26"/>
      <c r="BU1034" s="26"/>
      <c r="BV1034" s="26"/>
      <c r="BW1034" s="26"/>
    </row>
    <row r="1035" spans="21:75" s="13" customFormat="1">
      <c r="U1035" s="17"/>
      <c r="BL1035" s="26"/>
      <c r="BM1035" s="26"/>
      <c r="BN1035" s="26"/>
      <c r="BO1035" s="26"/>
      <c r="BP1035" s="26"/>
      <c r="BQ1035" s="26"/>
      <c r="BR1035" s="26"/>
      <c r="BS1035" s="26"/>
      <c r="BT1035" s="26"/>
      <c r="BU1035" s="26"/>
      <c r="BV1035" s="26"/>
      <c r="BW1035" s="26"/>
    </row>
    <row r="1036" spans="21:75" s="13" customFormat="1">
      <c r="U1036" s="17"/>
      <c r="BL1036" s="26"/>
      <c r="BM1036" s="26"/>
      <c r="BN1036" s="26"/>
      <c r="BO1036" s="26"/>
      <c r="BP1036" s="26"/>
      <c r="BQ1036" s="26"/>
      <c r="BR1036" s="26"/>
      <c r="BS1036" s="26"/>
      <c r="BT1036" s="26"/>
      <c r="BU1036" s="26"/>
      <c r="BV1036" s="26"/>
      <c r="BW1036" s="26"/>
    </row>
    <row r="1037" spans="21:75" s="13" customFormat="1">
      <c r="U1037" s="17"/>
      <c r="BL1037" s="26"/>
      <c r="BM1037" s="26"/>
      <c r="BN1037" s="26"/>
      <c r="BO1037" s="26"/>
      <c r="BP1037" s="26"/>
      <c r="BQ1037" s="26"/>
      <c r="BR1037" s="26"/>
      <c r="BS1037" s="26"/>
      <c r="BT1037" s="26"/>
      <c r="BU1037" s="26"/>
      <c r="BV1037" s="26"/>
      <c r="BW1037" s="26"/>
    </row>
    <row r="1038" spans="21:75" s="13" customFormat="1">
      <c r="U1038" s="17"/>
      <c r="BL1038" s="26"/>
      <c r="BM1038" s="26"/>
      <c r="BN1038" s="26"/>
      <c r="BO1038" s="26"/>
      <c r="BP1038" s="26"/>
      <c r="BQ1038" s="26"/>
      <c r="BR1038" s="26"/>
      <c r="BS1038" s="26"/>
      <c r="BT1038" s="26"/>
      <c r="BU1038" s="26"/>
      <c r="BV1038" s="26"/>
      <c r="BW1038" s="26"/>
    </row>
    <row r="1039" spans="21:75" s="13" customFormat="1">
      <c r="U1039" s="17"/>
      <c r="BL1039" s="26"/>
      <c r="BM1039" s="26"/>
      <c r="BN1039" s="26"/>
      <c r="BO1039" s="26"/>
      <c r="BP1039" s="26"/>
      <c r="BQ1039" s="26"/>
      <c r="BR1039" s="26"/>
      <c r="BS1039" s="26"/>
      <c r="BT1039" s="26"/>
      <c r="BU1039" s="26"/>
      <c r="BV1039" s="26"/>
      <c r="BW1039" s="26"/>
    </row>
    <row r="1040" spans="21:75" s="13" customFormat="1">
      <c r="U1040" s="17"/>
      <c r="BL1040" s="26"/>
      <c r="BM1040" s="26"/>
      <c r="BN1040" s="26"/>
      <c r="BO1040" s="26"/>
      <c r="BP1040" s="26"/>
      <c r="BQ1040" s="26"/>
      <c r="BR1040" s="26"/>
      <c r="BS1040" s="26"/>
      <c r="BT1040" s="26"/>
      <c r="BU1040" s="26"/>
      <c r="BV1040" s="26"/>
      <c r="BW1040" s="26"/>
    </row>
    <row r="1041" spans="21:75" s="13" customFormat="1">
      <c r="U1041" s="17"/>
      <c r="BL1041" s="26"/>
      <c r="BM1041" s="26"/>
      <c r="BN1041" s="26"/>
      <c r="BO1041" s="26"/>
      <c r="BP1041" s="26"/>
      <c r="BQ1041" s="26"/>
      <c r="BR1041" s="26"/>
      <c r="BS1041" s="26"/>
      <c r="BT1041" s="26"/>
      <c r="BU1041" s="26"/>
      <c r="BV1041" s="26"/>
      <c r="BW1041" s="26"/>
    </row>
    <row r="1042" spans="21:75" s="13" customFormat="1">
      <c r="U1042" s="17"/>
      <c r="BL1042" s="26"/>
      <c r="BM1042" s="26"/>
      <c r="BN1042" s="26"/>
      <c r="BO1042" s="26"/>
      <c r="BP1042" s="26"/>
      <c r="BQ1042" s="26"/>
      <c r="BR1042" s="26"/>
      <c r="BS1042" s="26"/>
      <c r="BT1042" s="26"/>
      <c r="BU1042" s="26"/>
      <c r="BV1042" s="26"/>
      <c r="BW1042" s="26"/>
    </row>
    <row r="1043" spans="21:75" s="13" customFormat="1">
      <c r="U1043" s="17"/>
      <c r="BL1043" s="26"/>
      <c r="BM1043" s="26"/>
      <c r="BN1043" s="26"/>
      <c r="BO1043" s="26"/>
      <c r="BP1043" s="26"/>
      <c r="BQ1043" s="26"/>
      <c r="BR1043" s="26"/>
      <c r="BS1043" s="26"/>
      <c r="BT1043" s="26"/>
      <c r="BU1043" s="26"/>
      <c r="BV1043" s="26"/>
      <c r="BW1043" s="26"/>
    </row>
    <row r="1044" spans="21:75" s="13" customFormat="1">
      <c r="U1044" s="17"/>
      <c r="BL1044" s="26"/>
      <c r="BM1044" s="26"/>
      <c r="BN1044" s="26"/>
      <c r="BO1044" s="26"/>
      <c r="BP1044" s="26"/>
      <c r="BQ1044" s="26"/>
      <c r="BR1044" s="26"/>
      <c r="BS1044" s="26"/>
      <c r="BT1044" s="26"/>
      <c r="BU1044" s="26"/>
      <c r="BV1044" s="26"/>
      <c r="BW1044" s="26"/>
    </row>
    <row r="1045" spans="21:75" s="13" customFormat="1">
      <c r="U1045" s="17"/>
      <c r="BL1045" s="26"/>
      <c r="BM1045" s="26"/>
      <c r="BN1045" s="26"/>
      <c r="BO1045" s="26"/>
      <c r="BP1045" s="26"/>
      <c r="BQ1045" s="26"/>
      <c r="BR1045" s="26"/>
      <c r="BS1045" s="26"/>
      <c r="BT1045" s="26"/>
      <c r="BU1045" s="26"/>
      <c r="BV1045" s="26"/>
      <c r="BW1045" s="26"/>
    </row>
    <row r="1046" spans="21:75" s="13" customFormat="1">
      <c r="U1046" s="17"/>
      <c r="BL1046" s="26"/>
      <c r="BM1046" s="26"/>
      <c r="BN1046" s="26"/>
      <c r="BO1046" s="26"/>
      <c r="BP1046" s="26"/>
      <c r="BQ1046" s="26"/>
      <c r="BR1046" s="26"/>
      <c r="BS1046" s="26"/>
      <c r="BT1046" s="26"/>
      <c r="BU1046" s="26"/>
      <c r="BV1046" s="26"/>
      <c r="BW1046" s="26"/>
    </row>
    <row r="1047" spans="21:75" s="13" customFormat="1">
      <c r="U1047" s="17"/>
      <c r="BL1047" s="26"/>
      <c r="BM1047" s="26"/>
      <c r="BN1047" s="26"/>
      <c r="BO1047" s="26"/>
      <c r="BP1047" s="26"/>
      <c r="BQ1047" s="26"/>
      <c r="BR1047" s="26"/>
      <c r="BS1047" s="26"/>
      <c r="BT1047" s="26"/>
      <c r="BU1047" s="26"/>
      <c r="BV1047" s="26"/>
      <c r="BW1047" s="26"/>
    </row>
    <row r="1048" spans="21:75" s="13" customFormat="1">
      <c r="U1048" s="17"/>
      <c r="BL1048" s="26"/>
      <c r="BM1048" s="26"/>
      <c r="BN1048" s="26"/>
      <c r="BO1048" s="26"/>
      <c r="BP1048" s="26"/>
      <c r="BQ1048" s="26"/>
      <c r="BR1048" s="26"/>
      <c r="BS1048" s="26"/>
      <c r="BT1048" s="26"/>
      <c r="BU1048" s="26"/>
      <c r="BV1048" s="26"/>
      <c r="BW1048" s="26"/>
    </row>
    <row r="1049" spans="21:75" s="13" customFormat="1">
      <c r="U1049" s="17"/>
      <c r="BL1049" s="26"/>
      <c r="BM1049" s="26"/>
      <c r="BN1049" s="26"/>
      <c r="BO1049" s="26"/>
      <c r="BP1049" s="26"/>
      <c r="BQ1049" s="26"/>
      <c r="BR1049" s="26"/>
      <c r="BS1049" s="26"/>
      <c r="BT1049" s="26"/>
      <c r="BU1049" s="26"/>
      <c r="BV1049" s="26"/>
      <c r="BW1049" s="26"/>
    </row>
    <row r="1050" spans="21:75" s="13" customFormat="1">
      <c r="U1050" s="17"/>
      <c r="BL1050" s="26"/>
      <c r="BM1050" s="26"/>
      <c r="BN1050" s="26"/>
      <c r="BO1050" s="26"/>
      <c r="BP1050" s="26"/>
      <c r="BQ1050" s="26"/>
      <c r="BR1050" s="26"/>
      <c r="BS1050" s="26"/>
      <c r="BT1050" s="26"/>
      <c r="BU1050" s="26"/>
      <c r="BV1050" s="26"/>
      <c r="BW1050" s="26"/>
    </row>
    <row r="1051" spans="21:75" s="13" customFormat="1">
      <c r="U1051" s="17"/>
      <c r="BL1051" s="26"/>
      <c r="BM1051" s="26"/>
      <c r="BN1051" s="26"/>
      <c r="BO1051" s="26"/>
      <c r="BP1051" s="26"/>
      <c r="BQ1051" s="26"/>
      <c r="BR1051" s="26"/>
      <c r="BS1051" s="26"/>
      <c r="BT1051" s="26"/>
      <c r="BU1051" s="26"/>
      <c r="BV1051" s="26"/>
      <c r="BW1051" s="26"/>
    </row>
    <row r="1052" spans="21:75" s="13" customFormat="1">
      <c r="U1052" s="17"/>
      <c r="BL1052" s="26"/>
      <c r="BM1052" s="26"/>
      <c r="BN1052" s="26"/>
      <c r="BO1052" s="26"/>
      <c r="BP1052" s="26"/>
      <c r="BQ1052" s="26"/>
      <c r="BR1052" s="26"/>
      <c r="BS1052" s="26"/>
      <c r="BT1052" s="26"/>
      <c r="BU1052" s="26"/>
      <c r="BV1052" s="26"/>
      <c r="BW1052" s="26"/>
    </row>
    <row r="1053" spans="21:75" s="13" customFormat="1">
      <c r="U1053" s="17"/>
      <c r="BL1053" s="26"/>
      <c r="BM1053" s="26"/>
      <c r="BN1053" s="26"/>
      <c r="BO1053" s="26"/>
      <c r="BP1053" s="26"/>
      <c r="BQ1053" s="26"/>
      <c r="BR1053" s="26"/>
      <c r="BS1053" s="26"/>
      <c r="BT1053" s="26"/>
      <c r="BU1053" s="26"/>
      <c r="BV1053" s="26"/>
      <c r="BW1053" s="26"/>
    </row>
    <row r="1054" spans="21:75" s="13" customFormat="1">
      <c r="U1054" s="17"/>
      <c r="BL1054" s="26"/>
      <c r="BM1054" s="26"/>
      <c r="BN1054" s="26"/>
      <c r="BO1054" s="26"/>
      <c r="BP1054" s="26"/>
      <c r="BQ1054" s="26"/>
      <c r="BR1054" s="26"/>
      <c r="BS1054" s="26"/>
      <c r="BT1054" s="26"/>
      <c r="BU1054" s="26"/>
      <c r="BV1054" s="26"/>
      <c r="BW1054" s="26"/>
    </row>
    <row r="1055" spans="21:75" s="13" customFormat="1">
      <c r="U1055" s="17"/>
      <c r="BL1055" s="26"/>
      <c r="BM1055" s="26"/>
      <c r="BN1055" s="26"/>
      <c r="BO1055" s="26"/>
      <c r="BP1055" s="26"/>
      <c r="BQ1055" s="26"/>
      <c r="BR1055" s="26"/>
      <c r="BS1055" s="26"/>
      <c r="BT1055" s="26"/>
      <c r="BU1055" s="26"/>
      <c r="BV1055" s="26"/>
      <c r="BW1055" s="26"/>
    </row>
  </sheetData>
  <mergeCells count="202">
    <mergeCell ref="B78:C81"/>
    <mergeCell ref="G78:G86"/>
    <mergeCell ref="A109:C114"/>
    <mergeCell ref="G109:G117"/>
    <mergeCell ref="V109:AC109"/>
    <mergeCell ref="AD109:AG109"/>
    <mergeCell ref="AH109:AI109"/>
    <mergeCell ref="AD89:AG89"/>
    <mergeCell ref="AH89:AI89"/>
    <mergeCell ref="A99:C104"/>
    <mergeCell ref="G99:G107"/>
    <mergeCell ref="V99:AC99"/>
    <mergeCell ref="AD99:AG99"/>
    <mergeCell ref="AH99:AI99"/>
    <mergeCell ref="Q79:R79"/>
    <mergeCell ref="I84:J84"/>
    <mergeCell ref="K84:M84"/>
    <mergeCell ref="N84:O84"/>
    <mergeCell ref="V78:AC78"/>
    <mergeCell ref="AD78:AG78"/>
    <mergeCell ref="BJ78:BK78"/>
    <mergeCell ref="Q74:R74"/>
    <mergeCell ref="N75:O75"/>
    <mergeCell ref="Q75:R75"/>
    <mergeCell ref="I78:S78"/>
    <mergeCell ref="Q84:R84"/>
    <mergeCell ref="N85:O85"/>
    <mergeCell ref="Q85:R85"/>
    <mergeCell ref="A89:C94"/>
    <mergeCell ref="G89:G97"/>
    <mergeCell ref="V89:AC89"/>
    <mergeCell ref="BC79:BC84"/>
    <mergeCell ref="BE79:BE84"/>
    <mergeCell ref="BG79:BG84"/>
    <mergeCell ref="Q80:R80"/>
    <mergeCell ref="I81:S81"/>
    <mergeCell ref="N82:O82"/>
    <mergeCell ref="Q82:R82"/>
    <mergeCell ref="K83:M83"/>
    <mergeCell ref="N83:O83"/>
    <mergeCell ref="Q83:R83"/>
    <mergeCell ref="AQ79:AQ84"/>
    <mergeCell ref="AS79:AS84"/>
    <mergeCell ref="AU79:AU84"/>
    <mergeCell ref="AJ78:AN78"/>
    <mergeCell ref="AO78:BA78"/>
    <mergeCell ref="BB78:BI78"/>
    <mergeCell ref="AW79:AW84"/>
    <mergeCell ref="AY79:AY84"/>
    <mergeCell ref="BA79:BA84"/>
    <mergeCell ref="AJ68:AN68"/>
    <mergeCell ref="AO68:BA68"/>
    <mergeCell ref="BB68:BI68"/>
    <mergeCell ref="BA69:BA74"/>
    <mergeCell ref="BC69:BC74"/>
    <mergeCell ref="BE69:BE74"/>
    <mergeCell ref="BG69:BG74"/>
    <mergeCell ref="BJ68:BK68"/>
    <mergeCell ref="Q69:R69"/>
    <mergeCell ref="AQ69:AQ74"/>
    <mergeCell ref="AS69:AS74"/>
    <mergeCell ref="AU69:AU74"/>
    <mergeCell ref="AW69:AW74"/>
    <mergeCell ref="AY69:AY74"/>
    <mergeCell ref="B68:C71"/>
    <mergeCell ref="G68:G76"/>
    <mergeCell ref="I68:S68"/>
    <mergeCell ref="V68:AC68"/>
    <mergeCell ref="AD68:AG68"/>
    <mergeCell ref="Q73:R73"/>
    <mergeCell ref="I74:J74"/>
    <mergeCell ref="K74:M74"/>
    <mergeCell ref="N74:O74"/>
    <mergeCell ref="Q70:R70"/>
    <mergeCell ref="I71:S71"/>
    <mergeCell ref="N72:O72"/>
    <mergeCell ref="Q72:R72"/>
    <mergeCell ref="K73:M73"/>
    <mergeCell ref="N73:O73"/>
    <mergeCell ref="AJ58:AN58"/>
    <mergeCell ref="AO58:BA58"/>
    <mergeCell ref="BB58:BI58"/>
    <mergeCell ref="BJ58:BK58"/>
    <mergeCell ref="AQ59:AQ64"/>
    <mergeCell ref="AS59:AS64"/>
    <mergeCell ref="AU59:AU64"/>
    <mergeCell ref="AW59:AW64"/>
    <mergeCell ref="AY59:AY64"/>
    <mergeCell ref="BA59:BA64"/>
    <mergeCell ref="BC59:BC64"/>
    <mergeCell ref="BE59:BE64"/>
    <mergeCell ref="BG59:BG64"/>
    <mergeCell ref="B58:C61"/>
    <mergeCell ref="G58:G66"/>
    <mergeCell ref="I58:S58"/>
    <mergeCell ref="V58:AC58"/>
    <mergeCell ref="AD58:AG58"/>
    <mergeCell ref="K64:M64"/>
    <mergeCell ref="N64:O64"/>
    <mergeCell ref="Q64:R64"/>
    <mergeCell ref="N65:O65"/>
    <mergeCell ref="I61:S61"/>
    <mergeCell ref="N62:O62"/>
    <mergeCell ref="Q62:R62"/>
    <mergeCell ref="K63:M63"/>
    <mergeCell ref="N63:O63"/>
    <mergeCell ref="Q63:R63"/>
    <mergeCell ref="I64:J64"/>
    <mergeCell ref="Q65:R65"/>
    <mergeCell ref="AJ48:AN48"/>
    <mergeCell ref="AO48:BA48"/>
    <mergeCell ref="BB48:BI48"/>
    <mergeCell ref="BJ48:BK48"/>
    <mergeCell ref="AQ49:AQ54"/>
    <mergeCell ref="AS49:AS54"/>
    <mergeCell ref="AU49:AU54"/>
    <mergeCell ref="AW49:AW54"/>
    <mergeCell ref="AY49:AY54"/>
    <mergeCell ref="BA49:BA54"/>
    <mergeCell ref="BC49:BC54"/>
    <mergeCell ref="BE49:BE54"/>
    <mergeCell ref="BG49:BG54"/>
    <mergeCell ref="B48:C51"/>
    <mergeCell ref="G48:G56"/>
    <mergeCell ref="I48:S48"/>
    <mergeCell ref="V48:AC48"/>
    <mergeCell ref="AD48:AG48"/>
    <mergeCell ref="K54:M54"/>
    <mergeCell ref="N54:O54"/>
    <mergeCell ref="Q54:R54"/>
    <mergeCell ref="N55:O55"/>
    <mergeCell ref="I51:S51"/>
    <mergeCell ref="N52:O52"/>
    <mergeCell ref="Q52:R52"/>
    <mergeCell ref="K53:M53"/>
    <mergeCell ref="N53:O53"/>
    <mergeCell ref="Q53:R53"/>
    <mergeCell ref="I54:J54"/>
    <mergeCell ref="Q55:R55"/>
    <mergeCell ref="BJ38:BK38"/>
    <mergeCell ref="Q34:R34"/>
    <mergeCell ref="N35:O35"/>
    <mergeCell ref="Q35:R35"/>
    <mergeCell ref="BE29:BE34"/>
    <mergeCell ref="BG29:BG34"/>
    <mergeCell ref="BC39:BC44"/>
    <mergeCell ref="BE39:BE44"/>
    <mergeCell ref="BG39:BG44"/>
    <mergeCell ref="I41:S41"/>
    <mergeCell ref="N42:O42"/>
    <mergeCell ref="Q42:R42"/>
    <mergeCell ref="K43:M43"/>
    <mergeCell ref="N43:O43"/>
    <mergeCell ref="Q43:R43"/>
    <mergeCell ref="I44:J44"/>
    <mergeCell ref="AQ39:AQ44"/>
    <mergeCell ref="AS39:AS44"/>
    <mergeCell ref="AU39:AU44"/>
    <mergeCell ref="AW39:AW44"/>
    <mergeCell ref="AY39:AY44"/>
    <mergeCell ref="BA39:BA44"/>
    <mergeCell ref="B38:C41"/>
    <mergeCell ref="G38:G46"/>
    <mergeCell ref="I38:S38"/>
    <mergeCell ref="K44:M44"/>
    <mergeCell ref="N44:O44"/>
    <mergeCell ref="Q44:R44"/>
    <mergeCell ref="N45:O45"/>
    <mergeCell ref="BA29:BA34"/>
    <mergeCell ref="BC29:BC34"/>
    <mergeCell ref="I31:S31"/>
    <mergeCell ref="N32:O32"/>
    <mergeCell ref="Q32:R32"/>
    <mergeCell ref="K33:M33"/>
    <mergeCell ref="N33:O33"/>
    <mergeCell ref="Q33:R33"/>
    <mergeCell ref="V38:AC38"/>
    <mergeCell ref="AD38:AG38"/>
    <mergeCell ref="AJ38:AN38"/>
    <mergeCell ref="AO38:BA38"/>
    <mergeCell ref="BB38:BI38"/>
    <mergeCell ref="Q45:R45"/>
    <mergeCell ref="AD28:AG28"/>
    <mergeCell ref="AJ28:AN28"/>
    <mergeCell ref="AO28:BA28"/>
    <mergeCell ref="BB28:BI28"/>
    <mergeCell ref="BJ28:BK28"/>
    <mergeCell ref="AQ29:AQ34"/>
    <mergeCell ref="AS29:AS34"/>
    <mergeCell ref="AU29:AU34"/>
    <mergeCell ref="AW29:AW34"/>
    <mergeCell ref="AY29:AY34"/>
    <mergeCell ref="V17:AC17"/>
    <mergeCell ref="V25:AC25"/>
    <mergeCell ref="B28:C31"/>
    <mergeCell ref="G28:G36"/>
    <mergeCell ref="I28:P28"/>
    <mergeCell ref="R28:S28"/>
    <mergeCell ref="V28:AC28"/>
    <mergeCell ref="I34:J34"/>
    <mergeCell ref="K34:M34"/>
    <mergeCell ref="N34:O34"/>
  </mergeCells>
  <dataValidations count="11">
    <dataValidation type="list" allowBlank="1" showInputMessage="1" showErrorMessage="1" sqref="C36 C46 C56 C66 C76 C86">
      <formula1>"1,2,3"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J32 M32 J42 M42 J52 M52 J62 M62 J72 M72 J82 M82">
      <formula1>"-5, -4, -3, -2, -1, 0, D3, 2D3, D6, 2D6, 1, 2, 3, 4, 5"</formula1>
    </dataValidation>
    <dataValidation type="list" allowBlank="1" showInputMessage="1" showErrorMessage="1" sqref="O40 O30 O50 O60 O70 O80">
      <formula1>"D3, 2D3, D6, 2D6, 2D6 pick highest, Less than 3 counts as 3, 1, 2, 3, 4, 5, 6, 7, 8, 9, 10, 11, 12, 13, 14, 15, 16, 17, 18, 19, 20"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K30 K40 K50 K60 K70 K80">
      <formula1>"Auto Hit, 2+, 3+, 4+, 5+, 6+, D3, 2D3, D6"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7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8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8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9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0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1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2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3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4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5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6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7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8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9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0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1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2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3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4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5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6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7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8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9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0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1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2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3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4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5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2017-06-11T15:42:44Z</dcterms:created>
  <dcterms:modified xsi:type="dcterms:W3CDTF">2017-12-18T18:21:23Z</dcterms:modified>
</cp:coreProperties>
</file>