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A8D9A602-AF77-4C4B-BCB8-0958658995C2}" xr6:coauthVersionLast="47" xr6:coauthVersionMax="47" xr10:uidLastSave="{00000000-0000-0000-0000-000000000000}"/>
  <bookViews>
    <workbookView xWindow="-120" yWindow="-120" windowWidth="24240" windowHeight="13140" xr2:uid="{DE858BBC-8750-49B4-8B76-EADDE55A1DA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5" i="1" l="1"/>
  <c r="Y10" i="1"/>
  <c r="Y9" i="1"/>
  <c r="V10" i="1"/>
  <c r="V9" i="1"/>
  <c r="L31" i="1"/>
  <c r="L32" i="1"/>
  <c r="L33" i="1"/>
  <c r="O36" i="1"/>
  <c r="Q36" i="1" s="1"/>
  <c r="O37" i="1"/>
  <c r="Q37" i="1" s="1"/>
  <c r="O38" i="1"/>
  <c r="Q38" i="1" s="1"/>
  <c r="O39" i="1"/>
  <c r="Q39" i="1" s="1"/>
  <c r="O40" i="1"/>
  <c r="Q40" i="1" s="1"/>
  <c r="P46" i="1"/>
  <c r="P16" i="1"/>
  <c r="O16" i="1"/>
  <c r="N16" i="1"/>
  <c r="R16" i="1" s="1"/>
  <c r="M16" i="1"/>
  <c r="P15" i="1"/>
  <c r="O15" i="1"/>
  <c r="M15" i="1"/>
  <c r="N15" i="1" s="1"/>
  <c r="P14" i="1"/>
  <c r="O14" i="1"/>
  <c r="M14" i="1"/>
  <c r="N14" i="1" s="1"/>
  <c r="R14" i="1" s="1"/>
  <c r="P13" i="1"/>
  <c r="O13" i="1"/>
  <c r="M13" i="1"/>
  <c r="N13" i="1" s="1"/>
  <c r="P12" i="1"/>
  <c r="O12" i="1"/>
  <c r="M12" i="1"/>
  <c r="N12" i="1" s="1"/>
  <c r="P11" i="1"/>
  <c r="O11" i="1"/>
  <c r="M11" i="1"/>
  <c r="N11" i="1" s="1"/>
  <c r="P10" i="1"/>
  <c r="O10" i="1"/>
  <c r="M10" i="1"/>
  <c r="N10" i="1" s="1"/>
  <c r="P9" i="1"/>
  <c r="O9" i="1"/>
  <c r="M9" i="1"/>
  <c r="N9" i="1" s="1"/>
  <c r="P8" i="1"/>
  <c r="O8" i="1"/>
  <c r="M8" i="1"/>
  <c r="N8" i="1" s="1"/>
  <c r="P7" i="1"/>
  <c r="O7" i="1"/>
  <c r="M7" i="1"/>
  <c r="N7" i="1" s="1"/>
  <c r="P6" i="1"/>
  <c r="O6" i="1"/>
  <c r="M6" i="1"/>
  <c r="N6" i="1" s="1"/>
  <c r="P45" i="1"/>
  <c r="P44" i="1" l="1"/>
  <c r="Q7" i="1"/>
  <c r="R7" i="1"/>
  <c r="Q11" i="1"/>
  <c r="R11" i="1"/>
  <c r="R6" i="1"/>
  <c r="Q6" i="1"/>
  <c r="R10" i="1"/>
  <c r="Q10" i="1"/>
  <c r="Q15" i="1"/>
  <c r="R15" i="1"/>
  <c r="R9" i="1"/>
  <c r="Q9" i="1"/>
  <c r="Q13" i="1"/>
  <c r="R13" i="1"/>
  <c r="R8" i="1"/>
  <c r="Q8" i="1"/>
  <c r="R12" i="1"/>
  <c r="Q12" i="1"/>
  <c r="Q14" i="1"/>
  <c r="Q16" i="1"/>
  <c r="Y14" i="1" l="1"/>
  <c r="V14" i="1"/>
  <c r="V15" i="1"/>
</calcChain>
</file>

<file path=xl/sharedStrings.xml><?xml version="1.0" encoding="utf-8"?>
<sst xmlns="http://schemas.openxmlformats.org/spreadsheetml/2006/main" count="110" uniqueCount="78">
  <si>
    <t xml:space="preserve">MARK SHEET </t>
  </si>
  <si>
    <t>s.no.</t>
  </si>
  <si>
    <t>Name</t>
  </si>
  <si>
    <t>FATHER NAME</t>
  </si>
  <si>
    <t>MOTHER NAME</t>
  </si>
  <si>
    <t>CLASS</t>
  </si>
  <si>
    <t>Roll no.</t>
  </si>
  <si>
    <t>english</t>
  </si>
  <si>
    <t>hindi</t>
  </si>
  <si>
    <t>science</t>
  </si>
  <si>
    <t>maths</t>
  </si>
  <si>
    <t>sst</t>
  </si>
  <si>
    <t>total</t>
  </si>
  <si>
    <t>%</t>
  </si>
  <si>
    <t>MIN</t>
  </si>
  <si>
    <t>MAX</t>
  </si>
  <si>
    <t>Grade</t>
  </si>
  <si>
    <t>PASS\FAIL</t>
  </si>
  <si>
    <t>A</t>
  </si>
  <si>
    <t>RAM</t>
  </si>
  <si>
    <t>SUMMAN</t>
  </si>
  <si>
    <t>12TH</t>
  </si>
  <si>
    <t xml:space="preserve">B </t>
  </si>
  <si>
    <t>SHYAM</t>
  </si>
  <si>
    <t>SITA</t>
  </si>
  <si>
    <t>D</t>
  </si>
  <si>
    <t>SURESH</t>
  </si>
  <si>
    <t>GEETA</t>
  </si>
  <si>
    <t>E</t>
  </si>
  <si>
    <t>MOHAN</t>
  </si>
  <si>
    <t>SUNITA</t>
  </si>
  <si>
    <t>F</t>
  </si>
  <si>
    <t>ROHAN</t>
  </si>
  <si>
    <t>MONIKA</t>
  </si>
  <si>
    <t>G</t>
  </si>
  <si>
    <t>SUBHAM</t>
  </si>
  <si>
    <t>SONI</t>
  </si>
  <si>
    <t>H</t>
  </si>
  <si>
    <t>AMIT</t>
  </si>
  <si>
    <t>SONIKA</t>
  </si>
  <si>
    <t>I</t>
  </si>
  <si>
    <t>SUMIT</t>
  </si>
  <si>
    <t>RITU</t>
  </si>
  <si>
    <t>J</t>
  </si>
  <si>
    <t>AJAY</t>
  </si>
  <si>
    <t>CHINKI</t>
  </si>
  <si>
    <t>K</t>
  </si>
  <si>
    <t>BRIJESH</t>
  </si>
  <si>
    <t>MINKI</t>
  </si>
  <si>
    <t>L</t>
  </si>
  <si>
    <t>DEEPAK</t>
  </si>
  <si>
    <t>MINI</t>
  </si>
  <si>
    <t>REPORT CARD</t>
  </si>
  <si>
    <t>ROLL NO.</t>
  </si>
  <si>
    <t>NAME</t>
  </si>
  <si>
    <t xml:space="preserve">FATHER </t>
  </si>
  <si>
    <t xml:space="preserve">MOTHER NAME </t>
  </si>
  <si>
    <t>SUB</t>
  </si>
  <si>
    <t>TOTAL MARKS</t>
  </si>
  <si>
    <t xml:space="preserve">PASSING MARKS </t>
  </si>
  <si>
    <t>OBTAIN MARKS\80</t>
  </si>
  <si>
    <t>OBTAIN MARKS\20</t>
  </si>
  <si>
    <t>TOTAL</t>
  </si>
  <si>
    <t>ENGLISH</t>
  </si>
  <si>
    <t>HINDI</t>
  </si>
  <si>
    <t>SCIENCE</t>
  </si>
  <si>
    <t>MATHS</t>
  </si>
  <si>
    <t>SST</t>
  </si>
  <si>
    <t>GRADE</t>
  </si>
  <si>
    <t>RESULT</t>
  </si>
  <si>
    <t>Gender</t>
  </si>
  <si>
    <t>Male</t>
  </si>
  <si>
    <t>Female</t>
  </si>
  <si>
    <t>Count</t>
  </si>
  <si>
    <t>Male/with A grade</t>
  </si>
  <si>
    <t>Female/with b grade</t>
  </si>
  <si>
    <t>Salary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</si>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</sst>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 val="double"/>
      <sz val="36"/>
      <color theme="9" tint="-0.499984740745262"/>
      <name val="Algerian"/>
      <family val="5"/>
    </font>
    <font>
      <sz val="10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u val="double"/>
      <sz val="48"/>
      <color theme="9" tint="-0.499984740745262"/>
      <name val="Algerian"/>
      <family val="5"/>
    </font>
    <font>
      <u val="double"/>
      <sz val="12"/>
      <color theme="9" tint="-0.499984740745262"/>
      <name val="Algerian"/>
      <family val="5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7" xfId="0" applyBorder="1"/>
    <xf numFmtId="0" fontId="2" fillId="0" borderId="17" xfId="0" applyFont="1" applyBorder="1"/>
    <xf numFmtId="0" fontId="3" fillId="3" borderId="17" xfId="0" applyFont="1" applyFill="1" applyBorder="1"/>
    <xf numFmtId="0" fontId="0" fillId="4" borderId="17" xfId="0" applyFill="1" applyBorder="1"/>
    <xf numFmtId="0" fontId="6" fillId="6" borderId="1" xfId="0" applyFont="1" applyFill="1" applyBorder="1"/>
    <xf numFmtId="0" fontId="6" fillId="6" borderId="0" xfId="0" applyFont="1" applyFill="1"/>
    <xf numFmtId="0" fontId="6" fillId="6" borderId="2" xfId="0" applyFont="1" applyFill="1" applyBorder="1"/>
    <xf numFmtId="0" fontId="6" fillId="6" borderId="17" xfId="0" applyFont="1" applyFill="1" applyBorder="1"/>
    <xf numFmtId="0" fontId="6" fillId="6" borderId="3" xfId="0" applyFont="1" applyFill="1" applyBorder="1"/>
    <xf numFmtId="0" fontId="6" fillId="6" borderId="4" xfId="0" applyFont="1" applyFill="1" applyBorder="1"/>
    <xf numFmtId="0" fontId="6" fillId="6" borderId="5" xfId="0" applyFont="1" applyFill="1" applyBorder="1"/>
    <xf numFmtId="0" fontId="4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17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13" xfId="0" applyFont="1" applyFill="1" applyBorder="1" applyAlignment="1">
      <alignment horizontal="center"/>
    </xf>
    <xf numFmtId="0" fontId="5" fillId="5" borderId="14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17" xfId="0" applyFill="1" applyBorder="1"/>
    <xf numFmtId="0" fontId="0" fillId="8" borderId="1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Nikita%20mark%20sheet.xlsx" TargetMode="External"/><Relationship Id="rId1" Type="http://schemas.openxmlformats.org/officeDocument/2006/relationships/externalLinkPath" Target="/Users/admin/Desktop/Nikita%20mark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7">
          <cell r="B7" t="str">
            <v>s.no.</v>
          </cell>
          <cell r="C7" t="str">
            <v>Name</v>
          </cell>
          <cell r="D7" t="str">
            <v>FATHER NAME</v>
          </cell>
          <cell r="E7" t="str">
            <v>MOTHER NAME</v>
          </cell>
          <cell r="F7" t="str">
            <v>CLASS</v>
          </cell>
          <cell r="G7" t="str">
            <v>Roll no.</v>
          </cell>
          <cell r="H7" t="str">
            <v>english</v>
          </cell>
          <cell r="I7" t="str">
            <v>hindi</v>
          </cell>
          <cell r="J7" t="str">
            <v>science</v>
          </cell>
          <cell r="K7" t="str">
            <v>maths</v>
          </cell>
          <cell r="L7" t="str">
            <v>sst</v>
          </cell>
          <cell r="M7" t="str">
            <v>total</v>
          </cell>
          <cell r="N7" t="str">
            <v>%</v>
          </cell>
          <cell r="O7" t="str">
            <v>MIN</v>
          </cell>
          <cell r="P7" t="str">
            <v>MAX</v>
          </cell>
          <cell r="Q7" t="str">
            <v>Grade</v>
          </cell>
          <cell r="R7" t="str">
            <v>PASS\FAIL</v>
          </cell>
        </row>
        <row r="8">
          <cell r="B8">
            <v>1</v>
          </cell>
          <cell r="C8" t="str">
            <v>A</v>
          </cell>
          <cell r="D8" t="str">
            <v>RAM</v>
          </cell>
          <cell r="E8" t="str">
            <v>SUMMAN</v>
          </cell>
          <cell r="F8" t="str">
            <v>12TH</v>
          </cell>
          <cell r="G8">
            <v>1</v>
          </cell>
          <cell r="H8">
            <v>69</v>
          </cell>
          <cell r="I8">
            <v>71</v>
          </cell>
          <cell r="J8">
            <v>78</v>
          </cell>
          <cell r="K8">
            <v>65</v>
          </cell>
          <cell r="L8">
            <v>63</v>
          </cell>
          <cell r="M8">
            <v>346</v>
          </cell>
          <cell r="N8">
            <v>69.2</v>
          </cell>
          <cell r="O8">
            <v>63</v>
          </cell>
          <cell r="P8">
            <v>78</v>
          </cell>
          <cell r="Q8" t="str">
            <v>A</v>
          </cell>
          <cell r="R8" t="str">
            <v>PASS</v>
          </cell>
        </row>
        <row r="9">
          <cell r="B9">
            <v>2</v>
          </cell>
          <cell r="C9" t="str">
            <v xml:space="preserve">B </v>
          </cell>
          <cell r="D9" t="str">
            <v>SHYAM</v>
          </cell>
          <cell r="E9" t="str">
            <v>SITA</v>
          </cell>
          <cell r="F9" t="str">
            <v>12TH</v>
          </cell>
          <cell r="G9">
            <v>2</v>
          </cell>
          <cell r="H9">
            <v>34</v>
          </cell>
          <cell r="I9">
            <v>77</v>
          </cell>
          <cell r="J9">
            <v>78</v>
          </cell>
          <cell r="K9">
            <v>50</v>
          </cell>
          <cell r="L9">
            <v>80</v>
          </cell>
          <cell r="M9">
            <v>319</v>
          </cell>
          <cell r="N9">
            <v>63.8</v>
          </cell>
          <cell r="O9">
            <v>34</v>
          </cell>
          <cell r="P9">
            <v>80</v>
          </cell>
          <cell r="Q9" t="str">
            <v>A</v>
          </cell>
          <cell r="R9" t="str">
            <v>PASS</v>
          </cell>
        </row>
        <row r="10">
          <cell r="B10">
            <v>3</v>
          </cell>
          <cell r="C10" t="str">
            <v>D</v>
          </cell>
          <cell r="D10" t="str">
            <v>SURESH</v>
          </cell>
          <cell r="E10" t="str">
            <v>GEETA</v>
          </cell>
          <cell r="F10" t="str">
            <v>12TH</v>
          </cell>
          <cell r="G10">
            <v>3</v>
          </cell>
          <cell r="H10">
            <v>55</v>
          </cell>
          <cell r="I10">
            <v>66</v>
          </cell>
          <cell r="J10">
            <v>65</v>
          </cell>
          <cell r="K10">
            <v>35</v>
          </cell>
          <cell r="L10">
            <v>64</v>
          </cell>
          <cell r="M10">
            <v>285</v>
          </cell>
          <cell r="N10">
            <v>57</v>
          </cell>
          <cell r="O10">
            <v>35</v>
          </cell>
          <cell r="P10">
            <v>66</v>
          </cell>
          <cell r="Q10" t="str">
            <v>B</v>
          </cell>
          <cell r="R10" t="str">
            <v>PASS</v>
          </cell>
        </row>
        <row r="11">
          <cell r="B11">
            <v>4</v>
          </cell>
          <cell r="C11" t="str">
            <v>E</v>
          </cell>
          <cell r="D11" t="str">
            <v>MOHAN</v>
          </cell>
          <cell r="E11" t="str">
            <v>SUNITA</v>
          </cell>
          <cell r="F11" t="str">
            <v>12TH</v>
          </cell>
          <cell r="G11">
            <v>4</v>
          </cell>
          <cell r="H11">
            <v>69</v>
          </cell>
          <cell r="I11">
            <v>58</v>
          </cell>
          <cell r="J11">
            <v>53</v>
          </cell>
          <cell r="K11">
            <v>78</v>
          </cell>
          <cell r="L11">
            <v>53</v>
          </cell>
          <cell r="M11">
            <v>311</v>
          </cell>
          <cell r="N11">
            <v>62.2</v>
          </cell>
          <cell r="O11">
            <v>53</v>
          </cell>
          <cell r="P11">
            <v>78</v>
          </cell>
          <cell r="Q11" t="str">
            <v>A</v>
          </cell>
          <cell r="R11" t="str">
            <v>PASS</v>
          </cell>
        </row>
        <row r="12">
          <cell r="B12">
            <v>5</v>
          </cell>
          <cell r="C12" t="str">
            <v>F</v>
          </cell>
          <cell r="D12" t="str">
            <v>ROHAN</v>
          </cell>
          <cell r="E12" t="str">
            <v>MONIKA</v>
          </cell>
          <cell r="F12" t="str">
            <v>12TH</v>
          </cell>
          <cell r="G12">
            <v>5</v>
          </cell>
          <cell r="H12">
            <v>78</v>
          </cell>
          <cell r="I12">
            <v>37</v>
          </cell>
          <cell r="J12">
            <v>54</v>
          </cell>
          <cell r="K12">
            <v>74</v>
          </cell>
          <cell r="L12">
            <v>69</v>
          </cell>
          <cell r="M12">
            <v>312</v>
          </cell>
          <cell r="N12">
            <v>62.4</v>
          </cell>
          <cell r="O12">
            <v>37</v>
          </cell>
          <cell r="P12">
            <v>78</v>
          </cell>
          <cell r="Q12" t="str">
            <v>A</v>
          </cell>
          <cell r="R12" t="str">
            <v>PASS</v>
          </cell>
        </row>
        <row r="13">
          <cell r="B13">
            <v>6</v>
          </cell>
          <cell r="C13" t="str">
            <v>G</v>
          </cell>
          <cell r="D13" t="str">
            <v>SUBHAM</v>
          </cell>
          <cell r="E13" t="str">
            <v>SONI</v>
          </cell>
          <cell r="F13" t="str">
            <v>12TH</v>
          </cell>
          <cell r="G13">
            <v>6</v>
          </cell>
          <cell r="H13">
            <v>60</v>
          </cell>
          <cell r="I13">
            <v>47</v>
          </cell>
          <cell r="J13">
            <v>43</v>
          </cell>
          <cell r="K13">
            <v>47</v>
          </cell>
          <cell r="L13">
            <v>71</v>
          </cell>
          <cell r="M13">
            <v>268</v>
          </cell>
          <cell r="N13">
            <v>53.6</v>
          </cell>
          <cell r="O13">
            <v>43</v>
          </cell>
          <cell r="P13">
            <v>71</v>
          </cell>
          <cell r="Q13" t="str">
            <v>B</v>
          </cell>
          <cell r="R13" t="str">
            <v>PASS</v>
          </cell>
        </row>
        <row r="14">
          <cell r="B14">
            <v>7</v>
          </cell>
          <cell r="C14" t="str">
            <v>H</v>
          </cell>
          <cell r="D14" t="str">
            <v>AMIT</v>
          </cell>
          <cell r="E14" t="str">
            <v>SONIKA</v>
          </cell>
          <cell r="F14" t="str">
            <v>12TH</v>
          </cell>
          <cell r="G14">
            <v>7</v>
          </cell>
          <cell r="H14">
            <v>63</v>
          </cell>
          <cell r="I14">
            <v>53</v>
          </cell>
          <cell r="J14">
            <v>72</v>
          </cell>
          <cell r="K14">
            <v>58</v>
          </cell>
          <cell r="L14">
            <v>57</v>
          </cell>
          <cell r="M14">
            <v>303</v>
          </cell>
          <cell r="N14">
            <v>60.6</v>
          </cell>
          <cell r="O14">
            <v>53</v>
          </cell>
          <cell r="P14">
            <v>72</v>
          </cell>
          <cell r="Q14" t="str">
            <v>A</v>
          </cell>
          <cell r="R14" t="str">
            <v>PASS</v>
          </cell>
        </row>
        <row r="15">
          <cell r="B15">
            <v>8</v>
          </cell>
          <cell r="C15" t="str">
            <v>I</v>
          </cell>
          <cell r="D15" t="str">
            <v>SUMIT</v>
          </cell>
          <cell r="E15" t="str">
            <v>RITU</v>
          </cell>
          <cell r="F15" t="str">
            <v>12TH</v>
          </cell>
          <cell r="G15">
            <v>8</v>
          </cell>
          <cell r="H15">
            <v>61</v>
          </cell>
          <cell r="I15">
            <v>76</v>
          </cell>
          <cell r="J15">
            <v>46</v>
          </cell>
          <cell r="K15">
            <v>80</v>
          </cell>
          <cell r="L15">
            <v>52</v>
          </cell>
          <cell r="M15">
            <v>315</v>
          </cell>
          <cell r="N15">
            <v>63</v>
          </cell>
          <cell r="O15">
            <v>46</v>
          </cell>
          <cell r="P15">
            <v>80</v>
          </cell>
          <cell r="Q15" t="str">
            <v>A</v>
          </cell>
          <cell r="R15" t="str">
            <v>PASS</v>
          </cell>
        </row>
        <row r="16">
          <cell r="B16">
            <v>9</v>
          </cell>
          <cell r="C16" t="str">
            <v>J</v>
          </cell>
          <cell r="D16" t="str">
            <v>AJAY</v>
          </cell>
          <cell r="E16" t="str">
            <v>CHINKI</v>
          </cell>
          <cell r="F16" t="str">
            <v>12TH</v>
          </cell>
          <cell r="G16">
            <v>9</v>
          </cell>
          <cell r="H16">
            <v>55</v>
          </cell>
          <cell r="I16">
            <v>54</v>
          </cell>
          <cell r="J16">
            <v>50</v>
          </cell>
          <cell r="K16">
            <v>61</v>
          </cell>
          <cell r="L16">
            <v>71</v>
          </cell>
          <cell r="M16">
            <v>291</v>
          </cell>
          <cell r="N16">
            <v>58.2</v>
          </cell>
          <cell r="O16">
            <v>50</v>
          </cell>
          <cell r="P16">
            <v>71</v>
          </cell>
          <cell r="Q16" t="str">
            <v>B</v>
          </cell>
          <cell r="R16" t="str">
            <v>PASS</v>
          </cell>
        </row>
        <row r="17">
          <cell r="B17">
            <v>10</v>
          </cell>
          <cell r="C17" t="str">
            <v>K</v>
          </cell>
          <cell r="D17" t="str">
            <v>BRIJESH</v>
          </cell>
          <cell r="E17" t="str">
            <v>MINKI</v>
          </cell>
          <cell r="F17" t="str">
            <v>12TH</v>
          </cell>
          <cell r="G17">
            <v>10</v>
          </cell>
          <cell r="H17">
            <v>42</v>
          </cell>
          <cell r="I17">
            <v>59</v>
          </cell>
          <cell r="J17">
            <v>51</v>
          </cell>
          <cell r="K17">
            <v>69</v>
          </cell>
          <cell r="L17">
            <v>74</v>
          </cell>
          <cell r="M17">
            <v>295</v>
          </cell>
          <cell r="N17">
            <v>59</v>
          </cell>
          <cell r="O17">
            <v>42</v>
          </cell>
          <cell r="P17">
            <v>74</v>
          </cell>
          <cell r="Q17" t="str">
            <v>B</v>
          </cell>
          <cell r="R17" t="str">
            <v>PASS</v>
          </cell>
        </row>
        <row r="18">
          <cell r="B18">
            <v>11</v>
          </cell>
          <cell r="C18" t="str">
            <v>L</v>
          </cell>
          <cell r="D18" t="str">
            <v>DEEPAK</v>
          </cell>
          <cell r="E18" t="str">
            <v>MINI</v>
          </cell>
          <cell r="F18" t="str">
            <v>12TH</v>
          </cell>
          <cell r="G18">
            <v>11</v>
          </cell>
          <cell r="H18">
            <v>54</v>
          </cell>
          <cell r="I18">
            <v>52</v>
          </cell>
          <cell r="J18">
            <v>38</v>
          </cell>
          <cell r="K18">
            <v>38</v>
          </cell>
          <cell r="L18">
            <v>41</v>
          </cell>
          <cell r="M18">
            <v>223</v>
          </cell>
          <cell r="N18">
            <v>44.6</v>
          </cell>
          <cell r="O18">
            <v>38</v>
          </cell>
          <cell r="P18">
            <v>54</v>
          </cell>
          <cell r="Q18" t="str">
            <v>C</v>
          </cell>
          <cell r="R18" t="str">
            <v>PASS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2F37E-7917-4057-ADA5-5346BA1286E9}">
  <dimension ref="A1:AE85"/>
  <sheetViews>
    <sheetView tabSelected="1" topLeftCell="F1" workbookViewId="0">
      <selection activeCell="Q20" sqref="Q20"/>
    </sheetView>
  </sheetViews>
  <sheetFormatPr defaultRowHeight="15" x14ac:dyDescent="0.25"/>
  <cols>
    <col min="21" max="21" width="19.7109375" bestFit="1" customWidth="1"/>
    <col min="22" max="22" width="8.42578125" bestFit="1" customWidth="1"/>
    <col min="24" max="24" width="19" customWidth="1"/>
  </cols>
  <sheetData>
    <row r="1" spans="1:26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26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26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1"/>
      <c r="R4" s="1"/>
    </row>
    <row r="5" spans="1:26" x14ac:dyDescent="0.25">
      <c r="A5" s="3" t="s">
        <v>1</v>
      </c>
      <c r="B5" s="3" t="s">
        <v>2</v>
      </c>
      <c r="C5" s="3" t="s">
        <v>70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16</v>
      </c>
      <c r="R5" s="3" t="s">
        <v>17</v>
      </c>
      <c r="S5" s="3" t="s">
        <v>76</v>
      </c>
    </row>
    <row r="6" spans="1:26" x14ac:dyDescent="0.25">
      <c r="A6" s="4">
        <v>1</v>
      </c>
      <c r="B6" s="4" t="s">
        <v>18</v>
      </c>
      <c r="C6" s="4" t="s">
        <v>71</v>
      </c>
      <c r="D6" s="4" t="s">
        <v>19</v>
      </c>
      <c r="E6" s="4" t="s">
        <v>20</v>
      </c>
      <c r="F6" s="4" t="s">
        <v>21</v>
      </c>
      <c r="G6" s="4">
        <v>1</v>
      </c>
      <c r="H6" s="4">
        <v>89</v>
      </c>
      <c r="I6" s="4">
        <v>71</v>
      </c>
      <c r="J6" s="4">
        <v>78</v>
      </c>
      <c r="K6" s="4">
        <v>65</v>
      </c>
      <c r="L6" s="4">
        <v>63</v>
      </c>
      <c r="M6" s="4">
        <f>SUM(H6:L6)</f>
        <v>366</v>
      </c>
      <c r="N6" s="4">
        <f>M6/5</f>
        <v>73.2</v>
      </c>
      <c r="O6" s="4">
        <f>MIN(H6:L6)</f>
        <v>63</v>
      </c>
      <c r="P6" s="4">
        <f>MAX(H6:L6)</f>
        <v>89</v>
      </c>
      <c r="Q6" s="4" t="str">
        <f>IF(N6&gt;60,"A",IF(N6&gt;50,"B",IF(N6&gt;40,"C",IF(N6&lt;40,"D"))))</f>
        <v>A</v>
      </c>
      <c r="R6" s="4" t="str">
        <f>IF(N6&gt;33,"PASS","FAIL")</f>
        <v>PASS</v>
      </c>
      <c r="S6" s="4">
        <v>8405</v>
      </c>
    </row>
    <row r="7" spans="1:26" x14ac:dyDescent="0.25">
      <c r="A7" s="4">
        <v>2</v>
      </c>
      <c r="B7" s="4" t="s">
        <v>22</v>
      </c>
      <c r="C7" s="4" t="s">
        <v>72</v>
      </c>
      <c r="D7" s="4" t="s">
        <v>23</v>
      </c>
      <c r="E7" s="4" t="s">
        <v>24</v>
      </c>
      <c r="F7" s="4" t="s">
        <v>21</v>
      </c>
      <c r="G7" s="4">
        <v>2</v>
      </c>
      <c r="H7" s="4">
        <v>66</v>
      </c>
      <c r="I7" s="4">
        <v>77</v>
      </c>
      <c r="J7" s="4">
        <v>78</v>
      </c>
      <c r="K7" s="4">
        <v>50</v>
      </c>
      <c r="L7" s="4">
        <v>80</v>
      </c>
      <c r="M7" s="4">
        <f t="shared" ref="M7:M16" si="0">SUM(H7:L7)</f>
        <v>351</v>
      </c>
      <c r="N7" s="4">
        <f t="shared" ref="N7:N16" si="1">M7/5</f>
        <v>70.2</v>
      </c>
      <c r="O7" s="4">
        <f t="shared" ref="O7:O16" si="2">MIN(H7:L7)</f>
        <v>50</v>
      </c>
      <c r="P7" s="4">
        <f t="shared" ref="P7:P16" si="3">MAX(H7:L7)</f>
        <v>80</v>
      </c>
      <c r="Q7" s="4" t="str">
        <f t="shared" ref="Q7:Q16" si="4">IF(N7&gt;60,"A",IF(N7&gt;50,"B",IF(N7&gt;40,"C",IF(N7&lt;40,"D"))))</f>
        <v>A</v>
      </c>
      <c r="R7" s="4" t="str">
        <f t="shared" ref="R7:R16" si="5">IF(N7&gt;33,"PASS","FAIL")</f>
        <v>PASS</v>
      </c>
      <c r="S7" s="4">
        <v>5324</v>
      </c>
    </row>
    <row r="8" spans="1:26" x14ac:dyDescent="0.25">
      <c r="A8" s="4">
        <v>3</v>
      </c>
      <c r="B8" s="4" t="s">
        <v>25</v>
      </c>
      <c r="C8" s="4" t="s">
        <v>71</v>
      </c>
      <c r="D8" s="4" t="s">
        <v>26</v>
      </c>
      <c r="E8" s="4" t="s">
        <v>27</v>
      </c>
      <c r="F8" s="4" t="s">
        <v>21</v>
      </c>
      <c r="G8" s="4">
        <v>3</v>
      </c>
      <c r="H8" s="4">
        <v>55</v>
      </c>
      <c r="I8" s="4">
        <v>66</v>
      </c>
      <c r="J8" s="4">
        <v>65</v>
      </c>
      <c r="K8" s="4">
        <v>35</v>
      </c>
      <c r="L8" s="4">
        <v>64</v>
      </c>
      <c r="M8" s="4">
        <f t="shared" si="0"/>
        <v>285</v>
      </c>
      <c r="N8" s="4">
        <f t="shared" si="1"/>
        <v>57</v>
      </c>
      <c r="O8" s="4">
        <f t="shared" si="2"/>
        <v>35</v>
      </c>
      <c r="P8" s="4">
        <f t="shared" si="3"/>
        <v>66</v>
      </c>
      <c r="Q8" s="4" t="str">
        <f t="shared" si="4"/>
        <v>B</v>
      </c>
      <c r="R8" s="4" t="str">
        <f t="shared" si="5"/>
        <v>PASS</v>
      </c>
      <c r="S8" s="4">
        <v>8218</v>
      </c>
      <c r="U8" s="27" t="s">
        <v>70</v>
      </c>
      <c r="V8" s="27" t="s">
        <v>73</v>
      </c>
      <c r="X8" s="28" t="s">
        <v>70</v>
      </c>
      <c r="Y8" s="28" t="s">
        <v>76</v>
      </c>
    </row>
    <row r="9" spans="1:26" x14ac:dyDescent="0.25">
      <c r="A9" s="4">
        <v>4</v>
      </c>
      <c r="B9" s="4" t="s">
        <v>28</v>
      </c>
      <c r="C9" s="4" t="s">
        <v>72</v>
      </c>
      <c r="D9" s="4" t="s">
        <v>29</v>
      </c>
      <c r="E9" s="4" t="s">
        <v>30</v>
      </c>
      <c r="F9" s="4" t="s">
        <v>21</v>
      </c>
      <c r="G9" s="4">
        <v>4</v>
      </c>
      <c r="H9" s="4">
        <v>44</v>
      </c>
      <c r="I9" s="4">
        <v>58</v>
      </c>
      <c r="J9" s="4">
        <v>53</v>
      </c>
      <c r="K9" s="4">
        <v>78</v>
      </c>
      <c r="L9" s="4">
        <v>53</v>
      </c>
      <c r="M9" s="4">
        <f t="shared" si="0"/>
        <v>286</v>
      </c>
      <c r="N9" s="4">
        <f t="shared" si="1"/>
        <v>57.2</v>
      </c>
      <c r="O9" s="4">
        <f t="shared" si="2"/>
        <v>44</v>
      </c>
      <c r="P9" s="4">
        <f t="shared" si="3"/>
        <v>78</v>
      </c>
      <c r="Q9" s="4" t="str">
        <f t="shared" si="4"/>
        <v>B</v>
      </c>
      <c r="R9" s="4" t="str">
        <f t="shared" si="5"/>
        <v>PASS</v>
      </c>
      <c r="S9" s="4">
        <v>5984</v>
      </c>
      <c r="U9" s="1" t="s">
        <v>71</v>
      </c>
      <c r="V9" s="1">
        <f>COUNTIF(C6:C16,C6)</f>
        <v>6</v>
      </c>
      <c r="X9" s="1" t="s">
        <v>71</v>
      </c>
      <c r="Y9" s="1">
        <f>SUMIF(C6:C16,C6,S6:S16)</f>
        <v>42824</v>
      </c>
    </row>
    <row r="10" spans="1:26" x14ac:dyDescent="0.25">
      <c r="A10" s="4">
        <v>5</v>
      </c>
      <c r="B10" s="4" t="s">
        <v>31</v>
      </c>
      <c r="C10" s="4" t="s">
        <v>71</v>
      </c>
      <c r="D10" s="4" t="s">
        <v>32</v>
      </c>
      <c r="E10" s="4" t="s">
        <v>33</v>
      </c>
      <c r="F10" s="4" t="s">
        <v>21</v>
      </c>
      <c r="G10" s="4">
        <v>5</v>
      </c>
      <c r="H10" s="4">
        <v>77</v>
      </c>
      <c r="I10" s="4">
        <v>37</v>
      </c>
      <c r="J10" s="4">
        <v>54</v>
      </c>
      <c r="K10" s="4">
        <v>74</v>
      </c>
      <c r="L10" s="4">
        <v>69</v>
      </c>
      <c r="M10" s="4">
        <f t="shared" si="0"/>
        <v>311</v>
      </c>
      <c r="N10" s="4">
        <f t="shared" si="1"/>
        <v>62.2</v>
      </c>
      <c r="O10" s="4">
        <f t="shared" si="2"/>
        <v>37</v>
      </c>
      <c r="P10" s="4">
        <f t="shared" si="3"/>
        <v>77</v>
      </c>
      <c r="Q10" s="4" t="str">
        <f t="shared" si="4"/>
        <v>A</v>
      </c>
      <c r="R10" s="4" t="str">
        <f t="shared" si="5"/>
        <v>PASS</v>
      </c>
      <c r="S10" s="4">
        <v>7062</v>
      </c>
      <c r="U10" s="1" t="s">
        <v>72</v>
      </c>
      <c r="V10" s="1">
        <f>COUNTIF(C6:C16,C7)</f>
        <v>5</v>
      </c>
      <c r="X10" s="1" t="s">
        <v>72</v>
      </c>
      <c r="Y10" s="1">
        <f>SUMIF(C6:C16,C7,S6:S16)</f>
        <v>34028</v>
      </c>
    </row>
    <row r="11" spans="1:26" x14ac:dyDescent="0.25">
      <c r="A11" s="4">
        <v>6</v>
      </c>
      <c r="B11" s="4" t="s">
        <v>34</v>
      </c>
      <c r="C11" s="4" t="s">
        <v>72</v>
      </c>
      <c r="D11" s="4" t="s">
        <v>35</v>
      </c>
      <c r="E11" s="4" t="s">
        <v>36</v>
      </c>
      <c r="F11" s="4" t="s">
        <v>21</v>
      </c>
      <c r="G11" s="4">
        <v>6</v>
      </c>
      <c r="H11" s="4">
        <v>67</v>
      </c>
      <c r="I11" s="4">
        <v>47</v>
      </c>
      <c r="J11" s="4">
        <v>43</v>
      </c>
      <c r="K11" s="4">
        <v>47</v>
      </c>
      <c r="L11" s="4">
        <v>71</v>
      </c>
      <c r="M11" s="4">
        <f t="shared" si="0"/>
        <v>275</v>
      </c>
      <c r="N11" s="4">
        <f t="shared" si="1"/>
        <v>55</v>
      </c>
      <c r="O11" s="4">
        <f t="shared" si="2"/>
        <v>43</v>
      </c>
      <c r="P11" s="4">
        <f t="shared" si="3"/>
        <v>71</v>
      </c>
      <c r="Q11" s="4" t="str">
        <f t="shared" si="4"/>
        <v>B</v>
      </c>
      <c r="R11" s="4" t="str">
        <f t="shared" si="5"/>
        <v>PASS</v>
      </c>
      <c r="S11" s="4">
        <v>8542</v>
      </c>
    </row>
    <row r="12" spans="1:26" x14ac:dyDescent="0.25">
      <c r="A12" s="4">
        <v>7</v>
      </c>
      <c r="B12" s="4" t="s">
        <v>37</v>
      </c>
      <c r="C12" s="4" t="s">
        <v>71</v>
      </c>
      <c r="D12" s="4" t="s">
        <v>38</v>
      </c>
      <c r="E12" s="4" t="s">
        <v>39</v>
      </c>
      <c r="F12" s="4" t="s">
        <v>21</v>
      </c>
      <c r="G12" s="4">
        <v>7</v>
      </c>
      <c r="H12" s="4">
        <v>87</v>
      </c>
      <c r="I12" s="4">
        <v>53</v>
      </c>
      <c r="J12" s="4">
        <v>72</v>
      </c>
      <c r="K12" s="4">
        <v>58</v>
      </c>
      <c r="L12" s="4">
        <v>57</v>
      </c>
      <c r="M12" s="4">
        <f t="shared" si="0"/>
        <v>327</v>
      </c>
      <c r="N12" s="4">
        <f t="shared" si="1"/>
        <v>65.400000000000006</v>
      </c>
      <c r="O12" s="4">
        <f t="shared" si="2"/>
        <v>53</v>
      </c>
      <c r="P12" s="4">
        <f t="shared" si="3"/>
        <v>87</v>
      </c>
      <c r="Q12" s="4" t="str">
        <f t="shared" si="4"/>
        <v>A</v>
      </c>
      <c r="R12" s="4" t="str">
        <f t="shared" si="5"/>
        <v>PASS</v>
      </c>
      <c r="S12" s="4">
        <v>6922</v>
      </c>
    </row>
    <row r="13" spans="1:26" x14ac:dyDescent="0.25">
      <c r="A13" s="4">
        <v>8</v>
      </c>
      <c r="B13" s="4" t="s">
        <v>40</v>
      </c>
      <c r="C13" s="4" t="s">
        <v>72</v>
      </c>
      <c r="D13" s="4" t="s">
        <v>41</v>
      </c>
      <c r="E13" s="4" t="s">
        <v>42</v>
      </c>
      <c r="F13" s="4" t="s">
        <v>21</v>
      </c>
      <c r="G13" s="4">
        <v>8</v>
      </c>
      <c r="H13" s="4">
        <v>45</v>
      </c>
      <c r="I13" s="4">
        <v>76</v>
      </c>
      <c r="J13" s="4">
        <v>46</v>
      </c>
      <c r="K13" s="4">
        <v>80</v>
      </c>
      <c r="L13" s="4">
        <v>52</v>
      </c>
      <c r="M13" s="4">
        <f t="shared" si="0"/>
        <v>299</v>
      </c>
      <c r="N13" s="4">
        <f t="shared" si="1"/>
        <v>59.8</v>
      </c>
      <c r="O13" s="4">
        <f t="shared" si="2"/>
        <v>45</v>
      </c>
      <c r="P13" s="4">
        <f t="shared" si="3"/>
        <v>80</v>
      </c>
      <c r="Q13" s="4" t="str">
        <f t="shared" si="4"/>
        <v>B</v>
      </c>
      <c r="R13" s="4" t="str">
        <f t="shared" si="5"/>
        <v>PASS</v>
      </c>
      <c r="S13" s="4">
        <v>8619</v>
      </c>
      <c r="U13" s="27" t="s">
        <v>70</v>
      </c>
      <c r="V13" s="27" t="s">
        <v>73</v>
      </c>
      <c r="X13" s="28" t="s">
        <v>70</v>
      </c>
      <c r="Y13" s="28" t="s">
        <v>77</v>
      </c>
      <c r="Z13" s="1"/>
    </row>
    <row r="14" spans="1:26" x14ac:dyDescent="0.25">
      <c r="A14" s="4">
        <v>9</v>
      </c>
      <c r="B14" s="4" t="s">
        <v>43</v>
      </c>
      <c r="C14" s="4" t="s">
        <v>71</v>
      </c>
      <c r="D14" s="4" t="s">
        <v>44</v>
      </c>
      <c r="E14" s="4" t="s">
        <v>45</v>
      </c>
      <c r="F14" s="4" t="s">
        <v>21</v>
      </c>
      <c r="G14" s="4">
        <v>9</v>
      </c>
      <c r="H14" s="4">
        <v>56</v>
      </c>
      <c r="I14" s="4">
        <v>54</v>
      </c>
      <c r="J14" s="4">
        <v>50</v>
      </c>
      <c r="K14" s="4">
        <v>61</v>
      </c>
      <c r="L14" s="4">
        <v>71</v>
      </c>
      <c r="M14" s="4">
        <f t="shared" si="0"/>
        <v>292</v>
      </c>
      <c r="N14" s="4">
        <f t="shared" si="1"/>
        <v>58.4</v>
      </c>
      <c r="O14" s="4">
        <f t="shared" si="2"/>
        <v>50</v>
      </c>
      <c r="P14" s="4">
        <f t="shared" si="3"/>
        <v>71</v>
      </c>
      <c r="Q14" s="4" t="str">
        <f t="shared" si="4"/>
        <v>B</v>
      </c>
      <c r="R14" s="4" t="str">
        <f t="shared" si="5"/>
        <v>PASS</v>
      </c>
      <c r="S14" s="4">
        <v>6849</v>
      </c>
      <c r="U14" s="1" t="s">
        <v>74</v>
      </c>
      <c r="V14" s="1">
        <f>COUNTIFS(C6:C16,C6,Q6:Q16,Q6)</f>
        <v>3</v>
      </c>
      <c r="X14" s="1" t="s">
        <v>74</v>
      </c>
      <c r="Y14" s="1">
        <f>SUMIFS(S6:S16,C6:C16,C6,Q6:Q16,Q6)</f>
        <v>22389</v>
      </c>
      <c r="Z14" s="1"/>
    </row>
    <row r="15" spans="1:26" x14ac:dyDescent="0.25">
      <c r="A15" s="4">
        <v>10</v>
      </c>
      <c r="B15" s="4" t="s">
        <v>46</v>
      </c>
      <c r="C15" s="4" t="s">
        <v>72</v>
      </c>
      <c r="D15" s="4" t="s">
        <v>47</v>
      </c>
      <c r="E15" s="4" t="s">
        <v>48</v>
      </c>
      <c r="F15" s="4" t="s">
        <v>21</v>
      </c>
      <c r="G15" s="4">
        <v>10</v>
      </c>
      <c r="H15" s="4">
        <v>34</v>
      </c>
      <c r="I15" s="4">
        <v>59</v>
      </c>
      <c r="J15" s="4">
        <v>51</v>
      </c>
      <c r="K15" s="4">
        <v>69</v>
      </c>
      <c r="L15" s="4">
        <v>74</v>
      </c>
      <c r="M15" s="4">
        <f t="shared" si="0"/>
        <v>287</v>
      </c>
      <c r="N15" s="4">
        <f t="shared" si="1"/>
        <v>57.4</v>
      </c>
      <c r="O15" s="4">
        <f t="shared" si="2"/>
        <v>34</v>
      </c>
      <c r="P15" s="4">
        <f t="shared" si="3"/>
        <v>74</v>
      </c>
      <c r="Q15" s="4" t="str">
        <f t="shared" si="4"/>
        <v>B</v>
      </c>
      <c r="R15" s="4" t="str">
        <f t="shared" si="5"/>
        <v>PASS</v>
      </c>
      <c r="S15" s="4">
        <v>5559</v>
      </c>
      <c r="U15" s="1" t="s">
        <v>75</v>
      </c>
      <c r="V15" s="1">
        <f>COUNTIFS(C6:C16,C7,Q6:Q16,Q8)</f>
        <v>4</v>
      </c>
      <c r="X15" s="1" t="s">
        <v>75</v>
      </c>
      <c r="Y15" s="1">
        <f>SUMIFS(S6:S16,C6:C16,C7,Q6:Q16,Q8)</f>
        <v>28704</v>
      </c>
      <c r="Z15" s="1"/>
    </row>
    <row r="16" spans="1:26" x14ac:dyDescent="0.25">
      <c r="A16" s="4">
        <v>11</v>
      </c>
      <c r="B16" s="4" t="s">
        <v>49</v>
      </c>
      <c r="C16" s="4" t="s">
        <v>71</v>
      </c>
      <c r="D16" s="4" t="s">
        <v>50</v>
      </c>
      <c r="E16" s="4" t="s">
        <v>51</v>
      </c>
      <c r="F16" s="4" t="s">
        <v>21</v>
      </c>
      <c r="G16" s="4">
        <v>11</v>
      </c>
      <c r="H16" s="4">
        <v>54</v>
      </c>
      <c r="I16" s="4">
        <v>52</v>
      </c>
      <c r="J16" s="4">
        <v>38</v>
      </c>
      <c r="K16" s="4">
        <v>38</v>
      </c>
      <c r="L16" s="4">
        <v>41</v>
      </c>
      <c r="M16" s="4">
        <f t="shared" si="0"/>
        <v>223</v>
      </c>
      <c r="N16" s="4">
        <f t="shared" si="1"/>
        <v>44.6</v>
      </c>
      <c r="O16" s="4">
        <f t="shared" si="2"/>
        <v>38</v>
      </c>
      <c r="P16" s="4">
        <f t="shared" si="3"/>
        <v>54</v>
      </c>
      <c r="Q16" s="4" t="str">
        <f t="shared" si="4"/>
        <v>C</v>
      </c>
      <c r="R16" s="4" t="str">
        <f t="shared" si="5"/>
        <v>PASS</v>
      </c>
      <c r="S16" s="4">
        <v>5368</v>
      </c>
    </row>
    <row r="20" spans="10:31" ht="15.75" thickBot="1" x14ac:dyDescent="0.3"/>
    <row r="21" spans="10:31" x14ac:dyDescent="0.25">
      <c r="U21" s="24"/>
      <c r="V21" s="25"/>
      <c r="W21" s="25"/>
      <c r="X21" s="25"/>
      <c r="Y21" s="25"/>
      <c r="Z21" s="25"/>
      <c r="AA21" s="25"/>
      <c r="AB21" s="25"/>
      <c r="AC21" s="25"/>
      <c r="AD21" s="25"/>
      <c r="AE21" s="26"/>
    </row>
    <row r="23" spans="10:31" x14ac:dyDescent="0.25">
      <c r="J23" s="15" t="s">
        <v>52</v>
      </c>
      <c r="K23" s="16"/>
      <c r="L23" s="16"/>
      <c r="M23" s="16"/>
      <c r="N23" s="16"/>
      <c r="O23" s="16"/>
      <c r="P23" s="16"/>
      <c r="Q23" s="16"/>
      <c r="R23" s="16"/>
      <c r="S23" s="16"/>
      <c r="T23" s="17"/>
    </row>
    <row r="24" spans="10:31" x14ac:dyDescent="0.25">
      <c r="J24" s="18"/>
      <c r="K24" s="19"/>
      <c r="L24" s="19"/>
      <c r="M24" s="19"/>
      <c r="N24" s="19"/>
      <c r="O24" s="19"/>
      <c r="P24" s="19"/>
      <c r="Q24" s="19"/>
      <c r="R24" s="19"/>
      <c r="S24" s="19"/>
      <c r="T24" s="20"/>
    </row>
    <row r="25" spans="10:31" x14ac:dyDescent="0.25">
      <c r="J25" s="18"/>
      <c r="K25" s="19"/>
      <c r="L25" s="19"/>
      <c r="M25" s="19"/>
      <c r="N25" s="19"/>
      <c r="O25" s="19"/>
      <c r="P25" s="19"/>
      <c r="Q25" s="19"/>
      <c r="R25" s="19"/>
      <c r="S25" s="19"/>
      <c r="T25" s="20"/>
    </row>
    <row r="26" spans="10:31" x14ac:dyDescent="0.25">
      <c r="J26" s="18"/>
      <c r="K26" s="19"/>
      <c r="L26" s="19"/>
      <c r="M26" s="19"/>
      <c r="N26" s="19"/>
      <c r="O26" s="19"/>
      <c r="P26" s="19"/>
      <c r="Q26" s="19"/>
      <c r="R26" s="19"/>
      <c r="S26" s="19"/>
      <c r="T26" s="20"/>
    </row>
    <row r="27" spans="10:31" x14ac:dyDescent="0.25">
      <c r="J27" s="21"/>
      <c r="K27" s="22"/>
      <c r="L27" s="22"/>
      <c r="M27" s="22"/>
      <c r="N27" s="22"/>
      <c r="O27" s="22"/>
      <c r="P27" s="22"/>
      <c r="Q27" s="22"/>
      <c r="R27" s="22"/>
      <c r="S27" s="22"/>
      <c r="T27" s="23"/>
    </row>
    <row r="28" spans="10:31" ht="15.75" x14ac:dyDescent="0.25">
      <c r="J28" s="5"/>
      <c r="K28" s="6"/>
      <c r="L28" s="6"/>
      <c r="M28" s="6"/>
      <c r="N28" s="6"/>
      <c r="O28" s="6"/>
      <c r="P28" s="6"/>
      <c r="Q28" s="6"/>
      <c r="R28" s="6"/>
      <c r="S28" s="6"/>
      <c r="T28" s="7"/>
    </row>
    <row r="29" spans="10:31" ht="15.75" x14ac:dyDescent="0.25">
      <c r="J29" s="5"/>
      <c r="K29" s="6"/>
      <c r="L29" s="6"/>
      <c r="M29" s="6"/>
      <c r="N29" s="6"/>
      <c r="O29" s="6"/>
      <c r="P29" s="6"/>
      <c r="Q29" s="6"/>
      <c r="R29" s="6"/>
      <c r="S29" s="6"/>
      <c r="T29" s="7"/>
    </row>
    <row r="30" spans="10:31" ht="15.75" x14ac:dyDescent="0.25">
      <c r="J30" s="5"/>
      <c r="K30" s="8" t="s">
        <v>53</v>
      </c>
      <c r="L30" s="8">
        <v>7</v>
      </c>
      <c r="M30" s="6"/>
      <c r="N30" s="6"/>
      <c r="O30" s="6"/>
      <c r="P30" s="6"/>
      <c r="Q30" s="6"/>
      <c r="R30" s="6"/>
      <c r="S30" s="6"/>
      <c r="T30" s="7"/>
    </row>
    <row r="31" spans="10:31" ht="15.75" x14ac:dyDescent="0.25">
      <c r="J31" s="5"/>
      <c r="K31" s="8" t="s">
        <v>54</v>
      </c>
      <c r="L31" s="8" t="str">
        <f>VLOOKUP(L30,[1]Sheet1!B7:R18,2,0)</f>
        <v>H</v>
      </c>
      <c r="M31" s="6"/>
      <c r="N31" s="6"/>
      <c r="O31" s="6"/>
      <c r="P31" s="6"/>
      <c r="Q31" s="6"/>
      <c r="R31" s="6"/>
      <c r="S31" s="6"/>
      <c r="T31" s="7"/>
    </row>
    <row r="32" spans="10:31" ht="15.75" x14ac:dyDescent="0.25">
      <c r="J32" s="5"/>
      <c r="K32" s="8" t="s">
        <v>55</v>
      </c>
      <c r="L32" s="8" t="str">
        <f>VLOOKUP(L30,[1]Sheet1!B7:R18,3,0)</f>
        <v>AMIT</v>
      </c>
      <c r="M32" s="6"/>
      <c r="N32" s="6"/>
      <c r="O32" s="6"/>
      <c r="P32" s="6"/>
      <c r="Q32" s="6"/>
      <c r="R32" s="6"/>
      <c r="S32" s="6"/>
      <c r="T32" s="7"/>
    </row>
    <row r="33" spans="10:20" ht="15.75" x14ac:dyDescent="0.25">
      <c r="J33" s="5"/>
      <c r="K33" s="8" t="s">
        <v>56</v>
      </c>
      <c r="L33" s="8" t="str">
        <f>VLOOKUP(L30,[1]Sheet1!B7:R18,4,0)</f>
        <v>SONIKA</v>
      </c>
      <c r="M33" s="6"/>
      <c r="N33" s="6"/>
      <c r="O33" s="6"/>
      <c r="P33" s="6"/>
      <c r="Q33" s="6"/>
      <c r="R33" s="6"/>
      <c r="S33" s="6"/>
      <c r="T33" s="7"/>
    </row>
    <row r="34" spans="10:20" ht="15.75" x14ac:dyDescent="0.25">
      <c r="J34" s="5"/>
      <c r="K34" s="6"/>
      <c r="L34" s="6"/>
      <c r="M34" s="6"/>
      <c r="N34" s="6"/>
      <c r="O34" s="6"/>
      <c r="P34" s="6"/>
      <c r="Q34" s="6"/>
      <c r="R34" s="6"/>
      <c r="S34" s="6"/>
      <c r="T34" s="7"/>
    </row>
    <row r="35" spans="10:20" ht="15.75" x14ac:dyDescent="0.25">
      <c r="J35" s="5"/>
      <c r="K35" s="6"/>
      <c r="L35" s="8" t="s">
        <v>57</v>
      </c>
      <c r="M35" s="8" t="s">
        <v>58</v>
      </c>
      <c r="N35" s="8" t="s">
        <v>59</v>
      </c>
      <c r="O35" s="8" t="s">
        <v>60</v>
      </c>
      <c r="P35" s="8" t="s">
        <v>61</v>
      </c>
      <c r="Q35" s="8" t="s">
        <v>62</v>
      </c>
      <c r="R35" s="6"/>
      <c r="S35" s="6"/>
      <c r="T35" s="7"/>
    </row>
    <row r="36" spans="10:20" ht="15.75" x14ac:dyDescent="0.25">
      <c r="J36" s="5"/>
      <c r="K36" s="6"/>
      <c r="L36" s="8" t="s">
        <v>63</v>
      </c>
      <c r="M36" s="8">
        <v>100</v>
      </c>
      <c r="N36" s="8">
        <v>33</v>
      </c>
      <c r="O36" s="8">
        <f>VLOOKUP(L30,[1]Sheet1!B7:R18,7,0)</f>
        <v>63</v>
      </c>
      <c r="P36" s="8">
        <v>20</v>
      </c>
      <c r="Q36" s="8">
        <f>SUM(O36:P36)</f>
        <v>83</v>
      </c>
      <c r="R36" s="6"/>
      <c r="S36" s="6"/>
      <c r="T36" s="7"/>
    </row>
    <row r="37" spans="10:20" ht="15.75" x14ac:dyDescent="0.25">
      <c r="J37" s="5"/>
      <c r="K37" s="6"/>
      <c r="L37" s="8" t="s">
        <v>64</v>
      </c>
      <c r="M37" s="8">
        <v>100</v>
      </c>
      <c r="N37" s="8">
        <v>33</v>
      </c>
      <c r="O37" s="8">
        <f>VLOOKUP(L30,[1]Sheet1!B7:R18,8,0)</f>
        <v>53</v>
      </c>
      <c r="P37" s="8">
        <v>20</v>
      </c>
      <c r="Q37" s="8">
        <f>SUM(O37:P37)</f>
        <v>73</v>
      </c>
      <c r="R37" s="6"/>
      <c r="S37" s="6"/>
      <c r="T37" s="7"/>
    </row>
    <row r="38" spans="10:20" ht="15.75" x14ac:dyDescent="0.25">
      <c r="J38" s="5"/>
      <c r="K38" s="6"/>
      <c r="L38" s="8" t="s">
        <v>65</v>
      </c>
      <c r="M38" s="8">
        <v>100</v>
      </c>
      <c r="N38" s="8">
        <v>33</v>
      </c>
      <c r="O38" s="8">
        <f>VLOOKUP(L30,[1]Sheet1!B7:R18,9,0)</f>
        <v>72</v>
      </c>
      <c r="P38" s="8">
        <v>20</v>
      </c>
      <c r="Q38" s="8">
        <f>SUM(O38:P38)</f>
        <v>92</v>
      </c>
      <c r="R38" s="6"/>
      <c r="S38" s="6"/>
      <c r="T38" s="7"/>
    </row>
    <row r="39" spans="10:20" ht="15.75" x14ac:dyDescent="0.25">
      <c r="J39" s="5"/>
      <c r="K39" s="6"/>
      <c r="L39" s="8" t="s">
        <v>66</v>
      </c>
      <c r="M39" s="8">
        <v>100</v>
      </c>
      <c r="N39" s="8">
        <v>33</v>
      </c>
      <c r="O39" s="8">
        <f>VLOOKUP(L30,[1]Sheet1!B7:R18,10,0)</f>
        <v>58</v>
      </c>
      <c r="P39" s="8">
        <v>20</v>
      </c>
      <c r="Q39" s="8">
        <f>SUM(O39:P39)</f>
        <v>78</v>
      </c>
      <c r="R39" s="6"/>
      <c r="S39" s="6"/>
      <c r="T39" s="7"/>
    </row>
    <row r="40" spans="10:20" ht="15.75" x14ac:dyDescent="0.25">
      <c r="J40" s="5"/>
      <c r="K40" s="6"/>
      <c r="L40" s="8" t="s">
        <v>67</v>
      </c>
      <c r="M40" s="8">
        <v>100</v>
      </c>
      <c r="N40" s="8">
        <v>33</v>
      </c>
      <c r="O40" s="8">
        <f>VLOOKUP(L30,[1]Sheet1!B7:R18,11,0)</f>
        <v>57</v>
      </c>
      <c r="P40" s="8">
        <v>20</v>
      </c>
      <c r="Q40" s="8">
        <f>SUM(O40:P40)</f>
        <v>77</v>
      </c>
      <c r="R40" s="6"/>
      <c r="S40" s="6"/>
      <c r="T40" s="7"/>
    </row>
    <row r="41" spans="10:20" ht="15.75" x14ac:dyDescent="0.25">
      <c r="J41" s="5"/>
      <c r="K41" s="6"/>
      <c r="L41" s="6"/>
      <c r="M41" s="6"/>
      <c r="N41" s="6"/>
      <c r="O41" s="6"/>
      <c r="P41" s="6"/>
      <c r="Q41" s="6"/>
      <c r="R41" s="6"/>
      <c r="S41" s="6"/>
      <c r="T41" s="7"/>
    </row>
    <row r="42" spans="10:20" ht="15.75" x14ac:dyDescent="0.25">
      <c r="J42" s="5"/>
      <c r="K42" s="6"/>
      <c r="L42" s="6"/>
      <c r="M42" s="6"/>
      <c r="N42" s="6"/>
      <c r="O42" s="6"/>
      <c r="P42" s="6"/>
      <c r="Q42" s="6"/>
      <c r="R42" s="6"/>
      <c r="S42" s="6"/>
      <c r="T42" s="7"/>
    </row>
    <row r="43" spans="10:20" ht="15.75" x14ac:dyDescent="0.25">
      <c r="J43" s="5"/>
      <c r="K43" s="6"/>
      <c r="L43" s="6"/>
      <c r="M43" s="6"/>
      <c r="N43" s="6"/>
      <c r="O43" s="6"/>
      <c r="P43" s="6"/>
      <c r="Q43" s="6"/>
      <c r="R43" s="6"/>
      <c r="S43" s="6"/>
      <c r="T43" s="7"/>
    </row>
    <row r="44" spans="10:20" ht="15.75" x14ac:dyDescent="0.25">
      <c r="J44" s="5"/>
      <c r="K44" s="6"/>
      <c r="L44" s="6"/>
      <c r="M44" s="6"/>
      <c r="N44" s="6"/>
      <c r="O44" s="8" t="s">
        <v>62</v>
      </c>
      <c r="P44" s="8">
        <f>SUM(Q36:Q40)</f>
        <v>403</v>
      </c>
      <c r="Q44" s="6"/>
      <c r="R44" s="6"/>
      <c r="S44" s="6"/>
      <c r="T44" s="7"/>
    </row>
    <row r="45" spans="10:20" ht="15.75" x14ac:dyDescent="0.25">
      <c r="J45" s="5"/>
      <c r="K45" s="6"/>
      <c r="L45" s="6"/>
      <c r="M45" s="6"/>
      <c r="N45" s="6"/>
      <c r="O45" s="8" t="s">
        <v>68</v>
      </c>
      <c r="P45" s="8" t="str">
        <f>IF([1]Sheet1!N8&gt;60,"A",IF([1]Sheet1!N8&gt;50,"B",IF([1]Sheet1!N8&gt;40,"C",IF([1]Sheet1!N8&lt;40,"D"))))</f>
        <v>A</v>
      </c>
      <c r="Q45" s="6"/>
      <c r="R45" s="6"/>
      <c r="S45" s="6"/>
      <c r="T45" s="7"/>
    </row>
    <row r="46" spans="10:20" ht="15.75" x14ac:dyDescent="0.25">
      <c r="J46" s="5"/>
      <c r="K46" s="6"/>
      <c r="L46" s="6"/>
      <c r="M46" s="6"/>
      <c r="N46" s="6"/>
      <c r="O46" s="8" t="s">
        <v>69</v>
      </c>
      <c r="P46" s="8" t="str">
        <f>IF([1]Sheet1!N8&gt;33,"PASS","FAIL")</f>
        <v>PASS</v>
      </c>
      <c r="Q46" s="6"/>
      <c r="R46" s="6"/>
      <c r="S46" s="6"/>
      <c r="T46" s="7"/>
    </row>
    <row r="47" spans="10:20" ht="16.5" thickBot="1" x14ac:dyDescent="0.3">
      <c r="J47" s="9"/>
      <c r="K47" s="10"/>
      <c r="L47" s="10"/>
      <c r="M47" s="10"/>
      <c r="N47" s="10"/>
      <c r="O47" s="10"/>
      <c r="P47" s="10"/>
      <c r="Q47" s="10"/>
      <c r="R47" s="10"/>
      <c r="S47" s="10"/>
      <c r="T47" s="11"/>
    </row>
    <row r="56" spans="5:15" x14ac:dyDescent="0.25"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</row>
    <row r="57" spans="5:15" x14ac:dyDescent="0.25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</row>
    <row r="58" spans="5:15" x14ac:dyDescent="0.25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</row>
    <row r="59" spans="5:15" x14ac:dyDescent="0.25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</row>
    <row r="60" spans="5:15" x14ac:dyDescent="0.25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</row>
    <row r="61" spans="5:15" x14ac:dyDescent="0.25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</row>
    <row r="62" spans="5:15" x14ac:dyDescent="0.25"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</row>
    <row r="63" spans="5:15" x14ac:dyDescent="0.25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</row>
    <row r="64" spans="5:15" x14ac:dyDescent="0.25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</row>
    <row r="65" spans="5:15" x14ac:dyDescent="0.25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</row>
    <row r="66" spans="5:15" x14ac:dyDescent="0.25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7" spans="5:15" x14ac:dyDescent="0.25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</row>
    <row r="68" spans="5:15" x14ac:dyDescent="0.25"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</row>
    <row r="69" spans="5:15" x14ac:dyDescent="0.25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</row>
    <row r="70" spans="5:15" x14ac:dyDescent="0.25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</row>
    <row r="71" spans="5:15" x14ac:dyDescent="0.25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</row>
    <row r="72" spans="5:15" x14ac:dyDescent="0.25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</row>
    <row r="73" spans="5:15" x14ac:dyDescent="0.25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</row>
    <row r="74" spans="5:15" x14ac:dyDescent="0.25"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</row>
    <row r="75" spans="5:15" x14ac:dyDescent="0.25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</row>
    <row r="76" spans="5:15" x14ac:dyDescent="0.25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</row>
    <row r="77" spans="5:15" x14ac:dyDescent="0.25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</row>
    <row r="78" spans="5:15" x14ac:dyDescent="0.25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</row>
    <row r="79" spans="5:15" x14ac:dyDescent="0.25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</row>
    <row r="80" spans="5:15" x14ac:dyDescent="0.25"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</row>
    <row r="81" spans="5:15" x14ac:dyDescent="0.25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</row>
    <row r="82" spans="5:15" x14ac:dyDescent="0.25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</row>
    <row r="83" spans="5:15" x14ac:dyDescent="0.25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</row>
    <row r="84" spans="5:15" x14ac:dyDescent="0.25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</row>
    <row r="85" spans="5:15" x14ac:dyDescent="0.25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</row>
  </sheetData>
  <mergeCells count="13">
    <mergeCell ref="E62:O62"/>
    <mergeCell ref="A1:R3"/>
    <mergeCell ref="E56:O56"/>
    <mergeCell ref="E57:O61"/>
    <mergeCell ref="J23:T27"/>
    <mergeCell ref="U21:AE21"/>
    <mergeCell ref="E81:O85"/>
    <mergeCell ref="E63:O67"/>
    <mergeCell ref="E68:O68"/>
    <mergeCell ref="E69:O73"/>
    <mergeCell ref="E74:O74"/>
    <mergeCell ref="E75:O79"/>
    <mergeCell ref="E80:O80"/>
  </mergeCells>
  <dataValidations count="1">
    <dataValidation type="list" allowBlank="1" showInputMessage="1" showErrorMessage="1" sqref="L30" xr:uid="{76309ACD-6BEB-44A0-BD0A-4DAAF306AD87}">
      <formula1>$G$5:$G$16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2024-05-31T11:42:16Z</dcterms:created>
  <dcterms:modified xsi:type="dcterms:W3CDTF">2024-06-04T12:22:29Z</dcterms:modified>
</cp:coreProperties>
</file>