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<sst xmlns="http://schemas.openxmlformats.org/spreadsheetml/2006/main" count="48" uniqueCount="30">
  <si>
    <t>Lab</t>
  </si>
  <si>
    <t>Facebook</t>
  </si>
  <si>
    <t>RV01</t>
  </si>
  <si>
    <t>RV02</t>
  </si>
  <si>
    <t>RV03</t>
  </si>
  <si>
    <t>RV04</t>
  </si>
  <si>
    <t>RV05</t>
  </si>
  <si>
    <t>RV06</t>
  </si>
  <si>
    <t>RV07</t>
  </si>
  <si>
    <t>RV08</t>
  </si>
  <si>
    <t>RV09</t>
  </si>
  <si>
    <t>RV10</t>
  </si>
  <si>
    <t>RV11</t>
  </si>
  <si>
    <t>RV12</t>
  </si>
  <si>
    <t>RV13</t>
  </si>
  <si>
    <t>RV14</t>
  </si>
  <si>
    <t>RV15</t>
  </si>
  <si>
    <t>RV16</t>
  </si>
  <si>
    <t>RV17</t>
  </si>
  <si>
    <t>RV18</t>
  </si>
  <si>
    <t>MEAN</t>
  </si>
  <si>
    <t>COUNT</t>
  </si>
  <si>
    <t>STD</t>
  </si>
  <si>
    <t>95% CI</t>
  </si>
  <si>
    <t>Scaled DoI</t>
  </si>
  <si>
    <t>DoI</t>
  </si>
  <si>
    <t>QoE</t>
  </si>
  <si>
    <t>﻿</t>
  </si>
  <si>
    <t>LCC</t>
  </si>
  <si>
    <t>0 4 0 100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</si>
</sst>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.0_ "/>
    <numFmt numFmtId="44" formatCode="_(&quot;$&quot;* #,##0.00_);_(&quot;$&quot;* \(#,##0.00\);_(&quot;$&quot;* &quot;-&quot;??_);_(@_)"/>
    <numFmt numFmtId="178" formatCode="_ * #,##0.00_ ;_ * \-#,##0.00_ ;_ * &quot;-&quot;??_ ;_ @_ "/>
    <numFmt numFmtId="179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21" fillId="0" borderId="0"/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8" fillId="7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2" borderId="17" applyNumberFormat="0" applyFont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1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30" borderId="1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/>
    <xf numFmtId="176" fontId="0" fillId="0" borderId="0" xfId="0" applyNumberFormat="1"/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Sheet1!$H$25:$H$42</c:f>
              <c:numCache>
                <c:formatCode>General</c:formatCode>
                <c:ptCount val="18"/>
                <c:pt idx="0">
                  <c:v>3.18181818181818</c:v>
                </c:pt>
                <c:pt idx="1">
                  <c:v>2.90909090909091</c:v>
                </c:pt>
                <c:pt idx="2">
                  <c:v>2.90909090909091</c:v>
                </c:pt>
                <c:pt idx="3">
                  <c:v>2.54545454545455</c:v>
                </c:pt>
                <c:pt idx="4">
                  <c:v>2.72727272727273</c:v>
                </c:pt>
                <c:pt idx="5">
                  <c:v>2.63636363636364</c:v>
                </c:pt>
                <c:pt idx="6">
                  <c:v>3.27272727272727</c:v>
                </c:pt>
                <c:pt idx="7">
                  <c:v>3.27272727272727</c:v>
                </c:pt>
                <c:pt idx="8">
                  <c:v>1.72727272727273</c:v>
                </c:pt>
                <c:pt idx="9">
                  <c:v>0.545454545454545</c:v>
                </c:pt>
                <c:pt idx="10">
                  <c:v>2.63636363636364</c:v>
                </c:pt>
                <c:pt idx="11">
                  <c:v>1</c:v>
                </c:pt>
                <c:pt idx="12">
                  <c:v>1.54545454545455</c:v>
                </c:pt>
                <c:pt idx="13">
                  <c:v>1.27272727272727</c:v>
                </c:pt>
                <c:pt idx="14">
                  <c:v>0.909090909090909</c:v>
                </c:pt>
                <c:pt idx="15">
                  <c:v>1</c:v>
                </c:pt>
                <c:pt idx="16">
                  <c:v>2.09090909090909</c:v>
                </c:pt>
                <c:pt idx="17">
                  <c:v>2.27272727272727</c:v>
                </c:pt>
              </c:numCache>
            </c:numRef>
          </c:xVal>
          <c:yVal>
            <c:numRef>
              <c:f>Sheet1!$I$25:$I$42</c:f>
              <c:numCache>
                <c:formatCode>General</c:formatCode>
                <c:ptCount val="18"/>
                <c:pt idx="0">
                  <c:v>87.375</c:v>
                </c:pt>
                <c:pt idx="1">
                  <c:v>92.875</c:v>
                </c:pt>
                <c:pt idx="2">
                  <c:v>91.3125</c:v>
                </c:pt>
                <c:pt idx="3">
                  <c:v>86.3125</c:v>
                </c:pt>
                <c:pt idx="4">
                  <c:v>92.4375</c:v>
                </c:pt>
                <c:pt idx="5">
                  <c:v>90.375</c:v>
                </c:pt>
                <c:pt idx="6">
                  <c:v>88.875</c:v>
                </c:pt>
                <c:pt idx="7">
                  <c:v>97.4375</c:v>
                </c:pt>
                <c:pt idx="8">
                  <c:v>87</c:v>
                </c:pt>
                <c:pt idx="9">
                  <c:v>88.75</c:v>
                </c:pt>
                <c:pt idx="10">
                  <c:v>87.0625</c:v>
                </c:pt>
                <c:pt idx="11">
                  <c:v>80.375</c:v>
                </c:pt>
                <c:pt idx="12">
                  <c:v>70.1875</c:v>
                </c:pt>
                <c:pt idx="13">
                  <c:v>79.0625</c:v>
                </c:pt>
                <c:pt idx="14">
                  <c:v>86.1875</c:v>
                </c:pt>
                <c:pt idx="15">
                  <c:v>87.6875</c:v>
                </c:pt>
                <c:pt idx="16">
                  <c:v>93</c:v>
                </c:pt>
                <c:pt idx="17">
                  <c:v>92.1875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852283"/>
        <c:axId val="436425676"/>
      </c:scatterChart>
      <c:valAx>
        <c:axId val="5588522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36425676"/>
        <c:crosses val="autoZero"/>
        <c:crossBetween val="midCat"/>
      </c:valAx>
      <c:valAx>
        <c:axId val="436425676"/>
        <c:scaling>
          <c:orientation val="minMax"/>
          <c:min val="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588522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191770</xdr:colOff>
      <xdr:row>44</xdr:row>
      <xdr:rowOff>82550</xdr:rowOff>
    </xdr:from>
    <xdr:to>
      <xdr:col>11</xdr:col>
      <xdr:colOff>506095</xdr:colOff>
      <xdr:row>61</xdr:row>
      <xdr:rowOff>73025</xdr:rowOff>
    </xdr:to>
    <xdr:graphicFrame>
      <xdr:nvGraphicFramePr>
        <xdr:cNvPr id="4" name="Chart 3"/>
        <xdr:cNvGraphicFramePr/>
      </xdr:nvGraphicFramePr>
      <xdr:xfrm>
        <a:off x="5381625" y="7404100"/>
        <a:ext cx="555307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H52"/>
  <sheetViews>
    <sheetView tabSelected="1" zoomScale="60" zoomScaleNormal="60" workbookViewId="0">
      <selection activeCell="G42" sqref="G25:G42"/>
    </sheetView>
  </sheetViews>
  <sheetFormatPr defaultColWidth="9" defaultRowHeight="12.75"/>
  <cols>
    <col min="1" max="1" width="11.8583333333333" customWidth="1"/>
    <col min="2" max="3" width="13.75"/>
    <col min="4" max="4" width="6.25" customWidth="1"/>
    <col min="5" max="5" width="8.75" customWidth="1"/>
    <col min="6" max="37" width="13.75"/>
  </cols>
  <sheetData>
    <row r="2" ht="20" customHeight="1" spans="1:14">
      <c r="A2" s="1"/>
      <c r="B2" s="2" t="s">
        <v>0</v>
      </c>
      <c r="C2" s="3"/>
      <c r="D2" s="4"/>
      <c r="E2" s="2" t="s">
        <v>1</v>
      </c>
      <c r="F2" s="3"/>
      <c r="G2" s="3"/>
      <c r="H2" s="3"/>
      <c r="I2" s="3"/>
      <c r="J2" s="3"/>
      <c r="K2" s="3"/>
      <c r="L2" s="3"/>
      <c r="M2" s="3"/>
      <c r="N2" s="4"/>
    </row>
    <row r="3" spans="1:33">
      <c r="A3" s="5" t="s">
        <v>2</v>
      </c>
      <c r="B3" s="6">
        <v>2</v>
      </c>
      <c r="D3" s="7"/>
      <c r="E3" s="16">
        <v>4</v>
      </c>
      <c r="F3" s="16">
        <v>3</v>
      </c>
      <c r="G3" s="16">
        <v>3</v>
      </c>
      <c r="H3" s="16">
        <v>4</v>
      </c>
      <c r="I3" s="16">
        <v>3</v>
      </c>
      <c r="J3" s="16">
        <v>4</v>
      </c>
      <c r="K3" s="16">
        <v>3</v>
      </c>
      <c r="L3" s="16">
        <v>2</v>
      </c>
      <c r="M3" s="16">
        <v>4</v>
      </c>
      <c r="N3" s="16">
        <v>3</v>
      </c>
      <c r="U3">
        <f>IF(ISBLANK(B3),"-",(B3-$B25)/$D25)</f>
        <v>-1.57416830901357</v>
      </c>
      <c r="V3" t="str">
        <f>IF(ISBLANK(C3),"-",(C3-$B25)/$D25)</f>
        <v>-</v>
      </c>
      <c r="W3" t="str">
        <f>IF(ISBLANK(D3),"-",(D3-$B25)/$D25)</f>
        <v>-</v>
      </c>
      <c r="X3" t="e">
        <f>IF(ISBLANK(#REF!),"-",(#REF!-$B25)/$D25)</f>
        <v>#REF!</v>
      </c>
      <c r="Y3" t="e">
        <f>IF(ISBLANK(#REF!),"-",(#REF!-$B25)/$D25)</f>
        <v>#REF!</v>
      </c>
      <c r="Z3">
        <f t="shared" ref="V3:AG3" si="0">IF(ISBLANK(E3),"-",(E3-$B25)/$D25)</f>
        <v>1.08980882931709</v>
      </c>
      <c r="AA3">
        <f t="shared" si="0"/>
        <v>-0.242179739848241</v>
      </c>
      <c r="AB3">
        <f t="shared" si="0"/>
        <v>-0.242179739848241</v>
      </c>
      <c r="AC3">
        <f t="shared" si="0"/>
        <v>1.08980882931709</v>
      </c>
      <c r="AD3">
        <f t="shared" si="0"/>
        <v>-0.242179739848241</v>
      </c>
      <c r="AE3">
        <f t="shared" si="0"/>
        <v>1.08980882931709</v>
      </c>
      <c r="AF3">
        <f t="shared" si="0"/>
        <v>-0.242179739848241</v>
      </c>
      <c r="AG3">
        <f t="shared" si="0"/>
        <v>-1.57416830901357</v>
      </c>
    </row>
    <row r="4" spans="1:33">
      <c r="A4" s="5" t="s">
        <v>3</v>
      </c>
      <c r="B4" s="6">
        <v>4</v>
      </c>
      <c r="D4" s="7"/>
      <c r="E4" s="16">
        <v>2</v>
      </c>
      <c r="F4" s="16">
        <v>4</v>
      </c>
      <c r="G4" s="16">
        <v>3</v>
      </c>
      <c r="H4" s="16">
        <v>3</v>
      </c>
      <c r="I4" s="16">
        <v>1</v>
      </c>
      <c r="J4" s="16">
        <v>4</v>
      </c>
      <c r="K4" s="16">
        <v>3</v>
      </c>
      <c r="L4" s="16">
        <v>2</v>
      </c>
      <c r="M4" s="16">
        <v>4</v>
      </c>
      <c r="N4" s="16">
        <v>2</v>
      </c>
      <c r="U4">
        <f t="shared" ref="U4:U20" si="1">IF(ISBLANK(B4),"-",(B4-$B26)/$D26)</f>
        <v>1.04446593573419</v>
      </c>
      <c r="V4" t="str">
        <f t="shared" ref="V4:V20" si="2">IF(ISBLANK(C4),"-",(C4-$B26)/$D26)</f>
        <v>-</v>
      </c>
      <c r="W4" t="str">
        <f t="shared" ref="W4:W20" si="3">IF(ISBLANK(D4),"-",(D4-$B26)/$D26)</f>
        <v>-</v>
      </c>
      <c r="X4" t="e">
        <f>IF(ISBLANK(#REF!),"-",(#REF!-$B26)/$D26)</f>
        <v>#REF!</v>
      </c>
      <c r="Y4" t="e">
        <f>IF(ISBLANK(#REF!),"-",(#REF!-$B26)/$D26)</f>
        <v>#REF!</v>
      </c>
      <c r="Z4">
        <f>IF(ISBLANK(E4),"-",(E4-$B26)/$D26)</f>
        <v>-0.870388279778489</v>
      </c>
      <c r="AA4">
        <f>IF(ISBLANK(F4),"-",(F4-$B26)/$D26)</f>
        <v>1.04446593573419</v>
      </c>
      <c r="AB4">
        <f>IF(ISBLANK(G4),"-",(G4-$B26)/$D26)</f>
        <v>0.0870388279778488</v>
      </c>
      <c r="AC4">
        <f>IF(ISBLANK(H4),"-",(H4-$B26)/$D26)</f>
        <v>0.0870388279778488</v>
      </c>
      <c r="AD4">
        <f>IF(ISBLANK(I4),"-",(I4-$B26)/$D26)</f>
        <v>-1.82781538753483</v>
      </c>
      <c r="AE4">
        <f>IF(ISBLANK(J4),"-",(J4-$B26)/$D26)</f>
        <v>1.04446593573419</v>
      </c>
      <c r="AF4">
        <f>IF(ISBLANK(K4),"-",(K4-$B26)/$D26)</f>
        <v>0.0870388279778488</v>
      </c>
      <c r="AG4">
        <f>IF(ISBLANK(L4),"-",(L4-$B26)/$D26)</f>
        <v>-0.870388279778489</v>
      </c>
    </row>
    <row r="5" spans="1:33">
      <c r="A5" s="5" t="s">
        <v>4</v>
      </c>
      <c r="B5" s="6">
        <v>3</v>
      </c>
      <c r="D5" s="7"/>
      <c r="E5" s="16">
        <v>4</v>
      </c>
      <c r="F5" s="16">
        <v>3</v>
      </c>
      <c r="G5" s="16">
        <v>3</v>
      </c>
      <c r="H5" s="16">
        <v>4</v>
      </c>
      <c r="I5" s="16">
        <v>3</v>
      </c>
      <c r="J5" s="16">
        <v>3</v>
      </c>
      <c r="K5" s="16">
        <v>1</v>
      </c>
      <c r="L5" s="16">
        <v>3</v>
      </c>
      <c r="M5" s="16">
        <v>2</v>
      </c>
      <c r="N5" s="16">
        <v>3</v>
      </c>
      <c r="U5">
        <f t="shared" si="1"/>
        <v>0.109369659814952</v>
      </c>
      <c r="V5" t="str">
        <f t="shared" si="2"/>
        <v>-</v>
      </c>
      <c r="W5" t="str">
        <f t="shared" si="3"/>
        <v>-</v>
      </c>
      <c r="X5" t="e">
        <f>IF(ISBLANK(#REF!),"-",(#REF!-$B27)/$D27)</f>
        <v>#REF!</v>
      </c>
      <c r="Y5" t="e">
        <f>IF(ISBLANK(#REF!),"-",(#REF!-$B27)/$D27)</f>
        <v>#REF!</v>
      </c>
      <c r="Z5">
        <f>IF(ISBLANK(E5),"-",(E5-$B27)/$D27)</f>
        <v>1.31243591777942</v>
      </c>
      <c r="AA5">
        <f>IF(ISBLANK(F5),"-",(F5-$B27)/$D27)</f>
        <v>0.109369659814952</v>
      </c>
      <c r="AB5">
        <f>IF(ISBLANK(G5),"-",(G5-$B27)/$D27)</f>
        <v>0.109369659814952</v>
      </c>
      <c r="AC5">
        <f>IF(ISBLANK(H5),"-",(H5-$B27)/$D27)</f>
        <v>1.31243591777942</v>
      </c>
      <c r="AD5">
        <f>IF(ISBLANK(I5),"-",(I5-$B27)/$D27)</f>
        <v>0.109369659814952</v>
      </c>
      <c r="AE5">
        <f>IF(ISBLANK(J5),"-",(J5-$B27)/$D27)</f>
        <v>0.109369659814952</v>
      </c>
      <c r="AF5">
        <f>IF(ISBLANK(K5),"-",(K5-$B27)/$D27)</f>
        <v>-2.29676285611399</v>
      </c>
      <c r="AG5">
        <f>IF(ISBLANK(L5),"-",(L5-$B27)/$D27)</f>
        <v>0.109369659814952</v>
      </c>
    </row>
    <row r="6" spans="1:33">
      <c r="A6" s="5" t="s">
        <v>5</v>
      </c>
      <c r="B6" s="6">
        <v>4</v>
      </c>
      <c r="D6" s="7"/>
      <c r="E6" s="16">
        <v>1</v>
      </c>
      <c r="F6" s="16">
        <v>3</v>
      </c>
      <c r="G6" s="16">
        <v>3</v>
      </c>
      <c r="H6" s="16">
        <v>2</v>
      </c>
      <c r="I6" s="16">
        <v>2</v>
      </c>
      <c r="J6" s="16">
        <v>3</v>
      </c>
      <c r="K6" s="16">
        <v>3</v>
      </c>
      <c r="L6" s="16">
        <v>2</v>
      </c>
      <c r="M6" s="16">
        <v>3</v>
      </c>
      <c r="N6" s="16">
        <v>2</v>
      </c>
      <c r="O6" s="16"/>
      <c r="U6">
        <f t="shared" si="1"/>
        <v>1.77340439408589</v>
      </c>
      <c r="V6" t="str">
        <f t="shared" si="2"/>
        <v>-</v>
      </c>
      <c r="W6" t="str">
        <f t="shared" si="3"/>
        <v>-</v>
      </c>
      <c r="X6">
        <f t="shared" ref="X4:X20" si="4">IF(ISBLANK(E6),"-",(E6-$B28)/$D28)</f>
        <v>-1.88424216871626</v>
      </c>
      <c r="Y6">
        <f>IF(ISBLANK(F6),"-",(F6-$B28)/$D28)</f>
        <v>0.554188873151841</v>
      </c>
      <c r="Z6">
        <f>IF(ISBLANK(G6),"-",(G6-$B28)/$D28)</f>
        <v>0.554188873151841</v>
      </c>
      <c r="AA6">
        <f>IF(ISBLANK(H6),"-",(H6-$B28)/$D28)</f>
        <v>-0.665026647782209</v>
      </c>
      <c r="AB6">
        <f>IF(ISBLANK(I6),"-",(I6-$B28)/$D28)</f>
        <v>-0.665026647782209</v>
      </c>
      <c r="AC6">
        <f>IF(ISBLANK(J6),"-",(J6-$B28)/$D28)</f>
        <v>0.554188873151841</v>
      </c>
      <c r="AD6">
        <f>IF(ISBLANK(K6),"-",(K6-$B28)/$D28)</f>
        <v>0.554188873151841</v>
      </c>
      <c r="AE6">
        <f>IF(ISBLANK(L6),"-",(L6-$B28)/$D28)</f>
        <v>-0.665026647782209</v>
      </c>
      <c r="AF6">
        <f>IF(ISBLANK(M6),"-",(M6-$B28)/$D28)</f>
        <v>0.554188873151841</v>
      </c>
      <c r="AG6">
        <f>IF(ISBLANK(N6),"-",(N6-$B28)/$D28)</f>
        <v>-0.665026647782209</v>
      </c>
    </row>
    <row r="7" spans="1:33">
      <c r="A7" s="5" t="s">
        <v>6</v>
      </c>
      <c r="B7" s="6">
        <v>3</v>
      </c>
      <c r="C7"/>
      <c r="D7" s="7"/>
      <c r="E7" s="16">
        <v>2</v>
      </c>
      <c r="F7" s="16">
        <v>4</v>
      </c>
      <c r="G7" s="16">
        <v>4</v>
      </c>
      <c r="H7" s="16">
        <v>3</v>
      </c>
      <c r="I7" s="16">
        <v>2</v>
      </c>
      <c r="J7" s="16">
        <v>2</v>
      </c>
      <c r="K7" s="16">
        <v>3</v>
      </c>
      <c r="L7" s="16">
        <v>2</v>
      </c>
      <c r="M7" s="16">
        <v>2</v>
      </c>
      <c r="N7" s="16">
        <v>3</v>
      </c>
      <c r="O7" s="16"/>
      <c r="U7">
        <f t="shared" si="1"/>
        <v>0.34687296754716</v>
      </c>
      <c r="V7">
        <v>5</v>
      </c>
      <c r="W7" t="str">
        <f t="shared" si="3"/>
        <v>-</v>
      </c>
      <c r="X7">
        <f t="shared" si="4"/>
        <v>-0.92499458012576</v>
      </c>
      <c r="Y7">
        <f>IF(ISBLANK(F7),"-",(F7-$B29)/$D29)</f>
        <v>1.61874051522008</v>
      </c>
      <c r="Z7">
        <f>IF(ISBLANK(G7),"-",(G7-$B29)/$D29)</f>
        <v>1.61874051522008</v>
      </c>
      <c r="AA7">
        <f>IF(ISBLANK(H7),"-",(H7-$B29)/$D29)</f>
        <v>0.34687296754716</v>
      </c>
      <c r="AB7">
        <f>IF(ISBLANK(I7),"-",(I7-$B29)/$D29)</f>
        <v>-0.92499458012576</v>
      </c>
      <c r="AC7">
        <f>IF(ISBLANK(J7),"-",(J7-$B29)/$D29)</f>
        <v>-0.92499458012576</v>
      </c>
      <c r="AD7">
        <f>IF(ISBLANK(K7),"-",(K7-$B29)/$D29)</f>
        <v>0.34687296754716</v>
      </c>
      <c r="AE7">
        <f>IF(ISBLANK(L7),"-",(L7-$B29)/$D29)</f>
        <v>-0.92499458012576</v>
      </c>
      <c r="AF7">
        <f>IF(ISBLANK(M7),"-",(M7-$B29)/$D29)</f>
        <v>-0.92499458012576</v>
      </c>
      <c r="AG7">
        <f>IF(ISBLANK(N7),"-",(N7-$B29)/$D29)</f>
        <v>0.34687296754716</v>
      </c>
    </row>
    <row r="8" spans="1:33">
      <c r="A8" s="5" t="s">
        <v>7</v>
      </c>
      <c r="B8" s="6">
        <v>4</v>
      </c>
      <c r="C8"/>
      <c r="D8" s="7"/>
      <c r="E8" s="16">
        <v>1</v>
      </c>
      <c r="F8" s="16">
        <v>3</v>
      </c>
      <c r="G8" s="16">
        <v>2</v>
      </c>
      <c r="H8" s="16">
        <v>2</v>
      </c>
      <c r="I8" s="16">
        <v>3</v>
      </c>
      <c r="J8" s="16">
        <v>4</v>
      </c>
      <c r="K8" s="16">
        <v>2</v>
      </c>
      <c r="L8" s="16">
        <v>2</v>
      </c>
      <c r="M8" s="16">
        <v>4</v>
      </c>
      <c r="N8" s="16">
        <v>2</v>
      </c>
      <c r="O8" s="16"/>
      <c r="U8">
        <f t="shared" si="1"/>
        <v>1.32790168461846</v>
      </c>
      <c r="V8" t="str">
        <f t="shared" si="2"/>
        <v>-</v>
      </c>
      <c r="W8" t="str">
        <f t="shared" si="3"/>
        <v>-</v>
      </c>
      <c r="X8">
        <f t="shared" si="4"/>
        <v>-1.59348202154215</v>
      </c>
      <c r="Y8">
        <f>IF(ISBLANK(F8),"-",(F8-$B30)/$D30)</f>
        <v>0.354107115898256</v>
      </c>
      <c r="Z8">
        <f>IF(ISBLANK(G8),"-",(G8-$B30)/$D30)</f>
        <v>-0.619687452821947</v>
      </c>
      <c r="AA8">
        <f>IF(ISBLANK(H8),"-",(H8-$B30)/$D30)</f>
        <v>-0.619687452821947</v>
      </c>
      <c r="AB8">
        <f>IF(ISBLANK(I8),"-",(I8-$B30)/$D30)</f>
        <v>0.354107115898256</v>
      </c>
      <c r="AC8">
        <f>IF(ISBLANK(J8),"-",(J8-$B30)/$D30)</f>
        <v>1.32790168461846</v>
      </c>
      <c r="AD8">
        <f>IF(ISBLANK(K8),"-",(K8-$B30)/$D30)</f>
        <v>-0.619687452821947</v>
      </c>
      <c r="AE8">
        <f>IF(ISBLANK(L8),"-",(L8-$B30)/$D30)</f>
        <v>-0.619687452821947</v>
      </c>
      <c r="AF8">
        <f>IF(ISBLANK(M8),"-",(M8-$B30)/$D30)</f>
        <v>1.32790168461846</v>
      </c>
      <c r="AG8">
        <f>IF(ISBLANK(N8),"-",(N8-$B30)/$D30)</f>
        <v>-0.619687452821947</v>
      </c>
    </row>
    <row r="9" spans="1:33">
      <c r="A9" s="5" t="s">
        <v>8</v>
      </c>
      <c r="B9" s="6">
        <v>3</v>
      </c>
      <c r="D9" s="7"/>
      <c r="E9" s="16">
        <v>4</v>
      </c>
      <c r="F9" s="16">
        <v>4</v>
      </c>
      <c r="G9" s="16">
        <v>4</v>
      </c>
      <c r="H9" s="16">
        <v>3</v>
      </c>
      <c r="I9" s="16">
        <v>3</v>
      </c>
      <c r="J9" s="16">
        <v>2</v>
      </c>
      <c r="K9" s="16">
        <v>3</v>
      </c>
      <c r="L9" s="16">
        <v>4</v>
      </c>
      <c r="M9" s="16">
        <v>3</v>
      </c>
      <c r="N9" s="16">
        <v>3</v>
      </c>
      <c r="U9">
        <f t="shared" si="1"/>
        <v>-0.42174116783665</v>
      </c>
      <c r="V9" t="str">
        <f t="shared" si="2"/>
        <v>-</v>
      </c>
      <c r="W9" t="str">
        <f t="shared" si="3"/>
        <v>-</v>
      </c>
      <c r="X9" t="e">
        <f>IF(ISBLANK(#REF!),"-",(#REF!-$B31)/$D31)</f>
        <v>#REF!</v>
      </c>
      <c r="Y9">
        <f>IF(ISBLANK(E9),"-",(E9-$B31)/$D31)</f>
        <v>1.12464311423107</v>
      </c>
      <c r="Z9">
        <f>IF(ISBLANK(F9),"-",(F9-$B31)/$D31)</f>
        <v>1.12464311423107</v>
      </c>
      <c r="AA9">
        <f>IF(ISBLANK(G9),"-",(G9-$B31)/$D31)</f>
        <v>1.12464311423107</v>
      </c>
      <c r="AB9">
        <f>IF(ISBLANK(H9),"-",(H9-$B31)/$D31)</f>
        <v>-0.42174116783665</v>
      </c>
      <c r="AC9">
        <f>IF(ISBLANK(I9),"-",(I9-$B31)/$D31)</f>
        <v>-0.42174116783665</v>
      </c>
      <c r="AD9">
        <f>IF(ISBLANK(J9),"-",(J9-$B31)/$D31)</f>
        <v>-1.96812544990437</v>
      </c>
      <c r="AE9">
        <f>IF(ISBLANK(K9),"-",(K9-$B31)/$D31)</f>
        <v>-0.42174116783665</v>
      </c>
      <c r="AF9">
        <f>IF(ISBLANK(L9),"-",(L9-$B31)/$D31)</f>
        <v>1.12464311423107</v>
      </c>
      <c r="AG9" t="e">
        <f>IF(ISBLANK(#REF!),"-",(#REF!-$B31)/$D31)</f>
        <v>#REF!</v>
      </c>
    </row>
    <row r="10" spans="1:33">
      <c r="A10" s="5" t="s">
        <v>9</v>
      </c>
      <c r="B10" s="6">
        <v>2</v>
      </c>
      <c r="C10"/>
      <c r="D10" s="7"/>
      <c r="E10" s="16">
        <v>2</v>
      </c>
      <c r="F10" s="16">
        <v>4</v>
      </c>
      <c r="G10" s="16">
        <v>3</v>
      </c>
      <c r="H10" s="16">
        <v>4</v>
      </c>
      <c r="I10" s="16">
        <v>3</v>
      </c>
      <c r="J10" s="16">
        <v>3</v>
      </c>
      <c r="K10" s="16">
        <v>4</v>
      </c>
      <c r="L10" s="16">
        <v>3</v>
      </c>
      <c r="M10" s="16">
        <v>4</v>
      </c>
      <c r="N10" s="16">
        <v>4</v>
      </c>
      <c r="U10">
        <f t="shared" si="1"/>
        <v>-1.61874051522008</v>
      </c>
      <c r="V10" t="str">
        <f t="shared" si="2"/>
        <v>-</v>
      </c>
      <c r="W10" t="str">
        <f t="shared" si="3"/>
        <v>-</v>
      </c>
      <c r="X10" t="e">
        <f>IF(ISBLANK(#REF!),"-",(#REF!-$B32)/$D32)</f>
        <v>#REF!</v>
      </c>
      <c r="Y10">
        <f>IF(ISBLANK(E10),"-",(E10-$B32)/$D32)</f>
        <v>-1.61874051522008</v>
      </c>
      <c r="Z10">
        <f>IF(ISBLANK(F10),"-",(F10-$B32)/$D32)</f>
        <v>0.92499458012576</v>
      </c>
      <c r="AA10">
        <f>IF(ISBLANK(G10),"-",(G10-$B32)/$D32)</f>
        <v>-0.34687296754716</v>
      </c>
      <c r="AB10">
        <f>IF(ISBLANK(H10),"-",(H10-$B32)/$D32)</f>
        <v>0.92499458012576</v>
      </c>
      <c r="AC10">
        <f>IF(ISBLANK(I10),"-",(I10-$B32)/$D32)</f>
        <v>-0.34687296754716</v>
      </c>
      <c r="AD10">
        <f>IF(ISBLANK(J10),"-",(J10-$B32)/$D32)</f>
        <v>-0.34687296754716</v>
      </c>
      <c r="AE10">
        <f>IF(ISBLANK(K10),"-",(K10-$B32)/$D32)</f>
        <v>0.92499458012576</v>
      </c>
      <c r="AF10">
        <f>IF(ISBLANK(L10),"-",(L10-$B32)/$D32)</f>
        <v>-0.34687296754716</v>
      </c>
      <c r="AG10" t="e">
        <f>IF(ISBLANK(#REF!),"-",(#REF!-$B32)/$D32)</f>
        <v>#REF!</v>
      </c>
    </row>
    <row r="11" spans="1:33">
      <c r="A11" s="5" t="s">
        <v>10</v>
      </c>
      <c r="B11" s="6">
        <v>1</v>
      </c>
      <c r="D11" s="7"/>
      <c r="E11" s="16">
        <v>3</v>
      </c>
      <c r="F11" s="16">
        <v>2</v>
      </c>
      <c r="G11" s="16">
        <v>3</v>
      </c>
      <c r="H11" s="16">
        <v>2</v>
      </c>
      <c r="I11" s="16">
        <v>1</v>
      </c>
      <c r="J11" s="16">
        <v>1</v>
      </c>
      <c r="K11" s="16">
        <v>3</v>
      </c>
      <c r="L11" s="16">
        <v>2</v>
      </c>
      <c r="M11" s="16">
        <v>0</v>
      </c>
      <c r="N11" s="16">
        <v>1</v>
      </c>
      <c r="U11">
        <f t="shared" si="1"/>
        <v>-0.720749970156447</v>
      </c>
      <c r="V11" t="str">
        <f t="shared" si="2"/>
        <v>-</v>
      </c>
      <c r="W11" t="str">
        <f t="shared" si="3"/>
        <v>-</v>
      </c>
      <c r="X11" t="e">
        <f>IF(ISBLANK(#REF!),"-",(#REF!-$B33)/$D33)</f>
        <v>#REF!</v>
      </c>
      <c r="Y11">
        <f>IF(ISBLANK(E11),"-",(E11-$B33)/$D33)</f>
        <v>1.26131244777378</v>
      </c>
      <c r="Z11">
        <f>IF(ISBLANK(F11),"-",(F11-$B33)/$D33)</f>
        <v>0.270281238808668</v>
      </c>
      <c r="AA11">
        <f>IF(ISBLANK(G11),"-",(G11-$B33)/$D33)</f>
        <v>1.26131244777378</v>
      </c>
      <c r="AB11">
        <f>IF(ISBLANK(H11),"-",(H11-$B33)/$D33)</f>
        <v>0.270281238808668</v>
      </c>
      <c r="AC11">
        <f>IF(ISBLANK(I11),"-",(I11-$B33)/$D33)</f>
        <v>-0.720749970156447</v>
      </c>
      <c r="AD11">
        <f>IF(ISBLANK(J11),"-",(J11-$B33)/$D33)</f>
        <v>-0.720749970156447</v>
      </c>
      <c r="AE11">
        <f>IF(ISBLANK(K11),"-",(K11-$B33)/$D33)</f>
        <v>1.26131244777378</v>
      </c>
      <c r="AF11">
        <f>IF(ISBLANK(L11),"-",(L11-$B33)/$D33)</f>
        <v>0.270281238808668</v>
      </c>
      <c r="AG11" t="e">
        <f>IF(ISBLANK(#REF!),"-",(#REF!-$B33)/$D33)</f>
        <v>#REF!</v>
      </c>
    </row>
    <row r="12" spans="1:33">
      <c r="A12" s="5" t="s">
        <v>11</v>
      </c>
      <c r="B12" s="6">
        <v>1</v>
      </c>
      <c r="D12" s="7"/>
      <c r="E12" s="16">
        <v>2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1</v>
      </c>
      <c r="L12" s="16">
        <v>0</v>
      </c>
      <c r="M12" s="16">
        <v>2</v>
      </c>
      <c r="N12" s="16">
        <v>0</v>
      </c>
      <c r="U12">
        <f t="shared" si="1"/>
        <v>0.554188873151841</v>
      </c>
      <c r="V12" t="str">
        <f t="shared" si="2"/>
        <v>-</v>
      </c>
      <c r="W12" t="str">
        <f t="shared" si="3"/>
        <v>-</v>
      </c>
      <c r="X12">
        <f t="shared" si="4"/>
        <v>1.77340439408589</v>
      </c>
      <c r="Y12" t="e">
        <f>IF(ISBLANK(#REF!),"-",(#REF!-$B34)/$D34)</f>
        <v>#REF!</v>
      </c>
      <c r="Z12">
        <f>IF(ISBLANK(F12),"-",(F12-$B34)/$D34)</f>
        <v>-0.665026647782209</v>
      </c>
      <c r="AA12" t="e">
        <f>IF(ISBLANK(#REF!),"-",(#REF!-$B34)/$D34)</f>
        <v>#REF!</v>
      </c>
      <c r="AB12">
        <f>IF(ISBLANK(G12),"-",(G12-$B34)/$D34)</f>
        <v>-0.665026647782209</v>
      </c>
      <c r="AC12">
        <f>IF(ISBLANK(H12),"-",(H12-$B34)/$D34)</f>
        <v>-0.665026647782209</v>
      </c>
      <c r="AD12">
        <f>IF(ISBLANK(I12),"-",(I12-$B34)/$D34)</f>
        <v>-0.665026647782209</v>
      </c>
      <c r="AE12">
        <f>IF(ISBLANK(J12),"-",(J12-$B34)/$D34)</f>
        <v>-0.665026647782209</v>
      </c>
      <c r="AF12">
        <f>IF(ISBLANK(K12),"-",(K12-$B34)/$D34)</f>
        <v>0.554188873151841</v>
      </c>
      <c r="AG12">
        <f>IF(ISBLANK(L12),"-",(L12-$B34)/$D34)</f>
        <v>-0.665026647782209</v>
      </c>
    </row>
    <row r="13" spans="1:33">
      <c r="A13" s="5" t="s">
        <v>12</v>
      </c>
      <c r="B13" s="6">
        <v>4</v>
      </c>
      <c r="D13" s="7"/>
      <c r="E13" s="16">
        <v>3</v>
      </c>
      <c r="F13" s="16">
        <v>3</v>
      </c>
      <c r="G13" s="16">
        <v>1</v>
      </c>
      <c r="H13" s="16">
        <v>1</v>
      </c>
      <c r="I13" s="16">
        <v>2</v>
      </c>
      <c r="J13" s="16">
        <v>2</v>
      </c>
      <c r="K13" s="16">
        <v>4</v>
      </c>
      <c r="L13" s="16">
        <v>3</v>
      </c>
      <c r="M13" s="16">
        <v>3</v>
      </c>
      <c r="N13" s="16">
        <v>3</v>
      </c>
      <c r="U13">
        <f t="shared" si="1"/>
        <v>1.32790168461846</v>
      </c>
      <c r="V13" t="str">
        <f t="shared" si="2"/>
        <v>-</v>
      </c>
      <c r="W13" t="str">
        <f t="shared" si="3"/>
        <v>-</v>
      </c>
      <c r="X13">
        <f t="shared" si="4"/>
        <v>0.354107115898256</v>
      </c>
      <c r="Y13" t="e">
        <f>IF(ISBLANK(#REF!),"-",(#REF!-$B35)/$D35)</f>
        <v>#REF!</v>
      </c>
      <c r="Z13">
        <f>IF(ISBLANK(F13),"-",(F13-$B35)/$D35)</f>
        <v>0.354107115898256</v>
      </c>
      <c r="AA13" t="e">
        <f>IF(ISBLANK(#REF!),"-",(#REF!-$B35)/$D35)</f>
        <v>#REF!</v>
      </c>
      <c r="AB13">
        <f>IF(ISBLANK(G13),"-",(G13-$B35)/$D35)</f>
        <v>-1.59348202154215</v>
      </c>
      <c r="AC13">
        <f>IF(ISBLANK(H13),"-",(H13-$B35)/$D35)</f>
        <v>-1.59348202154215</v>
      </c>
      <c r="AD13">
        <f>IF(ISBLANK(I13),"-",(I13-$B35)/$D35)</f>
        <v>-0.619687452821947</v>
      </c>
      <c r="AE13">
        <f>IF(ISBLANK(J13),"-",(J13-$B35)/$D35)</f>
        <v>-0.619687452821947</v>
      </c>
      <c r="AF13">
        <f>IF(ISBLANK(K13),"-",(K13-$B35)/$D35)</f>
        <v>1.32790168461846</v>
      </c>
      <c r="AG13">
        <f>IF(ISBLANK(L13),"-",(L13-$B35)/$D35)</f>
        <v>0.354107115898256</v>
      </c>
    </row>
    <row r="14" spans="1:33">
      <c r="A14" s="5" t="s">
        <v>13</v>
      </c>
      <c r="B14" s="6">
        <v>1</v>
      </c>
      <c r="C14"/>
      <c r="D14" s="7"/>
      <c r="E14" s="16">
        <v>2</v>
      </c>
      <c r="F14" s="16">
        <v>0</v>
      </c>
      <c r="G14" s="16">
        <v>0</v>
      </c>
      <c r="H14" s="16">
        <v>2</v>
      </c>
      <c r="I14" s="16">
        <v>0</v>
      </c>
      <c r="J14" s="16">
        <v>1</v>
      </c>
      <c r="K14" s="16">
        <v>1</v>
      </c>
      <c r="L14" s="16">
        <v>1</v>
      </c>
      <c r="M14" s="16">
        <v>1</v>
      </c>
      <c r="N14" s="16">
        <v>2</v>
      </c>
      <c r="U14">
        <f t="shared" si="1"/>
        <v>0</v>
      </c>
      <c r="V14" t="str">
        <f t="shared" si="2"/>
        <v>-</v>
      </c>
      <c r="W14" t="str">
        <f t="shared" si="3"/>
        <v>-</v>
      </c>
      <c r="X14">
        <f t="shared" si="4"/>
        <v>1.29099444873581</v>
      </c>
      <c r="Y14" t="e">
        <f>IF(ISBLANK(#REF!),"-",(#REF!-$B36)/$D36)</f>
        <v>#REF!</v>
      </c>
      <c r="Z14">
        <f>IF(ISBLANK(F14),"-",(F14-$B36)/$D36)</f>
        <v>-1.29099444873581</v>
      </c>
      <c r="AA14" t="e">
        <f>IF(ISBLANK(#REF!),"-",(#REF!-$B36)/$D36)</f>
        <v>#REF!</v>
      </c>
      <c r="AB14">
        <f>IF(ISBLANK(G14),"-",(G14-$B36)/$D36)</f>
        <v>-1.29099444873581</v>
      </c>
      <c r="AC14">
        <f>IF(ISBLANK(H14),"-",(H14-$B36)/$D36)</f>
        <v>1.29099444873581</v>
      </c>
      <c r="AD14">
        <f>IF(ISBLANK(I14),"-",(I14-$B36)/$D36)</f>
        <v>-1.29099444873581</v>
      </c>
      <c r="AE14">
        <f>IF(ISBLANK(J14),"-",(J14-$B36)/$D36)</f>
        <v>0</v>
      </c>
      <c r="AF14">
        <f>IF(ISBLANK(K14),"-",(K14-$B36)/$D36)</f>
        <v>0</v>
      </c>
      <c r="AG14">
        <f>IF(ISBLANK(L14),"-",(L14-$B36)/$D36)</f>
        <v>0</v>
      </c>
    </row>
    <row r="15" spans="1:33">
      <c r="A15" s="5" t="s">
        <v>14</v>
      </c>
      <c r="B15" s="6">
        <v>0</v>
      </c>
      <c r="D15" s="7"/>
      <c r="E15" s="16">
        <v>1</v>
      </c>
      <c r="F15" s="16">
        <v>2</v>
      </c>
      <c r="G15" s="16">
        <v>2</v>
      </c>
      <c r="H15" s="16">
        <v>1</v>
      </c>
      <c r="I15" s="16">
        <v>3</v>
      </c>
      <c r="J15" s="16">
        <v>2</v>
      </c>
      <c r="K15" s="16">
        <v>0</v>
      </c>
      <c r="L15" s="16">
        <v>3</v>
      </c>
      <c r="M15" s="16">
        <v>1</v>
      </c>
      <c r="N15" s="16">
        <v>2</v>
      </c>
      <c r="U15">
        <f t="shared" si="1"/>
        <v>-1.49214687991768</v>
      </c>
      <c r="V15" t="str">
        <f t="shared" si="2"/>
        <v>-</v>
      </c>
      <c r="W15" t="str">
        <f t="shared" si="3"/>
        <v>-</v>
      </c>
      <c r="X15" t="e">
        <f>IF(ISBLANK(#REF!),"-",(#REF!-$B37)/$D37)</f>
        <v>#REF!</v>
      </c>
      <c r="Y15">
        <f>IF(ISBLANK(E15),"-",(E15-$B37)/$D37)</f>
        <v>-0.526640075265064</v>
      </c>
      <c r="Z15" t="e">
        <f>IF(ISBLANK(#REF!),"-",(#REF!-$B37)/$D37)</f>
        <v>#REF!</v>
      </c>
      <c r="AA15">
        <f>IF(ISBLANK(F15),"-",(F15-$B37)/$D37)</f>
        <v>0.438866729387554</v>
      </c>
      <c r="AB15">
        <f>IF(ISBLANK(G15),"-",(G15-$B37)/$D37)</f>
        <v>0.438866729387554</v>
      </c>
      <c r="AC15">
        <f>IF(ISBLANK(H15),"-",(H15-$B37)/$D37)</f>
        <v>-0.526640075265064</v>
      </c>
      <c r="AD15">
        <f>IF(ISBLANK(I15),"-",(I15-$B37)/$D37)</f>
        <v>1.40437353404017</v>
      </c>
      <c r="AE15">
        <f>IF(ISBLANK(J15),"-",(J15-$B37)/$D37)</f>
        <v>0.438866729387554</v>
      </c>
      <c r="AF15">
        <f>IF(ISBLANK(K15),"-",(K15-$B37)/$D37)</f>
        <v>-1.49214687991768</v>
      </c>
      <c r="AG15">
        <f>IF(ISBLANK(L15),"-",(L15-$B37)/$D37)</f>
        <v>1.40437353404017</v>
      </c>
    </row>
    <row r="16" spans="1:33">
      <c r="A16" s="5" t="s">
        <v>15</v>
      </c>
      <c r="B16" s="6">
        <v>1</v>
      </c>
      <c r="D16" s="7"/>
      <c r="E16" s="16">
        <v>3</v>
      </c>
      <c r="F16" s="16">
        <v>3</v>
      </c>
      <c r="G16" s="16">
        <v>0</v>
      </c>
      <c r="H16" s="16">
        <v>1</v>
      </c>
      <c r="I16" s="16">
        <v>2</v>
      </c>
      <c r="J16" s="16">
        <v>2</v>
      </c>
      <c r="K16" s="16">
        <v>0</v>
      </c>
      <c r="L16" s="16">
        <v>2</v>
      </c>
      <c r="M16" s="16">
        <v>0</v>
      </c>
      <c r="N16" s="16">
        <v>0</v>
      </c>
      <c r="U16">
        <f t="shared" si="1"/>
        <v>-0.229014306207172</v>
      </c>
      <c r="V16" t="str">
        <f t="shared" si="2"/>
        <v>-</v>
      </c>
      <c r="W16" t="str">
        <f t="shared" si="3"/>
        <v>-</v>
      </c>
      <c r="X16" t="e">
        <f>IF(ISBLANK(#REF!),"-",(#REF!-$B38)/$D38)</f>
        <v>#REF!</v>
      </c>
      <c r="Y16">
        <f>IF(ISBLANK(E16),"-",(E16-$B38)/$D38)</f>
        <v>1.45042393931209</v>
      </c>
      <c r="Z16" t="e">
        <f>IF(ISBLANK(#REF!),"-",(#REF!-$B38)/$D38)</f>
        <v>#REF!</v>
      </c>
      <c r="AA16">
        <f>IF(ISBLANK(F16),"-",(F16-$B38)/$D38)</f>
        <v>1.45042393931209</v>
      </c>
      <c r="AB16">
        <f>IF(ISBLANK(G16),"-",(G16-$B38)/$D38)</f>
        <v>-1.0687334289668</v>
      </c>
      <c r="AC16">
        <f>IF(ISBLANK(H16),"-",(H16-$B38)/$D38)</f>
        <v>-0.229014306207172</v>
      </c>
      <c r="AD16">
        <f>IF(ISBLANK(I16),"-",(I16-$B38)/$D38)</f>
        <v>0.610704816552459</v>
      </c>
      <c r="AE16">
        <f>IF(ISBLANK(J16),"-",(J16-$B38)/$D38)</f>
        <v>0.610704816552459</v>
      </c>
      <c r="AF16">
        <f>IF(ISBLANK(K16),"-",(K16-$B38)/$D38)</f>
        <v>-1.0687334289668</v>
      </c>
      <c r="AG16">
        <f>IF(ISBLANK(L16),"-",(L16-$B38)/$D38)</f>
        <v>0.610704816552459</v>
      </c>
    </row>
    <row r="17" spans="1:33">
      <c r="A17" s="5" t="s">
        <v>16</v>
      </c>
      <c r="B17" s="6">
        <v>0</v>
      </c>
      <c r="D17" s="7"/>
      <c r="E17" s="16">
        <v>3</v>
      </c>
      <c r="F17" s="16">
        <v>2</v>
      </c>
      <c r="G17" s="16">
        <v>0</v>
      </c>
      <c r="H17" s="16">
        <v>0</v>
      </c>
      <c r="I17" s="16">
        <v>3</v>
      </c>
      <c r="J17" s="16">
        <v>0</v>
      </c>
      <c r="K17" s="16">
        <v>0</v>
      </c>
      <c r="L17" s="16">
        <v>2</v>
      </c>
      <c r="M17" s="16">
        <v>0</v>
      </c>
      <c r="N17" s="16">
        <v>0</v>
      </c>
      <c r="U17">
        <f t="shared" si="1"/>
        <v>-0.699112689968278</v>
      </c>
      <c r="V17" t="str">
        <f t="shared" si="2"/>
        <v>-</v>
      </c>
      <c r="W17" t="str">
        <f t="shared" si="3"/>
        <v>-</v>
      </c>
      <c r="X17" t="e">
        <f>IF(ISBLANK(#REF!),"-",(#REF!-$B39)/$D39)</f>
        <v>#REF!</v>
      </c>
      <c r="Y17">
        <f>IF(ISBLANK(E17),"-",(E17-$B39)/$D39)</f>
        <v>1.60795918692704</v>
      </c>
      <c r="Z17" t="e">
        <f>IF(ISBLANK(#REF!),"-",(#REF!-$B39)/$D39)</f>
        <v>#REF!</v>
      </c>
      <c r="AA17">
        <f>IF(ISBLANK(F17),"-",(F17-$B39)/$D39)</f>
        <v>0.838935227961934</v>
      </c>
      <c r="AB17">
        <f>IF(ISBLANK(G17),"-",(G17-$B39)/$D39)</f>
        <v>-0.699112689968278</v>
      </c>
      <c r="AC17">
        <f>IF(ISBLANK(H17),"-",(H17-$B39)/$D39)</f>
        <v>-0.699112689968278</v>
      </c>
      <c r="AD17">
        <f>IF(ISBLANK(I17),"-",(I17-$B39)/$D39)</f>
        <v>1.60795918692704</v>
      </c>
      <c r="AE17">
        <f>IF(ISBLANK(J17),"-",(J17-$B39)/$D39)</f>
        <v>-0.699112689968278</v>
      </c>
      <c r="AF17">
        <f>IF(ISBLANK(K17),"-",(K17-$B39)/$D39)</f>
        <v>-0.699112689968278</v>
      </c>
      <c r="AG17">
        <f>IF(ISBLANK(L17),"-",(L17-$B39)/$D39)</f>
        <v>0.838935227961934</v>
      </c>
    </row>
    <row r="18" spans="1:33">
      <c r="A18" s="5" t="s">
        <v>17</v>
      </c>
      <c r="B18" s="6">
        <v>1</v>
      </c>
      <c r="D18" s="7"/>
      <c r="E18" s="16">
        <v>1</v>
      </c>
      <c r="F18" s="16">
        <v>3</v>
      </c>
      <c r="G18" s="16">
        <v>2</v>
      </c>
      <c r="H18" s="16">
        <v>0</v>
      </c>
      <c r="I18" s="16">
        <v>0</v>
      </c>
      <c r="J18" s="16">
        <v>1</v>
      </c>
      <c r="K18" s="16">
        <v>0</v>
      </c>
      <c r="L18" s="16">
        <v>2</v>
      </c>
      <c r="M18" s="16">
        <v>0</v>
      </c>
      <c r="N18" s="16">
        <v>1</v>
      </c>
      <c r="U18">
        <f t="shared" si="1"/>
        <v>0</v>
      </c>
      <c r="V18" t="str">
        <f t="shared" si="2"/>
        <v>-</v>
      </c>
      <c r="W18" t="str">
        <f t="shared" si="3"/>
        <v>-</v>
      </c>
      <c r="X18">
        <f t="shared" si="4"/>
        <v>0</v>
      </c>
      <c r="Y18" t="e">
        <f>IF(ISBLANK(#REF!),"-",(#REF!-$B40)/$D40)</f>
        <v>#REF!</v>
      </c>
      <c r="Z18">
        <f>IF(ISBLANK(F18),"-",(F18-$B40)/$D40)</f>
        <v>2</v>
      </c>
      <c r="AA18">
        <f>IF(ISBLANK(G18),"-",(G18-$B40)/$D40)</f>
        <v>1</v>
      </c>
      <c r="AB18">
        <f>IF(ISBLANK(H18),"-",(H18-$B40)/$D40)</f>
        <v>-1</v>
      </c>
      <c r="AC18">
        <f>IF(ISBLANK(I18),"-",(I18-$B40)/$D40)</f>
        <v>-1</v>
      </c>
      <c r="AD18">
        <f>IF(ISBLANK(J18),"-",(J18-$B40)/$D40)</f>
        <v>0</v>
      </c>
      <c r="AE18" t="e">
        <f>IF(ISBLANK(#REF!),"-",(#REF!-$B40)/$D40)</f>
        <v>#REF!</v>
      </c>
      <c r="AF18">
        <f>IF(ISBLANK(K18),"-",(K18-$B40)/$D40)</f>
        <v>-1</v>
      </c>
      <c r="AG18">
        <f>IF(ISBLANK(L18),"-",(L18-$B40)/$D40)</f>
        <v>1</v>
      </c>
    </row>
    <row r="19" spans="1:33">
      <c r="A19" s="5" t="s">
        <v>18</v>
      </c>
      <c r="B19" s="6">
        <v>2</v>
      </c>
      <c r="D19" s="7"/>
      <c r="E19" s="16">
        <v>2</v>
      </c>
      <c r="F19" s="16">
        <v>2</v>
      </c>
      <c r="G19" s="16">
        <v>3</v>
      </c>
      <c r="H19" s="16">
        <v>2</v>
      </c>
      <c r="I19" s="16">
        <v>2</v>
      </c>
      <c r="J19" s="16">
        <v>1</v>
      </c>
      <c r="K19" s="16">
        <v>2</v>
      </c>
      <c r="L19" s="16">
        <v>3</v>
      </c>
      <c r="M19" s="16">
        <v>2</v>
      </c>
      <c r="N19" s="16">
        <v>2</v>
      </c>
      <c r="U19">
        <f t="shared" si="1"/>
        <v>-0.16854996561581</v>
      </c>
      <c r="V19" t="str">
        <f t="shared" si="2"/>
        <v>-</v>
      </c>
      <c r="W19" t="str">
        <f t="shared" si="3"/>
        <v>-</v>
      </c>
      <c r="X19">
        <f t="shared" si="4"/>
        <v>-0.16854996561581</v>
      </c>
      <c r="Y19" t="e">
        <f>IF(ISBLANK(#REF!),"-",(#REF!-$B41)/$D41)</f>
        <v>#REF!</v>
      </c>
      <c r="Z19">
        <f>IF(ISBLANK(F19),"-",(F19-$B41)/$D41)</f>
        <v>-0.16854996561581</v>
      </c>
      <c r="AA19">
        <f>IF(ISBLANK(G19),"-",(G19-$B41)/$D41)</f>
        <v>1.6854996561581</v>
      </c>
      <c r="AB19">
        <f>IF(ISBLANK(H19),"-",(H19-$B41)/$D41)</f>
        <v>-0.16854996561581</v>
      </c>
      <c r="AC19">
        <f>IF(ISBLANK(I19),"-",(I19-$B41)/$D41)</f>
        <v>-0.16854996561581</v>
      </c>
      <c r="AD19">
        <f>IF(ISBLANK(J19),"-",(J19-$B41)/$D41)</f>
        <v>-2.02259958738973</v>
      </c>
      <c r="AE19" t="e">
        <f>IF(ISBLANK(#REF!),"-",(#REF!-$B41)/$D41)</f>
        <v>#REF!</v>
      </c>
      <c r="AF19">
        <f>IF(ISBLANK(K19),"-",(K19-$B41)/$D41)</f>
        <v>-0.16854996561581</v>
      </c>
      <c r="AG19">
        <f>IF(ISBLANK(L19),"-",(L19-$B41)/$D41)</f>
        <v>1.6854996561581</v>
      </c>
    </row>
    <row r="20" spans="1:33">
      <c r="A20" s="8" t="s">
        <v>19</v>
      </c>
      <c r="B20" s="9">
        <v>4</v>
      </c>
      <c r="C20" s="10"/>
      <c r="D20" s="11"/>
      <c r="E20" s="16">
        <v>1</v>
      </c>
      <c r="F20" s="16">
        <v>3</v>
      </c>
      <c r="G20" s="16">
        <v>1</v>
      </c>
      <c r="H20" s="16">
        <v>2</v>
      </c>
      <c r="I20" s="16">
        <v>2</v>
      </c>
      <c r="J20" s="16">
        <v>1</v>
      </c>
      <c r="K20" s="16">
        <v>1</v>
      </c>
      <c r="L20" s="16">
        <v>4</v>
      </c>
      <c r="M20" s="16">
        <v>2</v>
      </c>
      <c r="N20" s="16">
        <v>4</v>
      </c>
      <c r="U20">
        <f t="shared" si="1"/>
        <v>1.35783580733207</v>
      </c>
      <c r="V20" t="str">
        <f t="shared" si="2"/>
        <v>-</v>
      </c>
      <c r="W20" t="str">
        <f t="shared" si="3"/>
        <v>-</v>
      </c>
      <c r="X20">
        <f t="shared" si="4"/>
        <v>-1.00051059487626</v>
      </c>
      <c r="Y20" t="e">
        <f>IF(ISBLANK(#REF!),"-",(#REF!-$B42)/$D42)</f>
        <v>#REF!</v>
      </c>
      <c r="Z20">
        <f>IF(ISBLANK(F20),"-",(F20-$B42)/$D42)</f>
        <v>0.571720339929293</v>
      </c>
      <c r="AA20">
        <f>IF(ISBLANK(G20),"-",(G20-$B42)/$D42)</f>
        <v>-1.00051059487626</v>
      </c>
      <c r="AB20">
        <f>IF(ISBLANK(H20),"-",(H20-$B42)/$D42)</f>
        <v>-0.214395127473485</v>
      </c>
      <c r="AC20">
        <f>IF(ISBLANK(I20),"-",(I20-$B42)/$D42)</f>
        <v>-0.214395127473485</v>
      </c>
      <c r="AD20">
        <f>IF(ISBLANK(J20),"-",(J20-$B42)/$D42)</f>
        <v>-1.00051059487626</v>
      </c>
      <c r="AE20" t="e">
        <f>IF(ISBLANK(#REF!),"-",(#REF!-$B42)/$D42)</f>
        <v>#REF!</v>
      </c>
      <c r="AF20">
        <f>IF(ISBLANK(K20),"-",(K20-$B42)/$D42)</f>
        <v>-1.00051059487626</v>
      </c>
      <c r="AG20">
        <f>IF(ISBLANK(L20),"-",(L20-$B42)/$D42)</f>
        <v>1.35783580733207</v>
      </c>
    </row>
    <row r="23" spans="34:34">
      <c r="AH23">
        <v>5</v>
      </c>
    </row>
    <row r="24" ht="21" customHeight="1" spans="1:9">
      <c r="A24" s="12"/>
      <c r="B24" s="13" t="s">
        <v>20</v>
      </c>
      <c r="C24" s="13" t="s">
        <v>21</v>
      </c>
      <c r="D24" s="13" t="s">
        <v>22</v>
      </c>
      <c r="E24" s="13" t="s">
        <v>23</v>
      </c>
      <c r="G24" s="17" t="s">
        <v>24</v>
      </c>
      <c r="H24" s="13" t="s">
        <v>25</v>
      </c>
      <c r="I24" s="13" t="s">
        <v>26</v>
      </c>
    </row>
    <row r="25" spans="1:9">
      <c r="A25" s="5" t="s">
        <v>2</v>
      </c>
      <c r="B25" s="14">
        <f>AVERAGE(B3:N3)</f>
        <v>3.18181818181818</v>
      </c>
      <c r="C25" s="15">
        <f>COUNT(B3:N3)</f>
        <v>11</v>
      </c>
      <c r="D25" s="14">
        <f>STDEV(B3:N3)</f>
        <v>0.750757193529548</v>
      </c>
      <c r="E25" s="14">
        <f>CONFIDENCE(0.05,D25,C25)</f>
        <v>0.443660996785411</v>
      </c>
      <c r="F25" t="s">
        <v>27</v>
      </c>
      <c r="G25">
        <f>100/4*(H25-4)+100</f>
        <v>79.5454545454545</v>
      </c>
      <c r="H25">
        <f>B25</f>
        <v>3.18181818181818</v>
      </c>
      <c r="I25">
        <v>87.375</v>
      </c>
    </row>
    <row r="26" spans="1:9">
      <c r="A26" s="5" t="s">
        <v>3</v>
      </c>
      <c r="B26" s="14">
        <f>AVERAGE(B4:N4)</f>
        <v>2.90909090909091</v>
      </c>
      <c r="C26" s="15">
        <f>COUNT(B4:N4)</f>
        <v>11</v>
      </c>
      <c r="D26" s="14">
        <f>STDEV(B4:N4)</f>
        <v>1.04446593573419</v>
      </c>
      <c r="E26" s="14">
        <f t="shared" ref="E26:E42" si="5">CONFIDENCE(0.05,D26,C26)</f>
        <v>0.617228582223366</v>
      </c>
      <c r="G26">
        <f t="shared" ref="G26:G42" si="6">100/4*(H26-4)+100</f>
        <v>72.7272727272727</v>
      </c>
      <c r="H26">
        <f>B26</f>
        <v>2.90909090909091</v>
      </c>
      <c r="I26">
        <v>92.875</v>
      </c>
    </row>
    <row r="27" spans="1:9">
      <c r="A27" s="5" t="s">
        <v>4</v>
      </c>
      <c r="B27" s="14">
        <f>AVERAGE(B5:N5)</f>
        <v>2.90909090909091</v>
      </c>
      <c r="C27" s="15">
        <f>COUNT(B5:N5)</f>
        <v>11</v>
      </c>
      <c r="D27" s="14">
        <f>STDEV(B5:N5)</f>
        <v>0.831209414593633</v>
      </c>
      <c r="E27" s="14">
        <f t="shared" si="5"/>
        <v>0.491204347549838</v>
      </c>
      <c r="G27">
        <f t="shared" si="6"/>
        <v>72.7272727272727</v>
      </c>
      <c r="H27">
        <f t="shared" ref="H26:H42" si="7">B27</f>
        <v>2.90909090909091</v>
      </c>
      <c r="I27">
        <v>91.3125</v>
      </c>
    </row>
    <row r="28" spans="1:9">
      <c r="A28" s="5" t="s">
        <v>5</v>
      </c>
      <c r="B28" s="14">
        <f t="shared" ref="B26:B42" si="8">AVERAGE(B6:R6)</f>
        <v>2.54545454545455</v>
      </c>
      <c r="C28" s="15">
        <f t="shared" ref="C26:C42" si="9">COUNT(B6:R6)</f>
        <v>11</v>
      </c>
      <c r="D28" s="14">
        <f t="shared" ref="D26:D42" si="10">STDEV(B6:R6)</f>
        <v>0.820199532264724</v>
      </c>
      <c r="E28" s="14">
        <f t="shared" si="5"/>
        <v>0.484698042434639</v>
      </c>
      <c r="G28">
        <f t="shared" si="6"/>
        <v>63.6363636363636</v>
      </c>
      <c r="H28">
        <f t="shared" si="7"/>
        <v>2.54545454545455</v>
      </c>
      <c r="I28">
        <v>86.3125</v>
      </c>
    </row>
    <row r="29" spans="1:9">
      <c r="A29" s="5" t="s">
        <v>6</v>
      </c>
      <c r="B29" s="14">
        <f t="shared" si="8"/>
        <v>2.72727272727273</v>
      </c>
      <c r="C29" s="15">
        <f t="shared" si="9"/>
        <v>11</v>
      </c>
      <c r="D29" s="14">
        <f t="shared" si="10"/>
        <v>0.786245393106897</v>
      </c>
      <c r="E29" s="14">
        <f t="shared" si="5"/>
        <v>0.464632797168149</v>
      </c>
      <c r="G29">
        <f t="shared" si="6"/>
        <v>68.1818181818182</v>
      </c>
      <c r="H29">
        <f t="shared" si="7"/>
        <v>2.72727272727273</v>
      </c>
      <c r="I29">
        <v>92.4375</v>
      </c>
    </row>
    <row r="30" spans="1:9">
      <c r="A30" s="5" t="s">
        <v>7</v>
      </c>
      <c r="B30" s="14">
        <f t="shared" si="8"/>
        <v>2.63636363636364</v>
      </c>
      <c r="C30" s="15">
        <f t="shared" si="9"/>
        <v>11</v>
      </c>
      <c r="D30" s="14">
        <f t="shared" si="10"/>
        <v>1.02691063610494</v>
      </c>
      <c r="E30" s="14">
        <f t="shared" si="5"/>
        <v>0.606854253746058</v>
      </c>
      <c r="G30">
        <f t="shared" si="6"/>
        <v>65.9090909090909</v>
      </c>
      <c r="H30">
        <f t="shared" si="7"/>
        <v>2.63636363636364</v>
      </c>
      <c r="I30">
        <v>90.375</v>
      </c>
    </row>
    <row r="31" spans="1:9">
      <c r="A31" s="5" t="s">
        <v>8</v>
      </c>
      <c r="B31" s="14">
        <f t="shared" si="8"/>
        <v>3.27272727272727</v>
      </c>
      <c r="C31" s="15">
        <f t="shared" si="9"/>
        <v>11</v>
      </c>
      <c r="D31" s="14">
        <f t="shared" si="10"/>
        <v>0.646669790682863</v>
      </c>
      <c r="E31" s="14">
        <f t="shared" si="5"/>
        <v>0.382150402817393</v>
      </c>
      <c r="G31">
        <f t="shared" si="6"/>
        <v>81.8181818181818</v>
      </c>
      <c r="H31">
        <f t="shared" si="7"/>
        <v>3.27272727272727</v>
      </c>
      <c r="I31">
        <v>88.875</v>
      </c>
    </row>
    <row r="32" spans="1:9">
      <c r="A32" s="5" t="s">
        <v>9</v>
      </c>
      <c r="B32" s="14">
        <f t="shared" si="8"/>
        <v>3.27272727272727</v>
      </c>
      <c r="C32" s="15">
        <f t="shared" si="9"/>
        <v>11</v>
      </c>
      <c r="D32" s="14">
        <f t="shared" si="10"/>
        <v>0.786245393106897</v>
      </c>
      <c r="E32" s="14">
        <f t="shared" si="5"/>
        <v>0.464632797168149</v>
      </c>
      <c r="G32">
        <f t="shared" si="6"/>
        <v>81.8181818181818</v>
      </c>
      <c r="H32">
        <f t="shared" si="7"/>
        <v>3.27272727272727</v>
      </c>
      <c r="I32">
        <v>97.4375</v>
      </c>
    </row>
    <row r="33" spans="1:9">
      <c r="A33" s="5" t="s">
        <v>10</v>
      </c>
      <c r="B33" s="14">
        <f t="shared" si="8"/>
        <v>1.72727272727273</v>
      </c>
      <c r="C33" s="15">
        <f t="shared" si="9"/>
        <v>11</v>
      </c>
      <c r="D33" s="14">
        <f t="shared" si="10"/>
        <v>1.00904995821903</v>
      </c>
      <c r="E33" s="14">
        <f t="shared" si="5"/>
        <v>0.596299461567678</v>
      </c>
      <c r="G33">
        <f t="shared" si="6"/>
        <v>43.1818181818182</v>
      </c>
      <c r="H33">
        <f t="shared" si="7"/>
        <v>1.72727272727273</v>
      </c>
      <c r="I33">
        <v>87</v>
      </c>
    </row>
    <row r="34" spans="1:9">
      <c r="A34" s="5" t="s">
        <v>11</v>
      </c>
      <c r="B34" s="14">
        <f t="shared" si="8"/>
        <v>0.545454545454545</v>
      </c>
      <c r="C34" s="15">
        <f t="shared" si="9"/>
        <v>11</v>
      </c>
      <c r="D34" s="14">
        <f t="shared" si="10"/>
        <v>0.820199532264724</v>
      </c>
      <c r="E34" s="14">
        <f t="shared" si="5"/>
        <v>0.484698042434639</v>
      </c>
      <c r="G34">
        <f t="shared" si="6"/>
        <v>13.6363636363636</v>
      </c>
      <c r="H34">
        <f>B34</f>
        <v>0.545454545454545</v>
      </c>
      <c r="I34">
        <v>88.75</v>
      </c>
    </row>
    <row r="35" spans="1:9">
      <c r="A35" s="5" t="s">
        <v>12</v>
      </c>
      <c r="B35" s="14">
        <f t="shared" si="8"/>
        <v>2.63636363636364</v>
      </c>
      <c r="C35" s="15">
        <f t="shared" si="9"/>
        <v>11</v>
      </c>
      <c r="D35" s="14">
        <f t="shared" si="10"/>
        <v>1.02691063610494</v>
      </c>
      <c r="E35" s="14">
        <f t="shared" si="5"/>
        <v>0.606854253746058</v>
      </c>
      <c r="G35">
        <f t="shared" si="6"/>
        <v>65.9090909090909</v>
      </c>
      <c r="H35">
        <f t="shared" si="7"/>
        <v>2.63636363636364</v>
      </c>
      <c r="I35">
        <v>87.0625</v>
      </c>
    </row>
    <row r="36" spans="1:9">
      <c r="A36" s="5" t="s">
        <v>13</v>
      </c>
      <c r="B36" s="14">
        <f t="shared" si="8"/>
        <v>1</v>
      </c>
      <c r="C36" s="15">
        <f t="shared" si="9"/>
        <v>11</v>
      </c>
      <c r="D36" s="14">
        <f t="shared" si="10"/>
        <v>0.774596669241483</v>
      </c>
      <c r="E36" s="14">
        <f t="shared" si="5"/>
        <v>0.457748967767713</v>
      </c>
      <c r="G36">
        <f t="shared" si="6"/>
        <v>25</v>
      </c>
      <c r="H36">
        <f t="shared" si="7"/>
        <v>1</v>
      </c>
      <c r="I36">
        <v>80.375</v>
      </c>
    </row>
    <row r="37" spans="1:9">
      <c r="A37" s="5" t="s">
        <v>14</v>
      </c>
      <c r="B37" s="14">
        <f t="shared" si="8"/>
        <v>1.54545454545455</v>
      </c>
      <c r="C37" s="15">
        <f t="shared" si="9"/>
        <v>11</v>
      </c>
      <c r="D37" s="14">
        <f t="shared" si="10"/>
        <v>1.03572548135463</v>
      </c>
      <c r="E37" s="14">
        <f t="shared" si="5"/>
        <v>0.612063398678254</v>
      </c>
      <c r="G37">
        <f t="shared" si="6"/>
        <v>38.6363636363636</v>
      </c>
      <c r="H37">
        <f t="shared" si="7"/>
        <v>1.54545454545455</v>
      </c>
      <c r="I37">
        <v>70.1875</v>
      </c>
    </row>
    <row r="38" spans="1:9">
      <c r="A38" s="5" t="s">
        <v>15</v>
      </c>
      <c r="B38" s="14">
        <f t="shared" si="8"/>
        <v>1.27272727272727</v>
      </c>
      <c r="C38" s="15">
        <f t="shared" si="9"/>
        <v>11</v>
      </c>
      <c r="D38" s="14">
        <f t="shared" si="10"/>
        <v>1.1908743922773</v>
      </c>
      <c r="E38" s="14">
        <f t="shared" si="5"/>
        <v>0.703748861119865</v>
      </c>
      <c r="G38">
        <f t="shared" si="6"/>
        <v>31.8181818181818</v>
      </c>
      <c r="H38">
        <f t="shared" si="7"/>
        <v>1.27272727272727</v>
      </c>
      <c r="I38">
        <v>79.0625</v>
      </c>
    </row>
    <row r="39" spans="1:9">
      <c r="A39" s="5" t="s">
        <v>16</v>
      </c>
      <c r="B39" s="14">
        <f t="shared" si="8"/>
        <v>0.909090909090909</v>
      </c>
      <c r="C39" s="15">
        <f t="shared" si="9"/>
        <v>11</v>
      </c>
      <c r="D39" s="14">
        <f t="shared" si="10"/>
        <v>1.300349603341</v>
      </c>
      <c r="E39" s="14">
        <f t="shared" si="5"/>
        <v>0.768443387768984</v>
      </c>
      <c r="G39">
        <f t="shared" si="6"/>
        <v>22.7272727272727</v>
      </c>
      <c r="H39">
        <f t="shared" si="7"/>
        <v>0.909090909090909</v>
      </c>
      <c r="I39">
        <v>86.1875</v>
      </c>
    </row>
    <row r="40" spans="1:9">
      <c r="A40" s="5" t="s">
        <v>17</v>
      </c>
      <c r="B40" s="14">
        <f t="shared" si="8"/>
        <v>1</v>
      </c>
      <c r="C40" s="15">
        <f t="shared" si="9"/>
        <v>11</v>
      </c>
      <c r="D40" s="14">
        <f t="shared" si="10"/>
        <v>1</v>
      </c>
      <c r="E40" s="14">
        <f t="shared" si="5"/>
        <v>0.590951376302663</v>
      </c>
      <c r="G40">
        <f t="shared" si="6"/>
        <v>25</v>
      </c>
      <c r="H40">
        <f t="shared" si="7"/>
        <v>1</v>
      </c>
      <c r="I40">
        <v>87.6875</v>
      </c>
    </row>
    <row r="41" spans="1:9">
      <c r="A41" s="5" t="s">
        <v>18</v>
      </c>
      <c r="B41" s="14">
        <f t="shared" si="8"/>
        <v>2.09090909090909</v>
      </c>
      <c r="C41" s="15">
        <f t="shared" si="9"/>
        <v>11</v>
      </c>
      <c r="D41" s="14">
        <f t="shared" si="10"/>
        <v>0.539359889970594</v>
      </c>
      <c r="E41" s="14">
        <f t="shared" si="5"/>
        <v>0.318735469300575</v>
      </c>
      <c r="G41">
        <f t="shared" si="6"/>
        <v>52.2727272727273</v>
      </c>
      <c r="H41">
        <f t="shared" si="7"/>
        <v>2.09090909090909</v>
      </c>
      <c r="I41">
        <v>93</v>
      </c>
    </row>
    <row r="42" spans="1:9">
      <c r="A42" s="8" t="s">
        <v>19</v>
      </c>
      <c r="B42" s="14">
        <f t="shared" si="8"/>
        <v>2.27272727272727</v>
      </c>
      <c r="C42" s="15">
        <f t="shared" si="9"/>
        <v>11</v>
      </c>
      <c r="D42" s="14">
        <f t="shared" si="10"/>
        <v>1.27207775634268</v>
      </c>
      <c r="E42" s="14">
        <f t="shared" si="5"/>
        <v>0.751736100874708</v>
      </c>
      <c r="G42">
        <f t="shared" si="6"/>
        <v>56.8181818181818</v>
      </c>
      <c r="H42">
        <f t="shared" si="7"/>
        <v>2.27272727272727</v>
      </c>
      <c r="I42">
        <v>92.1875</v>
      </c>
    </row>
    <row r="43" spans="8:9">
      <c r="H43" s="18" t="s">
        <v>28</v>
      </c>
      <c r="I43">
        <f>CORREL(I25:I42,H25:H42)</f>
        <v>0.516498251565608</v>
      </c>
    </row>
    <row r="52" spans="2:2">
      <c r="B52" t="s">
        <v>29</v>
      </c>
    </row>
  </sheetData>
  <mergeCells count="2">
    <mergeCell ref="B2:D2"/>
    <mergeCell ref="E2:N2"/>
  </mergeCells>
  <conditionalFormatting sqref="U3:AG20">
    <cfRule type="cellIs" dxfId="0" priority="1" operator="notBetween">
      <formula>-1.5</formula>
      <formula>1.5</formula>
    </cfRule>
  </conditionalFormatting>
  <printOptions gridLines="1"/>
  <pageMargins left="0.700787401574803" right="0.700787401574803" top="0.751968503937008" bottom="0.751968503937008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ndtho8205</cp:lastModifiedBy>
  <dcterms:created xsi:type="dcterms:W3CDTF">2019-03-10T01:56:00Z</dcterms:created>
  <dcterms:modified xsi:type="dcterms:W3CDTF">2019-03-20T03:29:55Z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