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Highscore\"/>
    </mc:Choice>
  </mc:AlternateContent>
  <xr:revisionPtr revIDLastSave="0" documentId="13_ncr:1_{3C36B835-B5CC-4F52-A431-DAC8DE38ACD1}"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8" i="14" l="1"/>
  <c r="L20" i="14"/>
  <c r="L22" i="14"/>
  <c r="L24" i="14"/>
  <c r="L17" i="14"/>
  <c r="L19" i="14"/>
  <c r="L21" i="14"/>
  <c r="L23" i="14"/>
  <c r="L25" i="14"/>
  <c r="L13" i="14"/>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K15" i="14"/>
  <c r="K16" i="14"/>
  <c r="M16" i="14" s="1"/>
  <c r="K17" i="14"/>
  <c r="K18" i="14"/>
  <c r="M18" i="14" s="1"/>
  <c r="K19" i="14"/>
  <c r="M19" i="14" s="1"/>
  <c r="K20" i="14"/>
  <c r="M20" i="14" s="1"/>
  <c r="K21" i="14"/>
  <c r="M21" i="14" s="1"/>
  <c r="K22" i="14"/>
  <c r="M22" i="14" s="1"/>
  <c r="K23" i="14"/>
  <c r="M23" i="14" s="1"/>
  <c r="K24" i="14"/>
  <c r="M24" i="14" s="1"/>
  <c r="K25" i="14"/>
  <c r="M25" i="14" s="1"/>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7" i="14" l="1"/>
  <c r="M15" i="14"/>
  <c r="M14" i="14"/>
  <c r="M12" i="14"/>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<sst xmlns="http://schemas.openxmlformats.org/spreadsheetml/2006/main" count="814" uniqueCount="729">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</sst>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1,0</c:v>
              </c:pt>
              <c:pt idx="1">
                <c:v>2,0</c:v>
              </c:pt>
              <c:pt idx="2">
                <c:v>3,0</c:v>
              </c:pt>
              <c:pt idx="3">
                <c:v>4,0</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1.25</c:v>
                </c:pt>
                <c:pt idx="1">
                  <c:v>1.25</c:v>
                </c:pt>
                <c:pt idx="2">
                  <c:v>1.625</c:v>
                </c:pt>
                <c:pt idx="3">
                  <c:v>1</c:v>
                </c:pt>
                <c:pt idx="4">
                  <c:v>0.75</c:v>
                </c:pt>
                <c:pt idx="5">
                  <c:v>1.125</c:v>
                </c:pt>
                <c:pt idx="6">
                  <c:v>0.5</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1.28125</c:v>
                </c:pt>
                <c:pt idx="1">
                  <c:v>0.79166666666666663</c:v>
                </c:pt>
                <c:pt idx="2">
                  <c:v>1.0714285714285714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1.28125</c:v>
                </c:pt>
                <c:pt idx="1">
                  <c:v>0.79166666666666663</c:v>
                </c:pt>
                <c:pt idx="2" formatCode="0.00">
                  <c:v>1.0714285714285714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0.6956534893295292</c:v>
                  </c:pt>
                  <c:pt idx="1">
                    <c:v>0.52291220391266158</c:v>
                  </c:pt>
                  <c:pt idx="2">
                    <c:v>0.5291405389526761</c:v>
                  </c:pt>
                </c:numCache>
              </c:numRef>
            </c:plus>
            <c:minus>
              <c:numRef>
                <c:f>Confidence_Intervals!$M$5:$M$7</c:f>
                <c:numCache>
                  <c:formatCode>General</c:formatCode>
                  <c:ptCount val="3"/>
                  <c:pt idx="0">
                    <c:v>0.6956534893295292</c:v>
                  </c:pt>
                  <c:pt idx="1">
                    <c:v>0.52291220391266158</c:v>
                  </c:pt>
                  <c:pt idx="2">
                    <c:v>0.5291405389526761</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1.28125</c:v>
                </c:pt>
                <c:pt idx="1">
                  <c:v>0.79166666666666663</c:v>
                </c:pt>
                <c:pt idx="2" formatCode="0.00">
                  <c:v>1.0714285714285714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1.0038986502630631</v>
      </c>
    </row>
    <row r="6" spans="1:7" x14ac:dyDescent="0.25">
      <c r="A6" s="11" t="str">
        <f>VLOOKUP(Read_First!B4,Items!A1:S50,19,FALSE)</f>
        <v>Hedonische Qualität</v>
      </c>
      <c r="B6" s="9">
        <f>SQRT(VAR(DT!L4:L1004))</f>
        <v>0.75461542817811811</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10.975078124999998</v>
      </c>
      <c r="C10" s="7">
        <f>POWER((1.65*B6)/0.5,2)</f>
        <v>6.2012500000000008</v>
      </c>
    </row>
    <row r="11" spans="1:7" x14ac:dyDescent="0.25">
      <c r="A11" s="25" t="s">
        <v>270</v>
      </c>
      <c r="B11" s="7">
        <f>POWER((1.96*B5)/0.5,2)</f>
        <v>15.48645</v>
      </c>
      <c r="C11" s="7">
        <f>POWER((1.96*B6)/0.5,2)</f>
        <v>8.7503111111111131</v>
      </c>
    </row>
    <row r="12" spans="1:7" x14ac:dyDescent="0.25">
      <c r="A12" s="25" t="s">
        <v>271</v>
      </c>
      <c r="B12" s="7">
        <f>POWER((2.58*B6)/0.5,2)</f>
        <v>15.161800000000003</v>
      </c>
      <c r="C12" s="7">
        <f>POWER((2.58*B6)/0.5,2)</f>
        <v>15.161800000000003</v>
      </c>
    </row>
    <row r="13" spans="1:7" x14ac:dyDescent="0.25">
      <c r="A13" s="25" t="s">
        <v>272</v>
      </c>
      <c r="B13" s="7">
        <f>POWER((1.65*B5)/0.25,2)</f>
        <v>43.900312499999991</v>
      </c>
      <c r="C13" s="7">
        <f>POWER((1.65*B6)/0.25,2)</f>
        <v>24.805000000000003</v>
      </c>
    </row>
    <row r="14" spans="1:7" x14ac:dyDescent="0.25">
      <c r="A14" s="25" t="s">
        <v>273</v>
      </c>
      <c r="B14" s="7">
        <f>POWER((1.96*B5)/0.25,2)</f>
        <v>61.945799999999998</v>
      </c>
      <c r="C14" s="7">
        <f>POWER((1.96*B6)/0.25,2)</f>
        <v>35.001244444444453</v>
      </c>
    </row>
    <row r="15" spans="1:7" x14ac:dyDescent="0.25">
      <c r="A15" s="25" t="s">
        <v>274</v>
      </c>
      <c r="B15" s="7">
        <f>POWER((2.58*B5)/0.25,2)</f>
        <v>107.33445</v>
      </c>
      <c r="C15" s="7">
        <f>POWER((2.58*B6)/0.25,2)</f>
        <v>60.647200000000012</v>
      </c>
    </row>
    <row r="16" spans="1:7" x14ac:dyDescent="0.25">
      <c r="A16" s="25" t="s">
        <v>275</v>
      </c>
      <c r="B16" s="7">
        <f>POWER((1.65*B5)/0.1,2)</f>
        <v>274.37695312499994</v>
      </c>
      <c r="C16" s="7">
        <f>POWER((1.65*B6)/0.1,2)</f>
        <v>155.03125</v>
      </c>
    </row>
    <row r="17" spans="1:3" x14ac:dyDescent="0.25">
      <c r="A17" s="25" t="s">
        <v>276</v>
      </c>
      <c r="B17" s="7">
        <f>POWER((1.96*B5)/0.1,2)</f>
        <v>387.16125</v>
      </c>
      <c r="C17" s="7">
        <f>POWER((1.96*B6)/0.1,2)</f>
        <v>218.75777777777782</v>
      </c>
    </row>
    <row r="18" spans="1:3" x14ac:dyDescent="0.25">
      <c r="A18" s="25" t="s">
        <v>277</v>
      </c>
      <c r="B18" s="7">
        <f>POWER((2.58*B5)/0.1,2)</f>
        <v>670.84031249999998</v>
      </c>
      <c r="C18" s="7">
        <f>POWER((2.58*B6)/0.1,2)</f>
        <v>379.04499999999996</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M26" sqref="M26"/>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5</v>
      </c>
      <c r="B4" s="51">
        <v>3</v>
      </c>
      <c r="C4" s="51">
        <v>5</v>
      </c>
      <c r="D4" s="51">
        <v>5</v>
      </c>
      <c r="E4" s="51">
        <v>3</v>
      </c>
      <c r="F4" s="51">
        <v>4</v>
      </c>
      <c r="G4" s="51">
        <v>4</v>
      </c>
    </row>
    <row r="5" spans="1:8" x14ac:dyDescent="0.25">
      <c r="A5" s="51">
        <v>3</v>
      </c>
      <c r="B5" s="51">
        <v>1</v>
      </c>
      <c r="C5" s="51">
        <v>3</v>
      </c>
      <c r="D5" s="51">
        <v>1</v>
      </c>
      <c r="E5" s="51">
        <v>3</v>
      </c>
      <c r="F5" s="51">
        <v>3</v>
      </c>
      <c r="G5" s="51">
        <v>3</v>
      </c>
    </row>
    <row r="6" spans="1:8" x14ac:dyDescent="0.25">
      <c r="A6" s="51">
        <v>3</v>
      </c>
      <c r="B6" s="51">
        <v>5</v>
      </c>
      <c r="C6" s="51">
        <v>5</v>
      </c>
      <c r="D6" s="51">
        <v>2</v>
      </c>
      <c r="E6" s="51">
        <v>4</v>
      </c>
      <c r="F6" s="51">
        <v>5</v>
      </c>
      <c r="G6" s="51">
        <v>4</v>
      </c>
    </row>
    <row r="7" spans="1:8" x14ac:dyDescent="0.25">
      <c r="A7" s="51">
        <v>5</v>
      </c>
      <c r="B7" s="51">
        <v>5</v>
      </c>
      <c r="C7" s="51">
        <v>4</v>
      </c>
      <c r="D7" s="51">
        <v>5</v>
      </c>
      <c r="E7" s="51">
        <v>4</v>
      </c>
      <c r="F7" s="51">
        <v>4</v>
      </c>
      <c r="G7" s="51">
        <v>3</v>
      </c>
    </row>
    <row r="8" spans="1:8" x14ac:dyDescent="0.25">
      <c r="A8" s="51">
        <v>5</v>
      </c>
      <c r="B8" s="51">
        <v>5</v>
      </c>
      <c r="C8" s="51">
        <v>5</v>
      </c>
      <c r="D8" s="51">
        <v>5</v>
      </c>
      <c r="E8" s="51">
        <v>5</v>
      </c>
      <c r="F8" s="51">
        <v>5</v>
      </c>
      <c r="G8" s="51">
        <v>5</v>
      </c>
    </row>
    <row r="9" spans="1:8" x14ac:dyDescent="0.25">
      <c r="A9" s="51">
        <v>5</v>
      </c>
      <c r="B9" s="51">
        <v>5</v>
      </c>
      <c r="C9" s="51">
        <v>5</v>
      </c>
      <c r="D9" s="51">
        <v>4</v>
      </c>
      <c r="E9" s="51">
        <v>3</v>
      </c>
      <c r="F9" s="51">
        <v>4</v>
      </c>
      <c r="G9" s="51">
        <v>1</v>
      </c>
    </row>
    <row r="10" spans="1:8" x14ac:dyDescent="0.25">
      <c r="A10" s="51">
        <v>3</v>
      </c>
      <c r="B10" s="51">
        <v>5</v>
      </c>
      <c r="C10" s="51">
        <v>5</v>
      </c>
      <c r="D10" s="51">
        <v>5</v>
      </c>
      <c r="E10" s="51">
        <v>3</v>
      </c>
      <c r="F10" s="51">
        <v>4</v>
      </c>
      <c r="G10" s="51">
        <v>4</v>
      </c>
    </row>
    <row r="11" spans="1:8" x14ac:dyDescent="0.25">
      <c r="A11" s="51">
        <v>5</v>
      </c>
      <c r="B11" s="51">
        <v>5</v>
      </c>
      <c r="C11" s="51">
        <v>5</v>
      </c>
      <c r="D11" s="51">
        <v>5</v>
      </c>
      <c r="E11" s="51">
        <v>5</v>
      </c>
      <c r="F11" s="51">
        <v>4</v>
      </c>
      <c r="G11" s="51">
        <v>4</v>
      </c>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F26" sqref="F26"/>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2</v>
      </c>
      <c r="B4" s="2">
        <f>IF(Data!B4&gt;0,Data!B4-3,"")</f>
        <v>0</v>
      </c>
      <c r="C4" s="2">
        <f>IF(Data!C4&gt;0,Data!C4-3,"")</f>
        <v>2</v>
      </c>
      <c r="D4" s="2">
        <f>IF(Data!D4&gt;0,Data!D4-3,"")</f>
        <v>2</v>
      </c>
      <c r="E4" s="2">
        <f>IF(Data!E4&gt;0,Data!E4-3,"")</f>
        <v>0</v>
      </c>
      <c r="F4" s="2">
        <f>IF(Data!F4&gt;0,Data!F4-3,"")</f>
        <v>1</v>
      </c>
      <c r="G4" s="2">
        <f>IF(Data!G4&gt;0,Data!G4-3,"")</f>
        <v>1</v>
      </c>
      <c r="H4" s="2" t="str">
        <f>IF(Data!H4&gt;0,Data!H4-4,"")</f>
        <v/>
      </c>
      <c r="K4" s="9">
        <f>IF(COUNT(A4,B4,C4,D4)&gt;0,AVERAGE(A4,B4,C4,D4),"")</f>
        <v>1.5</v>
      </c>
      <c r="L4" s="9">
        <f>IF(COUNT(E4,F4,G4,H4)&gt;0,AVERAGE(E4,F4,G4,H4),"")</f>
        <v>0.66666666666666663</v>
      </c>
      <c r="M4" s="9">
        <f>IF(COUNT(A4,B4,C4,D4,E4,F4,G4,H4)&gt;0,AVERAGE(A4,B4,C4,D4,E4,F4,G4,H4),"")</f>
        <v>1.1428571428571428</v>
      </c>
    </row>
    <row r="5" spans="1:13" x14ac:dyDescent="0.25">
      <c r="A5" s="2">
        <f>IF(Data!A5&gt;0,Data!A5-3,"")</f>
        <v>0</v>
      </c>
      <c r="B5" s="2">
        <f>IF(Data!B5&gt;0,Data!B5-3,"")</f>
        <v>-2</v>
      </c>
      <c r="C5" s="2">
        <f>IF(Data!C5&gt;0,Data!C5-3,"")</f>
        <v>0</v>
      </c>
      <c r="D5" s="2">
        <f>IF(Data!D5&gt;0,Data!D5-3,"")</f>
        <v>-2</v>
      </c>
      <c r="E5" s="2">
        <f>IF(Data!E5&gt;0,Data!E5-3,"")</f>
        <v>0</v>
      </c>
      <c r="F5" s="2">
        <f>IF(Data!F5&gt;0,Data!F5-3,"")</f>
        <v>0</v>
      </c>
      <c r="G5" s="2">
        <f>IF(Data!G5&gt;0,Data!G5-3,"")</f>
        <v>0</v>
      </c>
      <c r="H5" s="2" t="str">
        <f>IF(Data!H5&gt;0,Data!H5-4,"")</f>
        <v/>
      </c>
      <c r="K5" s="9">
        <f t="shared" ref="K5:K68" si="0">IF(COUNT(A5,B5,C5,D5)&gt;0,AVERAGE(A5,B5,C5,D5),"")</f>
        <v>-1</v>
      </c>
      <c r="L5" s="9">
        <f t="shared" ref="L5:L68" si="1">IF(COUNT(E5,F5,G5,H5)&gt;0,AVERAGE(E5,F5,G5,H5),"")</f>
        <v>0</v>
      </c>
      <c r="M5" s="9">
        <f t="shared" ref="M5:M68" si="2">IF(COUNT(A5,B5,C5,D5,E5,F5,G5,H5)&gt;0,AVERAGE(A5,B5,C5,D5,E5,F5,G5,H5),"")</f>
        <v>-0.5714285714285714</v>
      </c>
    </row>
    <row r="6" spans="1:13" x14ac:dyDescent="0.25">
      <c r="A6" s="2">
        <f>IF(Data!A6&gt;0,Data!A6-3,"")</f>
        <v>0</v>
      </c>
      <c r="B6" s="2">
        <f>IF(Data!B6&gt;0,Data!B6-3,"")</f>
        <v>2</v>
      </c>
      <c r="C6" s="2">
        <f>IF(Data!C6&gt;0,Data!C6-3,"")</f>
        <v>2</v>
      </c>
      <c r="D6" s="2">
        <f>IF(Data!D6&gt;0,Data!D6-3,"")</f>
        <v>-1</v>
      </c>
      <c r="E6" s="2">
        <f>IF(Data!E6&gt;0,Data!E6-3,"")</f>
        <v>1</v>
      </c>
      <c r="F6" s="2">
        <f>IF(Data!F6&gt;0,Data!F6-3,"")</f>
        <v>2</v>
      </c>
      <c r="G6" s="2">
        <f>IF(Data!G6&gt;0,Data!G6-3,"")</f>
        <v>1</v>
      </c>
      <c r="H6" s="2" t="str">
        <f>IF(Data!H6&gt;0,Data!H6-4,"")</f>
        <v/>
      </c>
      <c r="K6" s="9">
        <f t="shared" si="0"/>
        <v>0.75</v>
      </c>
      <c r="L6" s="9">
        <f t="shared" si="1"/>
        <v>1.3333333333333333</v>
      </c>
      <c r="M6" s="9">
        <f t="shared" si="2"/>
        <v>1</v>
      </c>
    </row>
    <row r="7" spans="1:13" x14ac:dyDescent="0.25">
      <c r="A7" s="2">
        <f>IF(Data!A7&gt;0,Data!A7-3,"")</f>
        <v>2</v>
      </c>
      <c r="B7" s="2">
        <f>IF(Data!B7&gt;0,Data!B7-3,"")</f>
        <v>2</v>
      </c>
      <c r="C7" s="2">
        <f>IF(Data!C7&gt;0,Data!C7-3,"")</f>
        <v>1</v>
      </c>
      <c r="D7" s="2">
        <f>IF(Data!D7&gt;0,Data!D7-3,"")</f>
        <v>2</v>
      </c>
      <c r="E7" s="2">
        <f>IF(Data!E7&gt;0,Data!E7-3,"")</f>
        <v>1</v>
      </c>
      <c r="F7" s="2">
        <f>IF(Data!F7&gt;0,Data!F7-3,"")</f>
        <v>1</v>
      </c>
      <c r="G7" s="2">
        <f>IF(Data!G7&gt;0,Data!G7-3,"")</f>
        <v>0</v>
      </c>
      <c r="H7" s="2" t="str">
        <f>IF(Data!H7&gt;0,Data!H7-4,"")</f>
        <v/>
      </c>
      <c r="K7" s="9">
        <f t="shared" si="0"/>
        <v>1.75</v>
      </c>
      <c r="L7" s="9">
        <f t="shared" si="1"/>
        <v>0.66666666666666663</v>
      </c>
      <c r="M7" s="9">
        <f t="shared" si="2"/>
        <v>1.2857142857142858</v>
      </c>
    </row>
    <row r="8" spans="1:13" x14ac:dyDescent="0.25">
      <c r="A8" s="2">
        <f>IF(Data!A8&gt;0,Data!A8-3,"")</f>
        <v>2</v>
      </c>
      <c r="B8" s="2">
        <f>IF(Data!B8&gt;0,Data!B8-3,"")</f>
        <v>2</v>
      </c>
      <c r="C8" s="2">
        <f>IF(Data!C8&gt;0,Data!C8-3,"")</f>
        <v>2</v>
      </c>
      <c r="D8" s="2">
        <f>IF(Data!D8&gt;0,Data!D8-3,"")</f>
        <v>2</v>
      </c>
      <c r="E8" s="2">
        <f>IF(Data!E8&gt;0,Data!E8-3,"")</f>
        <v>2</v>
      </c>
      <c r="F8" s="2">
        <f>IF(Data!F8&gt;0,Data!F8-3,"")</f>
        <v>2</v>
      </c>
      <c r="G8" s="2">
        <f>IF(Data!G8&gt;0,Data!G8-3,"")</f>
        <v>2</v>
      </c>
      <c r="H8" s="2" t="str">
        <f>IF(Data!H8&gt;0,Data!H8-4,"")</f>
        <v/>
      </c>
      <c r="K8" s="9">
        <f t="shared" si="0"/>
        <v>2</v>
      </c>
      <c r="L8" s="9">
        <f t="shared" si="1"/>
        <v>2</v>
      </c>
      <c r="M8" s="9">
        <f t="shared" si="2"/>
        <v>2</v>
      </c>
    </row>
    <row r="9" spans="1:13" x14ac:dyDescent="0.25">
      <c r="A9" s="2">
        <f>IF(Data!A9&gt;0,Data!A9-3,"")</f>
        <v>2</v>
      </c>
      <c r="B9" s="2">
        <f>IF(Data!B9&gt;0,Data!B9-3,"")</f>
        <v>2</v>
      </c>
      <c r="C9" s="2">
        <f>IF(Data!C9&gt;0,Data!C9-3,"")</f>
        <v>2</v>
      </c>
      <c r="D9" s="2">
        <f>IF(Data!D9&gt;0,Data!D9-3,"")</f>
        <v>1</v>
      </c>
      <c r="E9" s="2">
        <f>IF(Data!E9&gt;0,Data!E9-3,"")</f>
        <v>0</v>
      </c>
      <c r="F9" s="2">
        <f>IF(Data!F9&gt;0,Data!F9-3,"")</f>
        <v>1</v>
      </c>
      <c r="G9" s="2">
        <f>IF(Data!G9&gt;0,Data!G9-3,"")</f>
        <v>-2</v>
      </c>
      <c r="H9" s="2" t="str">
        <f>IF(Data!H9&gt;0,Data!H9-4,"")</f>
        <v/>
      </c>
      <c r="K9" s="9">
        <f t="shared" si="0"/>
        <v>1.75</v>
      </c>
      <c r="L9" s="9">
        <f t="shared" si="1"/>
        <v>-0.33333333333333331</v>
      </c>
      <c r="M9" s="9">
        <f t="shared" si="2"/>
        <v>0.8571428571428571</v>
      </c>
    </row>
    <row r="10" spans="1:13" x14ac:dyDescent="0.25">
      <c r="A10" s="2">
        <f>IF(Data!A10&gt;0,Data!A10-3,"")</f>
        <v>0</v>
      </c>
      <c r="B10" s="2">
        <f>IF(Data!B10&gt;0,Data!B10-3,"")</f>
        <v>2</v>
      </c>
      <c r="C10" s="2">
        <f>IF(Data!C10&gt;0,Data!C10-3,"")</f>
        <v>2</v>
      </c>
      <c r="D10" s="2">
        <f>IF(Data!D10&gt;0,Data!D10-3,"")</f>
        <v>2</v>
      </c>
      <c r="E10" s="2">
        <f>IF(Data!E10&gt;0,Data!E10-3,"")</f>
        <v>0</v>
      </c>
      <c r="F10" s="2">
        <f>IF(Data!F10&gt;0,Data!F10-3,"")</f>
        <v>1</v>
      </c>
      <c r="G10" s="2">
        <f>IF(Data!G10&gt;0,Data!G10-3,"")</f>
        <v>1</v>
      </c>
      <c r="H10" s="2" t="str">
        <f>IF(Data!H10&gt;0,Data!H10-4,"")</f>
        <v/>
      </c>
      <c r="K10" s="9">
        <f t="shared" si="0"/>
        <v>1.5</v>
      </c>
      <c r="L10" s="9">
        <f t="shared" si="1"/>
        <v>0.66666666666666663</v>
      </c>
      <c r="M10" s="9">
        <f t="shared" si="2"/>
        <v>1.1428571428571428</v>
      </c>
    </row>
    <row r="11" spans="1:13" x14ac:dyDescent="0.25">
      <c r="A11" s="2">
        <f>IF(Data!A11&gt;0,Data!A11-3,"")</f>
        <v>2</v>
      </c>
      <c r="B11" s="2">
        <f>IF(Data!B11&gt;0,Data!B11-3,"")</f>
        <v>2</v>
      </c>
      <c r="C11" s="2">
        <f>IF(Data!C11&gt;0,Data!C11-3,"")</f>
        <v>2</v>
      </c>
      <c r="D11" s="2">
        <f>IF(Data!D11&gt;0,Data!D11-3,"")</f>
        <v>2</v>
      </c>
      <c r="E11" s="2">
        <f>IF(Data!E11&gt;0,Data!E11-3,"")</f>
        <v>2</v>
      </c>
      <c r="F11" s="2">
        <f>IF(Data!F11&gt;0,Data!F11-3,"")</f>
        <v>1</v>
      </c>
      <c r="G11" s="2">
        <f>IF(Data!G11&gt;0,Data!G11-3,"")</f>
        <v>1</v>
      </c>
      <c r="H11" s="2" t="str">
        <f>IF(Data!H11&gt;0,Data!H11-4,"")</f>
        <v/>
      </c>
      <c r="K11" s="9">
        <f t="shared" si="0"/>
        <v>2</v>
      </c>
      <c r="L11" s="9">
        <f t="shared" si="1"/>
        <v>1.3333333333333333</v>
      </c>
      <c r="M11" s="9">
        <f t="shared" si="2"/>
        <v>1.7142857142857142</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N23" sqref="N23"/>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1.25</v>
      </c>
      <c r="C4" s="6">
        <f>VAR(DT!A4:A1004)</f>
        <v>1.0714285714285714</v>
      </c>
      <c r="D4" s="6">
        <f>SQRT(C4)</f>
        <v>1.0350983390135313</v>
      </c>
      <c r="E4" s="7">
        <f>COUNTA(Data!A4:A1000)</f>
        <v>8</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1.28125</v>
      </c>
      <c r="R4" s="8"/>
    </row>
    <row r="5" spans="1:18" x14ac:dyDescent="0.25">
      <c r="A5" s="4">
        <v>2</v>
      </c>
      <c r="B5" s="6">
        <f>AVERAGE(DT!B4:B1004)</f>
        <v>1.25</v>
      </c>
      <c r="C5" s="6">
        <f>VAR(DT!B4:B1004)</f>
        <v>2.2142857142857144</v>
      </c>
      <c r="D5" s="6">
        <f t="shared" ref="D5:D10" si="0">SQRT(C5)</f>
        <v>1.4880476182856899</v>
      </c>
      <c r="E5" s="7">
        <f>COUNTA(Data!B4:B1000)</f>
        <v>8</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0.79166666666666663</v>
      </c>
    </row>
    <row r="6" spans="1:18" x14ac:dyDescent="0.25">
      <c r="A6" s="4">
        <v>3</v>
      </c>
      <c r="B6" s="6">
        <f>AVERAGE(DT!C4:C1004)</f>
        <v>1.625</v>
      </c>
      <c r="C6" s="6">
        <f>VAR(DT!C4:C1004)</f>
        <v>0.5535714285714286</v>
      </c>
      <c r="D6" s="6">
        <f t="shared" si="0"/>
        <v>0.74402380914284494</v>
      </c>
      <c r="E6" s="7">
        <f>COUNTA(Data!C4:C1000)</f>
        <v>8</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1.0714285714285714</v>
      </c>
    </row>
    <row r="7" spans="1:18" x14ac:dyDescent="0.25">
      <c r="A7" s="4">
        <v>4</v>
      </c>
      <c r="B7" s="6">
        <f>AVERAGE(DT!D4:D1004)</f>
        <v>1</v>
      </c>
      <c r="C7" s="6">
        <f>VAR(DT!D4:D1004)</f>
        <v>2.5714285714285716</v>
      </c>
      <c r="D7" s="6">
        <f t="shared" si="0"/>
        <v>1.6035674514745464</v>
      </c>
      <c r="E7" s="7">
        <f>COUNTA(Data!D4:D1000)</f>
        <v>8</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0.75</v>
      </c>
      <c r="C8" s="6">
        <f>VAR(DT!E4:E1004)</f>
        <v>0.7857142857142857</v>
      </c>
      <c r="D8" s="6">
        <f t="shared" si="0"/>
        <v>0.88640526042791834</v>
      </c>
      <c r="E8" s="7">
        <f>COUNTA(Data!E4:E1000)</f>
        <v>8</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1.125</v>
      </c>
      <c r="C9" s="6">
        <f>VAR(DT!F4:F1004)</f>
        <v>0.4107142857142857</v>
      </c>
      <c r="D9" s="6">
        <f t="shared" si="0"/>
        <v>0.64086994446165568</v>
      </c>
      <c r="E9" s="7">
        <f>COUNTA(Data!F4:F1000)</f>
        <v>8</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0.5</v>
      </c>
      <c r="C10" s="6">
        <f>VAR(DT!G4:G1004)</f>
        <v>1.4285714285714286</v>
      </c>
      <c r="D10" s="6">
        <f t="shared" si="0"/>
        <v>1.1952286093343936</v>
      </c>
      <c r="E10" s="7">
        <f>COUNTA(Data!G4:G1000)</f>
        <v>8</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1.25</v>
      </c>
      <c r="C5" s="12">
        <f>Results!D4</f>
        <v>1.0350983390135313</v>
      </c>
      <c r="D5" s="7">
        <f>Results!E4</f>
        <v>8</v>
      </c>
      <c r="E5" s="12">
        <f t="shared" ref="E5:E12" si="0">CONFIDENCE(0.05, C5, D5)</f>
        <v>0.71727337330842589</v>
      </c>
      <c r="F5" s="12">
        <f t="shared" ref="F5:F12" si="1">B5-E5</f>
        <v>0.53272662669157411</v>
      </c>
      <c r="G5" s="12">
        <f t="shared" ref="G5:G12" si="2">B5+E5</f>
        <v>1.967273373308426</v>
      </c>
      <c r="I5" s="11" t="str">
        <f>VLOOKUP(Read_First!B4,Items!A1:S50,18,FALSE)</f>
        <v>Pragmatische Qualität</v>
      </c>
      <c r="J5" s="12">
        <f>AVERAGE(DT!K4:K1004)</f>
        <v>1.28125</v>
      </c>
      <c r="K5" s="12">
        <f>STDEV(DT!K4:K1004)</f>
        <v>1.0038986502630631</v>
      </c>
      <c r="L5" s="7">
        <f>MAX(D5:D12)</f>
        <v>8</v>
      </c>
      <c r="M5" s="12">
        <f t="shared" ref="M5:M7" si="3">CONFIDENCE(0.05, K5, L5)</f>
        <v>0.6956534893295292</v>
      </c>
      <c r="N5" s="12">
        <f t="shared" ref="N5:N7" si="4">J5-M5</f>
        <v>0.5855965106704708</v>
      </c>
      <c r="O5" s="12">
        <f t="shared" ref="O5:O7" si="5">J5+M5</f>
        <v>1.9769034893295292</v>
      </c>
    </row>
    <row r="6" spans="1:15" x14ac:dyDescent="0.25">
      <c r="A6" s="13">
        <v>2</v>
      </c>
      <c r="B6" s="12">
        <f>Results!B5</f>
        <v>1.25</v>
      </c>
      <c r="C6" s="12">
        <f>Results!D5</f>
        <v>1.4880476182856899</v>
      </c>
      <c r="D6" s="7">
        <f>Results!E5</f>
        <v>8</v>
      </c>
      <c r="E6" s="12">
        <f t="shared" si="0"/>
        <v>1.0311454424982831</v>
      </c>
      <c r="F6" s="12">
        <f t="shared" si="1"/>
        <v>0.2188545575017169</v>
      </c>
      <c r="G6" s="12">
        <f t="shared" si="2"/>
        <v>2.2811454424982829</v>
      </c>
      <c r="I6" s="11" t="str">
        <f>VLOOKUP(Read_First!B4,Items!A1:S50,19,FALSE)</f>
        <v>Hedonische Qualität</v>
      </c>
      <c r="J6" s="12">
        <f>AVERAGE(DT!L4:L1004)</f>
        <v>0.79166666666666663</v>
      </c>
      <c r="K6" s="12">
        <f>STDEV(DT!L4:L1004)</f>
        <v>0.75461542817811811</v>
      </c>
      <c r="L6" s="7">
        <f>L5</f>
        <v>8</v>
      </c>
      <c r="M6" s="12">
        <f t="shared" si="3"/>
        <v>0.52291220391266158</v>
      </c>
      <c r="N6" s="12">
        <f t="shared" si="4"/>
        <v>0.26875446275400505</v>
      </c>
      <c r="O6" s="12">
        <f t="shared" si="5"/>
        <v>1.3145788705793282</v>
      </c>
    </row>
    <row r="7" spans="1:15" x14ac:dyDescent="0.25">
      <c r="A7" s="13">
        <v>3</v>
      </c>
      <c r="B7" s="12">
        <f>Results!B6</f>
        <v>1.625</v>
      </c>
      <c r="C7" s="12">
        <f>Results!D6</f>
        <v>0.74402380914284494</v>
      </c>
      <c r="D7" s="7">
        <f>Results!E6</f>
        <v>8</v>
      </c>
      <c r="E7" s="12">
        <f t="shared" si="0"/>
        <v>0.51557272124914155</v>
      </c>
      <c r="F7" s="12">
        <f t="shared" si="1"/>
        <v>1.1094272787508586</v>
      </c>
      <c r="G7" s="12">
        <f t="shared" si="2"/>
        <v>2.1405727212491414</v>
      </c>
      <c r="I7" s="11" t="s">
        <v>411</v>
      </c>
      <c r="J7" s="12">
        <f>AVERAGE(DT!M4:M1004)</f>
        <v>1.0714285714285714</v>
      </c>
      <c r="K7" s="12">
        <f>STDEV(DT!M4:M1004)</f>
        <v>0.76360354832121258</v>
      </c>
      <c r="L7" s="7">
        <f>L6</f>
        <v>8</v>
      </c>
      <c r="M7" s="12">
        <f t="shared" si="3"/>
        <v>0.5291405389526761</v>
      </c>
      <c r="N7" s="12">
        <f t="shared" si="4"/>
        <v>0.5422880324758953</v>
      </c>
      <c r="O7" s="12">
        <f t="shared" si="5"/>
        <v>1.6005691103812474</v>
      </c>
    </row>
    <row r="8" spans="1:15" x14ac:dyDescent="0.25">
      <c r="A8" s="13">
        <v>4</v>
      </c>
      <c r="B8" s="12">
        <f>Results!B7</f>
        <v>1</v>
      </c>
      <c r="C8" s="12">
        <f>Results!D7</f>
        <v>1.6035674514745464</v>
      </c>
      <c r="D8" s="7">
        <f>Results!E7</f>
        <v>8</v>
      </c>
      <c r="E8" s="12">
        <f t="shared" si="0"/>
        <v>1.1111951318006199</v>
      </c>
      <c r="F8" s="12">
        <f t="shared" si="1"/>
        <v>-0.11119513180061991</v>
      </c>
      <c r="G8" s="12">
        <f t="shared" si="2"/>
        <v>2.1111951318006197</v>
      </c>
      <c r="I8" s="37"/>
      <c r="J8" s="38"/>
      <c r="K8" s="38"/>
      <c r="L8" s="43"/>
      <c r="M8" s="38"/>
      <c r="N8" s="38"/>
      <c r="O8" s="38"/>
    </row>
    <row r="9" spans="1:15" x14ac:dyDescent="0.25">
      <c r="A9" s="13">
        <v>5</v>
      </c>
      <c r="B9" s="12">
        <f>Results!B8</f>
        <v>0.75</v>
      </c>
      <c r="C9" s="12">
        <f>Results!D8</f>
        <v>0.88640526042791834</v>
      </c>
      <c r="D9" s="7">
        <f>Results!E8</f>
        <v>8</v>
      </c>
      <c r="E9" s="12">
        <f t="shared" si="0"/>
        <v>0.61423622017536195</v>
      </c>
      <c r="F9" s="12">
        <f t="shared" si="1"/>
        <v>0.13576377982463805</v>
      </c>
      <c r="G9" s="12">
        <f t="shared" si="2"/>
        <v>1.3642362201753619</v>
      </c>
      <c r="I9" s="37"/>
      <c r="J9" s="38"/>
      <c r="K9" s="38"/>
      <c r="L9" s="43"/>
      <c r="M9" s="38"/>
      <c r="N9" s="38"/>
      <c r="O9" s="38"/>
    </row>
    <row r="10" spans="1:15" x14ac:dyDescent="0.25">
      <c r="A10" s="13">
        <v>6</v>
      </c>
      <c r="B10" s="12">
        <f>Results!B9</f>
        <v>1.125</v>
      </c>
      <c r="C10" s="12">
        <f>Results!D9</f>
        <v>0.64086994446165568</v>
      </c>
      <c r="D10" s="7">
        <f>Results!E9</f>
        <v>8</v>
      </c>
      <c r="E10" s="12">
        <f t="shared" si="0"/>
        <v>0.44409205347008701</v>
      </c>
      <c r="F10" s="12">
        <f t="shared" si="1"/>
        <v>0.68090794652991304</v>
      </c>
      <c r="G10" s="12">
        <f t="shared" si="2"/>
        <v>1.569092053470087</v>
      </c>
      <c r="I10" s="20"/>
      <c r="J10" s="38"/>
      <c r="K10" s="38"/>
      <c r="L10" s="43"/>
      <c r="M10" s="38"/>
      <c r="N10" s="38"/>
      <c r="O10" s="38"/>
    </row>
    <row r="11" spans="1:15" x14ac:dyDescent="0.25">
      <c r="A11" s="13">
        <v>7</v>
      </c>
      <c r="B11" s="12">
        <f>Results!B10</f>
        <v>0.5</v>
      </c>
      <c r="C11" s="12">
        <f>Results!D10</f>
        <v>1.1952286093343936</v>
      </c>
      <c r="D11" s="7">
        <f>Results!E10</f>
        <v>8</v>
      </c>
      <c r="E11" s="12">
        <f t="shared" si="0"/>
        <v>0.82823595032434127</v>
      </c>
      <c r="F11" s="12">
        <f t="shared" si="1"/>
        <v>-0.32823595032434127</v>
      </c>
      <c r="G11" s="12">
        <f t="shared" si="2"/>
        <v>1.3282359503243413</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0.32461722703211782</v>
      </c>
      <c r="G5" s="30">
        <v>5.6</v>
      </c>
      <c r="H5" s="31">
        <f>CORREL(DT!E4:E1004,DT!F4:F1004)</f>
        <v>0.56582515211573836</v>
      </c>
    </row>
    <row r="6" spans="1:18" x14ac:dyDescent="0.25">
      <c r="D6" s="30">
        <v>1.3</v>
      </c>
      <c r="E6" s="31">
        <f>CORREL(DT!A4:A1004,DT!C4:C1004)</f>
        <v>0.32461722703211782</v>
      </c>
      <c r="G6" s="30">
        <v>5.7</v>
      </c>
      <c r="H6" s="31">
        <f>CORREL(DT!E4:E1004,DT!G4:G1004)</f>
        <v>0.5393598899705937</v>
      </c>
    </row>
    <row r="7" spans="1:18" x14ac:dyDescent="0.25">
      <c r="D7" s="30">
        <v>1.4</v>
      </c>
      <c r="E7" s="31">
        <f>CORREL(DT!A4:A1004,DT!D4:D1004)</f>
        <v>0.68853037265909622</v>
      </c>
      <c r="G7" s="30">
        <v>5.8</v>
      </c>
      <c r="H7" s="31" t="e">
        <f>CORREL(DT!E4:E1004,DT!H4:H1004)</f>
        <v>#DIV/0!</v>
      </c>
    </row>
    <row r="8" spans="1:18" x14ac:dyDescent="0.25">
      <c r="D8" s="30">
        <v>2.2999999999999998</v>
      </c>
      <c r="E8" s="31">
        <f>CORREL(DT!B4:B1004,DT!C4:C1004)</f>
        <v>0.74193548387096786</v>
      </c>
      <c r="G8" s="30">
        <v>6.7</v>
      </c>
      <c r="H8" s="31">
        <f>CORREL(DT!F4:F1004,DT!G4:G1004)</f>
        <v>0.46625240412015689</v>
      </c>
    </row>
    <row r="9" spans="1:18" x14ac:dyDescent="0.25">
      <c r="D9" s="30">
        <v>2.4</v>
      </c>
      <c r="E9" s="31">
        <f>CORREL(DT!B4:B1004,DT!D4:D1004)</f>
        <v>0.59868434008924976</v>
      </c>
      <c r="G9" s="30">
        <v>6.8</v>
      </c>
      <c r="H9" s="31" t="e">
        <f>CORREL(DT!F4:F1004,DT!H4:H1004)</f>
        <v>#DIV/0!</v>
      </c>
    </row>
    <row r="10" spans="1:18" x14ac:dyDescent="0.25">
      <c r="D10" s="30">
        <v>3.4</v>
      </c>
      <c r="E10" s="31">
        <f>CORREL(DT!C4:C1004,DT!D4:D1004)</f>
        <v>0.59868434008924976</v>
      </c>
      <c r="G10" s="30">
        <v>7.8</v>
      </c>
      <c r="H10" s="31" t="e">
        <f>CORREL(DT!G4:G1004,DT!H4:H1004)</f>
        <v>#DIV/0!</v>
      </c>
    </row>
    <row r="11" spans="1:18" x14ac:dyDescent="0.25">
      <c r="D11" s="32" t="s">
        <v>263</v>
      </c>
      <c r="E11" s="31">
        <f>AVERAGE(E5:E10)</f>
        <v>0.54617816512879991</v>
      </c>
      <c r="G11" s="32" t="s">
        <v>263</v>
      </c>
      <c r="H11" s="31" t="e">
        <f>AVERAGE(H5:H10)</f>
        <v>#DIV/0!</v>
      </c>
    </row>
    <row r="12" spans="1:18" x14ac:dyDescent="0.25">
      <c r="C12" s="10"/>
      <c r="D12" s="33" t="s">
        <v>3</v>
      </c>
      <c r="E12" s="34">
        <f>(4*E11)/(1+(3*E11))</f>
        <v>0.82800231125849266</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1.28125</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25">
      <c r="A5" s="16" t="str">
        <f>VLOOKUP(Read_First!B4,Items!A1:S50,19,FALSE)</f>
        <v>Hedonische Qualität</v>
      </c>
      <c r="B5" s="15">
        <f>Results!L5</f>
        <v>0.79166666666666663</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1.0714285714285714</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1.28125</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0.79166666666666663</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1.0714285714285714</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1</v>
      </c>
      <c r="B4" s="2">
        <f>IF(Data!B4&gt;0,Data!B4-4,"")</f>
        <v>-1</v>
      </c>
      <c r="C4" s="2">
        <f>IF(Data!C4&gt;0,Data!C4-4,"")</f>
        <v>1</v>
      </c>
      <c r="D4" s="2">
        <f>IF(Data!D4&gt;0,Data!D4-4,"")</f>
        <v>1</v>
      </c>
      <c r="E4" s="2">
        <f>IF(Data!E4&gt;0,Data!E4-4,"")</f>
        <v>-1</v>
      </c>
      <c r="F4" s="2">
        <f>IF(Data!F4&gt;0,Data!F4-4,"")</f>
        <v>0</v>
      </c>
      <c r="G4" s="2">
        <f>IF(Data!G4&gt;0,Data!G4-4,"")</f>
        <v>0</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25">
      <c r="A5" s="2">
        <f>IF(Data!A5&gt;0,Data!A5-4,"")</f>
        <v>-1</v>
      </c>
      <c r="B5" s="2">
        <f>IF(Data!B5&gt;0,Data!B5-4,"")</f>
        <v>-3</v>
      </c>
      <c r="C5" s="2">
        <f>IF(Data!C5&gt;0,Data!C5-4,"")</f>
        <v>-1</v>
      </c>
      <c r="D5" s="2">
        <f>IF(Data!D5&gt;0,Data!D5-4,"")</f>
        <v>-3</v>
      </c>
      <c r="E5" s="2">
        <f>IF(Data!E5&gt;0,Data!E5-4,"")</f>
        <v>-1</v>
      </c>
      <c r="F5" s="2">
        <f>IF(Data!F5&gt;0,Data!F5-4,"")</f>
        <v>-1</v>
      </c>
      <c r="G5" s="2">
        <f>IF(Data!G5&gt;0,Data!G5-4,"")</f>
        <v>-1</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-1</v>
      </c>
      <c r="B6" s="2">
        <f>IF(Data!B6&gt;0,Data!B6-4,"")</f>
        <v>1</v>
      </c>
      <c r="C6" s="2">
        <f>IF(Data!C6&gt;0,Data!C6-4,"")</f>
        <v>1</v>
      </c>
      <c r="D6" s="2">
        <f>IF(Data!D6&gt;0,Data!D6-4,"")</f>
        <v>-2</v>
      </c>
      <c r="E6" s="2">
        <f>IF(Data!E6&gt;0,Data!E6-4,"")</f>
        <v>0</v>
      </c>
      <c r="F6" s="2">
        <f>IF(Data!F6&gt;0,Data!F6-4,"")</f>
        <v>1</v>
      </c>
      <c r="G6" s="2">
        <f>IF(Data!G6&gt;0,Data!G6-4,"")</f>
        <v>0</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1</v>
      </c>
      <c r="B7" s="2">
        <f>IF(Data!B7&gt;0,Data!B7-4,"")</f>
        <v>1</v>
      </c>
      <c r="C7" s="2">
        <f>IF(Data!C7&gt;0,Data!C7-4,"")</f>
        <v>0</v>
      </c>
      <c r="D7" s="2">
        <f>IF(Data!D7&gt;0,Data!D7-4,"")</f>
        <v>1</v>
      </c>
      <c r="E7" s="2">
        <f>IF(Data!E7&gt;0,Data!E7-4,"")</f>
        <v>0</v>
      </c>
      <c r="F7" s="2">
        <f>IF(Data!F7&gt;0,Data!F7-4,"")</f>
        <v>0</v>
      </c>
      <c r="G7" s="2">
        <f>IF(Data!G7&gt;0,Data!G7-4,"")</f>
        <v>-1</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25">
      <c r="A8" s="2">
        <f>IF(Data!A8&gt;0,Data!A8-4,"")</f>
        <v>1</v>
      </c>
      <c r="B8" s="2">
        <f>IF(Data!B8&gt;0,Data!B8-4,"")</f>
        <v>1</v>
      </c>
      <c r="C8" s="2">
        <f>IF(Data!C8&gt;0,Data!C8-4,"")</f>
        <v>1</v>
      </c>
      <c r="D8" s="2">
        <f>IF(Data!D8&gt;0,Data!D8-4,"")</f>
        <v>1</v>
      </c>
      <c r="E8" s="2">
        <f>IF(Data!E8&gt;0,Data!E8-4,"")</f>
        <v>1</v>
      </c>
      <c r="F8" s="2">
        <f>IF(Data!F8&gt;0,Data!F8-4,"")</f>
        <v>1</v>
      </c>
      <c r="G8" s="2">
        <f>IF(Data!G8&gt;0,Data!G8-4,"")</f>
        <v>1</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7</v>
      </c>
      <c r="P8" s="4" t="str">
        <f>IF(COUNTIF(Data!A8:H8,4)=8,"Remove","")</f>
        <v/>
      </c>
    </row>
    <row r="9" spans="1:16" x14ac:dyDescent="0.25">
      <c r="A9" s="2">
        <f>IF(Data!A9&gt;0,Data!A9-4,"")</f>
        <v>1</v>
      </c>
      <c r="B9" s="2">
        <f>IF(Data!B9&gt;0,Data!B9-4,"")</f>
        <v>1</v>
      </c>
      <c r="C9" s="2">
        <f>IF(Data!C9&gt;0,Data!C9-4,"")</f>
        <v>1</v>
      </c>
      <c r="D9" s="2">
        <f>IF(Data!D9&gt;0,Data!D9-4,"")</f>
        <v>0</v>
      </c>
      <c r="E9" s="2">
        <f>IF(Data!E9&gt;0,Data!E9-4,"")</f>
        <v>-1</v>
      </c>
      <c r="F9" s="2">
        <f>IF(Data!F9&gt;0,Data!F9-4,"")</f>
        <v>0</v>
      </c>
      <c r="G9" s="2">
        <f>IF(Data!G9&gt;0,Data!G9-4,"")</f>
        <v>-3</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25">
      <c r="A10" s="2">
        <f>IF(Data!A10&gt;0,Data!A10-4,"")</f>
        <v>-1</v>
      </c>
      <c r="B10" s="2">
        <f>IF(Data!B10&gt;0,Data!B10-4,"")</f>
        <v>1</v>
      </c>
      <c r="C10" s="2">
        <f>IF(Data!C10&gt;0,Data!C10-4,"")</f>
        <v>1</v>
      </c>
      <c r="D10" s="2">
        <f>IF(Data!D10&gt;0,Data!D10-4,"")</f>
        <v>1</v>
      </c>
      <c r="E10" s="2">
        <f>IF(Data!E10&gt;0,Data!E10-4,"")</f>
        <v>-1</v>
      </c>
      <c r="F10" s="2">
        <f>IF(Data!F10&gt;0,Data!F10-4,"")</f>
        <v>0</v>
      </c>
      <c r="G10" s="2">
        <f>IF(Data!G10&gt;0,Data!G10-4,"")</f>
        <v>0</v>
      </c>
      <c r="H10" s="2" t="str">
        <f>IF(Data!H10&gt;0,Data!H10-4,"")</f>
        <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25">
      <c r="A11" s="2">
        <f>IF(Data!A11&gt;0,Data!A11-4,"")</f>
        <v>1</v>
      </c>
      <c r="B11" s="2">
        <f>IF(Data!B11&gt;0,Data!B11-4,"")</f>
        <v>1</v>
      </c>
      <c r="C11" s="2">
        <f>IF(Data!C11&gt;0,Data!C11-4,"")</f>
        <v>1</v>
      </c>
      <c r="D11" s="2">
        <f>IF(Data!D11&gt;0,Data!D11-4,"")</f>
        <v>1</v>
      </c>
      <c r="E11" s="2">
        <f>IF(Data!E11&gt;0,Data!E11-4,"")</f>
        <v>1</v>
      </c>
      <c r="F11" s="2">
        <f>IF(Data!F11&gt;0,Data!F11-4,"")</f>
        <v>0</v>
      </c>
      <c r="G11" s="2">
        <f>IF(Data!G11&gt;0,Data!G11-4,"")</f>
        <v>0</v>
      </c>
      <c r="H11" s="2" t="str">
        <f>IF(Data!H11&gt;0,Data!H11-4,"")</f>
        <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5</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2025-03-28T15:55:59Z</dcterms:modified>
</cp:coreProperties>
</file>