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陈国庆\写作\P836_完稿资料_胃癌肝转移\P836_raw experimental data\data\"/>
    </mc:Choice>
  </mc:AlternateContent>
  <xr:revisionPtr revIDLastSave="0" documentId="13_ncr:1_{573C7A9E-A8C9-4DCA-A055-26ADDECBF5C8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result" sheetId="1" r:id="rId1"/>
    <sheet name="raw data" sheetId="2" r:id="rId2"/>
    <sheet name="Invasion" sheetId="3" r:id="rId3"/>
    <sheet name="wou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3" i="4"/>
  <c r="J2" i="4"/>
  <c r="H7" i="4" s="1"/>
  <c r="I7" i="4" s="1"/>
  <c r="H2" i="4"/>
  <c r="C2" i="4"/>
  <c r="C5" i="4" s="1"/>
  <c r="D5" i="4" s="1"/>
  <c r="C6" i="4" l="1"/>
  <c r="D6" i="4" s="1"/>
  <c r="H5" i="4"/>
  <c r="I5" i="4" s="1"/>
  <c r="H6" i="4"/>
  <c r="I6" i="4" s="1"/>
  <c r="C7" i="4"/>
  <c r="D7" i="4" s="1"/>
  <c r="K5" i="4" l="1"/>
  <c r="E2" i="3" l="1"/>
  <c r="D13" i="1"/>
  <c r="F13" i="1" s="1"/>
  <c r="D12" i="1"/>
  <c r="F12" i="1" s="1"/>
  <c r="F11" i="1"/>
  <c r="D11" i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8" i="1" l="1"/>
  <c r="G9" i="1" s="1"/>
  <c r="G10" i="1" s="1"/>
  <c r="G11" i="1" s="1"/>
  <c r="G12" i="1" s="1"/>
  <c r="G13" i="1" s="1"/>
  <c r="H13" i="1" s="1"/>
  <c r="I13" i="1" s="1"/>
  <c r="G2" i="1"/>
  <c r="G3" i="1" s="1"/>
  <c r="G4" i="1" s="1"/>
  <c r="G5" i="1" s="1"/>
  <c r="G6" i="1" s="1"/>
  <c r="G7" i="1" s="1"/>
  <c r="H7" i="1" s="1"/>
  <c r="I7" i="1" s="1"/>
  <c r="H12" i="1" l="1"/>
  <c r="I12" i="1" s="1"/>
  <c r="H10" i="1"/>
  <c r="I10" i="1" s="1"/>
  <c r="H11" i="1"/>
  <c r="I11" i="1" s="1"/>
  <c r="J11" i="1" s="1"/>
  <c r="H9" i="1"/>
  <c r="I9" i="1" s="1"/>
  <c r="H8" i="1"/>
  <c r="I8" i="1" s="1"/>
  <c r="H6" i="1"/>
  <c r="I6" i="1" s="1"/>
  <c r="H5" i="1"/>
  <c r="I5" i="1" s="1"/>
  <c r="H4" i="1"/>
  <c r="I4" i="1" s="1"/>
  <c r="H3" i="1"/>
  <c r="I3" i="1" s="1"/>
  <c r="H2" i="1"/>
  <c r="I2" i="1" s="1"/>
  <c r="K11" i="1" l="1"/>
  <c r="K8" i="1"/>
  <c r="L11" i="1"/>
  <c r="J8" i="1"/>
  <c r="K2" i="1"/>
  <c r="J2" i="1"/>
  <c r="L5" i="1"/>
  <c r="J5" i="1"/>
  <c r="K5" i="1"/>
</calcChain>
</file>

<file path=xl/sharedStrings.xml><?xml version="1.0" encoding="utf-8"?>
<sst xmlns="http://schemas.openxmlformats.org/spreadsheetml/2006/main" count="140" uniqueCount="47">
  <si>
    <t xml:space="preserve">Cq   </t>
  </si>
  <si>
    <t>Cq Mean</t>
  </si>
  <si>
    <t>target gene</t>
  </si>
  <si>
    <t>expression</t>
  </si>
  <si>
    <t>average</t>
  </si>
  <si>
    <t>p value</t>
  </si>
  <si>
    <t>GAPDH</t>
  </si>
  <si>
    <t>GES-1</t>
  </si>
  <si>
    <t>GES-1</t>
    <phoneticPr fontId="1" type="noConversion"/>
  </si>
  <si>
    <t>AGS</t>
    <phoneticPr fontId="1" type="noConversion"/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</si>
  <si>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</si>
  <si>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</si>
  <si>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</si>
  <si>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</si>
  <si>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</si>
  <si>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</si>
  <si>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</si>
  <si>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</si>
  <si>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</si>
  <si>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</si>
  <si>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</si>
  <si>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</si>
  <si>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</si>
  <si>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</si>
  <si>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</si>
  <si>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</si>
  <si>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</si>
  <si>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</si>
  <si>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</si>
  <si>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GAPDH</t>
    <phoneticPr fontId="1" type="noConversion"/>
  </si>
  <si>
    <t>JUNB</t>
  </si>
  <si>
    <t>FOS</t>
    <phoneticPr fontId="1" type="noConversion"/>
  </si>
  <si>
    <t>JUNB</t>
    <phoneticPr fontId="1" type="noConversion"/>
  </si>
  <si>
    <t>si-NC</t>
    <phoneticPr fontId="1" type="noConversion"/>
  </si>
  <si>
    <t>si-JUNB</t>
    <phoneticPr fontId="1" type="noConversion"/>
  </si>
  <si>
    <t>P</t>
    <phoneticPr fontId="1" type="noConversion"/>
  </si>
  <si>
    <t>blank area</t>
    <phoneticPr fontId="1" type="noConversion"/>
  </si>
  <si>
    <t>Migration rate%</t>
    <phoneticPr fontId="1" type="noConversion"/>
  </si>
  <si>
    <t>p</t>
    <phoneticPr fontId="1" type="noConversion"/>
  </si>
  <si>
    <t>Hole site</t>
    <phoneticPr fontId="1" type="noConversion"/>
  </si>
  <si>
    <t>CT value</t>
    <phoneticPr fontId="1" type="noConversion"/>
  </si>
  <si>
    <t>TM value</t>
    <phoneticPr fontId="1" type="noConversion"/>
  </si>
  <si>
    <t>type</t>
    <phoneticPr fontId="1" type="noConversion"/>
  </si>
  <si>
    <t>Target gene</t>
    <phoneticPr fontId="1" type="noConversion"/>
  </si>
  <si>
    <t>Sample name</t>
    <phoneticPr fontId="1" type="noConversion"/>
  </si>
  <si>
    <t>passage</t>
    <phoneticPr fontId="1" type="noConversion"/>
  </si>
  <si>
    <t>UNKNOW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</si>
</sst>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1"/>
      <color rgb="FFFF0000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9" fontId="6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/>
    <xf numFmtId="9" fontId="0" fillId="0" borderId="0" xfId="2" applyFont="1" applyAlignme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1" xr:uid="{2E4255B0-A501-4050-BCE2-771A1678F7C2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selection activeCell="C16" sqref="C16"/>
    </sheetView>
  </sheetViews>
  <sheetFormatPr defaultRowHeight="14" x14ac:dyDescent="0.3"/>
  <sheetData>
    <row r="1" spans="1:20" s="1" customFormat="1" x14ac:dyDescent="0.3">
      <c r="A1"/>
      <c r="B1"/>
      <c r="C1" s="2" t="s">
        <v>0</v>
      </c>
      <c r="D1" s="2" t="s">
        <v>1</v>
      </c>
      <c r="E1" s="1" t="s">
        <v>2</v>
      </c>
      <c r="F1"/>
      <c r="G1"/>
      <c r="H1"/>
      <c r="I1" t="s">
        <v>3</v>
      </c>
      <c r="J1" t="s">
        <v>4</v>
      </c>
      <c r="K1"/>
      <c r="L1" s="3" t="s">
        <v>5</v>
      </c>
      <c r="O1" s="4"/>
      <c r="P1" s="4"/>
      <c r="Q1" s="4"/>
      <c r="R1" s="4"/>
      <c r="S1" s="4"/>
      <c r="T1" s="4"/>
    </row>
    <row r="2" spans="1:20" s="1" customFormat="1" x14ac:dyDescent="0.3">
      <c r="A2" s="1" t="s">
        <v>8</v>
      </c>
      <c r="B2" t="s">
        <v>6</v>
      </c>
      <c r="C2" s="1">
        <v>16.149999999999999</v>
      </c>
      <c r="D2" s="2">
        <f>AVERAGE(C2:C4)</f>
        <v>16.106666666666666</v>
      </c>
      <c r="E2" s="1">
        <v>24.47</v>
      </c>
      <c r="F2" s="2">
        <f>E2-D2</f>
        <v>8.3633333333333333</v>
      </c>
      <c r="G2" s="2">
        <f>AVERAGE(F2:F4)</f>
        <v>8.2533333333333356</v>
      </c>
      <c r="H2" s="2">
        <f>F2-G2</f>
        <v>0.10999999999999766</v>
      </c>
      <c r="I2">
        <f>POWER(2,-H2)</f>
        <v>0.92658806189037235</v>
      </c>
      <c r="J2">
        <f>AVERAGE(I2:I4)</f>
        <v>1.001772358161128</v>
      </c>
      <c r="K2">
        <f>STDEV(I2:I4)</f>
        <v>7.2731349835191472E-2</v>
      </c>
      <c r="L2"/>
      <c r="M2" s="8" t="s">
        <v>30</v>
      </c>
      <c r="O2" s="4"/>
      <c r="S2" s="4"/>
    </row>
    <row r="3" spans="1:20" s="1" customFormat="1" x14ac:dyDescent="0.3">
      <c r="A3" s="1" t="s">
        <v>8</v>
      </c>
      <c r="B3" t="s">
        <v>6</v>
      </c>
      <c r="C3" s="1">
        <v>16.11</v>
      </c>
      <c r="D3" s="2">
        <f>AVERAGE(C2:C4)</f>
        <v>16.106666666666666</v>
      </c>
      <c r="E3" s="1">
        <v>24.26</v>
      </c>
      <c r="F3" s="2">
        <f t="shared" ref="F3:F7" si="0">E3-D3</f>
        <v>8.153333333333336</v>
      </c>
      <c r="G3" s="2">
        <f>G2</f>
        <v>8.2533333333333356</v>
      </c>
      <c r="H3" s="2">
        <f t="shared" ref="H3:H7" si="1">F3-G3</f>
        <v>-9.9999999999999645E-2</v>
      </c>
      <c r="I3">
        <f t="shared" ref="I3:I7" si="2">POWER(2,-H3)</f>
        <v>1.0717734625362929</v>
      </c>
      <c r="J3"/>
      <c r="K3"/>
      <c r="L3"/>
      <c r="M3" s="8"/>
      <c r="O3" s="4"/>
      <c r="S3" s="4"/>
    </row>
    <row r="4" spans="1:20" s="1" customFormat="1" x14ac:dyDescent="0.3">
      <c r="A4" s="1" t="s">
        <v>7</v>
      </c>
      <c r="B4" t="s">
        <v>6</v>
      </c>
      <c r="C4" s="1">
        <v>16.059999999999999</v>
      </c>
      <c r="D4" s="2">
        <f>AVERAGE(C2:C4)</f>
        <v>16.106666666666666</v>
      </c>
      <c r="E4" s="1">
        <v>24.35</v>
      </c>
      <c r="F4" s="2">
        <f t="shared" si="0"/>
        <v>8.2433333333333358</v>
      </c>
      <c r="G4" s="2">
        <f t="shared" ref="G4:G7" si="3">G3</f>
        <v>8.2533333333333356</v>
      </c>
      <c r="H4" s="2">
        <f t="shared" si="1"/>
        <v>-9.9999999999997868E-3</v>
      </c>
      <c r="I4">
        <f t="shared" si="2"/>
        <v>1.0069555500567187</v>
      </c>
      <c r="J4"/>
      <c r="K4"/>
      <c r="L4"/>
      <c r="M4" s="8"/>
      <c r="O4" s="4"/>
      <c r="S4" s="4"/>
    </row>
    <row r="5" spans="1:20" s="1" customFormat="1" x14ac:dyDescent="0.3">
      <c r="A5" s="1" t="s">
        <v>9</v>
      </c>
      <c r="B5" t="s">
        <v>6</v>
      </c>
      <c r="C5" s="1">
        <v>16.32</v>
      </c>
      <c r="D5" s="2">
        <f>AVERAGE(C5:C7)</f>
        <v>16.32</v>
      </c>
      <c r="E5" s="1">
        <v>23.9</v>
      </c>
      <c r="F5" s="2">
        <f t="shared" si="0"/>
        <v>7.5799999999999983</v>
      </c>
      <c r="G5" s="2">
        <f t="shared" si="3"/>
        <v>8.2533333333333356</v>
      </c>
      <c r="H5" s="2">
        <f t="shared" si="1"/>
        <v>-0.67333333333333734</v>
      </c>
      <c r="I5">
        <f t="shared" si="2"/>
        <v>1.5947533767863982</v>
      </c>
      <c r="J5">
        <f>AVERAGE(I5:I7)</f>
        <v>1.6799788091635366</v>
      </c>
      <c r="K5">
        <f>STDEV(I5:I7)</f>
        <v>0.1028299051086895</v>
      </c>
      <c r="L5" s="5">
        <f>IF(_xlfn.F.TEST(I2:I4,I5:I7)&gt;0.05,_xlfn.T.TEST(I2:I4,I5:I7,2,2),_xlfn.T.TEST(I2:I4,I5:I7,2,3))</f>
        <v>7.3570576711402282E-4</v>
      </c>
      <c r="M5" s="8"/>
      <c r="O5" s="4"/>
      <c r="Q5" s="4"/>
      <c r="S5" s="4"/>
    </row>
    <row r="6" spans="1:20" s="1" customFormat="1" x14ac:dyDescent="0.3">
      <c r="A6" s="1" t="s">
        <v>9</v>
      </c>
      <c r="B6" t="s">
        <v>6</v>
      </c>
      <c r="C6" s="1">
        <v>16.22</v>
      </c>
      <c r="D6" s="2">
        <f>AVERAGE(C5:C7)</f>
        <v>16.32</v>
      </c>
      <c r="E6" s="1">
        <v>23.85</v>
      </c>
      <c r="F6" s="2">
        <f t="shared" si="0"/>
        <v>7.5300000000000011</v>
      </c>
      <c r="G6" s="2">
        <f t="shared" si="3"/>
        <v>8.2533333333333356</v>
      </c>
      <c r="H6" s="2">
        <f t="shared" si="1"/>
        <v>-0.72333333333333449</v>
      </c>
      <c r="I6">
        <f t="shared" si="2"/>
        <v>1.650992233164547</v>
      </c>
      <c r="J6"/>
      <c r="K6"/>
      <c r="L6"/>
      <c r="M6" s="8"/>
      <c r="O6" s="4"/>
      <c r="Q6" s="4"/>
      <c r="S6" s="4"/>
    </row>
    <row r="7" spans="1:20" s="1" customFormat="1" x14ac:dyDescent="0.3">
      <c r="A7" s="1" t="s">
        <v>9</v>
      </c>
      <c r="B7" t="s">
        <v>6</v>
      </c>
      <c r="C7" s="1">
        <v>16.420000000000002</v>
      </c>
      <c r="D7" s="2">
        <f>AVERAGE(C5:C7)</f>
        <v>16.32</v>
      </c>
      <c r="E7" s="1">
        <v>23.73</v>
      </c>
      <c r="F7" s="2">
        <f t="shared" si="0"/>
        <v>7.41</v>
      </c>
      <c r="G7" s="2">
        <f t="shared" si="3"/>
        <v>8.2533333333333356</v>
      </c>
      <c r="H7" s="2">
        <f t="shared" si="1"/>
        <v>-0.84333333333333549</v>
      </c>
      <c r="I7">
        <f t="shared" si="2"/>
        <v>1.7941908175396648</v>
      </c>
      <c r="J7"/>
      <c r="K7"/>
      <c r="L7"/>
      <c r="M7" s="8"/>
      <c r="O7" s="4"/>
      <c r="Q7" s="4"/>
      <c r="S7" s="4"/>
    </row>
    <row r="8" spans="1:20" s="1" customFormat="1" x14ac:dyDescent="0.3">
      <c r="A8" s="1" t="s">
        <v>8</v>
      </c>
      <c r="B8" t="s">
        <v>6</v>
      </c>
      <c r="C8" s="1">
        <v>16.149999999999999</v>
      </c>
      <c r="D8" s="2">
        <f>AVERAGE(C8:C10)</f>
        <v>16.106666666666666</v>
      </c>
      <c r="E8" s="1">
        <v>25.26</v>
      </c>
      <c r="F8" s="2">
        <f>E8-D8</f>
        <v>9.153333333333336</v>
      </c>
      <c r="G8" s="2">
        <f>AVERAGE(F8:F10)</f>
        <v>9.120000000000001</v>
      </c>
      <c r="H8" s="2">
        <f>F8-G8</f>
        <v>3.3333333333334991E-2</v>
      </c>
      <c r="I8">
        <f>POWER(2,-H8)</f>
        <v>0.9771599684342448</v>
      </c>
      <c r="J8">
        <f>AVERAGE(I8:I10)</f>
        <v>1.0001491509311975</v>
      </c>
      <c r="K8">
        <f>STDEV(I8:I10)</f>
        <v>2.1107960072602207E-2</v>
      </c>
      <c r="L8"/>
      <c r="M8" s="9" t="s">
        <v>31</v>
      </c>
      <c r="O8" s="4"/>
      <c r="R8" s="4"/>
      <c r="S8" s="4"/>
      <c r="T8" s="4"/>
    </row>
    <row r="9" spans="1:20" s="1" customFormat="1" x14ac:dyDescent="0.3">
      <c r="A9" s="1" t="s">
        <v>8</v>
      </c>
      <c r="B9" t="s">
        <v>6</v>
      </c>
      <c r="C9" s="1">
        <v>16.11</v>
      </c>
      <c r="D9" s="2">
        <f>AVERAGE(C8:C10)</f>
        <v>16.106666666666666</v>
      </c>
      <c r="E9" s="1">
        <v>25.2</v>
      </c>
      <c r="F9" s="2">
        <f t="shared" ref="F9:F13" si="4">E9-D9</f>
        <v>9.0933333333333337</v>
      </c>
      <c r="G9" s="2">
        <f>G8</f>
        <v>9.120000000000001</v>
      </c>
      <c r="H9" s="2">
        <f t="shared" ref="H9:H13" si="5">F9-G9</f>
        <v>-2.6666666666667282E-2</v>
      </c>
      <c r="I9">
        <f t="shared" ref="I9:I13" si="6">POWER(2,-H9)</f>
        <v>1.0186558099572929</v>
      </c>
      <c r="J9"/>
      <c r="K9"/>
      <c r="L9"/>
      <c r="M9" s="9"/>
      <c r="O9" s="4"/>
      <c r="R9" s="4"/>
      <c r="S9" s="4"/>
      <c r="T9" s="4"/>
    </row>
    <row r="10" spans="1:20" s="1" customFormat="1" x14ac:dyDescent="0.3">
      <c r="A10" s="1" t="s">
        <v>7</v>
      </c>
      <c r="B10" t="s">
        <v>6</v>
      </c>
      <c r="C10" s="1">
        <v>16.059999999999999</v>
      </c>
      <c r="D10" s="2">
        <f>AVERAGE(C8:C10)</f>
        <v>16.106666666666666</v>
      </c>
      <c r="E10" s="1">
        <v>25.22</v>
      </c>
      <c r="F10" s="2">
        <f t="shared" si="4"/>
        <v>9.1133333333333333</v>
      </c>
      <c r="G10" s="2">
        <f t="shared" ref="G10:G13" si="7">G9</f>
        <v>9.120000000000001</v>
      </c>
      <c r="H10" s="2">
        <f t="shared" si="5"/>
        <v>-6.6666666666677088E-3</v>
      </c>
      <c r="I10">
        <f t="shared" si="6"/>
        <v>1.0046316744020545</v>
      </c>
      <c r="J10"/>
      <c r="K10"/>
      <c r="L10"/>
      <c r="M10" s="9"/>
      <c r="O10" s="4"/>
      <c r="R10" s="4"/>
      <c r="S10" s="4"/>
      <c r="T10" s="4"/>
    </row>
    <row r="11" spans="1:20" s="1" customFormat="1" x14ac:dyDescent="0.3">
      <c r="A11" s="1" t="s">
        <v>9</v>
      </c>
      <c r="B11" t="s">
        <v>6</v>
      </c>
      <c r="C11" s="1">
        <v>16.32</v>
      </c>
      <c r="D11" s="2">
        <f>AVERAGE(C11:C13)</f>
        <v>16.32</v>
      </c>
      <c r="E11" s="1">
        <v>24.14</v>
      </c>
      <c r="F11" s="2">
        <f t="shared" si="4"/>
        <v>7.82</v>
      </c>
      <c r="G11" s="2">
        <f t="shared" si="7"/>
        <v>9.120000000000001</v>
      </c>
      <c r="H11" s="2">
        <f t="shared" si="5"/>
        <v>-1.3000000000000007</v>
      </c>
      <c r="I11">
        <f t="shared" si="6"/>
        <v>2.4622888266898335</v>
      </c>
      <c r="J11">
        <f>AVERAGE(I11:I13)</f>
        <v>2.5203404123361599</v>
      </c>
      <c r="K11">
        <f>STDEV(I11:I13)</f>
        <v>6.1452152977666007E-2</v>
      </c>
      <c r="L11" s="5">
        <f>IF(_xlfn.F.TEST(I8:I10,I11:I13)&gt;0.05,_xlfn.T.TEST(I8:I10,I11:I13,2,2),_xlfn.T.TEST(I8:I10,I11:I13,2,3))</f>
        <v>2.2160181550547831E-6</v>
      </c>
      <c r="M11" s="9"/>
      <c r="O11" s="4"/>
      <c r="P11" s="4"/>
      <c r="Q11" s="4"/>
      <c r="R11" s="4"/>
      <c r="S11" s="4"/>
      <c r="T11" s="4"/>
    </row>
    <row r="12" spans="1:20" s="1" customFormat="1" x14ac:dyDescent="0.3">
      <c r="A12" s="1" t="s">
        <v>9</v>
      </c>
      <c r="B12" t="s">
        <v>6</v>
      </c>
      <c r="C12" s="1">
        <v>16.22</v>
      </c>
      <c r="D12" s="2">
        <f>AVERAGE(C11:C13)</f>
        <v>16.32</v>
      </c>
      <c r="E12" s="1">
        <v>24.11</v>
      </c>
      <c r="F12" s="2">
        <f t="shared" si="4"/>
        <v>7.7899999999999991</v>
      </c>
      <c r="G12" s="2">
        <f t="shared" si="7"/>
        <v>9.120000000000001</v>
      </c>
      <c r="H12" s="2">
        <f t="shared" si="5"/>
        <v>-1.3300000000000018</v>
      </c>
      <c r="I12">
        <f t="shared" si="6"/>
        <v>2.5140267490436599</v>
      </c>
      <c r="J12"/>
      <c r="K12"/>
      <c r="L12"/>
      <c r="M12" s="9"/>
      <c r="O12" s="4"/>
      <c r="P12" s="4"/>
      <c r="Q12" s="4"/>
      <c r="R12" s="4"/>
      <c r="S12" s="4"/>
      <c r="T12" s="4"/>
    </row>
    <row r="13" spans="1:20" s="1" customFormat="1" x14ac:dyDescent="0.3">
      <c r="A13" s="1" t="s">
        <v>9</v>
      </c>
      <c r="B13" t="s">
        <v>6</v>
      </c>
      <c r="C13" s="1">
        <v>16.420000000000002</v>
      </c>
      <c r="D13" s="2">
        <f>AVERAGE(C11:C13)</f>
        <v>16.32</v>
      </c>
      <c r="E13" s="1">
        <v>24.07</v>
      </c>
      <c r="F13" s="2">
        <f t="shared" si="4"/>
        <v>7.75</v>
      </c>
      <c r="G13" s="2">
        <f t="shared" si="7"/>
        <v>9.120000000000001</v>
      </c>
      <c r="H13" s="2">
        <f t="shared" si="5"/>
        <v>-1.370000000000001</v>
      </c>
      <c r="I13">
        <f t="shared" si="6"/>
        <v>2.5847056612749864</v>
      </c>
      <c r="J13"/>
      <c r="K13"/>
      <c r="L13"/>
      <c r="M13" s="9"/>
      <c r="O13" s="4"/>
      <c r="P13" s="4"/>
      <c r="Q13" s="4"/>
      <c r="R13" s="4"/>
      <c r="S13" s="4"/>
      <c r="T13" s="4"/>
    </row>
  </sheetData>
  <mergeCells count="2">
    <mergeCell ref="M2:M7"/>
    <mergeCell ref="M8:M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7414-CDA4-4D04-83A8-8CEE35E0D9FC}">
  <dimension ref="A1:G19"/>
  <sheetViews>
    <sheetView tabSelected="1" workbookViewId="0">
      <selection activeCell="E23" sqref="E23"/>
    </sheetView>
  </sheetViews>
  <sheetFormatPr defaultRowHeight="14" x14ac:dyDescent="0.3"/>
  <sheetData>
    <row r="1" spans="1:7" s="1" customFormat="1" x14ac:dyDescent="0.3">
      <c r="A1" s="1" t="s">
        <v>39</v>
      </c>
      <c r="B1" s="1" t="s">
        <v>45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 s="1" customFormat="1" x14ac:dyDescent="0.3">
      <c r="A2" s="1" t="s">
        <v>10</v>
      </c>
      <c r="B2" s="1" t="s">
        <v>11</v>
      </c>
      <c r="C2" s="1">
        <v>24.47</v>
      </c>
      <c r="D2" s="1">
        <v>80.5</v>
      </c>
      <c r="E2" s="1" t="s">
        <v>46</v>
      </c>
      <c r="F2" s="1" t="s">
        <v>32</v>
      </c>
      <c r="G2" s="1" t="s">
        <v>8</v>
      </c>
    </row>
    <row r="3" spans="1:7" s="1" customFormat="1" x14ac:dyDescent="0.3">
      <c r="A3" s="1" t="s">
        <v>12</v>
      </c>
      <c r="B3" s="1" t="s">
        <v>11</v>
      </c>
      <c r="C3" s="1">
        <v>24.26</v>
      </c>
      <c r="D3" s="1">
        <v>80</v>
      </c>
      <c r="E3" s="1" t="s">
        <v>46</v>
      </c>
      <c r="F3" s="1" t="s">
        <v>32</v>
      </c>
      <c r="G3" s="1" t="s">
        <v>8</v>
      </c>
    </row>
    <row r="4" spans="1:7" s="1" customFormat="1" x14ac:dyDescent="0.3">
      <c r="A4" s="1" t="s">
        <v>13</v>
      </c>
      <c r="B4" s="1" t="s">
        <v>11</v>
      </c>
      <c r="C4" s="1">
        <v>24.35</v>
      </c>
      <c r="D4" s="1">
        <v>80.5</v>
      </c>
      <c r="E4" s="1" t="s">
        <v>46</v>
      </c>
      <c r="F4" s="1" t="s">
        <v>32</v>
      </c>
      <c r="G4" s="1" t="s">
        <v>7</v>
      </c>
    </row>
    <row r="5" spans="1:7" s="1" customFormat="1" x14ac:dyDescent="0.3">
      <c r="A5" s="1" t="s">
        <v>14</v>
      </c>
      <c r="B5" s="1" t="s">
        <v>11</v>
      </c>
      <c r="C5" s="1">
        <v>23.9</v>
      </c>
      <c r="D5" s="1">
        <v>81</v>
      </c>
      <c r="E5" s="1" t="s">
        <v>46</v>
      </c>
      <c r="F5" s="1" t="s">
        <v>32</v>
      </c>
      <c r="G5" s="1" t="s">
        <v>9</v>
      </c>
    </row>
    <row r="6" spans="1:7" s="1" customFormat="1" x14ac:dyDescent="0.3">
      <c r="A6" s="1" t="s">
        <v>15</v>
      </c>
      <c r="B6" s="1" t="s">
        <v>11</v>
      </c>
      <c r="C6" s="1">
        <v>23.85</v>
      </c>
      <c r="D6" s="1">
        <v>81</v>
      </c>
      <c r="E6" s="1" t="s">
        <v>46</v>
      </c>
      <c r="F6" s="1" t="s">
        <v>32</v>
      </c>
      <c r="G6" s="1" t="s">
        <v>9</v>
      </c>
    </row>
    <row r="7" spans="1:7" s="1" customFormat="1" x14ac:dyDescent="0.3">
      <c r="A7" s="1" t="s">
        <v>16</v>
      </c>
      <c r="B7" s="1" t="s">
        <v>11</v>
      </c>
      <c r="C7" s="1">
        <v>23.73</v>
      </c>
      <c r="D7" s="1">
        <v>81</v>
      </c>
      <c r="E7" s="1" t="s">
        <v>46</v>
      </c>
      <c r="F7" s="1" t="s">
        <v>32</v>
      </c>
      <c r="G7" s="1" t="s">
        <v>9</v>
      </c>
    </row>
    <row r="8" spans="1:7" s="1" customFormat="1" x14ac:dyDescent="0.3">
      <c r="A8" s="1" t="s">
        <v>17</v>
      </c>
      <c r="B8" s="1" t="s">
        <v>11</v>
      </c>
      <c r="C8" s="1">
        <v>25.26</v>
      </c>
      <c r="D8" s="1">
        <v>80.5</v>
      </c>
      <c r="E8" s="1" t="s">
        <v>46</v>
      </c>
      <c r="F8" s="1" t="s">
        <v>31</v>
      </c>
      <c r="G8" s="1" t="s">
        <v>8</v>
      </c>
    </row>
    <row r="9" spans="1:7" s="1" customFormat="1" x14ac:dyDescent="0.3">
      <c r="A9" s="1" t="s">
        <v>18</v>
      </c>
      <c r="B9" s="1" t="s">
        <v>11</v>
      </c>
      <c r="C9" s="1">
        <v>25.2</v>
      </c>
      <c r="D9" s="1">
        <v>80.5</v>
      </c>
      <c r="E9" s="1" t="s">
        <v>46</v>
      </c>
      <c r="F9" s="1" t="s">
        <v>31</v>
      </c>
      <c r="G9" s="1" t="s">
        <v>8</v>
      </c>
    </row>
    <row r="10" spans="1:7" s="1" customFormat="1" x14ac:dyDescent="0.3">
      <c r="A10" s="1" t="s">
        <v>19</v>
      </c>
      <c r="B10" s="1" t="s">
        <v>11</v>
      </c>
      <c r="C10" s="1">
        <v>25.22</v>
      </c>
      <c r="D10" s="1">
        <v>80.5</v>
      </c>
      <c r="E10" s="1" t="s">
        <v>46</v>
      </c>
      <c r="F10" s="1" t="s">
        <v>31</v>
      </c>
      <c r="G10" s="1" t="s">
        <v>7</v>
      </c>
    </row>
    <row r="11" spans="1:7" s="1" customFormat="1" x14ac:dyDescent="0.3">
      <c r="A11" s="1" t="s">
        <v>20</v>
      </c>
      <c r="B11" s="1" t="s">
        <v>11</v>
      </c>
      <c r="C11" s="1">
        <v>24.14</v>
      </c>
      <c r="D11" s="1">
        <v>76.5</v>
      </c>
      <c r="E11" s="1" t="s">
        <v>46</v>
      </c>
      <c r="F11" s="1" t="s">
        <v>31</v>
      </c>
      <c r="G11" s="1" t="s">
        <v>9</v>
      </c>
    </row>
    <row r="12" spans="1:7" s="1" customFormat="1" x14ac:dyDescent="0.3">
      <c r="A12" s="1" t="s">
        <v>21</v>
      </c>
      <c r="B12" s="1" t="s">
        <v>11</v>
      </c>
      <c r="C12" s="1">
        <v>24.11</v>
      </c>
      <c r="D12" s="1">
        <v>76.5</v>
      </c>
      <c r="E12" s="1" t="s">
        <v>46</v>
      </c>
      <c r="F12" s="1" t="s">
        <v>31</v>
      </c>
      <c r="G12" s="1" t="s">
        <v>9</v>
      </c>
    </row>
    <row r="13" spans="1:7" s="1" customFormat="1" x14ac:dyDescent="0.3">
      <c r="A13" s="1" t="s">
        <v>22</v>
      </c>
      <c r="B13" s="1" t="s">
        <v>11</v>
      </c>
      <c r="C13" s="1">
        <v>24.07</v>
      </c>
      <c r="D13" s="1">
        <v>76.5</v>
      </c>
      <c r="E13" s="1" t="s">
        <v>46</v>
      </c>
      <c r="F13" s="1" t="s">
        <v>31</v>
      </c>
      <c r="G13" s="1" t="s">
        <v>9</v>
      </c>
    </row>
    <row r="14" spans="1:7" s="1" customFormat="1" x14ac:dyDescent="0.3">
      <c r="A14" s="1" t="s">
        <v>23</v>
      </c>
      <c r="B14" s="1" t="s">
        <v>11</v>
      </c>
      <c r="C14" s="1">
        <v>16.149999999999999</v>
      </c>
      <c r="D14" s="1">
        <v>82.5</v>
      </c>
      <c r="E14" s="1" t="s">
        <v>46</v>
      </c>
      <c r="F14" s="1" t="s">
        <v>29</v>
      </c>
      <c r="G14" s="1" t="s">
        <v>8</v>
      </c>
    </row>
    <row r="15" spans="1:7" s="1" customFormat="1" x14ac:dyDescent="0.3">
      <c r="A15" s="1" t="s">
        <v>24</v>
      </c>
      <c r="B15" s="1" t="s">
        <v>11</v>
      </c>
      <c r="C15" s="1">
        <v>16.11</v>
      </c>
      <c r="D15" s="1">
        <v>82.5</v>
      </c>
      <c r="E15" s="1" t="s">
        <v>46</v>
      </c>
      <c r="F15" s="1" t="s">
        <v>29</v>
      </c>
      <c r="G15" s="1" t="s">
        <v>8</v>
      </c>
    </row>
    <row r="16" spans="1:7" s="1" customFormat="1" x14ac:dyDescent="0.3">
      <c r="A16" s="1" t="s">
        <v>25</v>
      </c>
      <c r="B16" s="1" t="s">
        <v>11</v>
      </c>
      <c r="C16" s="1">
        <v>16.059999999999999</v>
      </c>
      <c r="D16" s="1">
        <v>82.5</v>
      </c>
      <c r="E16" s="1" t="s">
        <v>46</v>
      </c>
      <c r="F16" s="1" t="s">
        <v>29</v>
      </c>
      <c r="G16" s="1" t="s">
        <v>7</v>
      </c>
    </row>
    <row r="17" spans="1:7" s="1" customFormat="1" x14ac:dyDescent="0.3">
      <c r="A17" s="1" t="s">
        <v>26</v>
      </c>
      <c r="B17" s="1" t="s">
        <v>11</v>
      </c>
      <c r="C17" s="1">
        <v>16.32</v>
      </c>
      <c r="D17" s="1">
        <v>82</v>
      </c>
      <c r="E17" s="1" t="s">
        <v>46</v>
      </c>
      <c r="F17" s="1" t="s">
        <v>29</v>
      </c>
      <c r="G17" s="1" t="s">
        <v>9</v>
      </c>
    </row>
    <row r="18" spans="1:7" s="1" customFormat="1" x14ac:dyDescent="0.3">
      <c r="A18" s="1" t="s">
        <v>27</v>
      </c>
      <c r="B18" s="1" t="s">
        <v>11</v>
      </c>
      <c r="C18" s="1">
        <v>16.22</v>
      </c>
      <c r="D18" s="1">
        <v>82</v>
      </c>
      <c r="E18" s="1" t="s">
        <v>46</v>
      </c>
      <c r="F18" s="1" t="s">
        <v>29</v>
      </c>
      <c r="G18" s="1" t="s">
        <v>9</v>
      </c>
    </row>
    <row r="19" spans="1:7" s="1" customFormat="1" x14ac:dyDescent="0.3">
      <c r="A19" s="1" t="s">
        <v>28</v>
      </c>
      <c r="B19" s="1" t="s">
        <v>11</v>
      </c>
      <c r="C19" s="1">
        <v>16.420000000000002</v>
      </c>
      <c r="D19" s="1">
        <v>82</v>
      </c>
      <c r="E19" s="1" t="s">
        <v>46</v>
      </c>
      <c r="F19" s="1" t="s">
        <v>29</v>
      </c>
      <c r="G19" s="1" t="s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4611-F290-48D6-935B-6B6F8B4C4478}">
  <dimension ref="A1:E4"/>
  <sheetViews>
    <sheetView workbookViewId="0">
      <selection activeCell="J29" sqref="J29"/>
    </sheetView>
  </sheetViews>
  <sheetFormatPr defaultRowHeight="14" x14ac:dyDescent="0.3"/>
  <sheetData>
    <row r="1" spans="1:5" x14ac:dyDescent="0.3">
      <c r="A1" s="1" t="s">
        <v>9</v>
      </c>
      <c r="C1" t="s">
        <v>33</v>
      </c>
      <c r="D1" t="s">
        <v>34</v>
      </c>
      <c r="E1" t="s">
        <v>35</v>
      </c>
    </row>
    <row r="2" spans="1:5" x14ac:dyDescent="0.3">
      <c r="C2">
        <v>472</v>
      </c>
      <c r="D2">
        <v>54</v>
      </c>
      <c r="E2">
        <f>_xlfn.T.TEST(C2:C4,D2:D4,2,3)</f>
        <v>8.5808855714313416E-4</v>
      </c>
    </row>
    <row r="3" spans="1:5" x14ac:dyDescent="0.3">
      <c r="C3">
        <v>497</v>
      </c>
      <c r="D3">
        <v>48</v>
      </c>
    </row>
    <row r="4" spans="1:5" x14ac:dyDescent="0.3">
      <c r="C4">
        <v>521</v>
      </c>
      <c r="D4">
        <v>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F0EF6-AF43-4646-9B0A-FCF67049398B}">
  <dimension ref="A1:K7"/>
  <sheetViews>
    <sheetView workbookViewId="0">
      <selection activeCell="L18" sqref="L18"/>
    </sheetView>
  </sheetViews>
  <sheetFormatPr defaultRowHeight="14" x14ac:dyDescent="0.3"/>
  <sheetData>
    <row r="1" spans="1:11" ht="15.5" x14ac:dyDescent="0.35">
      <c r="A1" t="s">
        <v>33</v>
      </c>
      <c r="B1" t="s">
        <v>36</v>
      </c>
      <c r="D1" t="s">
        <v>37</v>
      </c>
      <c r="F1" s="7" t="s">
        <v>34</v>
      </c>
      <c r="G1" t="s">
        <v>36</v>
      </c>
      <c r="I1" t="s">
        <v>37</v>
      </c>
      <c r="K1" t="s">
        <v>38</v>
      </c>
    </row>
    <row r="2" spans="1:11" x14ac:dyDescent="0.3">
      <c r="A2">
        <v>1</v>
      </c>
      <c r="B2">
        <v>937787</v>
      </c>
      <c r="C2">
        <f>AVERAGE(B2:B4)</f>
        <v>958021.33333333337</v>
      </c>
      <c r="F2">
        <v>1</v>
      </c>
      <c r="G2">
        <v>961872</v>
      </c>
      <c r="H2">
        <f>G2/G2</f>
        <v>1</v>
      </c>
      <c r="J2">
        <f>AVERAGE(G2:G4)</f>
        <v>959596.66666666663</v>
      </c>
    </row>
    <row r="3" spans="1:11" x14ac:dyDescent="0.3">
      <c r="A3">
        <v>1</v>
      </c>
      <c r="B3">
        <v>948624</v>
      </c>
      <c r="F3">
        <v>1</v>
      </c>
      <c r="G3">
        <v>974651</v>
      </c>
      <c r="H3">
        <f t="shared" ref="H3:H4" si="0">G3/G3</f>
        <v>1</v>
      </c>
    </row>
    <row r="4" spans="1:11" x14ac:dyDescent="0.3">
      <c r="A4">
        <v>1</v>
      </c>
      <c r="B4">
        <v>987653</v>
      </c>
      <c r="F4">
        <v>1</v>
      </c>
      <c r="G4">
        <v>942267</v>
      </c>
      <c r="H4">
        <f t="shared" si="0"/>
        <v>1</v>
      </c>
    </row>
    <row r="5" spans="1:11" x14ac:dyDescent="0.3">
      <c r="A5">
        <v>1</v>
      </c>
      <c r="B5">
        <v>578877</v>
      </c>
      <c r="C5" s="6">
        <f>B5/C2</f>
        <v>0.60424228548842329</v>
      </c>
      <c r="D5" s="6">
        <f>1-C5</f>
        <v>0.39575771451157671</v>
      </c>
      <c r="F5">
        <v>1</v>
      </c>
      <c r="G5">
        <v>712764</v>
      </c>
      <c r="H5" s="6">
        <f>G5/J2</f>
        <v>0.74277456848189694</v>
      </c>
      <c r="I5" s="6">
        <f>1-H5</f>
        <v>0.25722543151810306</v>
      </c>
      <c r="K5">
        <f>_xlfn.T.TEST(D5:D7,I5:I7,2,3)</f>
        <v>1.2466215244776634E-3</v>
      </c>
    </row>
    <row r="6" spans="1:11" x14ac:dyDescent="0.3">
      <c r="A6">
        <v>1</v>
      </c>
      <c r="B6">
        <v>571643</v>
      </c>
      <c r="C6" s="6">
        <f>B6/C2</f>
        <v>0.59669130541282311</v>
      </c>
      <c r="D6" s="6">
        <f t="shared" ref="D6:D7" si="1">1-C6</f>
        <v>0.40330869458717689</v>
      </c>
      <c r="F6">
        <v>1</v>
      </c>
      <c r="G6">
        <v>700162</v>
      </c>
      <c r="H6" s="6">
        <f>G6/J2</f>
        <v>0.72964196763223443</v>
      </c>
      <c r="I6" s="6">
        <f t="shared" ref="I6:I7" si="2">1-H6</f>
        <v>0.27035803236776557</v>
      </c>
    </row>
    <row r="7" spans="1:11" x14ac:dyDescent="0.3">
      <c r="A7">
        <v>1</v>
      </c>
      <c r="B7">
        <v>557935</v>
      </c>
      <c r="C7" s="6">
        <f>B7/C2</f>
        <v>0.58238264701134002</v>
      </c>
      <c r="D7" s="6">
        <f t="shared" si="1"/>
        <v>0.41761735298865998</v>
      </c>
      <c r="F7">
        <v>1</v>
      </c>
      <c r="G7">
        <v>738478</v>
      </c>
      <c r="H7" s="6">
        <f>G7/J2</f>
        <v>0.76957124347382067</v>
      </c>
      <c r="I7" s="6">
        <f t="shared" si="2"/>
        <v>0.23042875652617933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data</vt:lpstr>
      <vt:lpstr>Invasion</vt:lpstr>
      <vt:lpstr>wound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2024-08-05T01:45:16Z</dcterms:modified>
</cp:coreProperties>
</file>