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zThouq27zNCuXAusPCVH7sXld+A=="/>
    </ext>
  </extLst>
</workbook>
</file>

<file path=xl/sharedStrings.xml><?xml version="1.0" encoding="utf-8"?>
<sst xmlns="http://schemas.openxmlformats.org/spreadsheetml/2006/main" count="2003" uniqueCount="2001">
  <si>
    <t>date</t>
  </si>
  <si>
    <t>content</t>
  </si>
  <si>
    <t>tweet_english</t>
  </si>
  <si>
    <t>2021-10-01T23:49:44+00:00</t>
  </si>
  <si>
    <t>@rednesia @IndiHome @TelkomCare @Telkomsel Behance juga tuh</t>
  </si>
  <si>
    <t>2021-10-01T23:43:13+00:00</t>
  </si>
  <si>
    <t>@rednesia @IndiHome @TelkomCare @Telkomsel Beberapa blog ane lepas cdn nya. Gara2 kayak semacam ke block, malah gak bisa dibuka dari indo kalau pakai CDN. 😀</t>
  </si>
  <si>
    <t>2021-10-01T23:32:51+00:00</t>
  </si>
  <si>
    <t>@adrianjsiahaan @rednesia @IndiHome @TelkomCare @Telkomsel Sama ini kek saya, beberapa hari buka Blizzard kaga pernah bisa</t>
  </si>
  <si>
    <t>2021-10-01T23:32:50+00:00</t>
  </si>
  <si>
    <t>@rednesia @IndiHome @TelkomCare @Telkomsel Pantes beberapa hari ini buka stack overflow kudu bolak-balik refresh, ternyata buat persiapan bukit algoritma 😅</t>
  </si>
  <si>
    <t>2021-10-01T23:31:34+00:00</t>
  </si>
  <si>
    <t>@rednesia @rizkikhaerulfjr @IndiHome @TelkomCare @Telkomsel Kesel banget sama etika bisnisnya 😡. Sampe sekarang pake ini https://t.co/iMtRoqtIQP buat bypass Indihome.</t>
  </si>
  <si>
    <t>2021-10-01T21:04:46+00:00</t>
  </si>
  <si>
    <t>@Telkomsel Dari jam 3 sore sampai jam 12 malem gak ada sinyal telkom dan IndiHome gimana nya nih? Udah harganya mahal bukannya makin bagus malah makin jelek https://t.co/doYQgMlG42</t>
  </si>
  <si>
    <t>2021-10-01T20:39:16+00:00</t>
  </si>
  <si>
    <t>@rednesia @IndiHome @TelkomCare @Telkomsel Wifi aku drmh juga sering hilang sinyal gak jelas gt semenjak kejadian kmaren.. parah banget.. udh tlp, tapi tanggapan nya gt2 aja. Gak paham lagi sama indihome</t>
  </si>
  <si>
    <t>2021-10-01T19:52:35+00:00</t>
  </si>
  <si>
    <t>@rednesia @IndiHome @TelkomCare @Telkomsel Kadang saya buka sistem EPM (anaplan) aja lemot banget mesti pake VPN dulu baru jalan</t>
  </si>
  <si>
    <t>2021-10-01T19:23:59+00:00</t>
  </si>
  <si>
    <t>@rednesia @IndiHome @TelkomCare @Telkomsel wei wei weii, pantes mau sign-in ae lama</t>
  </si>
  <si>
    <t>2021-10-01T19:21:46+00:00</t>
  </si>
  <si>
    <t>@rednesia @IndiHome @TelkomCare @Telkomsel btw, saya telat  2 hari dari jadwal untuk deploy project. gara2 gabisa akses github dan vps. mengsedih wkwk</t>
  </si>
  <si>
    <t>2021-10-01T19:18:19+00:00</t>
  </si>
  <si>
    <t>@rednesia @IndiHome @TelkomCare @Telkomsel Tadi coba jam 1an Stackoverflow &amp;amp; github masih gabisa, ini jam 2an baru lancar. Ini udah solved atau karna sepi? 😅</t>
  </si>
  <si>
    <t>2021-10-01T19:16:10+00:00</t>
  </si>
  <si>
    <t>@konyolt @rednesia @IndiHome @TelkomCare @Telkomsel Kalo gw ngiranya gara gara fup abis kemarin</t>
  </si>
  <si>
    <t>2021-10-01T19:09:09+00:00</t>
  </si>
  <si>
    <t>@adityandar @rednesia @IndiHome @TelkomCare @Telkomsel iya sama, spotify &amp;amp; quora susah dibuka</t>
  </si>
  <si>
    <t>2021-10-01T18:54:52+00:00</t>
  </si>
  <si>
    <t>@rednesia gabisa bersaing sehat shame on you @Telkomsel @IndiHome</t>
  </si>
  <si>
    <t>2021-10-01T18:40:27+00:00</t>
  </si>
  <si>
    <t>@rednesia @IndiHome @TelkomCare @Telkomsel @tanganbelang_tb bahas ini di YT bisa ga bang tir?</t>
  </si>
  <si>
    <t>2021-10-01T18:09:17+00:00</t>
  </si>
  <si>
    <t>@rednesia @IndiHome @TelkomCare @Telkomsel Bang coba pakai internet dari icon+ yang metro e</t>
  </si>
  <si>
    <t>2021-10-01T18:08:22+00:00</t>
  </si>
  <si>
    <t>@rednesia @IndiHome @TelkomCare @Telkomsel quora bnrn kadang ampe gabisa dibuka, kirain emng internet lagi lola, lah ini ytan lancar jaya</t>
  </si>
  <si>
    <t>2021-10-01T18:06:42+00:00</t>
  </si>
  <si>
    <t>@rednesia @IndiHome @TelkomCare @Telkomsel Mantab emang, pantesan aja kemaren buka muter ae, ada gambar ga ke-load, akhirnya pake Opera yg built-in VPN. Btw, Telegram juga dithrottle abis sih</t>
  </si>
  <si>
    <t>2021-10-01T17:55:52+00:00</t>
  </si>
  <si>
    <t>@rednesia @IndiHome @TelkomCare @Telkomsel Wah iya pantesan buka Quora lemot banget sekarang. Tai lah</t>
  </si>
  <si>
    <t>2021-10-01T17:52:49+00:00</t>
  </si>
  <si>
    <t>@rednesia @IndiHome @TelkomCare @Telkomsel Please ini butuh diusut tuntas. Di twitch ini sekarang saya juga mengalami hal yg sama. Tapi di youtube, hotstar, dll yg afiliasinya dengan provider busuk ini ga ada masalah sama sekali. Kalau mau didemo sambil maki-maki mereka, saya ikut di garda depan.</t>
  </si>
  <si>
    <t>2021-10-01T17:49:12+00:00</t>
  </si>
  <si>
    <t>@rednesia @IndiHome @TelkomCare @Telkomsel Kayaknya game Roblox juga, kalau siang-siang pingnya bisa sampai 2000, tengah malam sama pagi doang 100-300 ms.</t>
  </si>
  <si>
    <t>2021-10-01T17:36:25+00:00</t>
  </si>
  <si>
    <t>@megapeppi @rednesia @IndiHome @TelkomCare @Telkomsel This. Ane sering working remotely. Dirumah pake @IndiHome parah banget pas harus buka database ke @awscloud. Akhirnya kudu tethering pake provider lain 😭</t>
  </si>
  <si>
    <t>2021-10-01T17:34:06+00:00</t>
  </si>
  <si>
    <t>@leben_asa @rednesia @IndiHome @TelkomCare @Telkomsel lokasi aws yg dipilih dimana tuh bang?</t>
  </si>
  <si>
    <t>2021-10-01T17:30:23+00:00</t>
  </si>
  <si>
    <t>@rednesia @IndiHome @TelkomCare @Telkomsel Semoga biznet oxygem myrepublic jaringannya makin gacor deh ahahah</t>
  </si>
  <si>
    <t>2021-10-01T17:30:10+00:00</t>
  </si>
  <si>
    <t>@rednesia @IndiHome @TelkomCare @Telkomsel Ga cuma itu. Akses ke @awscloud juga parah banget belakangan ini. Ssh pun kadang gabisa.</t>
  </si>
  <si>
    <t>2021-10-01T17:25:03+00:00</t>
  </si>
  <si>
    <t>No, ini bukan saya aja yg mengalami. Silahkan cek di media sosial tentang throttling speed @IndiHome dan @Telkomsel ke beberapa website/layanan.</t>
  </si>
  <si>
    <t>2021-10-01T17:24:38+00:00</t>
  </si>
  <si>
    <t>Bahkan browsing pake private dns pun sekarang udah susah, kadang ketahan dulu koneksinya pas buka situs. Emang pantek kelen @TelkomCare @IndiHome @Telkomsel https://t.co/8Bh7wfO4YZ</t>
  </si>
  <si>
    <t>2021-10-01T17:22:40+00:00</t>
  </si>
  <si>
    <t>Strategi bisnis dengan cara nge-throttling akses ke beberapa website ala @Telkomsel dan @IndiHome bener2 aneh dan ga masuk akal.</t>
  </si>
  <si>
    <t>2021-10-01T17:21:06+00:00</t>
  </si>
  <si>
    <t>Indihome sama telkomsel napa lagi sie 😤</t>
  </si>
  <si>
    <t>2021-10-01T17:15:06+00:00</t>
  </si>
  <si>
    <t>@rednesia @IndiHome @TelkomCare @Telkomsel Wkekwk menangis kalo gabisa buka stackoverflow</t>
  </si>
  <si>
    <t>2021-10-01T17:05:38+00:00</t>
  </si>
  <si>
    <t>@megapeppi @rednesia @IndiHome @TelkomCare @Telkomsel Anjir ngefek kesana juga yak? :((</t>
  </si>
  <si>
    <t>2021-10-01T17:05:27+00:00</t>
  </si>
  <si>
    <t>@rednesia @IndiHome @TelkomCare @Telkomsel @IndiHome 💩 emang</t>
  </si>
  <si>
    <t>2021-10-01T17:04:27+00:00</t>
  </si>
  <si>
    <t>@adityandar @rednesia @IndiHome @TelkomCare @Telkomsel user by.u akses ke aplikasi by.u punya sendiri aja sering gabisa dibuka, ke tokped sama zoom udah langganan ga bisa jg. Harus komplain dulu baru bisa di eksklamasi ke atas (kata cs nya), aku kayak 2 minggu sekali harus komplain mulu biar bisa buka tokped
sampah @byu_id</t>
  </si>
  <si>
    <t>2021-10-01T17:02:15+00:00</t>
  </si>
  <si>
    <t>@andreasdwang @rednesia @IndiHome @TelkomCare @Telkomsel Masalahnya juga ada beberapa yg kerja butuh twitch. Gw butuh liputan ke twitch dan gula aja gw ngeliput tokyo game show kemaren harus beli paket indosat tethering buat stream 1080p</t>
  </si>
  <si>
    <t>2021-10-01T16:54:37+00:00</t>
  </si>
  <si>
    <t>@rednesia @IndiHome @TelkomCare @Telkomsel Bener asli dah asu @TelkomCare @Telkomsel @TelkomIndonesia @IndiHome , jangan lupa telegram juga kena. Masuk neraka semua nih orang telkom pusat</t>
  </si>
  <si>
    <t>2021-10-01T16:48:28+00:00</t>
  </si>
  <si>
    <t>@rendyznta @IndiHome @TelkomCare @Telkomsel Kayaknya bener penjelasan cookpad, isunya muncul sporadis</t>
  </si>
  <si>
    <t>2021-10-01T16:47:21+00:00</t>
  </si>
  <si>
    <t>@rednesia @IndiHome @TelkomCare @Telkomsel Emang lebih baik gausah pake produk biyuemen ini. Gw juga udah kapok</t>
  </si>
  <si>
    <t>2021-10-01T16:46:50+00:00</t>
  </si>
  <si>
    <t>@_iorih @rednesia @IndiHome @TelkomCare @Telkomsel Twitch, steam, sama discord masalah bgt sekarang</t>
  </si>
  <si>
    <t>2021-10-01T16:45:33+00:00</t>
  </si>
  <si>
    <t>@rednesia @shandya @IndiHome @TelkomCare @Telkomsel Buat ngezoom aja gak konek-konek. Buka Gmail ngeloadnya bisa sambil bikin terus ngabisin indomie, buka Netflix pun amit amit 💆‍♀️💆‍♀️💆‍♀️</t>
  </si>
  <si>
    <t>2021-10-01T16:45:14+00:00</t>
  </si>
  <si>
    <t>@rimusi_ @rednesia @IndiHome @TelkomCare @Telkomsel Iye, web gw pake CloudFlare emang loadnya lama. Web programming juga ya gitu, @IndiHome aniing</t>
  </si>
  <si>
    <t>2021-10-01T16:37:22+00:00</t>
  </si>
  <si>
    <t>@adityandar @rednesia @IndiHome @TelkomCare @Telkomsel bahkan paypal di aku sering gak bisa, timeout terus😩</t>
  </si>
  <si>
    <t>2021-10-01T16:33:59+00:00</t>
  </si>
  <si>
    <t>@rednesia @IndiHome @TelkomCare @Telkomsel @AzathothsWrath</t>
  </si>
  <si>
    <t>2021-10-01T16:32:00+00:00</t>
  </si>
  <si>
    <t>@rednesia @IndiHome @TelkomCare @Telkomsel mungkin kata pejabat boomer "web apaan si itu, tulisan doang ga jelas"</t>
  </si>
  <si>
    <t>2021-10-01T16:31:02+00:00</t>
  </si>
  <si>
    <t>@rednesia @IndiHome @TelkomCare @Telkomsel holy shit, kirain gua doang yang kaya gini. emang bener akhir2 ini akses ke website2 di atas emang gak lancar, tapi kalo pake vpn kadang bisa.</t>
  </si>
  <si>
    <t>2021-10-01T16:30:43+00:00</t>
  </si>
  <si>
    <t>@rednesia @IndiHome @TelkomCare @Telkomsel wkwk SSH make telkomsel aja masih gabisa apa yang anda harapkan?</t>
  </si>
  <si>
    <t>2021-10-01T16:28:57+00:00</t>
  </si>
  <si>
    <t>@rednesia @IndiHome @TelkomCare @Telkomsel bener banget bagian 👉🏻cuman ke web &amp;amp; layanan tertentu .  aku juga mengalami.</t>
  </si>
  <si>
    <t>2021-10-01T16:28:18+00:00</t>
  </si>
  <si>
    <t>@rednesia @IndiHome @TelkomCare @Telkomsel Bumn untuk negeri 😌
Curiga ini bakal buat anak usaha cloud server jadi yg sejenis di-throttling😌</t>
  </si>
  <si>
    <t>2021-10-01T16:20:56+00:00</t>
  </si>
  <si>
    <t>@hahnsaja @rednesia @IndiHome @TelkomCare @Telkomsel wkwk another level of sarcasm😭</t>
  </si>
  <si>
    <t>2021-10-01T16:17:01+00:00</t>
  </si>
  <si>
    <t>@rednesia @IndiHome @TelkomCare @Telkomsel nga bakal perduli. kalo lu tgl 19 aja belum bayar baru dah wasweswos</t>
  </si>
  <si>
    <t>2021-10-01T16:15:37+00:00</t>
  </si>
  <si>
    <t>@rednesia @IndiHome @TelkomCare @Telkomsel it is not belakangan, they already did it a few months ago</t>
  </si>
  <si>
    <t>2021-10-01T16:13:26+00:00</t>
  </si>
  <si>
    <t>@rednesia @IndiHome @TelkomCare @Telkomsel lancar terus si aku coba2 reload terus wkwk https://t.co/sa8cI6WXmi</t>
  </si>
  <si>
    <t>2021-10-01T16:10:17+00:00</t>
  </si>
  <si>
    <t>@rednesia @IndiHome @TelkomCare @Telkomsel belakangan ini udah gpernah buka stackoverflow pake jaringan rumah, pas liat thread ini coba buka dan ternyata memang lemot parah😀</t>
  </si>
  <si>
    <t>2021-10-01T16:05:43+00:00</t>
  </si>
  <si>
    <t>@IndiHome @Telkomsel dua"nya sama" ngentottttttttttttttttttttttttt https://t.co/z9bvDTKcVu</t>
  </si>
  <si>
    <t>2021-10-01T16:04:35+00:00</t>
  </si>
  <si>
    <t>@rednesia @IndiHome @TelkomCare @Telkomsel Lahhh? Jadi quora suka error ga bisa dibuka emang dirasain sama seluruh penggunaan Telkomsel (by.u) yak? Kirain emang dari quora nya lagi error. Waduh kenapa deh..</t>
  </si>
  <si>
    <t>2021-10-01T16:03:53+00:00</t>
  </si>
  <si>
    <t>@rednesia @IndiHome @TelkomCare @Telkomsel Twitter juga, video foto lama, padahal ig YouTube lancar jaya</t>
  </si>
  <si>
    <t>2021-10-01T15:59:34+00:00</t>
  </si>
  <si>
    <t>@rednesia @IndiHome @TelkomCare @Telkomsel Ini Pak @azhsetiawan</t>
  </si>
  <si>
    <t>2021-10-01T15:50:51+00:00</t>
  </si>
  <si>
    <t>@woomitrash @Kika_Adi @adityandar @rednesia @IndiHome @TelkomCare @Telkomsel Kalo mau buka by.U perlu nyalain DNS atau vpn dulu baru mau. Jadi pas kasus stackoverflow dkk ini kukira gara2 masalahnya sama. Ternyata.</t>
  </si>
  <si>
    <t>2021-10-01T15:50:12+00:00</t>
  </si>
  <si>
    <t>@woomitrash @Kika_Adi @adityandar @rednesia @IndiHome @TelkomCare @Telkomsel saya buka aplikasi by.u pake sinyal by.u malah rto terus, giliran buka pake sinyal tri langsung lancar</t>
  </si>
  <si>
    <t>2021-10-01T15:49:57+00:00</t>
  </si>
  <si>
    <t>@andreasdwang @IndiHome @TelkomCare @Telkomsel Sebenernya gpp, lebih cepet rame kalau layanan hiburan yang kena kayak kasus netflix. Kebetulan spotify &amp;amp; twitch pake fastly, kena dampak indihome juga.</t>
  </si>
  <si>
    <t>2021-10-01T15:48:04+00:00</t>
  </si>
  <si>
    <t>@Kika_Adi @adityandar @rednesia @IndiHome @TelkomCare @Telkomsel Spotify,grab,gojek,kadang tokpedia,web baca manga,web berita macem kompas,detik dll btw gw pake ByU</t>
  </si>
  <si>
    <t>2021-10-01T15:46:20+00:00</t>
  </si>
  <si>
    <t>@rednesia @IndiHome @TelkomCare @Telkomsel Lah pantesan sama CS nya disruh restart mulu biar refresh , rebutan koneksi, jahat bgt sih...</t>
  </si>
  <si>
    <t>2021-10-01T15:45:42+00:00</t>
  </si>
  <si>
    <t>@Kika_Adi @adityandar @rednesia @IndiHome @TelkomCare @Telkomsel eh iya sama bgt, netflix juga, bahkan buka by.u appnya jg. trs krn cape restart2 mulu akhirnya nyoba cuma di mode airplane 10 detik trs coba masuk lagi akhirnya bisa gaperlu restart hp. tapi tetep aja deh ribet</t>
  </si>
  <si>
    <t>2021-10-01T15:45:38+00:00</t>
  </si>
  <si>
    <t>@rednesia @IndiHome @TelkomCare @Telkomsel Benerr bebrapa blog atau website timed out mulu bingung jadi susah ngegugel...</t>
  </si>
  <si>
    <t>2021-10-01T15:41:22+00:00</t>
  </si>
  <si>
    <t>@rednesia @IndiHome @TelkomCare @Telkomsel https://t.co/WmdWStsTqK</t>
  </si>
  <si>
    <t>2021-10-01T15:39:42+00:00</t>
  </si>
  <si>
    <t>@Kika_Adi @adityandar @rednesia @IndiHome @TelkomCare @Telkomsel Eh ada yang senasib wkwk
Ternyata make warp 1.1.1.1 langsung bisa, sejak saat itu ga restart2 lagi</t>
  </si>
  <si>
    <t>2021-10-01T15:38:18+00:00</t>
  </si>
  <si>
    <t>@_iorih @rednesia @IndiHome @TelkomCare @Telkomsel Kirainn gua doang yg lemot buka Twitch, bahkan stream 360p pun gk kuat, youtube full hd no buffer, mengherankan</t>
  </si>
  <si>
    <t>2021-10-01T15:37:24+00:00</t>
  </si>
  <si>
    <t>@rednesia @IndiHome @TelkomCare @Telkomsel @momogi_rn emg kelakuan e ngene ternyata</t>
  </si>
  <si>
    <t>2021-10-01T15:33:37+00:00</t>
  </si>
  <si>
    <t>@rednesia @IndiHome @TelkomCare @Telkomsel Nah iya... Gw juga ini lagi baru coba pake @byu_id buat jadiin modem buat kerja eh malah ga bisa buka github, zoom juga gabisa.
Akhirnya gw balik lagi pake provider lain.
Selain itu gw jg lgi rencana mau pasang @IndiHome tapi kalo mainnya kayak gini jadi dahlah males...</t>
  </si>
  <si>
    <t>2021-10-01T15:33:35+00:00</t>
  </si>
  <si>
    <t>@rednesia @IndiHome @TelkomCare @Telkomsel Untung kantor udah gapake layanan plat merah ini 😂</t>
  </si>
  <si>
    <t>2021-10-01T15:32:50+00:00</t>
  </si>
  <si>
    <t>@rednesia @IndiHome @TelkomCare @Telkomsel Kirain github ga bisa buka gara2 kemaren jaringan rusak ternyata ampe sekarang</t>
  </si>
  <si>
    <t>2021-10-01T15:24:34+00:00</t>
  </si>
  <si>
    <t>@rednesia @diar_io @IndiHome @TelkomCare @Telkomsel Hmmmm kemaren kemaren juga buka stackoverflow harus direfresh berkali kali baru kebuka🙂 menguji kesabaran sekali</t>
  </si>
  <si>
    <t>2021-10-01T15:21:03+00:00</t>
  </si>
  <si>
    <t>@rednesia @IndiHome @TelkomCare @Telkomsel Github paling susah ngakses nya, stackoverflow kadang timeout</t>
  </si>
  <si>
    <t>2021-10-01T15:20:41+00:00</t>
  </si>
  <si>
    <t>@rednesia @IndiHome @TelkomCare @Telkomsel Gausah jauh jauh ke situ, internet masalah aja gabisa dilayanin sebelum bayar dulu @IndiHome @IndiHomeCare @TENESA_TELKOM https://t.co/94F0ncXnCg</t>
  </si>
  <si>
    <t>2021-10-01T15:20:12+00:00</t>
  </si>
  <si>
    <t>@rednesia @IndiHome @TelkomCare @Telkomsel Baru kemaren protes masalah ini ke indihome malah dibilang gara gara kebanyakan device 🤣🤣</t>
  </si>
  <si>
    <t>2021-10-01T15:20:05+00:00</t>
  </si>
  <si>
    <t>@rednesia @IndiHome @TelkomCare @Telkomsel Sering ngalamin Spotify throttle. Solusinya? DM twitter indihomecare, biasanya setelah mereka 'reset' lancar lagi. Kalau beneran disengaja emang 💩 sih</t>
  </si>
  <si>
    <t>2021-10-01T15:20:04+00:00</t>
  </si>
  <si>
    <t>@_iorih @rednesia @IndiHome @TelkomCare @Telkomsel Lebih deh kayaknya, sejak kuartal pertama tahun ini, twitch udah gak kenceng lagi kalo pake indihomo</t>
  </si>
  <si>
    <t>2021-10-01T15:19:53+00:00</t>
  </si>
  <si>
    <t>@rednesia @IndiHome @TelkomCare @Telkomsel Tembus reddit kok. Barusan pake by u sama dns adguard 👌</t>
  </si>
  <si>
    <t>2021-10-01T15:19:47+00:00</t>
  </si>
  <si>
    <t>@rednesia @IndiHome @TelkomCare @Telkomsel ahh pantessssssss!!!! dulu kalau buka quora harus punya stock sabar bgt, dikira aplikasinya yg emang lemot tapi ternyata provider wifi nya 😭😭😭😭😭😭😭😭😭😭😭😭😭😭😭😭😭😭😭
karna lemot, aku jadi jarang banget buka:(</t>
  </si>
  <si>
    <t>2021-10-01T15:17:38+00:00</t>
  </si>
  <si>
    <t>@rednesia @IndiHome @TelkomCare @Telkomsel untung pake gitlab server pribadi 🤣</t>
  </si>
  <si>
    <t>2021-10-01T15:13:53+00:00</t>
  </si>
  <si>
    <t>@rednesia @IndiHome @TelkomCare @Telkomsel Yes indeed, sometimes gw harus pakai vpn supaya akses quora lancar.</t>
  </si>
  <si>
    <t>2021-10-01T15:13:42+00:00</t>
  </si>
  <si>
    <t>@rednesia @IndiHome @TelkomCare @Telkomsel Begitulah. Selain hukum buat perlindungan konsumen rendah, posisi mereka yg paling besar dan paling luas juga bikin mereka jumawa dan seenaknya sendiri sih, baik ke konsumennya sendiri maupun pihak lain. 
Nasib memang</t>
  </si>
  <si>
    <t>2021-10-01T15:12:47+00:00</t>
  </si>
  <si>
    <t>@adityandar @rednesia @IndiHome @TelkomCare @Telkomsel Orbit juga</t>
  </si>
  <si>
    <t>2021-10-01T15:12:16+00:00</t>
  </si>
  <si>
    <t>@rednesia @IndiHome @TelkomCare @Telkomsel Daaan..kena throttling lagi hari ini..🙃 https://t.co/ktNgepOOyw</t>
  </si>
  <si>
    <t>2021-10-01T15:09:39+00:00</t>
  </si>
  <si>
    <t>@rednesia @IndiHome @TelkomCare @Telkomsel Pantesan tiap buka github dan kawan-kawan selalu lama loadingnya. Ternyata telkom main kotor. Hmm, bandel banget ni perusahaan.</t>
  </si>
  <si>
    <t>2021-10-01T15:09:36+00:00</t>
  </si>
  <si>
    <t>@danninovandri @IndiHome @TelkomCare @Telkomsel Ga fair banget kalo cara mainnya gitu. Kebayang kalau cuma mereka penyedia internet nasional, udah kena great firewall kayak RRT kita</t>
  </si>
  <si>
    <t>2021-10-01T15:07:33+00:00</t>
  </si>
  <si>
    <t>@rednesia @IndiHome @TelkomCare @Telkomsel Yang ikutan komplain tapi website hura-hura kayak twitch, ditahan dulu ya. Walaupun emang pelanggaran hak konsumen, tapi ada yang lebih urgen nih buat kerja kayak github. Keterlaluan banget kalau di-throttle.</t>
  </si>
  <si>
    <t>2021-10-01T15:06:45+00:00</t>
  </si>
  <si>
    <t>@rednesia @IndiHome @TelkomCare @Telkomsel Haha nambah lagi nih: OVH. 2 tahun lalu sempat peering sm Telkom di SG, lalu karena OVH ga mau bayar, akhirnya putus peeringnya, jadi lewat publik IX. Lama2 di throttle dan banyak RTO. Ujungnya OVH reroute trafik SG ke Telkom via US.
Memang ga ada kapok ISP satu itu</t>
  </si>
  <si>
    <t>2021-10-01T15:05:17+00:00</t>
  </si>
  <si>
    <t>Ga IndiHome ga Telkomsel napa ngeselin banget si 2 hari ini 😑</t>
  </si>
  <si>
    <t>2021-10-01T15:04:17+00:00</t>
  </si>
  <si>
    <t>@rednesia @IndiHome @TelkomCare @Telkomsel Cepatlah sadar duhai IndiHome orang orang kalau ada pilihan lain juga males pakai ISP kalian</t>
  </si>
  <si>
    <t>2021-10-01T15:03:47+00:00</t>
  </si>
  <si>
    <t>@rednesia @IndiHome @TelkomCare @Telkomsel Adek gua juga sering komplain Teamviewer suka timeout, Teamviewer pakai CDN Cloudflare yak</t>
  </si>
  <si>
    <t>2021-10-01T15:00:52+00:00</t>
  </si>
  <si>
    <t>@rednesia @IndiHome @TelkomCare @Telkomsel Lapor gan, blizzard juga kena throttling deh, gua mau main Hearthstone gagal mulu, masa harus tethering pake jaringan XL 🤪</t>
  </si>
  <si>
    <t>2021-10-01T14:57:16+00:00</t>
  </si>
  <si>
    <t>@rednesia @hfzhffn @IndiHome @TelkomCare @Telkomsel kadang buka dana aja lemot ko pake koneksi indihome, kudu pake data seluler baru bisa lancar pas transaksi pake dana :(</t>
  </si>
  <si>
    <t>2021-10-01T14:53:42+00:00</t>
  </si>
  <si>
    <t>@rednesia @IndiHome @TelkomCare @Telkomsel Hmm bahkan sejak juli 
https://t.co/pDwPa7Wz2G</t>
  </si>
  <si>
    <t>2021-10-01T14:51:04+00:00</t>
  </si>
  <si>
    <t>@rednesia @IndiHome @TelkomCare @Telkomsel Nah ini. Twitch juga kena throttling 1-2 bulan lalu. Nanya ke teman yang pake ISP lain, twitch normal2 aja. Yang menyebalkan adalah, throttling-nya itu setelah jam 8 malam. Bedebah memang mereka ini.</t>
  </si>
  <si>
    <t>2021-10-01T14:50:41+00:00</t>
  </si>
  <si>
    <t>@rendyznta @IndiHome @TelkomCare @Telkomsel dns-nya apa? Cloudflare kah? W pakai cloudflare ga bisa akses. Kadang bisa, tapi seringnya ga bisa.</t>
  </si>
  <si>
    <t>2021-10-01T14:50:01+00:00</t>
  </si>
  <si>
    <t>@leben_asa @rednesia @IndiHome @TelkomCare @Telkomsel Hehe aku juga setup wireguard di aws mumpung dikasi credit gratisan sama aws. Digitalocean juga ngasi $100 free selama 2 bln. Kudu mutar otak emang sama telkom ini. Klo order vpn umum pingnya jumping2.</t>
  </si>
  <si>
    <t>2021-10-01T14:49:20+00:00</t>
  </si>
  <si>
    <t>@Serterah @rednesia @IndiHome @TelkomCare @Telkomsel Kirain gw doang rek</t>
  </si>
  <si>
    <t>2021-10-01T14:49:04+00:00</t>
  </si>
  <si>
    <t>@rednesia @IndiHome @TelkomCare @Telkomsel Oh jadi ini jawaban kenapa akses Spotify sering "No internet connection " 🤣</t>
  </si>
  <si>
    <t>2021-10-01T14:48:06+00:00</t>
  </si>
  <si>
    <t>@rednesia @IndiHome @TelkomCare @Telkomsel Sudah protes sejak agustus~ 
https://t.co/Kv6jnX5dtH</t>
  </si>
  <si>
    <t>2021-10-01T14:47:49+00:00</t>
  </si>
  <si>
    <t>@rednesia @IndiHome @TelkomCare @Telkomsel lah kok aneh, aku pake indihome kok ga ada masalah pake doh</t>
  </si>
  <si>
    <t>2021-10-01T14:42:19+00:00</t>
  </si>
  <si>
    <t>@rednesia @IndiHome @TelkomCare @Telkomsel Beneran ini.. Digital Ocean sudah beberapa kali jadi korban, GitHub, SO, Twitch juga sering. Kira-kira programmernya Telkom ngalamin juga gak sih?</t>
  </si>
  <si>
    <t>2021-10-01T14:41:22+00:00</t>
  </si>
  <si>
    <t>@rednesia @IndiHome @TelkomCare @Telkomsel Bukan time out, malah gak bisa sama sekali buka stackoverflow. Harus pake vpn dulu baru bisa</t>
  </si>
  <si>
    <t>2021-10-01T14:39:35+00:00</t>
  </si>
  <si>
    <t>@rednesia @IndiHome @TelkomCare @Telkomsel @IndiHomeCare</t>
  </si>
  <si>
    <t>2021-10-01T14:37:20+00:00</t>
  </si>
  <si>
    <t>@TelkomIndonesia @jokowi @erickthohir Jika pelanggan Telkomsel Orbit semakin membesar, apakah nanti tidak akan mengganggu pasar Indihome yang bermain di layanan fixed broadband Indihome?
@jokowi
@erickthohir 
@TelkomIndonesia</t>
  </si>
  <si>
    <t>2021-10-01T14:36:38+00:00</t>
  </si>
  <si>
    <t>@gumilardoo Hai, Kak Gumilar. Maaf ya jadi gak nyaman. Untuk informasi atau keluhan seputar https://t.co/4XeEETQBya dan IndiHome, silakan menghubungi rekan Telkom agar dapat dibantu melalui:(1/2)</t>
  </si>
  <si>
    <t>2021-10-01T14:34:17+00:00</t>
  </si>
  <si>
    <t>telkomsel sm indihome bisa gk kalo gangguan gausah berjamaah???</t>
  </si>
  <si>
    <t>2021-10-01T14:33:48+00:00</t>
  </si>
  <si>
    <t>Telkomsel Orbit , layanan internet rumahan berbasis modem wi-fi milik Telkomsel terus menambah jumlah pelanggan. Tapi, apakah nanti tidak akan bersaing dengan layanan Indihome yang juga dimiliki PT @TelkomIndonesia
@jokowi
@erickthohir  
https://t.co/NjnNiCMocn</t>
  </si>
  <si>
    <t>2021-10-01T14:33:22+00:00</t>
  </si>
  <si>
    <t>@MahfuzHadi @IndiHome @TelkomCare @Telkomsel Belum nyoba pakai dns adguard, tapi pakai dns cloudflare tetep ga bisa</t>
  </si>
  <si>
    <t>2021-10-01T14:33:00+00:00</t>
  </si>
  <si>
    <t>@leben_asa @rednesia @IndiHome @TelkomCare @Telkomsel Nice info, udh seminggu gabisa instal package :(</t>
  </si>
  <si>
    <t>2021-10-01T14:31:16+00:00</t>
  </si>
  <si>
    <t>mon maap ya doa ny gtu, tgs gw banyak bgt tpi jaringan indihome di rmh gw hilang mulu, mna jaringan Telkomsel juga ilang, asu klian</t>
  </si>
  <si>
    <t>2021-10-01T14:30:20+00:00</t>
  </si>
  <si>
    <t>@rendyznta @IndiHome @TelkomCare @Telkomsel W coba doh tetep ga bisa. Github kadang bisa, tapi stack overflow sama quora beneran ga bisa diakses sama sekali</t>
  </si>
  <si>
    <t>2021-10-01T14:30:11+00:00</t>
  </si>
  <si>
    <t>@rednesia @IndiHome @TelkomCare @Telkomsel Pantes gw kalo login digitalocean lama bgt ga keluar keluar kalo pake indihom pas dirubah ke vpn langsung cepet kebuka.. suck</t>
  </si>
  <si>
    <t>2021-10-01T14:29:41+00:00</t>
  </si>
  <si>
    <t>@infomalang @TelkomCare @IndiHome , kantor telkomsel indihome di jl A Yani Malang bukakah di hari Sabtu?</t>
  </si>
  <si>
    <t>2021-10-01T14:29:31+00:00</t>
  </si>
  <si>
    <t>@yunanalamsyah15 @IndiHome @Telkomsel Asli makin gak sehat om...</t>
  </si>
  <si>
    <t>2021-10-01T14:28:07+00:00</t>
  </si>
  <si>
    <t>@adityandar @rednesia @IndiHome @TelkomCare @Telkomsel emang dah provider satu ini</t>
  </si>
  <si>
    <t>2021-10-01T14:17:19+00:00</t>
  </si>
  <si>
    <t>@rednesia @IndiHome @TelkomCare @Telkomsel mo monopoly dengan cara jegal jualan toko sebelah ya bang?</t>
  </si>
  <si>
    <t>2021-10-01T14:15:42+00:00</t>
  </si>
  <si>
    <t>@rednesia @muhsinahadi @IndiHome @TelkomCare @Telkomsel @nsulistiyawan @_insanjati  wis do ngalami?</t>
  </si>
  <si>
    <t>2021-10-01T14:07:57+00:00</t>
  </si>
  <si>
    <t>ISP/Telco bumn semacam indihome telkomsel yg satu gateway ini emg busuk nya gak sembuh2. kemarin netflix diblok alasan regulasi, skrg CDN dr server AWS. 🖕🏻
Much better isp swasta, jalur ke SG pny sendiri, gk ada drama throtling ato alesan regulasi yg gjls.</t>
  </si>
  <si>
    <t>2021-10-01T14:06:56+00:00</t>
  </si>
  <si>
    <t>@rednesia @IndiHome @TelkomCare @Telkomsel Woalah pantes aja buka https://t.co/1Lu9EP4yGO lama gini, sedangkan yang lain lancar jaya. Itu FPL loh 😑</t>
  </si>
  <si>
    <t>2021-10-01T14:03:38+00:00</t>
  </si>
  <si>
    <t>Wah ini, pas tes olah data buat tes masuk kerjaan yg sekarang sekitar sejam lebih abis bingung ngotak ngatik kenapa webscrapping gw kok gagal mulu, padahal commandnya dah bener. Udah ngotak  ngatik software, browser, dll eh masalahnya malah ada di Indihome ama Telkomsel hadeh. https://t.co/dfHXmr6yaN</t>
  </si>
  <si>
    <t>2021-10-01T14:02:30+00:00</t>
  </si>
  <si>
    <t>@rednesia @IndiHome @TelkomCare @Telkomsel Ngalami juga tapi udah cukup lama, dari 3-4 bulan lalu mungkin</t>
  </si>
  <si>
    <t>2021-10-01T14:01:55+00:00</t>
  </si>
  <si>
    <t>kurang ajar juga @IndiHome @Telkomsel masa mau nonton film berbayar dari @BioskoponlineID keblok. shame on you
gaboleh ya apresiasi karya anak bangsa @KemenBUMN https://t.co/wR3noJoALE</t>
  </si>
  <si>
    <t>2021-10-01T13:33:42+00:00</t>
  </si>
  <si>
    <t>indihome...telkomsel..knp kamu kaya gini:(</t>
  </si>
  <si>
    <t>2021-10-01T13:25:31+00:00</t>
  </si>
  <si>
    <t>dalam dua minggu ini, indihome udh dua kali mati grgr pemeliharaan jaringan “katanya”, malesnya sinyal telkomsel ikutan ilang malah jd no service ya trs gmn ini gmn harusnya gmn males bgt cpe</t>
  </si>
  <si>
    <t>2021-10-01T13:22:57+00:00</t>
  </si>
  <si>
    <t>@rednesia @IndiHome @TelkomCare @Telkomsel btw saya pake cloudflare dns lancar, tapi begitu dimatiin emang lelet banget haha. parah si @IndiHome @Telkomsel</t>
  </si>
  <si>
    <t>2021-10-01T13:22:48+00:00</t>
  </si>
  <si>
    <t>@nullallowed @rednesia @fajarazay @IndiHome @TelkomCare @Telkomsel Wkwkw udeh buru buru ganti</t>
  </si>
  <si>
    <t>2021-10-01T13:21:58+00:00</t>
  </si>
  <si>
    <t>Bener bener sih emang @IndiHome @Telkomsel. Makin jelek aja namanya. https://t.co/hp9T3wxy7M</t>
  </si>
  <si>
    <t>2021-10-01T13:09:33+00:00</t>
  </si>
  <si>
    <t>@rednesia @IndiHome @TelkomCare @Telkomsel Jadi ini yg bikin spotify, dns cloudfare jelek?</t>
  </si>
  <si>
    <t>2021-10-01T13:08:04+00:00</t>
  </si>
  <si>
    <t>Hadeuh indihome dan telkomsel berulah lagi</t>
  </si>
  <si>
    <t>2021-10-01T12:40:28+00:00</t>
  </si>
  <si>
    <t>@Telkomsel @IndiHome @IndiHomeCare Twitnya untuk @IndiHome @IndiHomeCare juga min. Masa satu perusahaan lambat semua tiap hari. Kalah sama 3. Hih</t>
  </si>
  <si>
    <t>2021-10-01T12:38:40+00:00</t>
  </si>
  <si>
    <t>@rednesia @IndiHome @TelkomCare @Telkomsel Btw, pas error massal kemarin. Hanya website  quora yg gw cek lancar dibanding website2 gede yg lain btw. https://t.co/plVynzWyes</t>
  </si>
  <si>
    <t>2021-10-01T12:29:58+00:00</t>
  </si>
  <si>
    <t>@rednesia @8UkXK3beBNDzo4v @leben_asa @IndiHome @TelkomCare @Telkomsel Pake cloudflare warp 1111, ngacir!</t>
  </si>
  <si>
    <t>2021-10-01T12:25:03+00:00</t>
  </si>
  <si>
    <t>Dah makin ga sehat lu berdua @IndiHome @Telkomsel https://t.co/xqduqVLlC3</t>
  </si>
  <si>
    <t>2021-10-01T12:20:47+00:00</t>
  </si>
  <si>
    <t>@rednesia @IndiHome @TelkomCare @Telkomsel Rame @asispts.</t>
  </si>
  <si>
    <t>2021-10-01T12:17:23+00:00</t>
  </si>
  <si>
    <t>@rednesia @IndiHome @TelkomCare @Telkomsel temen yang pake indihome, voice chat di discord kudu ke server hongkong, di server singapura pingnya kena 5000, emang kacau ini</t>
  </si>
  <si>
    <t>2021-10-01T12:16:16+00:00</t>
  </si>
  <si>
    <t>@rednesia @maulana_pcfre @IndiHome @TelkomCare @Telkomsel 6 hari lalu baru aja komplen. Gak jelas emang Indihome
https://t.co/HATAXFB2JC</t>
  </si>
  <si>
    <t>2021-10-01T12:15:42+00:00</t>
  </si>
  <si>
    <t>@rednesia @zakihasny @IndiHome @TelkomCare @Telkomsel @secgron :)</t>
  </si>
  <si>
    <t>2021-10-01T12:11:46+00:00</t>
  </si>
  <si>
    <t>@8UkXK3beBNDzo4v @leben_asa @IndiHome @TelkomCare @Telkomsel Nambah biaya lagi akhirnya</t>
  </si>
  <si>
    <t>2021-10-01T12:11:42+00:00</t>
  </si>
  <si>
    <t>@rednesia @IndiHome @TelkomCare @Telkomsel thank yu mint, otw coba</t>
  </si>
  <si>
    <t>2021-10-01T12:07:56+00:00</t>
  </si>
  <si>
    <t>@aughyvikrii @IndiHome @TelkomCare @Telkomsel Bener. Lebih bagus ramein aja di medsos biar keliatan sama petingginya kalo pengguna juga berisik soal ini, ga diam aja jadi bahan mereka.</t>
  </si>
  <si>
    <t>2021-10-01T12:04:52+00:00</t>
  </si>
  <si>
    <t>@leben_asa @IndiHome @TelkomCare @Telkomsel Ah okay thanks. Buat pribadi kayaknya bisa, cuma di kantor mesti diskusi sama yg lain dulu</t>
  </si>
  <si>
    <t>2021-10-01T12:04:23+00:00</t>
  </si>
  <si>
    <t>@rednesia @IndiHome @TelkomCare @Telkomsel steam setiap abis nyalain pc selalu retry connection/start offline mode</t>
  </si>
  <si>
    <t>2021-10-01T12:04:19+00:00</t>
  </si>
  <si>
    <t>@rednesia @leben_asa @IndiHome @TelkomCare @Telkomsel Saya dinas di luar dan cuma ada telkom disini
Untuk kenyamanan
Saya terpaksa renting rdp tiap bulan agar lancar
Koneksi mereka cuma sebatas akses rdp aja
Gabisa diharap lebih</t>
  </si>
  <si>
    <t>2021-10-01T12:02:51+00:00</t>
  </si>
  <si>
    <t>Cek replies &amp;amp; quotes thread ini, beneran bukan isu satu dua orang doang. Dan yang bermasalah cuma ke layanan tertentu, akses internet lain kayak twitter dan youtube ga ada masalah. @IndiHome @Telkomsel @byu_id @TelkomCare</t>
  </si>
  <si>
    <t>2021-10-01T12:02:41+00:00</t>
  </si>
  <si>
    <t>@rednesia @IndiHome @TelkomCare @Telkomsel Gw setup algo di AWS, gampang banget kok dan masih kecover sebagian free tiernya AWS
https://t.co/PYCghK3jvV</t>
  </si>
  <si>
    <t>2021-10-01T12:01:15+00:00</t>
  </si>
  <si>
    <t>@fahmitsu @rednesia @IndiHome @TelkomCare @Telkomsel Iya, nih. Saya sampai sekarang belom bisa sama sekali Spotify pakai Indihome, tapi kalau pakai Telkomsel udah bisa.</t>
  </si>
  <si>
    <t>2021-10-01T11:59:50+00:00</t>
  </si>
  <si>
    <t>@leben_asa @IndiHome @TelkomCare @Telkomsel Pake layanan apa bang vpn-nya? Tapi ya masa mesti nambah biaya bulanan lagi gegara masalah yg dibikin orang lain :/</t>
  </si>
  <si>
    <t>2021-10-01T11:59:41+00:00</t>
  </si>
  <si>
    <t>@rednesia @IndiHome @TelkomCare @Telkomsel Spotify kalau pakai Telkomsel sudah normal, tapi pakai Indihome sampai sekarang tidak bisa sama sekali.</t>
  </si>
  <si>
    <t>2021-10-01T11:55:53+00:00</t>
  </si>
  <si>
    <t>@rednesia @IndiHome @TelkomCare @Telkomsel bener kan, udah dm masalah ini tapi karna komunikasinya sama cs ya jadinya cuma formalitas omong kosong aja..
udah dikasih tau banyak yang ngalamin tetep prasangka cs mah ini persoalan individu, makanya tetep diminta data gajelas kaya jarak device sama modem</t>
  </si>
  <si>
    <t>2021-10-01T11:54:14+00:00</t>
  </si>
  <si>
    <t>@rednesia @IndiHome @TelkomCare @Telkomsel Berarti udah bener langkah gw say goodbye ke Orbit, layanan ampas kok berani2nya naikin harga.</t>
  </si>
  <si>
    <t>2021-10-01T11:49:34+00:00</t>
  </si>
  <si>
    <t>@rednesia @IndiHome @TelkomCare @Telkomsel VPN lebih kenceng kak di jaringan telkom, tiap update linux atau ambil package dari npm bisa 10x lebih cepet kalau lewat VPN</t>
  </si>
  <si>
    <t>2021-10-01T11:47:05+00:00</t>
  </si>
  <si>
    <t>Throttling issue-nya Indihome ama Telkomsel ini kapan benernya astaga. Ngakses fandom, github, dll susah bener setan. Udah mau sebulan lapor mulu gak ada gunanya.</t>
  </si>
  <si>
    <t>2021-10-01T11:42:55+00:00</t>
  </si>
  <si>
    <t>@_iorih @rednesia @IndiHome @TelkomCare @Telkomsel Yeah, imagine nonton di twitch kudu nyalain vpn terus aku. Ngestream apa nonton bokep :’</t>
  </si>
  <si>
    <t>2021-10-01T11:30:16+00:00</t>
  </si>
  <si>
    <t>@rednesia @IndiHome @TelkomCare @Telkomsel W punya 2 wifi indihome di rumah yang berbeda. Yang satu lancar banget ga ada trouble apa apa, yang satunya lagi ga bisa buka safari, gojek, youtube, dan aplikasi yang “makan” kuota gede. Ga ngerti kenapa🤡 apakah ada hubungannya juga?</t>
  </si>
  <si>
    <t>2021-10-01T10:55:01+00:00</t>
  </si>
  <si>
    <t>@bobcretia @rednesia @IndiHome @TelkomCare @Telkomsel Apple Music dan Spotify di saya juga sempet ga bisa dipake sama sekali
tapi setelah mati total belum lama ini (dan telpon 147 juga) jadi bisa lagi walaupun load gambar albumnya lama  bet</t>
  </si>
  <si>
    <t>2021-10-01T10:45:42+00:00</t>
  </si>
  <si>
    <t>@rednesia @IndiHome @TelkomCare @Telkomsel kirain jaringannya yang bermasalah ternyata emang providernya yang bermasalah, berak</t>
  </si>
  <si>
    <t>2021-10-01T10:38:52+00:00</t>
  </si>
  <si>
    <t>@GantikanKelam @IndiHome @TelkomCare @Telkomsel Clone lewat github desktop client lebih lancar belakangan, bisa dicoba</t>
  </si>
  <si>
    <t>2021-10-01T10:37:54+00:00</t>
  </si>
  <si>
    <t>@IndiHomeCare @IndiHome @TelkomCare @Telkomsel Ga perlu no indihome, silakan coba buka https://t.co/y25Y2Rcttf https://t.co/Cms7dmF22F di jaringan indihome.</t>
  </si>
  <si>
    <t>2021-10-01T10:36:45+00:00</t>
  </si>
  <si>
    <t>@rednesia @IndiHome @TelkomCare @Telkomsel Sore, Sobat. Sebelumnya bisa informasikan nomor internet dan nomor HP aktif via DM untuk Nata bantu cek dan tangani mengenai kondisi yang Kakak alami. Terima kasih. -Nata</t>
  </si>
  <si>
    <t>2021-10-01T10:34:50+00:00</t>
  </si>
  <si>
    <t>@rednesia @IndiHome @TelkomCare @Telkomsel Oalah pantes mau clone repo size kecil berasa lemot</t>
  </si>
  <si>
    <t>2021-10-01T10:21:54+00:00</t>
  </si>
  <si>
    <t>@AREAJULID walaupun kadang kesal, saya tetap pengguna indihome dan telkomsel. 🥲 tapi sekarang udah nambah pake biznet🤪</t>
  </si>
  <si>
    <t>2021-10-01T10:19:09+00:00</t>
  </si>
  <si>
    <t>Indihome gangguan, telkomsel inet nya lemot 😩😩</t>
  </si>
  <si>
    <t>2021-10-01T10:19:07+00:00</t>
  </si>
  <si>
    <t>@rednesia @IndiHome @TelkomCare @Telkomsel Praktik monopoli berbau buatan anak negeri</t>
  </si>
  <si>
    <t>2021-10-01T10:15:46+00:00</t>
  </si>
  <si>
    <t>@rednesia @IndiHome @TelkomCare @Telkomsel yaampun iyaaa, bahkan sempet buka ejournal timeout jugaaa</t>
  </si>
  <si>
    <t>2021-10-01T10:07:30+00:00</t>
  </si>
  <si>
    <t>@rednesia @IndiHome @TelkomCare @Telkomsel Hampir tiap hari nge dm indihome gara2 masalah ini.</t>
  </si>
  <si>
    <t>2021-10-01T09:59:57+00:00</t>
  </si>
  <si>
    <t>@bobcretia @IndiHome @TelkomCare @Telkomsel Can confirm on spotify. Kalo Discord ga make belakangan, jadi ga tau.</t>
  </si>
  <si>
    <t>2021-10-01T09:58:34+00:00</t>
  </si>
  <si>
    <t>@rednesia @IndiHome @TelkomCare @Telkomsel Pantesan private DNS udah ga mempan lagi kalo pake TSel/Indihome. Praktis cm bisa pake VPN.</t>
  </si>
  <si>
    <t>2021-10-01T09:58:14+00:00</t>
  </si>
  <si>
    <t>@rednesia @IndiHome @TelkomCare @Telkomsel Spotify sama Discord beberapa hari lalu sempet lemot, apa karena ini?</t>
  </si>
  <si>
    <t>2021-10-01T09:55:38+00:00</t>
  </si>
  <si>
    <t>@rednesia @IndiHome @TelkomCare @Telkomsel Cookpad ampe kena, yang bermasalah katanya web2 yang pake cdn fastly 🤦
https://t.co/NOZCPOoLWI</t>
  </si>
  <si>
    <t>2021-10-01T09:54:35+00:00</t>
  </si>
  <si>
    <t>@rednesia @IndiHome @TelkomCare @Telkomsel Twitch juga udah 1 bulanan kayak gini. Emang makin ga jelas nih isp negeri wakanda</t>
  </si>
  <si>
    <t>2021-10-01T09:53:26+00:00</t>
  </si>
  <si>
    <t>@rizkikhaerulfjr @IndiHome @TelkomCare @Telkomsel Masa sekedar mau open pr aja mesti reload sampai setengah jam lebih. Yang paling parah itu koneksi ke database di aws timed out mulu, ga bisa testing sama sekali udah 3 hari.</t>
  </si>
  <si>
    <t>2021-10-01T09:48:19+00:00</t>
  </si>
  <si>
    <t>@rednesia @IndiHome @TelkomCare @Telkomsel Gangguan ke Reddit secara random sering terjadi, tapi kali ini Github juga kena. Brengsek emang</t>
  </si>
  <si>
    <t>2021-10-01T09:44:40+00:00</t>
  </si>
  <si>
    <t>@wpdnn @IndiHome @TelkomCare @Telkomsel Ini tuh semacam minta upeti, yg ga ngikut cara main mereka di throttle.</t>
  </si>
  <si>
    <t>2021-10-01T09:43:37+00:00</t>
  </si>
  <si>
    <t>@rednesia @IndiHome @TelkomCare @Telkomsel Ada yang ngalamin begini juga untuk Twitch? Sekitar seminggu ini ke web lain lancar, tapi Twitch susah diakses.</t>
  </si>
  <si>
    <t>2021-10-01T09:40:28+00:00</t>
  </si>
  <si>
    <t>Mohon penjelasannya @indihome @TelkomCare @Telkomsel. Belakangan layanan kayak github, stack overflow, quora berasa di-throttling. Akses internet lainnya lancar, cuma ke web &amp;amp; layanan tertentu sering timed out. Ini pelanggaran hak konsumen, merugikan usaha juga! https://t.co/cbLmUfTBs4</t>
  </si>
  <si>
    <t>2021-10-01T09:38:37+00:00</t>
  </si>
  <si>
    <t>@balonnyasar iya wifiku indihome kartuku telkomsel soalnya no</t>
  </si>
  <si>
    <t>2021-10-01T07:55:04+00:00</t>
  </si>
  <si>
    <t>Tadi sempet panik.. kemarin bikin ig story keluhan ke indihome dan telkomsel.. paginya didatengin teknisi.. mungkin kebetulan bu kos undang teknisi.. tetep sih deg2an ahahah</t>
  </si>
  <si>
    <t>2021-10-01T07:25:52+00:00</t>
  </si>
  <si>
    <t>Indihome gak bisa
Astinet gak bisa
Telkomsel pun gak bisa
😂😂😂😂 kenapa ini</t>
  </si>
  <si>
    <t>2021-10-01T07:14:02+00:00</t>
  </si>
  <si>
    <t>@riyandinis_ Pake telkomsel n indihome di rumah</t>
  </si>
  <si>
    <t>2021-10-01T06:54:49+00:00</t>
  </si>
  <si>
    <t>@peachydan21 @IndiHomeCare indihome aku no signal, telkomsel aku juga silang beneran ilang signalnya wkwkwk parabanget ya https://t.co/kMDlryWp9U</t>
  </si>
  <si>
    <t>2021-10-01T06:17:10+00:00</t>
  </si>
  <si>
    <t>halo @IndiHomeCare saya kan sebelumnya udah langganan disney hotstar lewat telkomsel, kalo mau nonton di indihome itu nanti langsung bisa nonton atau harus bayar 29k juga?</t>
  </si>
  <si>
    <t>2021-10-01T05:14:42+00:00</t>
  </si>
  <si>
    <t>Terlepas dari apapun itu. Masih setia bgt pke telkomsel dr jaman smp sampe skrg umur 25 wkwk
Gila sih kmrn pas gangguan bnr2 kaya lg d hutan jaringan internetnya wkwk mana pke telkomsel sm indihome. https://t.co/tkWzrqbAN6</t>
  </si>
  <si>
    <t>2021-10-01T05:01:50+00:00</t>
  </si>
  <si>
    <t>@IndiHomeCare min. Kan Disney hotstar mau ada di Indihome. Klo sebelumnya udah langganan lewat Telkomsel bisa digabung langsung kan? Atau beda lagi nanti?</t>
  </si>
  <si>
    <t>2021-10-01T04:44:44+00:00</t>
  </si>
  <si>
    <t>@AREAJULID Sekeluarga pakenya telkomsel halo trus wifi indihome wkwkwk</t>
  </si>
  <si>
    <t>2021-10-01T04:33:01+00:00</t>
  </si>
  <si>
    <t>@telkomsel @indihome sampah</t>
  </si>
  <si>
    <t>2021-10-01T04:26:51+00:00</t>
  </si>
  <si>
    <t>@tastefullyy Hai, Kak Lala. Maaf ya. untuk informasi atau keluhan seputar https://t.co/4XeEETQBya dan IndiHome, silakan menghubungi rekan Telkom agar dapat dibantu melalui Facebook: IndiHome, Twitter: IndiHome, atau Call Center Telkom: 147. Tks:) -Uli</t>
  </si>
  <si>
    <t>2021-10-01T04:23:43+00:00</t>
  </si>
  <si>
    <t>Telkomsel sama indihome error lagi kah?</t>
  </si>
  <si>
    <t>2021-10-01T04:21:31+00:00</t>
  </si>
  <si>
    <t>Make telkomsel plus wifi indihome sih😂 Sejauh ini ga ada masalah besar gitu makai ni produk. Ya lumayanlah https://t.co/AxIr584Yiy</t>
  </si>
  <si>
    <t>2021-10-01T04:14:55+00:00</t>
  </si>
  <si>
    <t>telkomsel + indihome. itu mampus kalo lg ujan. https://t.co/w0H4VhTdLD</t>
  </si>
  <si>
    <t>2021-10-01T04:14:33+00:00</t>
  </si>
  <si>
    <t>Ada apa dengan Telkomsel dan IndiHome ini?? Kena ppkm apa gimana.. Lelet banget</t>
  </si>
  <si>
    <t>2021-10-01T04:08:06+00:00</t>
  </si>
  <si>
    <t>@AREAJULID W pake telkomsel ama indihome kalo lagi gangguan jaringan bener2 kayak gada kehidupan :') tp anjr banyak bgt yg nyolong wifi rumah w pdhl udah di block2 in tp masi ajaa ada gitu llooo sampe 30an orang</t>
  </si>
  <si>
    <t>2021-10-01T04:05:33+00:00</t>
  </si>
  <si>
    <t>@AREAJULID Telkomsel + indihome... beuhhh yg problem kemarinn ajaa gue bolak balikkk buka galeri samaa notes😭😭</t>
  </si>
  <si>
    <t>2021-10-01T04:04:23+00:00</t>
  </si>
  <si>
    <t>@AREAJULID Telkomsel plus indihome 😀😀😀</t>
  </si>
  <si>
    <t>2021-10-01T04:01:21+00:00</t>
  </si>
  <si>
    <t>@AREAJULID Telkomsel combo indihome. Kalau bermasalah langsung kembali ke zaman batu 🙂</t>
  </si>
  <si>
    <t>2021-10-01T03:37:11+00:00</t>
  </si>
  <si>
    <t>@__MRaZ Iya yg dari IndiHome. Klo yg dari Telkomsel sih udah ada juga di HP. Itu kan free setiap beli paket OMG</t>
  </si>
  <si>
    <t>2021-10-01T03:36:03+00:00</t>
  </si>
  <si>
    <t>@reese_one Brarti beli add-on nya via IndiHome nya ya Bang??
Wah kurang tau kalo add-on dari IndiHome.
Soalnya aku pakenya yang paket langganan dari Telkomsel. 😅</t>
  </si>
  <si>
    <t>2021-10-01T03:29:52+00:00</t>
  </si>
  <si>
    <t>@bmarkjae TOSS  ...
Ribet banget dah eike kerja dari rumah pun duh @IndiHomeCare &amp;amp; @Telkomsel !!
Mana ada pack penting buat senen!! Sinyal hape B aja kdg turun dan indihome astagaaa.... kirim email aja lama bgt 🥲🥲
This #GOT7 @GOT7Official momma is unhappy</t>
  </si>
  <si>
    <t>2021-10-01T03:21:25+00:00</t>
  </si>
  <si>
    <t>@reese_one Wkwkw..
Yang lewat TV ya?
TV ada 2 shotcut.
Shortcut 1 bawaan dari IndiHome nya.
Biasanya di beranda IndiHome uda ada shortcutnya kayak pict 1.
Tapi itu beli add-on Disney+ wajib lewat IndiHomenya.
Kalo pict 2, itu beli langganan dari paket Telkomsel bisa dipake Om. https://t.co/McmJeH59UY</t>
  </si>
  <si>
    <t>2021-10-01T02:17:59+00:00</t>
  </si>
  <si>
    <t>ADA APA LAGI SIH INDIHOME SAMA TELKOMSEL INI? 😭😭😭
cape banget. Connect ke PC kantor, sih bisa. Tapi lemot banget🙃
Di HP juga lemot bgt pake telkomsel🙃🙃🙃</t>
  </si>
  <si>
    <t>2021-09-30T17:59:18+00:00</t>
  </si>
  <si>
    <t>@aisyazhf @IndiHome @IndiHomeCare Jika saat ini sedang berada di lokasi yang berkendala, bisa dikirimkan long lat(titik kordinat) yang terdapat di google maps agar pengecekan bisa lebih akurat. Tks :)-Anpras (3/3)</t>
  </si>
  <si>
    <t>2021-09-30T17:59:12+00:00</t>
  </si>
  <si>
    <t>@aisyazhf @IndiHome @IndiHomeCare Jika tetap sama, yuk infokan  No hp,lokasi (kelurahan,kecamatan,kota/kab), tanggal kejadian, No lain yg berkendala sama via DM ya pasti mimin bantu kok kak hingga selesai, dan  (2/3)</t>
  </si>
  <si>
    <t>2021-09-30T17:59:04+00:00</t>
  </si>
  <si>
    <t>@aisyazhf @IndiHome @IndiHomeCare Hai, Kak Aisya. Maaf bgt ya kak. Apabila yang dimaksud adalah gangguan  jaringan internet yg berpengaruh akses internet lambat, apa Kakak sudah coba refresh jaringan dengan cara OFF-ON data service? (1/3)</t>
  </si>
  <si>
    <t>2021-09-30T17:49:33+00:00</t>
  </si>
  <si>
    <t>@IndiHome @IndiHomeCare @Telkomsel gangguan mulu dah internet lu. Ga jelas!!!!</t>
  </si>
  <si>
    <t>2021-09-30T15:55:34+00:00</t>
  </si>
  <si>
    <t>Cek Fakta: [SALAH] Video “Ternyata Kabel Telkomsel di Bawah Laut Digigit Hiu”: Video yang sudah beredar sejak tahun 2010 dan tidak ada kaitannya dengan gangguan jaringan Telkomsel dan IndiHome yang terjadi sejak Minggu, 19 September… https://t.co/RSvpsZnHWe via @kabar_tangsel</t>
  </si>
  <si>
    <t>2021-09-30T15:31:43+00:00</t>
  </si>
  <si>
    <t>Indihome + Telkomsel only 😍🤙🏼 yang padahal gada angin gada ujan tiba tiba ngelag 😍 Awh aku suka banget 😍😍😍 https://t.co/Cm1F3dC8zk</t>
  </si>
  <si>
    <t>2021-09-30T14:57:08+00:00</t>
  </si>
  <si>
    <t>@Telkomsel halo, kesulitan login aplikasi MyTelkomsel.
error "oops.. something wrong".
sudah berkali-kali on-off sinyal data, tetap ga bisa login.
wifi Indihome juga lagi gangguan</t>
  </si>
  <si>
    <t>2021-09-30T14:33:09+00:00</t>
  </si>
  <si>
    <t>Ni jaringan telkomsel ama indihome knpsi</t>
  </si>
  <si>
    <t>2021-09-30T14:14:51+00:00</t>
  </si>
  <si>
    <t>Oktober 2021, Berikut Aturan Lengkapnya; Indosat dan Tri Resmi Merger, Berapa Nilai Transaksinya?; Indihome dan Telkomsel Alami Gangguan, Apa Penyebabnya?; Menteri BUMN Erick Thohir akan Bubarkan Tujuh BUMN, Berikut Daftaranya; Serangan Siber di 10 Kementerian dan Lembaga di https://t.co/W7ZdFjkkB7</t>
  </si>
  <si>
    <t>2021-09-30T14:06:08+00:00</t>
  </si>
  <si>
    <t>Telkomsel sama indihome trouble lagi kah? Kok buka netflix gabisa yah</t>
  </si>
  <si>
    <t>2021-09-30T13:51:10+00:00</t>
  </si>
  <si>
    <t>indihome sm telkomsel knp kl ujan deres jd lemot sie</t>
  </si>
  <si>
    <t>2021-09-30T13:45:27+00:00</t>
  </si>
  <si>
    <t>kesabaran sejati adalah using indihome + telkomsel 😇</t>
  </si>
  <si>
    <t>2021-09-30T12:35:58+00:00</t>
  </si>
  <si>
    <t>@nattnatnatt @juliantalahatu a person who enjoys an activity that appears to be painful or tedious.
Internet dari telkomsel, indihome, satu aja udah painful, ini dipake dua-duanya.....</t>
  </si>
  <si>
    <t>2021-09-30T12:01:41+00:00</t>
  </si>
  <si>
    <t>Penyebab gangguan jaringan Indihome dan Telkomsel telah terdeteksi. Vice President Corporate Communication Telkom, Pujo Pramono, mengatakan, gangguan teridentifikasi berasal dari titik sekitar 1,5 km lepas pantai Batam pada kedalaman 20 m bawah permukaan laut.</t>
  </si>
  <si>
    <t>2. Telkom Mengalami Gangguan Jaringan 📉
Gangguan jaringan internet Indihome dan Telkomsel dikeluhkan sejak Minggu (19/9/2021) sore. Pada Senin (20/9/2021) pagi, keluhan gangguan jaringan Indihome dan Telkomsel masih terjadi dan diungkapkan pada pengguna media sosial Twitter.</t>
  </si>
  <si>
    <t>2021-09-30T11:40:02+00:00</t>
  </si>
  <si>
    <t>Tawarkan Layanan Serupa, Telkomsel Orbit dan IndiHome Saling Caplok? https://t.co/uZ727t32Wq</t>
  </si>
  <si>
    <t>2021-09-30T11:26:12+00:00</t>
  </si>
  <si>
    <t>@Telkomsel indihome still mengelek anj🙂💔</t>
  </si>
  <si>
    <t>2021-09-30T11:09:26+00:00</t>
  </si>
  <si>
    <t>Layanannya Mirip, Apakah Telkomsel Orbit dan Telkom Indihome Saling Kanibal?
Hingga akhir Maret 2021, pelanggan Indihome sudah mencapai 8,1 juta pelanggan. @TelkomIndonesia optimistis sampai akhir 2021 dapat menambah 1,5 juta pelanggan baru. https://t.co/X7GAj5wqkI</t>
  </si>
  <si>
    <t>2021-09-30T10:48:56+00:00</t>
  </si>
  <si>
    <t>@mellodiyy @IndiHome Tolong kasian temen akk @IndiHome @Telkomsel</t>
  </si>
  <si>
    <t>2021-09-30T10:41:57+00:00</t>
  </si>
  <si>
    <t>ga indihome, ga telkomsel semuanya menyebalkan</t>
  </si>
  <si>
    <t>2021-09-30T10:30:02+00:00</t>
  </si>
  <si>
    <t>Ni telkomsel indihome mulai masalah lg apa gimana yak? :')</t>
  </si>
  <si>
    <t>2021-09-30T10:05:29+00:00</t>
  </si>
  <si>
    <t>@Telkomsel ini kenapa wilayah cibubur, jaringan telkomsel sm indihome kompak banget gangguannya?</t>
  </si>
  <si>
    <t>2021-09-30T09:57:57+00:00</t>
  </si>
  <si>
    <t>Indihome gangguan, jaringan kuota data Telkomsel juga gangguan pliss ini cuman di daerahku atau gangguan massal sii?? Tolong dong min @IndiHome @TelkomCare @Telkomsel</t>
  </si>
  <si>
    <t>2021-09-30T09:52:26+00:00</t>
  </si>
  <si>
    <t>@HadyBreg Hai, Kak Hady. Maaf ya. untuk informasi atau keluhan seputar https://t.co/4XeEETQBya dan IndiHome, silakan menghubungi rekan Telkom agar dapat dibantu melalui Facebook: IndiHome, Twitter: IndiHome, atau Call Center Telkom: 147. Tks:) -Kia</t>
  </si>
  <si>
    <t>2021-09-30T09:50:25+00:00</t>
  </si>
  <si>
    <t>@Telkomsel Gan mohon maap....jaringan internet indihome yang saya maksud....bukan jaringan telkomsel hp</t>
  </si>
  <si>
    <t>2021-09-30T07:58:00+00:00</t>
  </si>
  <si>
    <t>Indihome JARINGAN LOS 12 JAM, Telkomsel sama By.u gada signal juga. INGIN KU BRKATA KASAR.</t>
  </si>
  <si>
    <t>2021-09-30T07:55:39+00:00</t>
  </si>
  <si>
    <t>ni Indihome ama Telkomsel ccat bgt dr tdi malam jam 12 sampe 12 siang gada jaringan, berasa hidup d jaman batu. MONO :(</t>
  </si>
  <si>
    <t>2021-09-30T07:53:16+00:00</t>
  </si>
  <si>
    <t>Bisa bisanya firstmedia ikutan down, indihome jg, xl sinyalnya ikut jelek, telkomsel juga, ini gimane 🙃</t>
  </si>
  <si>
    <t>2021-09-30T07:38:12+00:00</t>
  </si>
  <si>
    <t>@hida_suryo @IndiHome @Telkomsel @TelkomCare selamat anda masuk dalam top halaman google dengan kata kunci "indihome github", saya juga sedang mengalami masalah yang sama dg ind**ome 😂</t>
  </si>
  <si>
    <t>2021-09-30T06:12:17+00:00</t>
  </si>
  <si>
    <t>[Hoax] Video Ikan Hiu Gigit Kabel Bawah Laut Penyebab Gangguan Internet IndiHome dan Telkomsel https://t.co/AmIDThVQbB via @DetaxId</t>
  </si>
  <si>
    <t>2021-09-30T05:46:58+00:00</t>
  </si>
  <si>
    <t>Pake indihome sm telkomsel hbs itu mereka error barengan trs gue suruh ngobrol ama cicak apa gmn nih</t>
  </si>
  <si>
    <t>2021-09-30T05:11:02+00:00</t>
  </si>
  <si>
    <t>Sama-Sama Tawarkan Layanan Internet Rumah, Telkomsel Orbit Tak Bersaing dengan IndiHome https://t.co/CHQVr0m8l9</t>
  </si>
  <si>
    <t>2021-09-30T05:06:39+00:00</t>
  </si>
  <si>
    <t>Sinyal lu jelek banget najis @telkomsel @indihome gua ngetag akun lu aja ampe ganongol saking jeleknya</t>
  </si>
  <si>
    <t>2021-09-30T04:57:24+00:00</t>
  </si>
  <si>
    <t>Indihome Telkomsel kumat lgi apa gmana weh!!!!!!</t>
  </si>
  <si>
    <t>2021-09-30T04:45:41+00:00</t>
  </si>
  <si>
    <t>Orang dari kemaren ngeluh telkomsel gangguan, indihome gangguan tapi alhamdulillah punyaku engga sama sekali
Kira2 kenapa ya min kok lancar ? Btw terimakasih telkomsel 😄😘 @Telkomsel</t>
  </si>
  <si>
    <t>2021-09-30T04:33:31+00:00</t>
  </si>
  <si>
    <t>indihome telkomsel ngentodddddd</t>
  </si>
  <si>
    <t>2021-09-30T04:22:10+00:00</t>
  </si>
  <si>
    <t>@TelkomCare error lg apa cok indihome sama telkomsel. Cape deeh</t>
  </si>
  <si>
    <t>2021-09-30T04:01:31+00:00</t>
  </si>
  <si>
    <t>Indihome dan Telkomsel memutuskan buat down pas gue lagi butuh internet banget ye nih.</t>
  </si>
  <si>
    <t>2021-09-29T23:40:33+00:00</t>
  </si>
  <si>
    <t>Layanannya Mirip, Apakah Telkomsel Orbit dan Telkom Indihome Saling Kanibal? https://t.co/qUzzm2DwZN</t>
  </si>
  <si>
    <t>2021-09-29T17:50:07+00:00</t>
  </si>
  <si>
    <t>Ter debest dah 2 ini buka safari aja kaga kuat @Telkomsel @IndiHome https://t.co/69NvYrNKwP</t>
  </si>
  <si>
    <t>2021-09-29T15:56:04+00:00</t>
  </si>
  <si>
    <t>@Telkomsel mohon bantuannya gangguan internet di wilayah saya di desa panggoi, muara dua, lhokseumawe, aceh. baik telkomsel maupun indihome tidak bisa digunakan.</t>
  </si>
  <si>
    <t>2021-09-29T15:55:38+00:00</t>
  </si>
  <si>
    <t>Layanannya Mirip, Apakah Telkomsel Orbit dan Telkom Indihome Saling Kanibal?
 #Sindonews #BukanBeritaBiasa .https://t.co/26mKRRJJh8</t>
  </si>
  <si>
    <t>2021-09-29T15:28:44+00:00</t>
  </si>
  <si>
    <t>Masih inget? Hari itu, koneksi sinyal di indo lagi bobrok banget dari satu hari sebelumnya. Ampe jadi trending twiter #indihome #telkomsel 🙈 duh.. Untung masih bisa konek pas zoom meskipun ngelag" mulu 😂 apalagi posisi rumah di kaki gunung hahaha</t>
  </si>
  <si>
    <t>2021-09-29T15:19:48+00:00</t>
  </si>
  <si>
    <t>Ajsgdahaksbsjskbx
F*ck telkomsel indihome😭😭😭😭😭</t>
  </si>
  <si>
    <t>2021-09-29T15:12:07+00:00</t>
  </si>
  <si>
    <t>@notfromoz @convomf gua adanya Telkomsel sama Indosat sih. Kebetulan dia dual sim hpnya🙏 tp kalo mau whatsapp dia slow respon gitu. wifinya Indihome soalnya</t>
  </si>
  <si>
    <t>2021-09-29T15:09:26+00:00</t>
  </si>
  <si>
    <t>@IndiHomeCare @IndiHome @Telkomsel @TelkomCare lagi kenapa sih malam ini? Benar-benar ganggu kerja banget.
Padahal bayar gak pernah telat, cenderung tepat, tapi kok isolir? Upgrade speed jadi 20mbps malah sekarang cuma 6mbps.
Mana nih pertanggungjawabannya???</t>
  </si>
  <si>
    <t>2021-09-29T15:02:33+00:00</t>
  </si>
  <si>
    <t>Ni indihome ama telkomsel lag gangguan apaa yak. Kaga bisa 22nya</t>
  </si>
  <si>
    <t>2021-09-29T14:39:07+00:00</t>
  </si>
  <si>
    <t>Astagfirullah
Ini telkomsel dan indihome knp lagi ya? Dari jam 3 sore sampe jam 21.22 gak ada sinyal. Apakah kabelnya digigit iwak hiu lagi kah? 🙄</t>
  </si>
  <si>
    <t>2021-09-29T13:55:36+00:00</t>
  </si>
  <si>
    <t>Telkomsel &amp;amp;indihome goblok ngahambat pisan</t>
  </si>
  <si>
    <t>2021-09-29T13:47:49+00:00</t>
  </si>
  <si>
    <t>@codingfess telkomsel / indihome? udah yg sabar, nikmatin aja</t>
  </si>
  <si>
    <t>2021-09-29T12:49:55+00:00</t>
  </si>
  <si>
    <t>ini indihome + telkomsel yg kek goblok apa server genshinnya yg down si anjing</t>
  </si>
  <si>
    <t>2021-09-29T12:48:32+00:00</t>
  </si>
  <si>
    <t>BUMN bangsad, pake Telkom @indihome di rumah atau @Telkomsel di luar sama2 bapuk anjing, mokad semua komisaris n pembuat kebijakannya.</t>
  </si>
  <si>
    <t>2021-09-29T12:36:42+00:00</t>
  </si>
  <si>
    <t>@IndiHome mohon info, responnya lama… @Telkomsel @jokowi @erickthohir https://t.co/xds4LogpXL</t>
  </si>
  <si>
    <t>2021-09-29T11:32:17+00:00</t>
  </si>
  <si>
    <t>@juliantalahatu @nattnatnatt Salah satu ciri orang masokis: pake indihome dan telkomsel sekaligus.</t>
  </si>
  <si>
    <t>2021-09-29T10:58:24+00:00</t>
  </si>
  <si>
    <t>Bukan indihome Sobat, simpati telkomsel, ga bisa buka https://t.co/L4yjOBJVSH sama buka apple music lemot, masa mau dengerin lagu aja harus pake vpn https://t.co/bXz5a2WMxb</t>
  </si>
  <si>
    <t>2021-09-29T10:12:57+00:00</t>
  </si>
  <si>
    <t>Kuota banyak wifi ada tapi dak pernah ada kejelasan gangguannya ini @Telkomsel @IndiHome</t>
  </si>
  <si>
    <t>2021-09-29T09:47:23+00:00</t>
  </si>
  <si>
    <t>@Fadlijon21 @Khusnul05091996 @nksthi @IndiHome 1 hal lagi yang harus kamu ketahui bahwa ada daerah-daerah yang hanya bisa telkomsel doang. tiang-tiang sinyal semua dikuasai telkomsel. provider lain belum kebagian slot.cuma ada telkomsel doang.
gimana kebayang gak? pernah gak kamu kejar deadline kerja tiba-tiba internet mati?</t>
  </si>
  <si>
    <t>2021-09-29T09:40:59+00:00</t>
  </si>
  <si>
    <t>TELKOMSEL &amp;amp; INDIHOME bisa waras dikit gak?</t>
  </si>
  <si>
    <t>2021-09-29T09:23:06+00:00</t>
  </si>
  <si>
    <t>Telkomsel Indihome gangguan apa gimana si kok sinyal tiba" hilang</t>
  </si>
  <si>
    <t>2021-09-29T08:51:15+00:00</t>
  </si>
  <si>
    <t>@thestorykids @Stray_Kids Eh tapi bener loh ada mas mas telkomsel ( tepatnya indihome ) yang mirip ama hyunjin, tapi lebih berisi sama lebih tinggi(kayanya), kulitnya juga lebih indonesia, tapi bersih 😶 gw sampe kaget lo anj</t>
  </si>
  <si>
    <t>2021-09-29T08:38:56+00:00</t>
  </si>
  <si>
    <t>Telkomsel sama indihome lagi ada masalah apa sih 🥲</t>
  </si>
  <si>
    <t>2021-09-29T06:48:59+00:00</t>
  </si>
  <si>
    <t>nggak indihome nggak telkomsel sama aja</t>
  </si>
  <si>
    <t>2021-09-29T06:32:01+00:00</t>
  </si>
  <si>
    <t>CAPEK BANGET SAMA INDIHOME TELKOMSEL YA ALLAH</t>
  </si>
  <si>
    <t>2021-09-29T05:34:48+00:00</t>
  </si>
  <si>
    <t>@bbyjeon_jk @IndiHome @Telkomsel Biasnya ada hewanya didalem</t>
  </si>
  <si>
    <t>2021-09-29T05:34:24+00:00</t>
  </si>
  <si>
    <t>Telkomsel&amp;amp;indihome adalah perpaduan yg tepat utk menguji kesabaran</t>
  </si>
  <si>
    <t>2021-09-29T04:55:41+00:00</t>
  </si>
  <si>
    <t>@bbyjeon_jk Hai, Kak Aida. Maaf ya. untuk informasi atau keluhan seputar https://t.co/4XeEETQBya dan IndiHome, silakan menghubungi rekan Telkom agar dapat dibantu melalui Facebook: IndiHome, Twitter: IndiHome, atau Call Center Telkom: 147. Tks:) -Kia</t>
  </si>
  <si>
    <t>2021-09-29T04:55:17+00:00</t>
  </si>
  <si>
    <t>@bbyjeon_jk Hai, Kak Aida. Seputar keluhan atau kendala layanan Indihome, silakan hubungi twitter @IndiHome, FB Indihome atau call center 147 ya. Semoga membantu. Makasih :) - Lin</t>
  </si>
  <si>
    <t>2021-09-29T04:54:02+00:00</t>
  </si>
  <si>
    <t>Tolongg dong modem tv indihome aku kok mati yakkk gabisaa dinyalain udah pencet power button juga gabisa dinyalain @IndiHome @Telkomsel https://t.co/Sm5FuWZKHc</t>
  </si>
  <si>
    <t>2021-09-29T04:44:32+00:00</t>
  </si>
  <si>
    <t>@Telkomsel Sudah,tetap aja lemot sama aja kayak @IndiHome atau masih belum stabil tu jaringan?
Lokasi di jalan raya pontianak ngabang km 2,8 kecamatan ngabang kabupaten landak</t>
  </si>
  <si>
    <t>2021-09-29T04:41:04+00:00</t>
  </si>
  <si>
    <t>@Telkomsel @IndiHome gangguan lagi kalian?buka youtube aja kualitas 144 buffering, parah</t>
  </si>
  <si>
    <t>2021-09-29T04:39:07+00:00</t>
  </si>
  <si>
    <t>Operator sekelas ngikut sinyal Telkomsel gangguannya separah ini? @byu_id 
Tadi in-game juga yang pake Telkomsel pun ngeluh. Trus ku coba pake Indihome ya sama aja. Ckckck TELKOM PARAH https://t.co/QkU1n5Fi6G</t>
  </si>
  <si>
    <t>2021-09-29T04:25:14+00:00</t>
  </si>
  <si>
    <t>@Telkomsel @IndiHome tulung</t>
  </si>
  <si>
    <t>2021-09-29T03:37:25+00:00</t>
  </si>
  <si>
    <t>Kompak bgt indihome sma telkomsel ngajak gelutnya</t>
  </si>
  <si>
    <t>2021-09-29T03:30:59+00:00</t>
  </si>
  <si>
    <t>indihome Telkomsel mending lo bedua tobat, pusing bgt jaringan gangguan mulu. percuma di bayar anjir tp gangguan mulu</t>
  </si>
  <si>
    <t>2021-09-28T12:06:31+00:00</t>
  </si>
  <si>
    <t>Min tolong dong saya baru maren isi paket masa ga bisa digunain tiap udah pulang kerumah, muter terus. H+ kadang cm 1 batang, apa2 g bisa. Upload laporan kerjaan juga ga bisa, ini gmn?
Indihome udh gak bs, seenggaknya perbaiki provider net tselnya lbh ditingkatkan lg @Telkomsel</t>
  </si>
  <si>
    <t>2021-09-28T12:03:43+00:00</t>
  </si>
  <si>
    <t>Telkomsel sama indihome lagi trouble lagi ya?</t>
  </si>
  <si>
    <t>2021-09-28T11:47:51+00:00</t>
  </si>
  <si>
    <t>Jujurrrr capek bgt sama indihome dan telkomsel</t>
  </si>
  <si>
    <t>2021-09-28T11:41:58+00:00</t>
  </si>
  <si>
    <t>Ni gw lagi didepok sumpah gw baru ngerasain sinyal lemot parah Telkomsel dan make indihome kebetulan, pantesan org ngomel2 wkwkwkwkwkwk baru tau rasanya 🤣</t>
  </si>
  <si>
    <t>2021-09-28T11:27:02+00:00</t>
  </si>
  <si>
    <t>Telkom Group memastikan seluruh layanan baik fixed broadband ternasuk IndiHome mauoun mobilr boradband milik Telkomsel, sudah kembali normal dan dapat diakses pelanggan seluruh Indonesia
@telkomindonesia https://t.co/Q7zC1hZcKR</t>
  </si>
  <si>
    <t>2021-09-28T11:12:12+00:00</t>
  </si>
  <si>
    <t>@Telkomsel ini telkomsel Halo kenapa lg sih?????? Gak indihome, gak telkomsel semuanya lelet. Percuma bayar mahal tiap bulan!</t>
  </si>
  <si>
    <t>2021-09-28T10:30:00+00:00</t>
  </si>
  <si>
    <t>Akibat terjadinya gangguan layanan jaringan internet beberapa waktu lalu, PT Telkom Indonesia (Persero) Tbk akhirnya memberikan kompensasi kepada para pelanggannya.
@TelkomIndonesia
@Telkomsel
#Indihome
#JaringanInternet
https://t.co/KxZOKt1osk</t>
  </si>
  <si>
    <t>2021-09-28T09:01:43+00:00</t>
  </si>
  <si>
    <t>@Aconx84600660 Hai, Kak Aconx. Maaf ya, untuk keluhan layanan IndiHome, mimin sarankan kakak untuk menghubungi rekan kami melalui Call Center 147 (CS IndiHome). Info lengkap Bantuan Indihome bisa di akses di https://t.co/YicY8AyaEP . Semoga membantu, makasih :) – Lena</t>
  </si>
  <si>
    <t>2021-09-28T08:50:05+00:00</t>
  </si>
  <si>
    <t>@Telkomsel Indihome Makassar bagian Manggala gangguan lagi kah..
Atau se-Sulawesi lagi gangguan???
Di rumahku WiFi nyalanya merah terus dari pagi</t>
  </si>
  <si>
    <t>2021-09-28T08:48:19+00:00</t>
  </si>
  <si>
    <t>Indihome/Telkomsel down lagi yak</t>
  </si>
  <si>
    <t>2021-09-28T08:36:43+00:00</t>
  </si>
  <si>
    <t>Provider indihome dan telkomsel sungguh menguji kesabaran</t>
  </si>
  <si>
    <t>2021-09-28T08:30:53+00:00</t>
  </si>
  <si>
    <t>heyyy signal telkomsel + indihome saya kenapa iniiiiiiiiiii</t>
  </si>
  <si>
    <t>2021-09-28T08:23:16+00:00</t>
  </si>
  <si>
    <t>Gue pake Indihome di rumah cepet loh. Hp pake Telkomsel juga dan cepet juga https://t.co/PJHL7gLxQi</t>
  </si>
  <si>
    <t>2021-09-28T07:22:41+00:00</t>
  </si>
  <si>
    <t>@rrabadikik Sumpah bener banget kik, masalah ga ada pilihan selain pake telkomsel indihome. Ya kek mana lagi</t>
  </si>
  <si>
    <t>2021-09-28T07:10:28+00:00</t>
  </si>
  <si>
    <t>Si telkomsel sama indihome ada masalah apa sih? Ngambekan mulu..</t>
  </si>
  <si>
    <t>2021-09-28T06:35:51+00:00</t>
  </si>
  <si>
    <t>@txtdrpemerintah Pake telkomsel, by.u, Indihome meninggoy klean.</t>
  </si>
  <si>
    <t>2021-09-28T06:12:11+00:00</t>
  </si>
  <si>
    <t>Indihome kenapa lagi?
Telkomsel kenapa lagi?</t>
  </si>
  <si>
    <t>2021-09-28T05:56:13+00:00</t>
  </si>
  <si>
    <t>@itiskid Hai, Kak Siti. Maaf ya, untuk informasi atau keluhan seputar https://t.co/4XeEETQBya dan IndiHome, silakan menghubungi rekan Telkom agar dapat dibantu melalui Facebook: /IndiHome/, Twitter: https://t.co/7oIo838ZNo Center Telkom: 147.Semoga membantu. Makasih :) -Mia</t>
  </si>
  <si>
    <t>2021-09-28T05:51:13+00:00</t>
  </si>
  <si>
    <t>Indihome + telkomsel..</t>
  </si>
  <si>
    <t>2021-09-28T01:09:09+00:00</t>
  </si>
  <si>
    <t>@__Sridiana_3va Seperti beberapa hari kemarin waktu jaringan Telkomsel dan indihome down akhirnya......,😂😂</t>
  </si>
  <si>
    <t>2021-09-28T00:37:53+00:00</t>
  </si>
  <si>
    <t>@IbnuTasrip Aku pake indosat 150rb 100gb. Nyaman drpd telkomsel yg susah sinyal di aku / indihome yang mihil apalagi aku pindah2 daerah. Ribet copotnya</t>
  </si>
  <si>
    <t>2021-09-27T18:00:45+00:00</t>
  </si>
  <si>
    <t>Orang jahat lahir dari orang baik yang pasang indihome plus pake provider telkomsel</t>
  </si>
  <si>
    <t>2021-09-27T17:08:18+00:00</t>
  </si>
  <si>
    <t>Telkomsel sm indihome gangguan lagi nih? 🙃</t>
  </si>
  <si>
    <t>2021-09-27T17:05:39+00:00</t>
  </si>
  <si>
    <t>sinyal indihome ilang, sinyal telkomsel ilang juga.</t>
  </si>
  <si>
    <t>2021-09-27T16:26:33+00:00</t>
  </si>
  <si>
    <t>indihome/telkomsel user struggle https://t.co/OG8Melt2EY</t>
  </si>
  <si>
    <t>2021-09-27T16:25:55+00:00</t>
  </si>
  <si>
    <t>Apansi kok gue apes banget make indihome+telkomsel</t>
  </si>
  <si>
    <t>2021-09-27T15:30:24+00:00</t>
  </si>
  <si>
    <t>Indihome down lagi, ya? Telkomsel juga lemot 🤦🤦🤦</t>
  </si>
  <si>
    <t>2021-09-27T15:04:20+00:00</t>
  </si>
  <si>
    <t>Telkomsel gajelas indihome ga jelas kntol</t>
  </si>
  <si>
    <t>2021-09-27T14:54:14+00:00</t>
  </si>
  <si>
    <t>@scaramochies BENER 😭 sudahlah, telkomsel+indihome, combo terbaik emang 😍😍😍💔</t>
  </si>
  <si>
    <t>2021-09-27T14:53:03+00:00</t>
  </si>
  <si>
    <t>@mujinafetus tdi tu indihomeku jga lelet, jdi aku hotspotin hape ke laptop, awal awal lancar bgt tpi kok makin lama makin jelek, ehh sampe skrg jaringannya jadi jelek bgt gbs ngapa ngapain, indihome+telkomsel ngeselin bgt seminggu ini 😔</t>
  </si>
  <si>
    <t>2021-09-27T14:34:43+00:00</t>
  </si>
  <si>
    <t>@graham_asscot Kemarin Indihome dan Telkomsel LG down.. ga ada suaranya.. mungkin Krn dia gitaris bukan vokalis</t>
  </si>
  <si>
    <t>2021-09-27T14:26:13+00:00</t>
  </si>
  <si>
    <t>@journalbea indihome/telkomsel (?)</t>
  </si>
  <si>
    <t>2021-09-27T14:09:55+00:00</t>
  </si>
  <si>
    <t>Apakah dengan adanya gangguan pada telkomsel dan indihome, Berpengaruh juga pada indosat? @IndosatCare</t>
  </si>
  <si>
    <t>2021-09-27T14:04:02+00:00</t>
  </si>
  <si>
    <t>@Telkomsel woy ini daerah pisangan kok masih jelek banget dech. Padahal deket sama indihome, deket tower. Pusing pala gua</t>
  </si>
  <si>
    <t>2021-09-27T13:47:42+00:00</t>
  </si>
  <si>
    <t>@ggilberthoct Halo @Telkomsel @IndiHome gmana nii</t>
  </si>
  <si>
    <t>2021-09-27T13:43:09+00:00</t>
  </si>
  <si>
    <t>@banteng_pbg @Telkomsel @IndiHome Huahahahah
https://t.co/y06zt5lDZV</t>
  </si>
  <si>
    <t>2021-09-27T13:23:14+00:00</t>
  </si>
  <si>
    <t>@banteng_pbg @Telkomsel @IndiHome Mreka ga lelah digaji, gw yg lelah lemot,,</t>
  </si>
  <si>
    <t>2021-09-27T12:38:11+00:00</t>
  </si>
  <si>
    <t>Telkomsel aneh. Indihome nyebelin. Zonk.</t>
  </si>
  <si>
    <t>2021-09-27T12:36:42+00:00</t>
  </si>
  <si>
    <t>@IndiHome ini indihome kenapa yaa sama telkomsel</t>
  </si>
  <si>
    <t>2021-09-27T12:34:50+00:00</t>
  </si>
  <si>
    <t>@sozee95 @IndiHome @Telkomsel Iya ini udh di dm jg sih, males telepon haha
Mas iqbal pernah ga tiba2 nama wifi sm passwordnya keganti sendiri?</t>
  </si>
  <si>
    <t>2021-09-27T12:25:22+00:00</t>
  </si>
  <si>
    <t>@IndiHome min aku kuliah full zoom, makanya aku berlangganan indihome.. tapi skrg gabisa dipake🥲 jd full make kuota..mana Telkomsel ya juga sinyalnya jelek🥲 dirumah aku gaada sinyal.. JD aku harus ke kota dulu.. 😭😭</t>
  </si>
  <si>
    <t>2021-09-27T12:17:40+00:00</t>
  </si>
  <si>
    <t>Waktu rangorang pada ribut2 soal gangguan Telkomsel dan Indihome, aku masih anteng ya.
Dan ternyata hari ini kena juga euforia nya. Seharian nge-lag, nge-freeze @IndiHome @Telkomsel</t>
  </si>
  <si>
    <t>2021-09-27T11:43:43+00:00</t>
  </si>
  <si>
    <t>indihome sama telkomsel bener bener deh yaaak mulai kumaat lagi</t>
  </si>
  <si>
    <t>2021-09-27T11:37:18+00:00</t>
  </si>
  <si>
    <t>@DeBJKY @IndiHome @Telkomsel Biasanya langsung telpon kalo aku sih mbak, biar cepet direspon...</t>
  </si>
  <si>
    <t>2021-09-27T11:18:51+00:00</t>
  </si>
  <si>
    <t>@DeBJKY @IndiHome 3. Call Center Telkom: 147. Semoga membantu :) -Kim (2/2)</t>
  </si>
  <si>
    <t>2021-09-27T11:18:42+00:00</t>
  </si>
  <si>
    <t>@DeBJKY @IndiHome Hai, Kak Delle. Maaf jadi gak nyaman. Untuk  informasi atau keluhan seputar https://t.co/4XeEETQBya &amp;amp; IndiHome, silakan menghubungi rekan Telkom agar dapat dibantu melalui:
1. Facebook: https://t.co/hnGjY8sZQq,
2. Twitter: https://t.co/JP9tMxJT3c, (1/2)</t>
  </si>
  <si>
    <t>2021-09-27T11:15:22+00:00</t>
  </si>
  <si>
    <t>Kemarin Indihome sama Telkomsel bermasalah grgr hiu skg PLN bermasalah kayanya bersama rakyat Indonesia yg bakal di salahin abis abisan🥵</t>
  </si>
  <si>
    <t>2021-09-27T11:00:17+00:00</t>
  </si>
  <si>
    <t>sok-sokan ngetawain telkomsel dan indihome gangguan pdahal indosat gaada angin gaada ujan suka tbtb No service https://t.co/LLDPJTrqXK</t>
  </si>
  <si>
    <t>2021-09-27T10:51:47+00:00</t>
  </si>
  <si>
    <t>@saginey Jgnkan telkomsel,indihome aja lemot banget 😢</t>
  </si>
  <si>
    <t>2021-09-27T10:19:47+00:00</t>
  </si>
  <si>
    <t>JADI BULAN DEPAN SEHARUSNYA TAGIHAN JUGA SAMPAI TGL 25 OKTOBER.
LAH YANG BULAN INI KAN PEMAKAIAN BULAN KEMAREN??
LALU BAGAIMANA DENGAN PENGGUNA TELKOMSEL DAN YANG BUKAN PENGGUNA INDIHOME ATAU HANYA WIFI DOANG.
SEKIAN TERIMAKESYEN🙏</t>
  </si>
  <si>
    <t>2021-09-27T09:27:33+00:00</t>
  </si>
  <si>
    <t>Serah kau @Telkomsel @IndiHome</t>
  </si>
  <si>
    <t>2021-09-27T09:24:27+00:00</t>
  </si>
  <si>
    <t>@IndiHomeCare Hai, Kak Claudi. Mohon cek status internet telkomsel dan indihome daerah mataram, soalnya gangguan bos</t>
  </si>
  <si>
    <t>2021-09-27T09:22:55+00:00</t>
  </si>
  <si>
    <t>@banteng_pbg @Telkomsel @IndiHome Sik posting serlok geger geden</t>
  </si>
  <si>
    <t>2021-09-27T08:53:47+00:00</t>
  </si>
  <si>
    <t>Kenapa dengan sinyal telkomsel dan indihome di Kabupaten lamandau offline? #indihome #telkomsel</t>
  </si>
  <si>
    <t>2021-09-27T08:47:06+00:00</t>
  </si>
  <si>
    <t>@Telkomsel Oh sudah semua saya lakuin kak, ini 2021. Cust sudah pada pinter buat inisiatif on/off. Mode airplane dll. Masalahnya ada di kalian. Knp kualitas internet kalian jd buruk banget. Indihome tidak tersambung, sinyal internet hp suka not connected. Kegigit apa lagi inituh ? Alien ?</t>
  </si>
  <si>
    <t>2021-09-27T08:28:42+00:00</t>
  </si>
  <si>
    <t>Ini sampe kapan mau ngelag kaya gini? @Telkomsel @IndiHome kok kompak bgt dari dulu kalo jelek selalu barengan.</t>
  </si>
  <si>
    <t>2021-09-27T08:17:06+00:00</t>
  </si>
  <si>
    <t>telkomsel dan indihome disaat yg bersamaan, bye internet</t>
  </si>
  <si>
    <t>2021-09-27T08:14:52+00:00</t>
  </si>
  <si>
    <t>@tukangmakans Ga abis thinking aku ama indihome ama telkomsel😭</t>
  </si>
  <si>
    <t>2021-09-27T08:12:53+00:00</t>
  </si>
  <si>
    <t>not telkomsel and indihome letting me down at the same time. y'all, I have a meeting.</t>
  </si>
  <si>
    <t>2021-09-27T07:55:23+00:00</t>
  </si>
  <si>
    <t>Indihome mati, telkomsel ilang sinyal🖕🖕🖕</t>
  </si>
  <si>
    <t>2021-09-27T07:39:44+00:00</t>
  </si>
  <si>
    <t>@IndiHome dan @Telkomsel  anjing</t>
  </si>
  <si>
    <t>2021-09-27T06:22:23+00:00</t>
  </si>
  <si>
    <t>Belakangan ini akses internet di Indonesia mengalami gangguan atau kerap disebut dengan server down, khususnya bagi pengguna fiber optik Indihome serta provider dari Telkomsel yakni simpati.
https://t.co/P2sqcF82XE
#surabaya #beritajatim</t>
  </si>
  <si>
    <t>2021-09-27T06:13:22+00:00</t>
  </si>
  <si>
    <t>indihome and telkomsel so slow today</t>
  </si>
  <si>
    <t>2021-09-27T05:59:08+00:00</t>
  </si>
  <si>
    <t>Cara bikin orang kesal adalah pake Telkomsel + indihome ☺️☺️</t>
  </si>
  <si>
    <t>2021-09-27T05:33:00+00:00</t>
  </si>
  <si>
    <t>@IndiHome n @Telkomsel trouble lagi kah??? 😷</t>
  </si>
  <si>
    <t>2021-09-27T05:10:38+00:00</t>
  </si>
  <si>
    <t>@banteng_pbg @Telkomsel @IndiHome Gaji nya berapa ya? Kerjanya Ampe kek gitu</t>
  </si>
  <si>
    <t>2021-09-27T04:43:09+00:00</t>
  </si>
  <si>
    <t>@indopremier @WahyuIIIrawan Gangguan hanya dari indihome dan telkomsel. kalau pakai vpn, lancar buka Ipot. sepertinya @indopremier harus buat load balancer di Indonesia deh.</t>
  </si>
  <si>
    <t>2021-09-27T03:50:33+00:00</t>
  </si>
  <si>
    <t>#indihome masih error gak sih??? Di kosanku masih “connected, no internet” udah seminggu kali.. mana providernya #telkomsel yg sama2 begitulah.. melelahkan</t>
  </si>
  <si>
    <t>2021-09-27T03:10:13+00:00</t>
  </si>
  <si>
    <t>Steam launcher ga bisa dibuka pake Indihome dan Telkomsel??</t>
  </si>
  <si>
    <t>2021-09-27T02:07:30+00:00</t>
  </si>
  <si>
    <t>cape cokkkk, nek ngag terus le kuliah pie taiii INDIHOME TELKOMSEL TROUBLE KABEH</t>
  </si>
  <si>
    <t>2021-09-26T23:26:01+00:00</t>
  </si>
  <si>
    <t>Telkom Group telah mengumumkan upaya pemulihan jalur kabel bawah laut ruas Batam-Pontianak yang menyebabkan gangguan koneksi internet sebagian pengguna Telkomsel dan Indihome membutuhkan waktu sekitar satu bulan.  #TempoTekno https://t.co/QfjZPi2F7E</t>
  </si>
  <si>
    <t>2021-09-26T15:53:16+00:00</t>
  </si>
  <si>
    <t>@DalgonaLoffee Hai, Kak William. Maaf jadi gak nyaman. Untuk informasi atau keluhan seputar https://t.co/4XeEETQBya dan IndiHome, silakan menghubungi rekan Telkom agar dapat dibantu melalui:
1. Facebook: https://t.co/hnGjY8sZQq,
2. Twitter: https://t.co/JP9tMxJT3c, (1/2)</t>
  </si>
  <si>
    <t>2021-09-26T15:30:01+00:00</t>
  </si>
  <si>
    <t>Telkomsel indihome gangguan lagi gazi? @Telkomsel https://t.co/FXjZh4DtLl</t>
  </si>
  <si>
    <t>2021-09-26T15:28:00+00:00</t>
  </si>
  <si>
    <t>Telkomsel + indihome combo paling BANGSAT bulan ini.
#lag!!</t>
  </si>
  <si>
    <t>2021-09-26T15:21:42+00:00</t>
  </si>
  <si>
    <t>@_Pi2nG @IndiHome @Telkomsel @IndiHomeCare Parahhhhh</t>
  </si>
  <si>
    <t>2021-09-26T15:19:41+00:00</t>
  </si>
  <si>
    <t>@BadmintonTalk Indihome sama Telkomsel lagi error gila..gak bisa nonton di Vidio</t>
  </si>
  <si>
    <t>2021-09-26T15:10:33+00:00</t>
  </si>
  <si>
    <t>gak telkomsel gak xl gak tri gak indihome, semuanya cct //</t>
  </si>
  <si>
    <t>2021-09-26T14:23:22+00:00</t>
  </si>
  <si>
    <t>@U1897 @IndiHome @Telkomsel @IndiHomeCare Wkwkwkkw suram bener :D</t>
  </si>
  <si>
    <t>2021-09-26T14:09:46+00:00</t>
  </si>
  <si>
    <t>@TelkomCare ini indihome sama telkomsel lagi knp si ya allah baru juga pln bener</t>
  </si>
  <si>
    <t>2021-09-26T14:09:07+00:00</t>
  </si>
  <si>
    <t>@U1897 Hai, Kak Ubai. Maaf jadi gak nyaman. Untuk informasi atau keluhan seputar https://t.co/4XeEETQBya dan IndiHome, silakan menghubungi rekan Telkom agar dapat dibantu melalui:
1. Facebook: https://t.co/hnGjY8sZQq,
2. Twitter: https://t.co/JP9tMxJT3c, (1/2)</t>
  </si>
  <si>
    <t>2021-09-26T14:01:42+00:00</t>
  </si>
  <si>
    <t>indihome lagi ga bagus, untung ada kuota. yah, lupa pake telkomsel 🤭</t>
  </si>
  <si>
    <t>2021-09-26T13:53:47+00:00</t>
  </si>
  <si>
    <t>Layanan TelkomGroup Sudah Kembali Normal, baik IndiHome maupun Telkomsel yg sempat mengalami penurunan kualitas akibat gangguan sistem komunikasi kabel laut JaSuKa ruas Batam - Pontianak, saat ini sudah kembali normal &amp;amp; dapat diakses pelanggan seluruh Indonesia seperti sedia kala https://t.co/5RGlxlUfV1</t>
  </si>
  <si>
    <t>2021-09-26T13:43:51+00:00</t>
  </si>
  <si>
    <t>@bertanyarl aku pake telkomsel tapi lagi pake indihome</t>
  </si>
  <si>
    <t>2021-09-26T13:43:43+00:00</t>
  </si>
  <si>
    <t>Ada apa lagi nih? @IndiHome @Telkomsel @IndiHomeCare 
#indihomedown 
#Indihome 
#jaringankancut https://t.co/hP7H6GrcJB</t>
  </si>
  <si>
    <t>2021-09-26T13:08:35+00:00</t>
  </si>
  <si>
    <t>This Tweet from @benwillrogers has been withheld in response to a report from the copyright holder. Learn more.</t>
  </si>
  <si>
    <t>2021-09-26T13:06:51+00:00</t>
  </si>
  <si>
    <t>@danessavalerie Kalo Indihome dan telkomsel iya wkwkwk
Yg lain aman kok</t>
  </si>
  <si>
    <t>2021-09-26T13:02:23+00:00</t>
  </si>
  <si>
    <t>Indihome + Telkomsel = 🤬😡😠😤😒🙄☹️😭</t>
  </si>
  <si>
    <t>2021-09-26T12:52:02+00:00</t>
  </si>
  <si>
    <t>@txtdaridgmbk Tri --&amp;gt; Telkomsel sama Indihome alami kekendala jaringan......... 👀</t>
  </si>
  <si>
    <t>2021-09-26T12:19:59+00:00</t>
  </si>
  <si>
    <t>indihome sma telkomsel knp lgi si astagfirullah</t>
  </si>
  <si>
    <t>2021-09-26T11:48:38+00:00</t>
  </si>
  <si>
    <t>@Iikanlaut Kemungkinan. Tapi saya gak pake indihome ataupun telkomsel</t>
  </si>
  <si>
    <t>2021-09-26T11:29:58+00:00</t>
  </si>
  <si>
    <t>Top markotop banget @Telkomsel cuma mau nambah paket kuota doang, dari beli lewat aplikasi, lewat *363#, sampe even nelpon call center
Sama sama ga bisa semua 😂😂😂😂
Emang erat banget ya persaudaraannya sama Indihome</t>
  </si>
  <si>
    <t>2021-09-26T11:28:30+00:00</t>
  </si>
  <si>
    <t>surat terbuka untuk indihome &amp;amp; telkomsel tolong untuk sabtu depan sinyal nya jangan jelek plis gua gamau nonton teuday nya luplep ya😭🙏🏼</t>
  </si>
  <si>
    <t>2021-09-26T10:55:23+00:00</t>
  </si>
  <si>
    <t>Kabel Laut JaSuKa (Jawa-Sumatera-Kalimantan) menjadi sumber masalah jaringan internet Indihome-Telkomsel mengalami gangguan,
@TelkomIndonesia
https://t.co/EuPWuBIDh8</t>
  </si>
  <si>
    <t>2021-09-26T10:32:16+00:00</t>
  </si>
  <si>
    <t>Ketika mati listrik ...
Internet Indihome, paket data Telkomsel 👏👏👏</t>
  </si>
  <si>
    <t>2021-09-26T09:11:41+00:00</t>
  </si>
  <si>
    <t>@ValriusSinica Ku pake MyRep aman dan stabil sih. IndiHome nomor satu (dari bawah)...... 
Telkomsel: Turbo snail
Telkom: Still Turbo snail, but he hits Kijang Innova</t>
  </si>
  <si>
    <t>2021-09-26T08:49:45+00:00</t>
  </si>
  <si>
    <t>@Telkomsel 
@IndiHome 
taik taik taik</t>
  </si>
  <si>
    <t>2021-09-26T08:15:56+00:00</t>
  </si>
  <si>
    <t>Sobat, seluruh layanan TelkomGroup baik IndiHome maupun Telkomsel yang sempat mengalami penurunan kualitas akibat gangguan sistem komunikasi kabel laut JaSuKa ruas Batam - Pontianak, saat ini sudah kembali normal dan dapat diakses pelanggan seluruh Indonesia seperti sedia kala.</t>
  </si>
  <si>
    <t>2021-09-26T08:11:02+00:00</t>
  </si>
  <si>
    <t>@purplesyq @XumaFans @EPsd__ Aku pakai By.U modal kuota doang tik kayak olimpiade. Harusnya Telkomsel sama Indihome juga sama, gratis.</t>
  </si>
  <si>
    <t>2021-09-26T07:33:41+00:00</t>
  </si>
  <si>
    <t>@Gandawan Kalau lihat Laporan Keuangannya Telkom - Kontribusi terbesar revenuenya selain dari Telkomsel juga dari Indihome .</t>
  </si>
  <si>
    <t>2021-09-26T06:35:21+00:00</t>
  </si>
  <si>
    <t>Pantes kabel bawah laut Indihome&amp;amp; Telkomsel trouble... https://t.co/ePYcY1KCae</t>
  </si>
  <si>
    <t>2021-09-26T05:58:42+00:00</t>
  </si>
  <si>
    <t>Ni yg main pokemon unite pastiin internetnya bener bangstttt.. User indihome/telkomsel ni pasti... Pada jadi benalu doang drtd dpt team ada aja yg diem ga gerak 🤬</t>
  </si>
  <si>
    <t>2021-09-26T05:19:22+00:00</t>
  </si>
  <si>
    <t>@lihubonna @IndiHomeCare @IndiHome @Telkomsel @KemenBUMN https://t.co/OuUxhiGoOE</t>
  </si>
  <si>
    <t>2021-09-26T05:13:14+00:00</t>
  </si>
  <si>
    <t>@IndiHomeCare Gimana ini @IndiHome @Telkomsel  @KemenBUMN, gangguan kemarin dialami oleh seruh pelanggan indihome. Lalu kompensasi hanya diberikan kepada pelanggan internet+TV? Terus pelanggan internet saja gak diberikan? Pikir yang jernih dan adil dong.</t>
  </si>
  <si>
    <t>2021-09-26T04:11:53+00:00</t>
  </si>
  <si>
    <t>@TelkomIndonesia Group mengumumkan, seluruh layanan internet baik fixed broadband @IndiHome maupun seluler milik Telkomsel yang sempat mengalami gangguan telah kembali normal.
#telkom #telkomindonesia #jokowi #ErickThohir #indihome 
https://t.co/OaaWveaxT0</t>
  </si>
  <si>
    <t>2021-09-26T03:33:05+00:00</t>
  </si>
  <si>
    <t>Indihome &amp;amp; telkomsel masih gangguan yaa? Capek bgt 😭</t>
  </si>
  <si>
    <t>2021-09-26T02:17:06+00:00</t>
  </si>
  <si>
    <t>@FantasyTactical Mungkin karena sinyal telkomsel dan indihome yang terganggu gara2 kabel bawah laut mas</t>
  </si>
  <si>
    <t>2021-09-26T01:55:33+00:00</t>
  </si>
  <si>
    <t>Beberapa hari belakangan @IndiHome dan @Telkomsel lagi agak males kenceng jalannya , untung nya diselamatin sama #Movimax nya @smartfrenworld , thank so much .</t>
  </si>
  <si>
    <t>2021-09-26T00:33:41+00:00</t>
  </si>
  <si>
    <t>Ga telkomsel ga indihome samasama anjj</t>
  </si>
  <si>
    <t>2021-09-25T23:11:34+00:00</t>
  </si>
  <si>
    <t>mood pengen belajar tapi jaringan internetmu adalah telkomsel dan indihome</t>
  </si>
  <si>
    <t>2021-09-25T21:51:26+00:00</t>
  </si>
  <si>
    <t>Bisa ga si, kalo pergi2 keluar rumah pakai internet wifi dari rumah . Isi 100rb nyisa banyak , isi 50rb cepet abis #telkomsel #indihome</t>
  </si>
  <si>
    <t>2021-09-25T19:19:29+00:00</t>
  </si>
  <si>
    <t>Ga @Telkomsel ini ga @IndiHome ini jaringannya sama2 bapuk buat maen game asu</t>
  </si>
  <si>
    <t>2021-09-25T18:37:51+00:00</t>
  </si>
  <si>
    <t>Trading pake koneksi indihome / telkomsel meresahkan</t>
  </si>
  <si>
    <t>2021-09-25T18:17:10+00:00</t>
  </si>
  <si>
    <t>Alhamdulillah telkomsel indihome wes bener astarfirullah wis tuku paketan xl sewulan</t>
  </si>
  <si>
    <t>2021-09-25T17:58:36+00:00</t>
  </si>
  <si>
    <t>indihome sama telkomsel gangguan lagi yaa? masa pencet jaringan aja gabisaa sii?</t>
  </si>
  <si>
    <t>2021-09-25T17:50:51+00:00</t>
  </si>
  <si>
    <t>IndiHome gak dapat IP, Telkomsel sinyalnya H+ pula hadeh telkom telkom</t>
  </si>
  <si>
    <t>2021-09-25T17:12:50+00:00</t>
  </si>
  <si>
    <t>Telkomsel indihome ngaco gini sinyalnya</t>
  </si>
  <si>
    <t>2021-09-25T16:20:26+00:00</t>
  </si>
  <si>
    <t>woi indihome telkomsel. kompensasi kok penghapusan denda. lah saya bayar gapernah telat tp lu lemot anjir. ga ngotak.</t>
  </si>
  <si>
    <t>2021-09-25T16:17:14+00:00</t>
  </si>
  <si>
    <t>Kangen sih. Tapi ya gimana?
Mana jaringan Indihome dan sinyal Telkomsel lagi dangdutan.</t>
  </si>
  <si>
    <t>2021-09-25T15:34:46+00:00</t>
  </si>
  <si>
    <t>PT Telkom Indonesia (Persero) Tbk mengungkapkan seluruh layanan TelkomGroup baik fixed broadband termasuk IndiHome maupun mobile broadband milik Telkomsel sudah kembali normal.
@tio_richardo @arjuno_ireng01 @NinjaCir3ng https://t.co/RUNXpbCf3d</t>
  </si>
  <si>
    <t>2021-09-25T15:15:26+00:00</t>
  </si>
  <si>
    <t>@WaskithoSatrio Telkomsel dan Indihome</t>
  </si>
  <si>
    <t>2021-09-25T14:45:42+00:00</t>
  </si>
  <si>
    <t>Telkomsel sama indihome kenapa lagi sih:) sinyalnya begini semua 📉
Plis gak bisa nge game ini</t>
  </si>
  <si>
    <t>2021-09-25T14:28:25+00:00</t>
  </si>
  <si>
    <t>Yok bisa yok lelah bgt udah ni @IndiHome @Telkomsel</t>
  </si>
  <si>
    <t>2021-09-25T14:20:22+00:00</t>
  </si>
  <si>
    <t>Wifi indihome gak berguna sama sekali. Pake paket telkomsel juga 11 11,5 signalnya. Rasanya kek tinggal di goa akutu :(</t>
  </si>
  <si>
    <t>2021-09-25T14:12:55+00:00</t>
  </si>
  <si>
    <t>Pada Senin pagi tanggal 20 September 2021, kata kunci Indihome dan Telkomsel trending pad a media sosial twitter. Hal ini disebabkan oleh jaringan Telkomsel dan Indihome yang sudah mengalami gangguan pada tanggal 19 September 2021, Minggu malam.</t>
  </si>
  <si>
    <t>2021-09-25T13:55:53+00:00</t>
  </si>
  <si>
    <t>@nasiudukk69 @IndiHome @Telkomsel Lebok</t>
  </si>
  <si>
    <t>2021-09-25T13:54:58+00:00</t>
  </si>
  <si>
    <t>Telkomsel, indihome lagi pada jelek semua 👎</t>
  </si>
  <si>
    <t>2021-09-25T13:54:27+00:00</t>
  </si>
  <si>
    <t>Indihome kintil
Telkomsel yo kintil...</t>
  </si>
  <si>
    <t>2021-09-25T13:49:48+00:00</t>
  </si>
  <si>
    <t>indihome lemot banget, telkomsel di rumah sinyalnya jelek 🥲
alexa play bertahan by rama</t>
  </si>
  <si>
    <t>2021-09-25T13:46:12+00:00</t>
  </si>
  <si>
    <t>Wifi : @IndiHome 
Paket data : @Telkomsel 
.
Dah lah, keluar dulu dari dunia netijen.</t>
  </si>
  <si>
    <t>2021-09-25T13:39:49+00:00</t>
  </si>
  <si>
    <t>Telkomsel &amp;amp; indihome jancok 🖕🏽</t>
  </si>
  <si>
    <t>2021-09-25T13:39:05+00:00</t>
  </si>
  <si>
    <t>Kalo emang ini perbaikan kabel laut jasuka estimasi sebulan, tapi gadapet kompensasi apapun. Demi apapun lu bedua udah gilak @IndiHome @Telkomsel</t>
  </si>
  <si>
    <t>2021-09-25T13:37:55+00:00</t>
  </si>
  <si>
    <t>indihome telkomsel bikin gua sama mbak pacar terpisah aja anjir</t>
  </si>
  <si>
    <t>2021-09-25T13:35:56+00:00</t>
  </si>
  <si>
    <t>@IndiHomeCare Indihome di pulau kangen menbagongkan. Sinyal telkomsel eror sinyal Indihome eror juga. Usut punya usut ternyata sinyal Indihome ikut ke sinyal telkomsel. Terus gunanaya apa dong saya bayar tiap bulan? @TENESA_TELKOM</t>
  </si>
  <si>
    <t>2021-09-25T13:29:04+00:00</t>
  </si>
  <si>
    <t>nasib pake wifi indihome, kartu kuota telkomsel 😁</t>
  </si>
  <si>
    <t>2021-09-25T13:21:00+00:00</t>
  </si>
  <si>
    <t>Indihome sama Telkomsel lagi gangguan? Ga ada bedanya, masih sama chat dari gua tetap di abaikan.</t>
  </si>
  <si>
    <t>2021-09-25T13:15:46+00:00</t>
  </si>
  <si>
    <t>@sekarwigati_ Indihome atau telkomsel masih gangguan kali.</t>
  </si>
  <si>
    <t>2021-09-25T12:28:29+00:00</t>
  </si>
  <si>
    <t>@IndiHomeCare minn, kenapa ntn mola pake wifi indihome loading, tapi kalau tathering pakai telkomsel lancar, why min why???</t>
  </si>
  <si>
    <t>2021-09-25T12:14:08+00:00</t>
  </si>
  <si>
    <t>Demi allah indihome jelekbgt. Pake kuota telkomsel simpati jg jelek. Tolol ah nih.</t>
  </si>
  <si>
    <t>2021-09-25T11:59:53+00:00</t>
  </si>
  <si>
    <t>@wira_zahy @ManUtd @IndiHome [2] Jika sudah dan hasil tetap sama. 
Silakan Kakak infokan data berikut via DM agar dibantu cek lebih lanjut dan privasi data terjaga:
1. Nomor HP,
2. Tanggal dan waktu kejadian,
3. Lokasi (Kelurahan, Kecamatan dan Kota)
4. Nomor Telkomsel lain yang berkendala. 
Tks-Uri</t>
  </si>
  <si>
    <t>2021-09-25T11:59:47+00:00</t>
  </si>
  <si>
    <t>@wira_zahy @ManUtd @IndiHome [1] Hai Kakak Wira. Maaf ya atas kendala sinyal yang terjadi. Apakah sudah mencoba refresh jaringan dengan cara pindah mode jaringan otomatis ke manual, lalu kembali lagi ke mode otomatis?</t>
  </si>
  <si>
    <t>2021-09-25T11:58:01+00:00</t>
  </si>
  <si>
    <t>Ini telkomsel sama indihome masih error ya? Bapuk bener ini sinyal</t>
  </si>
  <si>
    <t>2021-09-25T11:52:31+00:00</t>
  </si>
  <si>
    <t>make wifi dan data seluler gaada bedanya samasama LEMOT! @IndiHome @Telkomsel</t>
  </si>
  <si>
    <t>2021-09-25T11:51:13+00:00</t>
  </si>
  <si>
    <t>Indihome sama Telkomsel berulah lagi</t>
  </si>
  <si>
    <t>2021-09-25T11:50:06+00:00</t>
  </si>
  <si>
    <t>Kenapa tiap @ManUtd main sinyal kalian membusuk @Telkomsel @IndiHome</t>
  </si>
  <si>
    <t>2021-09-25T11:44:00+00:00</t>
  </si>
  <si>
    <t>@yubialayy @IndiHome Padahal hiburan malam minggu teh penting yah :(, ges mah internet imah @indihome, paket HP @Telkomsel sarua duanana</t>
  </si>
  <si>
    <t>2021-09-25T11:41:24+00:00</t>
  </si>
  <si>
    <t>@gerispradhana @IndiHome Godaan malem minggu, internet imah pareum. Telkomsel keur siga kieu 😓</t>
  </si>
  <si>
    <t>2021-09-25T11:33:18+00:00</t>
  </si>
  <si>
    <t>Ngeselin bgt emang telkomsel sama indihome, mana masih ada tanggungan buat validasi belasan orang</t>
  </si>
  <si>
    <t>2021-09-25T11:30:38+00:00</t>
  </si>
  <si>
    <t>Indihome ni kenapa si ya Allah. Mana nomor aq dua-duanya telkomsel</t>
  </si>
  <si>
    <t>2021-09-25T11:29:31+00:00</t>
  </si>
  <si>
    <t>@domesnosnotos @IndiHome [3] Jika saat ini sedang berada di lokasi yang berkendala, Kakak bisa kirim long latitude yang terdapat di Google Maps agar Mimin bisa mengecek lebih akurat. Makasih :) -Kim</t>
  </si>
  <si>
    <t>2021-09-25T11:29:26+00:00</t>
  </si>
  <si>
    <t>@domesnosnotos @IndiHome [2] Jika sudah dan tetap sama, silakan Kakak infokan data berikut via DM agar dibantu cek lebih lanjutdan privasi data terjaga:
1. Nomor HP,
2. Nomor Telkomsel lain yang berkendala.</t>
  </si>
  <si>
    <t>2021-09-25T11:29:15+00:00</t>
  </si>
  <si>
    <t>@domesnosnotos @IndiHome [1] Hai, Kak Adit. Maaf ya jadi ga nyaman. Terkait keluhan akses internet lambat, apakah sebelumnya sudah mencoba refresh jaringan dengan cara OFF-kan data service beberapa saat, kemudian ON-kan kembali?</t>
  </si>
  <si>
    <t>2021-09-25T11:19:17+00:00</t>
  </si>
  <si>
    <t>@LJaegrey Telkomsel + Indihome</t>
  </si>
  <si>
    <t>2021-09-25T11:13:23+00:00</t>
  </si>
  <si>
    <t>@ucuuumi @txtdarigajelas Mjb, karna ada hiu ngegigit kabel internet di dalam laut, jadinya telkomsel/indihome ngelag untuk beberapa hari. Cmiiw</t>
  </si>
  <si>
    <t>2021-09-25T11:11:42+00:00</t>
  </si>
  <si>
    <t>Gw yg pake Indihome sama Telkomsel menangis melihat ini 😭😭😭 https://t.co/M0qTfmc63i</t>
  </si>
  <si>
    <t>2021-09-25T11:04:39+00:00</t>
  </si>
  <si>
    <t>@IndiHomeCare @IndiHome @Telkomsel CAPE TAU GA. https://t.co/IoUw8x7dS7</t>
  </si>
  <si>
    <t>2021-09-25T10:59:42+00:00</t>
  </si>
  <si>
    <t>Mohon maaf min, ini emang lagi gangguan atau kenapa ya? Jaringan @IndiHome sama jaringan internet @Telkomsel di Amuntai, KalSel, lelet banget dari tadi siang. Buka picture di Twitter aja ga bisa, play YouTube video buffering.</t>
  </si>
  <si>
    <t>2021-09-25T10:38:40+00:00</t>
  </si>
  <si>
    <t>@OxiPutra lagi di kalimantan brother ?? iyaa kabel laut nyaa jawa sumatra kalimantan gangguan, sebulan katanya mah perbaikannyaa :/ di pamulang jga lagi rada2 indihome ama telkomsel wkwkwk</t>
  </si>
  <si>
    <t>2021-09-25T10:38:02+00:00</t>
  </si>
  <si>
    <t>waktu Indonesia bagian Telkomsel dan Indihome berulah</t>
  </si>
  <si>
    <t>2021-09-25T10:31:29+00:00</t>
  </si>
  <si>
    <t>mendung, indihome, telkomsel, wes karek iso sabarrr</t>
  </si>
  <si>
    <t>2021-09-25T10:26:37+00:00</t>
  </si>
  <si>
    <t>Telkomsel dan indihome di kalimantan kembali melemotttt hhhrrrr</t>
  </si>
  <si>
    <t>2021-09-25T10:25:15+00:00</t>
  </si>
  <si>
    <t>Telkom Klaim Layanan Telkomsel dan Indihome Sudah Normal https://t.co/7bTk1eSlkP</t>
  </si>
  <si>
    <t>2021-09-25T10:24:59+00:00</t>
  </si>
  <si>
    <t>telkomsel or indihome pls be nice 🤧😫</t>
  </si>
  <si>
    <t>2021-09-25T10:20:00+00:00</t>
  </si>
  <si>
    <t>Yeey bahagia pas tau kabar layanan Telkom baik IndiHome maupun Telkomsel sudah kembali pulih 
#DigitalBisa
#UntukIndonesiaLebihBaik https://t.co/oasoIPbJXc</t>
  </si>
  <si>
    <t>2021-09-25T10:15:24+00:00</t>
  </si>
  <si>
    <t>Hasem telkomsel indihome kalimantan gangguan lagi.</t>
  </si>
  <si>
    <t>2021-09-25T09:49:28+00:00</t>
  </si>
  <si>
    <t>@puteraotama @IndiHome @IndiHomeCare @Telkomsel</t>
  </si>
  <si>
    <t>2021-09-25T09:47:03+00:00</t>
  </si>
  <si>
    <t>@Telkomsel ini kenapa ya dari tadi tablet Android Huawei saya tidak bisa login WiFi Starbucks? Dapat notif ini atau ssid tidak sesuai terus padahal sebelumnya tidak kendala?! Harus diapakan ini setting nya? @IndiHome https://t.co/x7U6aThJwI</t>
  </si>
  <si>
    <t>2021-09-25T09:43:16+00:00</t>
  </si>
  <si>
    <t>Telkomsel 🤝 indihome be like : "yuk gangguan bareng" 
😐</t>
  </si>
  <si>
    <t>2021-09-25T09:34:12+00:00</t>
  </si>
  <si>
    <t>Indihome + telkomsel ada gangguan
Uangkuuu :(</t>
  </si>
  <si>
    <t>2021-09-25T09:30:50+00:00</t>
  </si>
  <si>
    <t>INDIHOME TELKOMSEL WOYYYY ANJGGG KAPAN LU BENERNYA SIHHH ASUUUU</t>
  </si>
  <si>
    <t>2021-09-25T09:29:00+00:00</t>
  </si>
  <si>
    <t>indihome sama telkomsel udah lancar ga sih jaringannya, di aku kok masih ngelag yaa</t>
  </si>
  <si>
    <t>2021-09-25T09:17:36+00:00</t>
  </si>
  <si>
    <t>Indihome ampas, xl ampas, telkomsel kuota dah mau abis</t>
  </si>
  <si>
    <t>2021-09-25T08:55:53+00:00</t>
  </si>
  <si>
    <t>Uda beli tiket, indihome+telkomsel ternyata gabisa dibuat nonton :)))))</t>
  </si>
  <si>
    <t>2021-09-25T08:55:47+00:00</t>
  </si>
  <si>
    <t>sebelom pandemi kemacetan jakarta yang nguji kesabaran. sekarang sejak pandemi, sinyal indihome sama telkomsel yang nguji kesabaran. emang dah tinggal di negara ini menguji kesabaran bener</t>
  </si>
  <si>
    <t>2021-09-25T08:47:45+00:00</t>
  </si>
  <si>
    <t>Seluruh layanan @TelkomIndonesia baik fixed broadband termasuk IndiHome maupun mobile broadband milik Telkomsel sudah kembali normal dan dapat diakses pelanggan seluruh Indonesia. https://t.co/h6iXJI5mP5</t>
  </si>
  <si>
    <t>2021-09-25T08:11:10+00:00</t>
  </si>
  <si>
    <t>Telkomsel sama Indihome kambuh lagi dah... 🙃</t>
  </si>
  <si>
    <t>2021-09-25T07:53:16+00:00</t>
  </si>
  <si>
    <t>Parah banget indihome sama telkomsel ih, aku gabisa join kelaas 😭😭😭😭😭</t>
  </si>
  <si>
    <t>2021-09-25T07:28:08+00:00</t>
  </si>
  <si>
    <t>@jeje_jildhuz @KompasTV @TelkomIndonesia @Telkomsel @byu_id Kalo saya sudah lupakan mantan dan beralih ke yg komitmen. Capek juga nelpon tapi di php sama indihome. Kabel ga kepakai bukannya di bersihkan tapi dibiarkan menuhin tiang. Masak 1 rumah.kabelnya lebih dari 1 🤣🤣🤣</t>
  </si>
  <si>
    <t>2021-09-25T06:59:06+00:00</t>
  </si>
  <si>
    <t>@jhopech iya njir, gw pke indihome sama telkomsel, dua duanya gak bisa 😭😭😭😭</t>
  </si>
  <si>
    <t>2021-09-25T06:52:41+00:00</t>
  </si>
  <si>
    <t>Wi-Fi kostan = IndiHome
SIM1 = Telkomsel
SIM2 = BY.U
Dikasih ujan, udah wassalam</t>
  </si>
  <si>
    <t>2021-09-25T06:51:44+00:00</t>
  </si>
  <si>
    <t>Ya Allah dari kmrn tuh pas mau liat kcon ini mau liat lee know internetnya gangguan mulu heran gue, jadwal gue happy clash mulu sama internetnya, gak telkomsel gak indihome nya</t>
  </si>
  <si>
    <t>2021-09-25T06:48:40+00:00</t>
  </si>
  <si>
    <t>indihome sama telkomsel down gak si? astaga masa laptop sama pc gabisa konek wifi gabisa konek hotspot tsel -___- macem mana aing mau nugas atuh lah weh</t>
  </si>
  <si>
    <t>2021-09-25T06:45:03+00:00</t>
  </si>
  <si>
    <t>Informasi untuk semua, layanan telkomgroup sudah kembali normal ya, baik itu telkomsel maupun indihome, masyarakat sudah bisa kembali memakai layanan digital dengan nyaman
#DigitalBisa
#UntukIndonesiaLebihBaik https://t.co/ZfoFxReCo6</t>
  </si>
  <si>
    <t>2021-09-25T06:44:35+00:00</t>
  </si>
  <si>
    <t>Wah mantap sekali. Indihome dan telkomsel gangguannya barengan 😃</t>
  </si>
  <si>
    <t>2021-09-25T06:43:43+00:00</t>
  </si>
  <si>
    <t>Wifi pake indihome paket data telkomsel jelek banget njir</t>
  </si>
  <si>
    <t>2021-09-25T06:30:23+00:00</t>
  </si>
  <si>
    <t>Indihome dan telkomsel sangat bagusssssssssssssssssssssss🗿</t>
  </si>
  <si>
    <t>2021-09-25T06:30:06+00:00</t>
  </si>
  <si>
    <t>PT. Telkom Indonesia Umumkan Layanan Indihome dan Telkomsel Sudah Kembali Normal https://t.co/8ue4Nlyr3g</t>
  </si>
  <si>
    <t>2021-09-25T06:24:16+00:00</t>
  </si>
  <si>
    <t>byangin pak satpol pake telkomsel / indihome blm kekirim udh mati deluan</t>
  </si>
  <si>
    <t>2021-09-25T06:19:09+00:00</t>
  </si>
  <si>
    <t>@_angelbaabyy Padahal aku ga pake indihome apa telkomsel  😭</t>
  </si>
  <si>
    <t>2021-09-25T06:18:37+00:00</t>
  </si>
  <si>
    <t>PT. Telkom Indonesia (Persero) Tbk mengungkapkan seluruh layanan TelkomGroup baik fixed broadband termasuk IndiHome maupun mobile broadband milik Telkomsel sudah kembali normal.
https://t.co/qakMt7MvJ5</t>
  </si>
  <si>
    <t>2021-09-25T06:07:04+00:00</t>
  </si>
  <si>
    <t>Ini indihome sama telkomsel kenapa si ah😭</t>
  </si>
  <si>
    <t>2021-09-25T05:57:13+00:00</t>
  </si>
  <si>
    <t>Hey any indonesians can agree? Why is Telkomsel and Indihome so fuckin slow?</t>
  </si>
  <si>
    <t>2021-09-25T05:54:34+00:00</t>
  </si>
  <si>
    <t>@mdfb80 Telkomsel lemot, indihome sama sekali gak bisa internetan</t>
  </si>
  <si>
    <t>2021-09-25T05:52:23+00:00</t>
  </si>
  <si>
    <t>@Telkomsel Solved setelah memakai kartu provider lain. Thanks ya. Sekarang Indihome yg masih down</t>
  </si>
  <si>
    <t>2021-09-25T05:45:43+00:00</t>
  </si>
  <si>
    <t>Ini indihome sama telkomsel down lagi kah ????</t>
  </si>
  <si>
    <t>2021-09-25T05:44:58+00:00</t>
  </si>
  <si>
    <t>@Telkomsel Bukan https://t.co/Nw3LDt4qtK. tapi jaringan internet paket kartu as dan @indihome masa dua2nya yg bermasalah?</t>
  </si>
  <si>
    <t>2021-09-25T05:43:23+00:00</t>
  </si>
  <si>
    <t>@tprabow87 Hai, Kak. Maaf jadi gak nyaman. Untuk informasi atau keluhan seputar https://t.co/4XeEETQBya dan IndiHome, silakan menghubungi rekan Telkom agar dapat dibantu melalui:
1. Facebook: https://t.co/hnGjY8sZQq,
2. Twitter: https://t.co/JP9tMxJT3c, (1/2)</t>
  </si>
  <si>
    <t>2021-09-25T05:41:09+00:00</t>
  </si>
  <si>
    <t>Indihome gak bisa konek internet, telkomsel internetnya lemot. Coba ada theater offline mending nonton theater dah</t>
  </si>
  <si>
    <t>2021-09-25T05:40:58+00:00</t>
  </si>
  <si>
    <t>Jaringan Telkomsel sama indihome kenapa dah, jam 1 gue ads zoom yaelah</t>
  </si>
  <si>
    <t>2021-09-25T05:37:04+00:00</t>
  </si>
  <si>
    <t>Ini sinyal internet #Indihome udah hilang, sinyal #telkomsel juga buruk. Sengaja ya double team menghalangi kerjaan? @IndiHome @Telkomsel</t>
  </si>
  <si>
    <t>2021-09-25T05:36:23+00:00</t>
  </si>
  <si>
    <t>Indihome ccd, telkomsel sama aj, trs hari ini kuliah lewat zoom🙂👍🏻</t>
  </si>
  <si>
    <t>2021-09-25T05:28:12+00:00</t>
  </si>
  <si>
    <t>Area kalsel masih sama tetap dengan #indihome yg ga konek #telkomsel yg lelet eih taunya ada #NgibulVarianBaru</t>
  </si>
  <si>
    <t>2021-09-25T05:26:16+00:00</t>
  </si>
  <si>
    <t>@IndiHomeCare cau kacau indihome error @Telkomsel eror kelar sudah weekend ini</t>
  </si>
  <si>
    <t>2021-09-25T05:23:33+00:00</t>
  </si>
  <si>
    <t>Sy sbg pemakai WiFi Indihome dan kartu  halo.memhon untuk Telkomsel untuk membebaskan tagihan 3 bln kedepan.Tidak cukup minta maaf.dan perpanjangan pembayaran dan bebas https://t.co/OHh7xL9FQe SDH bayar setiap tgl 20 setiap t pasti kena denda.skrng Telkom harus bertanggung jawab.</t>
  </si>
  <si>
    <t>2021-09-25T05:23:01+00:00</t>
  </si>
  <si>
    <t>indihome telkomsel berulah lagi</t>
  </si>
  <si>
    <t>2021-09-25T05:21:37+00:00</t>
  </si>
  <si>
    <t>Area Kalsel #Indihome dan #telkomsel berulah lagi... kan ga bisa ngerjain tugas 😣</t>
  </si>
  <si>
    <t>2021-09-25T05:16:30+00:00</t>
  </si>
  <si>
    <t>Yampun Indihome kenapa berulah lagi sih plis udh berapa lama ini @IndiHome cape bgt wifinya lemot pas pake kuota @Telkomsel juga lemot gimana mau mood kerjain tugas si🥴</t>
  </si>
  <si>
    <t>2021-09-25T05:14:57+00:00</t>
  </si>
  <si>
    <t>Kembali lemot #indihome #telkomsel Area Kalimantan Selatan</t>
  </si>
  <si>
    <t>2021-09-25T05:07:54+00:00</t>
  </si>
  <si>
    <t>@maychalattee Indihome telkomsel juga parah bet</t>
  </si>
  <si>
    <t>2021-09-25T05:05:42+00:00</t>
  </si>
  <si>
    <t>@Telkomsel Poin IndiHome kak bukan poin Telkomsel</t>
  </si>
  <si>
    <t>2021-09-25T04:47:06+00:00</t>
  </si>
  <si>
    <t>@TelkomCare @Telkomsel @IndiHome @IndiHomeCare .</t>
  </si>
  <si>
    <t>2021-09-25T04:35:14+00:00</t>
  </si>
  <si>
    <t>Indihome sama telkomsel kenapa lagi si 😭</t>
  </si>
  <si>
    <t>2021-09-25T04:31:09+00:00</t>
  </si>
  <si>
    <t>Sudah diambang kelelahan, datengin kantor minta putus aja sm ini provider. Boro-boro buka wifi ini pk paket data telkomsel aja buka Twitter ga muncul gambar. Bye indihome, telkomsel 😡</t>
  </si>
  <si>
    <t>2021-09-25T04:30:23+00:00</t>
  </si>
  <si>
    <t>@HerrySis Mungkin karena aku domisili di Pulau Sumatera, imbas gangguannya benar-benar sebentar: 1 jam di hari minggu lalu. Seterusnya lancar semua baik telkomsel dan indihome.</t>
  </si>
  <si>
    <t>2021-09-25T04:28:29+00:00</t>
  </si>
  <si>
    <t>@Telkomsel miin mau nanya dong, biar sinyal 4g stabil gimana setting apn-nya yang paling bagus min? Ini sedih banget dahlah indihome lemot, mau pake paket internet kartu pun ga membantu juga :((( https://t.co/IWe2E6htXF</t>
  </si>
  <si>
    <t>2021-09-25T04:15:00+00:00</t>
  </si>
  <si>
    <t>Telkomsel dan Indihome kalian masih galat kah?</t>
  </si>
  <si>
    <t>2021-09-25T04:10:46+00:00</t>
  </si>
  <si>
    <t>Loading mulu dah 😑
Telkomsel sama IndiHome ini duh kapan beresnya sih!</t>
  </si>
  <si>
    <t>2021-09-25T03:58:14+00:00</t>
  </si>
  <si>
    <t>Indihome telogodhog,telkomsel telogoreng..ajurr gaweane</t>
  </si>
  <si>
    <t>2021-09-25T03:08:16+00:00</t>
  </si>
  <si>
    <t>ga indihome, ga telkomsel
ampas</t>
  </si>
  <si>
    <t>2021-09-25T03:04:45+00:00</t>
  </si>
  <si>
    <t>@hnifoo ya gak konek nep, telkomsel sama indihome gangguan untuk koneksi ke luar negeri</t>
  </si>
  <si>
    <t>2021-09-25T01:24:22+00:00</t>
  </si>
  <si>
    <t>sumpah dah indihome sm telkomsel emang dimakan megalodon apa gmn</t>
  </si>
  <si>
    <t>2021-09-25T01:12:03+00:00</t>
  </si>
  <si>
    <t>Layanan Telkom Group Pulih, Telkomsel dan IndiHome Kembali Normal https://t.co/hIEFcqyJam</t>
  </si>
  <si>
    <t>2021-09-25T01:01:13+00:00</t>
  </si>
  <si>
    <t>Telkom: Layanan Telkomsel dan Indihome sudah Kembali Pulih 100 Persen https://t.co/1TZz0CMT9j</t>
  </si>
  <si>
    <t>2021-09-25T00:54:06+00:00</t>
  </si>
  <si>
    <t>Telkom Pastikan Jaringan IndiHome dan Telkomsel Sudah Kembali Normal https://t.co/RoSLnrxQEZ #beritajogja #jogja #jogjaistimewa https://t.co/s3THznejv7</t>
  </si>
  <si>
    <t>2021-09-24T20:12:24+00:00</t>
  </si>
  <si>
    <t>mau sungkem sm seluruh indihome sm telkomsel user yg udh w ledekin dah yaallah nyesel ni indosat gabener bener</t>
  </si>
  <si>
    <t>2021-09-24T18:31:43+00:00</t>
  </si>
  <si>
    <t>Gws dah telkomsel ama indihome</t>
  </si>
  <si>
    <t>2021-09-24T18:18:14+00:00</t>
  </si>
  <si>
    <t>@PanciBozz Indihome /Telkomsel trouble slruh Indon..🥴</t>
  </si>
  <si>
    <t>2021-09-24T18:04:36+00:00</t>
  </si>
  <si>
    <t>Telkom (TLKM) Sebut Jaringan IndiHome dan Telkomsel Telah Kembali Normal https://t.co/pq5540V51J</t>
  </si>
  <si>
    <t>2021-09-24T17:49:40+00:00</t>
  </si>
  <si>
    <t>🐶:Pengguna Provider selain Telkomsel
Pas Telkom dan Indihome ada trouble
🐶be like :
" Ya kasihan gabisa internetan udah balik jaman batu sana"
Pas Telkom dan Indihome udah bener
🐶be like : 
"Bagi hotspot dong kan lu pake telkom yang cepet sinyalnya, janji cuma pake wa doang"</t>
  </si>
  <si>
    <t>2021-09-24T17:27:07+00:00</t>
  </si>
  <si>
    <t>Telkom (TLKM) Sebut Jaringan IndiHome dan Telkomsel Telah Kembali Normal https://t.co/llnhChPOc5</t>
  </si>
  <si>
    <t>2021-09-24T16:59:01+00:00</t>
  </si>
  <si>
    <t>indihome telkomsel fix hanb*n anti</t>
  </si>
  <si>
    <t>2021-09-24T16:52:03+00:00</t>
  </si>
  <si>
    <t>Mengsedih udah 2hari telkomsel lemot, indihome jg lemot, ga bisa ngapa2in. sampe beli kartu xl berharap lancar tp sama ajaa ngapa dah😧😭</t>
  </si>
  <si>
    <t>2021-09-24T16:43:10+00:00</t>
  </si>
  <si>
    <t>Nangis banget jaringan indihome, telkomsel, By u gangguan lagi.. kali ini sms sama tlpon no pun g bisa.. Oh God hamba LDR 🥲 https://t.co/yvGl2lUiwO</t>
  </si>
  <si>
    <t>2021-09-24T16:19:59+00:00</t>
  </si>
  <si>
    <t>Telkom Klaim Jaringan Indihome dan Telkomsel Sudah Normal
https://t.co/jYQYHwh9hj</t>
  </si>
  <si>
    <t>2021-09-24T16:17:40+00:00</t>
  </si>
  <si>
    <t>TelkomGroup mengumumkan, seluruh layanan internet baik fixed broadband Indihome maupun seluler milik Telkomsel yang sempat mengalami gangguan telah kembali normal.
https://t.co/0KE6lyCPns</t>
  </si>
  <si>
    <t>2021-09-24T16:06:18+00:00</t>
  </si>
  <si>
    <t>Mampus malah dibully 😌😌
Dipikir gw gabayar indihome sama telkomsel apa..
Sebulan aja bisa 500 sendiri buat bayar telkomsel + indihome. Itu baru dari satu orang doang😆😆 resiko pekerjaan.. https://t.co/jkbSHN5hRW</t>
  </si>
  <si>
    <t>2021-09-24T16:06:08+00:00</t>
  </si>
  <si>
    <t>Bagaimana @Telkomsel dan @IndiHome kompensasi atas gangguan yang terjadi dan sampai saat ini layanan Indihome belum stabil?
Apakah ada kompensasi lain?
https://t.co/a4ftraO0Rv</t>
  </si>
  <si>
    <t>2021-09-24T15:50:20+00:00</t>
  </si>
  <si>
    <t>@MinSaga_ @Papagum_ Walaupun hujan, kalau saya pakai indihome dan dia pakai Telkomsel. Sama saja, operator suka jelous.</t>
  </si>
  <si>
    <t>2021-09-24T15:47:40+00:00</t>
  </si>
  <si>
    <t>@inibamie Aaa i seee hiwhiw... emng lemotnya bikin emosi, udah pake indihome kartunya telkomsel pula 😭.</t>
  </si>
  <si>
    <t>2021-09-24T15:47:15+00:00</t>
  </si>
  <si>
    <t>Indihome telkomsel byu babik🐒🐒</t>
  </si>
  <si>
    <t>2021-09-24T15:27:43+00:00</t>
  </si>
  <si>
    <t>APASIH TELKOMSEL INDIHOME GAJELAS BGT TBTB NO SERVICE?????</t>
  </si>
  <si>
    <t>2021-09-24T15:15:54+00:00</t>
  </si>
  <si>
    <t>Telkomsel sama indihome kan error mulu ya tapi alhamdulillah pas vc sm yonk baik-baik aja, ujan berenti tepat sebelum vc-nya mulai, tetangga stop getok-getok palu renov kayak 5 menit vc-nya mulai. Allah emang baik banget😭 selamat malam selamat mimpiin dowoon</t>
  </si>
  <si>
    <t>2021-09-24T15:11:34+00:00</t>
  </si>
  <si>
    <t>@ElulaVTuber Gak cuma Indihome sih yang bermasalah tapi juga ITB (indihome telkomsel byu)</t>
  </si>
  <si>
    <t>2021-09-24T15:08:48+00:00</t>
  </si>
  <si>
    <t>telkomsel sama indihome jaringannya stabil banget, gak pernah gangguan, enak daripada yang lain</t>
  </si>
  <si>
    <t>2021-09-24T15:06:14+00:00</t>
  </si>
  <si>
    <t>wifi ku indihome, kartuku telkomsel, ga bisa liat gambar di twitter🙂 tapi tiktok lancar</t>
  </si>
  <si>
    <t>2021-09-24T14:59:11+00:00</t>
  </si>
  <si>
    <t>@IndiHome @Telkomsel</t>
  </si>
  <si>
    <t>2021-09-24T14:55:46+00:00</t>
  </si>
  <si>
    <t>@IndiHome @Telkomsel u guys are the perfect combo for makes me being marah marrrrrrah 🤬🤬</t>
  </si>
  <si>
    <t>2021-09-24T14:39:58+00:00</t>
  </si>
  <si>
    <t>indihome gabisa, telkomsel gabisa…</t>
  </si>
  <si>
    <t>2021-09-24T14:39:31+00:00</t>
  </si>
  <si>
    <t>mau sampai kapan sih indihome telkomsel lemot aaaaaarrghh</t>
  </si>
  <si>
    <t>2021-09-24T14:38:45+00:00</t>
  </si>
  <si>
    <t>@banjarbase 3, Telkomsel, sama indihome yang menjadi indigo jaringannya wahini 🤣</t>
  </si>
  <si>
    <t>2021-09-24T14:28:15+00:00</t>
  </si>
  <si>
    <t>@mer_pass @Telkomsel @IndiHome sabar bangettttt. hampir ilang mood order makan, untuk barusan udh ke order wkwkwk</t>
  </si>
  <si>
    <t>2021-09-24T14:27:51+00:00</t>
  </si>
  <si>
    <t>@humantolol @Telkomsel @IndiHome :') sabar yaak</t>
  </si>
  <si>
    <t>2021-09-24T14:23:46+00:00</t>
  </si>
  <si>
    <t>@mer_pass @Telkomsel @IndiHome masih. mau order makanan baru 1 jam ini ke proses. ya Allah banget</t>
  </si>
  <si>
    <t>2021-09-24T14:23:45+00:00</t>
  </si>
  <si>
    <t>@IndiHomeCare @IndiHome @Telkomsel kok kompakan banget internetnya bermasalah? 
Akses ke https://t.co/Bvagri8bWS, https://t.co/D2Mkvmjfr1, https://t.co/9654zioiHv, dan kebanyakan resource website di luar, gak bisa diakses. Kalau bisa, lemot sekali kayak siput https://t.co/l0HTE9ACOw</t>
  </si>
  <si>
    <t>2021-09-24T14:23:31+00:00</t>
  </si>
  <si>
    <t>Ini telkomsel errornya sampe ke jaringan kah ga cmn indihome ? Lama bgt kayak mau liat foto tuh.</t>
  </si>
  <si>
    <t>2021-09-24T14:21:07+00:00</t>
  </si>
  <si>
    <t>@agungnandito @IndiHome @IndiHomeCare @NetflixID [2] Semoga membantu. Makasih :) -Chandz</t>
  </si>
  <si>
    <t>2021-09-24T14:21:01+00:00</t>
  </si>
  <si>
    <t>@agungnandito @IndiHome @IndiHomeCare @NetflixID [1] Hai, Kak. Maaf jadi gak nyaman. Untuk informasi atau keluhan seputar https://t.co/4XeEETQBya dan IndiHome, silakan menghubungi rekan Telkom agar dapat dibantu melalui:
1. Facebook: https://t.co/mAXM250Hn2,
2. Twitter: https://t.co/JP9tMxJT3c,
3. Call Center Telkom: 147.</t>
  </si>
  <si>
    <t>2021-09-24T14:20:19+00:00</t>
  </si>
  <si>
    <t>Telkomsel gangguan lagi kah.. sinyal Telkomsel ilang, Indihome juga mati</t>
  </si>
  <si>
    <t>2021-09-24T14:18:18+00:00</t>
  </si>
  <si>
    <t>@humantolol @Telkomsel @IndiHome masih gangguan kah? gua kok udh normall yak</t>
  </si>
  <si>
    <t>2021-09-24T14:17:06+00:00</t>
  </si>
  <si>
    <t>sumpah ya, gws banget buat u berdua @Telkomsel @IndiHome</t>
  </si>
  <si>
    <t>2021-09-24T14:14:22+00:00</t>
  </si>
  <si>
    <t>@sugargliderrz Astagfirullah cha, doa jelek itu selalu kembali pada diri sendiri. Bentar lagi indihome kamu putus terus telkomsel 3G mau????</t>
  </si>
  <si>
    <t>2021-09-24T14:05:40+00:00</t>
  </si>
  <si>
    <t>Ini Telkomsel sama Indihome ngeblokir Quora apa gimana sih? Gue buka dr tadi gak bisa. Parah banget anjir. Emang Quora situs porno apa ampe diblokir ke gini.</t>
  </si>
  <si>
    <t>2021-09-24T14:02:11+00:00</t>
  </si>
  <si>
    <t>@Telkomsel woi ini indihome nya kenapa tolong ya masa yutub buffer2</t>
  </si>
  <si>
    <t>2021-09-24T13:55:03+00:00</t>
  </si>
  <si>
    <t>The struggle when you used indihome and telkomsel is real</t>
  </si>
  <si>
    <t>2021-09-24T13:54:14+00:00</t>
  </si>
  <si>
    <t>Hallo pengguna Indihome dan telkomsel, perbaikan kabel bawah laut itu memakan waktu minimal satu bulan. Jadi sabar ya.</t>
  </si>
  <si>
    <t>2021-09-24T13:51:33+00:00</t>
  </si>
  <si>
    <t>@Telkomsel @BALENCIAGUN @IndiHome @byu_id Kontol. Trus udah gitu? Ada tindakam? Bullshit babi</t>
  </si>
  <si>
    <t>2021-09-24T13:47:53+00:00</t>
  </si>
  <si>
    <t>@BALENCIAGUN @IndiHome @byu_id silakan Kakak infokan data berikut via DM agar dibantu cek dan privasi data terjaga:
1. Nomor HP,
2. Tanggal dan waktu kejadian,
3. Lokasi (Kelurahan, Kecamatan dan Kota)
4. Nomor Telkomsel lain yang berkendala. Tks :) -Chandz (2/2)</t>
  </si>
  <si>
    <t>2021-09-24T13:47:50+00:00</t>
  </si>
  <si>
    <t>@BALENCIAGUN @IndiHome @byu_id Hai, Kak. Maaf jadi ga nyaman. Apabila yang dimaksud keluhan jaringan yang menyebabkan akses internet lambat, apakah Kakak sudah mencoba refresh jaringan dengan cara OFF-kan data service beberapa saat, kemudian ON-kan kembali? Jika sudah dan tetap sama juga, (1/2)</t>
  </si>
  <si>
    <t>2021-09-24T13:39:12+00:00</t>
  </si>
  <si>
    <t>@IndiHome ini gimana yaa internetnya haloo @Telkomsel @byu_id</t>
  </si>
  <si>
    <t>2021-09-24T13:37:42+00:00</t>
  </si>
  <si>
    <t>@pricilvernka Coba ulangi. Masa 2 hari lemot amat. Tapi telkomsel gua ga lola. Cuma indihome aja</t>
  </si>
  <si>
    <t>2021-09-24T13:33:59+00:00</t>
  </si>
  <si>
    <t>Ya Allah ini mah plis sumpah indihome telkomsel parah bgt lag nya (T_T) 😭😭😭</t>
  </si>
  <si>
    <t>2021-09-24T13:33:05+00:00</t>
  </si>
  <si>
    <t>pls indihome/ telkomsel jgn ngulah lagi, aku mau marathon squid game 😭</t>
  </si>
  <si>
    <t>2021-09-24T13:27:53+00:00</t>
  </si>
  <si>
    <t>Telkom mengungkapkan bahwa layanan internet IndiHome dan Telkomsel telah pulih 100%. Lalu, bagaimana kabar perbaikan kabel laut Jasuka? https://t.co/YskAIejDi8</t>
  </si>
  <si>
    <t>2021-09-24T13:23:55+00:00</t>
  </si>
  <si>
    <t>@TheBlyatman_ Indihome 🤝 Telkomsel</t>
  </si>
  <si>
    <t>2021-09-24T13:23:43+00:00</t>
  </si>
  <si>
    <t>aelah woi jelek bgt indihome ama telkomsel</t>
  </si>
  <si>
    <t>2021-09-24T13:20:25+00:00</t>
  </si>
  <si>
    <t>Dienakno rek gangguane @IndiHome @Telkomsel , dijarno kok nyaman. Tuman.</t>
  </si>
  <si>
    <t>2021-09-24T13:20:24+00:00</t>
  </si>
  <si>
    <t>Ada Kompensasi Indihome Nih
#berita #BeritaTerkini #BeritaJogja #BeritaJakarta #news #newsupdate #Viral #viraltiktok #viraltwitter #technology #techno #telkomsel #telkomseldown #telkomdown #telkom #IndiHome #indihomegangguan #indihomedown https://t.co/S8fs6Z5zpX</t>
  </si>
  <si>
    <t>2021-09-24T13:05:57+00:00</t>
  </si>
  <si>
    <t>Indihome adalah perantara untuk mengumpulkan dosa, berkat koneksinya sebagian besar penggunanya sering melontarkan kata-kata yang berbau umpatan bahkan makian. Begitupun dengan Telkomsel dan By.U</t>
  </si>
  <si>
    <t>2021-09-24T13:00:33+00:00</t>
  </si>
  <si>
    <t>Aku belum dengar berita pelanggan apakah dapat kompensasi tambahan GB data untuk Telkomsel atau gratis tayangan IndiHome beberapa periode tertentu atau potongan tagihan TelkomselHalo atau IndiHome. https://t.co/Q88L04i7kh</t>
  </si>
  <si>
    <t>2021-09-24T12:59:46+00:00</t>
  </si>
  <si>
    <t>indihome dan telkomsel mohon kerja samanya sebentar aja
ini gue drtd mau kuliah gak bisa bisa gara gara gak ada sinyal😠</t>
  </si>
  <si>
    <t>2021-09-24T12:54:33+00:00</t>
  </si>
  <si>
    <t>Kabar Baik, Telkom Klaim Layanan IndiHome dan Telkomsel Kembali Normal https://t.co/hlyJ0RtMbS https://t.co/ycBcH1B7kb</t>
  </si>
  <si>
    <t>2021-09-24T12:11:07+00:00</t>
  </si>
  <si>
    <t>telkomsel dan indihome masih kacau nih sinyalnya. apa apaan masa download-an netflix gue ga bisa di play saking lemahnya sinyal 🙂</t>
  </si>
  <si>
    <t>2021-09-24T12:04:56+00:00</t>
  </si>
  <si>
    <t>gagal jd intovert gara2 indihome sama telkomsel</t>
  </si>
  <si>
    <t>2021-09-24T11:53:10+00:00</t>
  </si>
  <si>
    <t>@iam_mrfrog Indihome nih gangguan ,klo Telkomsel malah lancar</t>
  </si>
  <si>
    <t>2021-09-24T11:51:29+00:00</t>
  </si>
  <si>
    <t>@wishicouldx udh pake wifi indihome. ketambahan pake paket data telkomsel. udh ga bisa berkata kata lagi😭😭</t>
  </si>
  <si>
    <t>2021-09-24T11:50:51+00:00</t>
  </si>
  <si>
    <t>@fidiicha @IndiHomeCare [1] Hai, Kak Icha. Maaf jadi gak nyaman. Untuk informasi atau keluhan seputar https://t.co/4XeEETQBya dan IndiHome, silakan menghubungi rekan Telkom agar dapat dibantu melalui:
1. Facebook: https://t.co/mAXM250Hn2,
2. Twitter: https://t.co/JP9tMxJT3c,
3. Call Center Telkom: 147.</t>
  </si>
  <si>
    <t>2021-09-24T11:50:25+00:00</t>
  </si>
  <si>
    <t>@IndiHome @Telkomsel @e100ss https://t.co/6ekYt8Y5Ro</t>
  </si>
  <si>
    <t>2021-09-24T11:48:35+00:00</t>
  </si>
  <si>
    <t>@lxvly_prkjm Telkomsel ya? INDIHOME?</t>
  </si>
  <si>
    <t>2021-09-24T11:46:57+00:00</t>
  </si>
  <si>
    <t>bener bener ya ini telkomsel sm indihome😭</t>
  </si>
  <si>
    <t>2021-09-24T11:34:15+00:00</t>
  </si>
  <si>
    <t>Haloooo @Telkomsel @TelkomCare @TelkomIndonesia @IndiHome @IndiHomeCare ada info seputaran gangguan jaringan atau perawatan jaringan di daerah kota pontianak dan sekitarnya??</t>
  </si>
  <si>
    <t>2021-09-24T11:24:26+00:00</t>
  </si>
  <si>
    <t>XL pinter banget,ikutan sinyal jelek di tengah-tengah indihome &amp;amp; telkomsel down jadi biar ketutup karena ramean pengguna tsel sm indihome yg pada protes 🙂</t>
  </si>
  <si>
    <t>2021-09-24T11:22:25+00:00</t>
  </si>
  <si>
    <t>telkomsel indihome sama aja!!!! babi</t>
  </si>
  <si>
    <t>2021-09-24T11:17:29+00:00</t>
  </si>
  <si>
    <t>Mau jajan diskon 100k di raena ga dibolehin sama @IndiHome &amp;amp; @Telkomsel. Coba pake keduanya ga ada yang bisa. Makasii yaa uda bikin aku hemat 🙃 https://t.co/xqHMUR8lNh</t>
  </si>
  <si>
    <t>2021-09-24T11:16:54+00:00</t>
  </si>
  <si>
    <t>Hi Statisticians! 
Belakangan ini, layanan Indihome dan Telkomsel yang sedang mengalami gangguan menjadi salah satu trending topik di Indonesia, nih. Banyak masyarakat yang mengeluhkannya.
Apakah kalian menjadi salah satu yang terdampak oleh gangguan ini?
#statistikauii https://t.co/RIiuEPWbe4</t>
  </si>
  <si>
    <t>2021-09-24T11:11:07+00:00</t>
  </si>
  <si>
    <t>semoga pas mc bsk telkomsel+indihome bersahabat🙏🏻</t>
  </si>
  <si>
    <t>2021-09-24T11:09:59+00:00</t>
  </si>
  <si>
    <t>Gangerti bgt deh ya ini salah indihome telkomsel apa mbca yg bikin onar intinya sucks uuuuuuuuu gbs transaksi</t>
  </si>
  <si>
    <t>2021-09-24T10:59:30+00:00</t>
  </si>
  <si>
    <t>@ekalinart Oalah...
Iya emg paket telkomsel kuakui mihil dibanding provider lain
Ya ampun baru tau.
Gara2 indihome rumahku sdh konek &amp;amp; sdh bisa dipake ibuku zoom kirain udh sembuh.
Emg sih indihomenya lg ga kuat buat buka genshin klo di rumahku
Iya klo di Rays gini pasti dpt apolodias</t>
  </si>
  <si>
    <t>2021-09-24T10:34:49+00:00</t>
  </si>
  <si>
    <t>@ardiarzz Mjb kaa aslii, kartunya telkomsel wifinya indihome lagi. Lemot semuaa wkwk😭</t>
  </si>
  <si>
    <t>2021-09-24T10:28:46+00:00</t>
  </si>
  <si>
    <t>@setiawanado Hai, Kak Setiawan. Maaf jadi ga nyaman. Terkait udah aktivasi tetapi belum aktif paketnya, apakah kakak udah mengecek nomor kakak di https://t.co/Xvd8WS4eMR . Jika udah namun belum ada, kakak bisa menghubungi kembali Indihome nya ya kak supaya dibantu lebih lanjut. Trims :) -Zabo</t>
  </si>
  <si>
    <t>2021-09-24T10:28:23+00:00</t>
  </si>
  <si>
    <t>semoga lekas sembuh yaa indihome dan telkomsel, rudet nih, berasa masih jaman GPRS</t>
  </si>
  <si>
    <t>2021-09-24T10:13:41+00:00</t>
  </si>
  <si>
    <t>@Telkomsel Kemaren sudah ada yang nelp dari CS Indihome &amp;amp; sudah mengaktivasi nomor saya, tapi kenapa masih belum aktif ya paketnya?</t>
  </si>
  <si>
    <t>2021-09-24T10:11:33+00:00</t>
  </si>
  <si>
    <t>mohon bantuan luurr, kalo ada ASN yg protes telkomsel atau indihome lemot, tulung di keplak ndase sing buanteerr, terus arahkan ke cermin terdekat.. suwun luurr.. love you 😘😘</t>
  </si>
  <si>
    <t>2021-09-24T10:04:10+00:00</t>
  </si>
  <si>
    <t>Kabar Baik Pelanggan IndiHome, Telkom Siapkan Kompensasi terkait Gangguan Internet, Ada 3 Skema
#Telkom #Indihome #Telkomsel #Internet #kompensasiIndihome #gantirugiindihome
https://t.co/xm4EYAOIIp via @tribunkaltim</t>
  </si>
  <si>
    <t>2021-09-24T10:03:22+00:00</t>
  </si>
  <si>
    <t>Dah internet e indihome paket data nya telkomsel😭 lengkap sekali hiduppp ahahahahaaasw</t>
  </si>
  <si>
    <t>2021-09-24T10:00:56+00:00</t>
  </si>
  <si>
    <t>tapi giliran kita telat sehari aja langsung main diputus aja internet kita, padahal masih bulan yang sama, pekerjaan kita yg pake internet kan jg kena imbasnya jg, kalau kita kena SP cm karna internetnya buruk gimana? pfft indihome/telkomsel mau tanggung jawab?</t>
  </si>
  <si>
    <t>2021-09-24T09:57:35+00:00</t>
  </si>
  <si>
    <t>Bayangin betapa sial nya manusia yang pake wifi indihome + kartu sim telkomsel :)</t>
  </si>
  <si>
    <t>2021-09-24T09:38:49+00:00</t>
  </si>
  <si>
    <t>@kompascom Indihome &amp;amp; Telkomsel Gangguan 1 minggu
CEO: ya kompensasi boleh bayar lebih telat</t>
  </si>
  <si>
    <t>2021-09-24T09:25:00+00:00</t>
  </si>
  <si>
    <t>Telkom Group memastikan seluruh layanannya baik fixed broadband termasuk IndiHome maupun mobile broadband milik Telkomsel, sudah kembali normal dan dapat diakses pelanggan seluruh Indonesia. | #JernihkanHarapan 
https://t.co/7MmEczXTxB</t>
  </si>
  <si>
    <t>2021-09-24T09:21:28+00:00</t>
  </si>
  <si>
    <t>Telkomsel sama indihome udah mulai dowj apa gimana): gak bisa ngapa-ngapain selain loading mulu.. hidupin data malah ilang jaringan 🥲 https://t.co/NEZGmZnNO3</t>
  </si>
  <si>
    <t>2021-09-24T09:17:21+00:00</t>
  </si>
  <si>
    <t>Kok ada ya org make telkomsel sama indihome</t>
  </si>
  <si>
    <t>2021-09-24T08:59:53+00:00</t>
  </si>
  <si>
    <t>15.59 #BeritaSONORA - Telkom Group memastikan seluruh layanan IndiHome dan Telkomsel sudah dapat kembali diakses pelanggan seluruh Indonesia. https://t.co/MeHvHH23hb
via @kompascom</t>
  </si>
  <si>
    <t>2021-09-24T08:50:12+00:00</t>
  </si>
  <si>
    <t>@aktssam @nksthi aku yang tinggal di papua, cuma bisa pake indihome dan telkomsel, tersinggung baca reply mbaknya 😭😭</t>
  </si>
  <si>
    <t>2021-09-24T08:49:14+00:00</t>
  </si>
  <si>
    <t>@wedingpitch @nksthi aku yang tinggal di papua cuma bisa pake indihome dan telkomsel, menangis membaca ini 🥲</t>
  </si>
  <si>
    <t>2021-09-24T08:37:35+00:00</t>
  </si>
  <si>
    <t>@RayButar20 @wordpressdotcom @IndiHome @IndiHomeCare @Telkomsel Kasian hoax di bikin artikel terus disebar gini. Itu video 7tahun lalu ada di YouTube dan udah ditonton 1.6jt orang</t>
  </si>
  <si>
    <t>2021-09-24T08:29:13+00:00</t>
  </si>
  <si>
    <t>Kampret ga dapet skin silvanna karena telkomsel dan indihome. Membuat aku afk. Ga akan ku maafkan</t>
  </si>
  <si>
    <t>2021-09-24T08:28:02+00:00</t>
  </si>
  <si>
    <t>Telkom Pastikan Seluruh Layanan Telkomsel dan IndiHome Sudah Kembali Normal https://t.co/Bk8RUa1Dt0</t>
  </si>
  <si>
    <t>2021-09-24T08:23:08+00:00</t>
  </si>
  <si>
    <t>Telkom Group memastikan seluruh layanan IndiHome dan Telkomsel sudah dapat kembali diakses pelanggan seluruh Indonesia. https://t.co/Nm8GQQcQNN</t>
  </si>
  <si>
    <t>2021-09-24T08:15:48+00:00</t>
  </si>
  <si>
    <t>@Pahlul1 Hai, Kak Pahlul. Maaf ya. untuk informasi atau keluhan seputar https://t.co/4XeEETQBya dan IndiHome, silakan menghubungi rekan Telkom agar dapat dibantu melalui Facebook: IndiHome, Twitter: IndiHome, atau Call Center Telkom: 147. Tks:) -Kia</t>
  </si>
  <si>
    <t>2021-09-24T08:12:26+00:00</t>
  </si>
  <si>
    <t>@Telkomsel Internet bisa diakses, tp jaringan tv indihome masih error, tidak bisa login</t>
  </si>
  <si>
    <t>2021-09-24T07:41:43+00:00</t>
  </si>
  <si>
    <t>Telkom menyebutkan koneksi layanan internet IndiHome dan Telkomsel sudah kembali normal per hari ini, Jumat (24/9/2021). Ini penjelasannya!  https://t.co/K3sILQ1SvB</t>
  </si>
  <si>
    <t>Telkom menyebutkan koneksi layanan internet IndiHome dan Telkomsel sudah kembali normal per hari ini, Jumat (24/9/2021). Ini penjelasannya!  https://t.co/hEjEbrP02n</t>
  </si>
  <si>
    <t>2021-09-24T07:33:39+00:00</t>
  </si>
  <si>
    <t>telkomsel ama indihome knp dah</t>
  </si>
  <si>
    <t>2021-09-24T07:24:18+00:00</t>
  </si>
  <si>
    <t>Internet Indihome-Telkomsel Pulih, Kabel Laut Rampung Oktober https://t.co/qINxGPO3Oc</t>
  </si>
  <si>
    <t>2021-09-24T07:09:05+00:00</t>
  </si>
  <si>
    <t>wifi kosan, wifi kantor pusat, wifi kantor cabang indihome 
kartu gue telkomsel, by.u, simpati 
WKWKWK LOYAL BANGET GA SIH GUE AMA TELKOM GRUP WKWK https://t.co/GftlPBrr3Q</t>
  </si>
  <si>
    <t>2021-09-24T07:01:18+00:00</t>
  </si>
  <si>
    <t>@medcom_id Yg Indihome doang ya, trus yg kartu Telkomsel gmna gk ada kompensasi kah ??
Kita kn kerja jga mengandalkan jaringan jga</t>
  </si>
  <si>
    <t>2021-09-24T06:52:25+00:00</t>
  </si>
  <si>
    <t>Telkom menyebutkan koneksi layanan internet IndiHome dan Telkomsel sudah kembali normal per hari ini, Jumat (24/9/2021). Ini penjelasan Telkom. https://t.co/KOiqDfdbmZ</t>
  </si>
  <si>
    <t>2021-09-24T06:40:31+00:00</t>
  </si>
  <si>
    <t>@crowdedrep waktu kemarin itu kan Indihome &amp;amp; telkomsel down mulu😭 sampe trending disini. katanya ada masalah dibawah laut, udah gitu pas bgt di Minggu PTS😭</t>
  </si>
  <si>
    <t>2021-09-24T06:36:00+00:00</t>
  </si>
  <si>
    <t>Viral Video Hiu Gigit Kabel Jadi Penyebab Gangguan IndiHome, Ini Faktanya https://t.co/iRVyhGpoO7 lewat @wordpressdotcom 
#telkomsel #indihomedown @IndiHome @IndiHomeCare  @Telkomsel #jasuka #hiugigitkabel
#realorhoax #jaringanlelet</t>
  </si>
  <si>
    <t>2021-09-24T06:35:57+00:00</t>
  </si>
  <si>
    <t>Akhir2 ini telkomsel sama indihome kok selalu ngelek si</t>
  </si>
  <si>
    <t>2021-09-24T06:23:20+00:00</t>
  </si>
  <si>
    <t>Indihome dan Telkomsel sudah bisa diakses seperti sediakala
https://t.co/szBPKy9C6N</t>
  </si>
  <si>
    <t>2021-09-24T06:23:06+00:00</t>
  </si>
  <si>
    <t>Hoaks gangguan Indihome-Telkomsel karena kabel FO digigit ikan hiu
. 
. 
Video lengkap klik YouTube Tribun Jateng
#indihome #telkomsel #jasuka #tribunjateng #jaditahuberkattribun #matalokalmenjangkauIndonesia https://t.co/enbjJNpFGw</t>
  </si>
  <si>
    <t>2021-09-24T06:20:18+00:00</t>
  </si>
  <si>
    <t>@moenthe_ Hai, Kak . Maaf ya jadi gak nyaman. Untuk informasi atau keluhan seputar IndiHome, silakan menghubungi rekan Telkom agar dapat dibantu melalui:
1. Facebook: https://t.co/hnGjY8sZQq,
2. Twitter: https://t.co/JP9tMxJT3c,
3. Call Center Telkom: 147.
Semoga membantu. Makasih :) -Zabo</t>
  </si>
  <si>
    <t>2021-09-24T06:20:03+00:00</t>
  </si>
  <si>
    <t>Telkom: Layanan Indihome dan Telkomsel Sudah Kembali Normal https://t.co/FGMxUlSq3p</t>
  </si>
  <si>
    <t>2021-09-24T06:15:40+00:00</t>
  </si>
  <si>
    <t>@Telkomsel @IndiHome tdk tau lg brp kali sy laporkan, tetap aja tdjnada solusi, yg ada anak sy terganggu sekolah OL dan pekerjaan sy tertunda</t>
  </si>
  <si>
    <t>2021-09-24T06:11:06+00:00</t>
  </si>
  <si>
    <t>@moenthe_ Hai, Kak Moenthe. Seputar keluhan atau kendala layanan Indihome, silakan hubungi twitter @IndiHome, FB Indihome atau call center 147 ya. Semoga membantu. Makasih :) - Lin</t>
  </si>
  <si>
    <t>2021-09-24T06:10:02+00:00</t>
  </si>
  <si>
    <t>Telkom menyampaikan bahwa layanan internet IndiHome dan Telkomsel pulih 100%. Perusahaan tetap akan memberikan kompensasi kepada pengguna yang terkena dampak.
h https://t.co/Vmh3AUQIVA</t>
  </si>
  <si>
    <t>2021-09-24T05:58:45+00:00</t>
  </si>
  <si>
    <t>Internet IndiHome dan Telkomsel Gangguan, Ini Penyebabnya - https://t.co/tH3z9f6nar - Tekno https://t.co/tH3z9f6nar https://t.co/uZrO0jYgYN</t>
  </si>
  <si>
    <t>2021-09-24T05:50:02+00:00</t>
  </si>
  <si>
    <t>Layanan IndiHome dan Telkomsel mengalami gangguan akhir pekan lalu (19/9). Induk usaha, Telkom pun menyiapkan kompensasi untuk pelanggan IndiHome.
 https://t.co/KBRteFwXjy</t>
  </si>
  <si>
    <t>2021-09-24T05:49:53+00:00</t>
  </si>
  <si>
    <t>@DisneyPlusID halo @DisneyPlusID, ko layanan kalian aneh banget sii. saya berlangganan tapi masa harus akses lewat kuota telkomsel atau indihome. diluar kedua itu saya ditolak terus. maksudnya ini gimana yaaa @DisneyPlusID</t>
  </si>
  <si>
    <t>2021-09-24T05:48:38+00:00</t>
  </si>
  <si>
    <t>halo @DisneyPlusID, ko layanan kalian aneh banget sii. saya berlangganan tapi masa harus akses lewat kuota telkomsel atau indihome. diluar kedua itu saya ditolak terus. maksudnya ini gimana yaaa @DisneyPlusID</t>
  </si>
  <si>
    <t>2021-09-24T05:46:48+00:00</t>
  </si>
  <si>
    <t>biasa beli kuota telkomsel sebulan sekali buat dipake kalo lagi di luar rumah, akhirnya di bulan ini udah isi ulang kuota sampe 3 kali gara-gara indihome pukimak</t>
  </si>
  <si>
    <t>2021-09-24T05:35:20+00:00</t>
  </si>
  <si>
    <t>@IndiHome @IndiHomeCare , kalian ada berpikir tifak soal kepentingan anak sekolah dan pekerjaan online?
@Telkomsel @TelkomIndonesia</t>
  </si>
  <si>
    <t>2021-09-24T05:27:23+00:00</t>
  </si>
  <si>
    <t>@afif_usman @IndiHome @IndiHomeCare @erickthohir kenapa erick thorir sis, emang bumn ya? apa karna telkomsel 🤣</t>
  </si>
  <si>
    <t>2021-09-24T05:25:35+00:00</t>
  </si>
  <si>
    <t>Nold @krstoarnld masa adek lu si Aldo, pas kabel internet telkomsel sama indihome bawah laut kemaren bermasalah, dia ngomongnya gini "kenapa bermasalah anying? Digigit hiu?" Anying gue gak berhenti ngakak ampe hari ini 🤣🤣🤣🤣</t>
  </si>
  <si>
    <t>2021-09-24T04:49:07+00:00</t>
  </si>
  <si>
    <t>Layanan Sempat Down, Telkomsel Klaim Internet Indihome Sudah Pulih https://t.co/m1luC3W08X</t>
  </si>
  <si>
    <t>2021-09-24T04:46:01+00:00</t>
  </si>
  <si>
    <t>ni telkomsel sama indihome knp sih ente?bikin pgn ngmng kasar aja</t>
  </si>
  <si>
    <t>2021-09-24T04:40:53+00:00</t>
  </si>
  <si>
    <t>Perasaan yg lg gangguan indihome &amp;amp; telkomsel. Kenapa XL ikutan busuk begini 😭</t>
  </si>
  <si>
    <t>2021-09-24T04:39:37+00:00</t>
  </si>
  <si>
    <t>@xrksnd Untuk informasi atau keluhan seputar IndiHome, silakan menghubungi rekan Telkom agar dapat dibantu melalui Facebook: IndiHome, Twitter: IndiHome, atau Call Center Telkom: 147. Tks:) -Kia (2/2)</t>
  </si>
  <si>
    <t>2021-09-24T04:37:52+00:00</t>
  </si>
  <si>
    <t>Setelah publik diramaikan dengan berita down nya jaringan Telkomsel &amp;amp; IndiHome, baru-baru ini informasi susulan terkait layanan internet kembali ramai. Sedulur tahu tidak? Ada kabar yg menghebohkan bahwa layanan internet akan mati total pada 24 dini hari hingga 30-09-21 mendatang https://t.co/8SLXs2FA9z</t>
  </si>
  <si>
    <t>2021-09-24T04:28:59+00:00</t>
  </si>
  <si>
    <t>konon katanya.. indihome &amp;amp; telkomsel baru bisa normal minim 2 minggu lagi.. woww.. woww.. huehueh</t>
  </si>
  <si>
    <t>2021-09-24T04:08:10+00:00</t>
  </si>
  <si>
    <t>@riefb79 Hai, Kak. Maaf jadi gak nyaman. Untuk informasi atau keluhan seputar https://t.co/4XeEETQBya dan IndiHome, silakan menghubungi rekan Telkom agar dapat dibantu melalui: (1/2)</t>
  </si>
  <si>
    <t>2021-09-24T03:55:43+00:00</t>
  </si>
  <si>
    <t>Indihome / telkomsel orbit normal ndasmuuuu!!! @telkomsel https://t.co/piLalWkqYi</t>
  </si>
  <si>
    <t>2021-09-24T03:45:20+00:00</t>
  </si>
  <si>
    <t>Jgn Berhenti sampai situ Pak, kalau bisa App ini jadi KTP, SIM, BPJS, Rekening jenius, NPWP, KIS, Prakerja, PLN, Telkomsel, Indihome, Member Gym, kartu mart, Kopken https://t.co/ZPFJwPYacZ</t>
  </si>
  <si>
    <t>2021-09-24T03:36:26+00:00</t>
  </si>
  <si>
    <t>nga indihome nga telkomsel nga firstmedia pada mabok semua</t>
  </si>
  <si>
    <t>2021-09-24T03:29:42+00:00</t>
  </si>
  <si>
    <t>Jaga sore kemarin. Pasien rame. Telpon igd rusak. Mau konsul mesti beli paket telpon. Konsul via wa mesti nongkrong -literally- di depan igd krn ngirim gambar gagal trs. Fyi paket internet telkomsel. Nyampe rumah, wifi indihome, buka google pun lama. Sinyal telkomsel ga dpt.</t>
  </si>
  <si>
    <t>2021-09-24T03:29:20+00:00</t>
  </si>
  <si>
    <t>Indihome &amp;amp; telkomsel masih luemot banget. Sedang mempertimbangkan utk ganti provider</t>
  </si>
  <si>
    <t>2021-09-24T03:13:01+00:00</t>
  </si>
  <si>
    <t>Kartu perdana &amp;gt;&amp;gt; telkomsel, wifi &amp;gt;&amp;gt; indihome. Kelarrr!</t>
  </si>
  <si>
    <t>2021-09-24T02:54:49+00:00</t>
  </si>
  <si>
    <t>Ini telkomsel indihome kunaon deui anying</t>
  </si>
  <si>
    <t>2021-09-24T02:32:01+00:00</t>
  </si>
  <si>
    <t>gagal interview gara-gara Indihome+Telkomsel itu........🥲</t>
  </si>
  <si>
    <t>2021-09-24T02:29:08+00:00</t>
  </si>
  <si>
    <t>salah bnget wifi indihome kartu telkomsel:) kalo ngadat kan barengan asu</t>
  </si>
  <si>
    <t>2021-09-24T02:24:55+00:00</t>
  </si>
  <si>
    <t>@mcmillansmrs Indihome sm telkomsel sk bermasalah yaaa blkgn ini?</t>
  </si>
  <si>
    <t>2021-09-24T02:20:09+00:00</t>
  </si>
  <si>
    <t>Ini telkomsel dan indihome lagi jelek apa gimana sih 😡</t>
  </si>
  <si>
    <t>2021-09-24T02:10:16+00:00</t>
  </si>
  <si>
    <t>Telkomsel dan Indihome kombinasi yang busuk memang</t>
  </si>
  <si>
    <t>2021-09-24T02:09:52+00:00</t>
  </si>
  <si>
    <t>gara-gara Indihome sama Telkomsel enggaa jadi interview 😭😭😭😭😭😭 lag paraaaaaaahhhhhhh</t>
  </si>
  <si>
    <t>2021-09-24T02:05:26+00:00</t>
  </si>
  <si>
    <t>Perkiraan indihome &amp;amp; telkomsel perbaikan sebulan
wilayah yg terdampak gamas https://t.co/WhdmPA3fjr</t>
  </si>
  <si>
    <t>2021-09-24T02:00:51+00:00</t>
  </si>
  <si>
    <t>halo yg pake provider indihome apa masi down?? telkomsel jg kah??</t>
  </si>
  <si>
    <t>2021-09-24T01:50:49+00:00</t>
  </si>
  <si>
    <t>@rehan_peang @AHH59981630 @Telkomsel @IndiHome Dibohongi</t>
  </si>
  <si>
    <t>2021-09-24T01:47:27+00:00</t>
  </si>
  <si>
    <t>@IndiHome dan @Telkomsel plis dong plis plis plis ini gue bisa dimarahin :((</t>
  </si>
  <si>
    <t>2021-09-24T01:39:03+00:00</t>
  </si>
  <si>
    <t>Hoaks, Ini Bukan Foto Perbaikan Kabel Bawah Laut Telkomsel &amp;amp; Indihome https://t.co/PeYNPddazk</t>
  </si>
  <si>
    <t>2021-09-24T01:38:42+00:00</t>
  </si>
  <si>
    <t>di tempat kalian Telkomsel indihome bermasalah ga?</t>
  </si>
  <si>
    <t>2021-09-24T01:06:56+00:00</t>
  </si>
  <si>
    <t>Indihome dan telkomsel separah itukah?</t>
  </si>
  <si>
    <t>2021-09-24T01:02:52+00:00</t>
  </si>
  <si>
    <t>Btw gara-gara minggu kmrn indihome + telkomsel lemot dan red sky police uni juga ga tayang, gw jadi ngerewatch goblin dah masih nyimpen di hd, kangen gong yoo ngedrama huhu dan kangen bromance chaotic and lovey-dovey macem doggaebi and jeoseung saja ahjussi 🥺</t>
  </si>
  <si>
    <t>2021-09-24T01:01:43+00:00</t>
  </si>
  <si>
    <t>telkomsel sama indihome masih gangguan kah? sesusah itu intermetan hari ini😫</t>
  </si>
  <si>
    <t>2021-09-24T00:47:50+00:00</t>
  </si>
  <si>
    <t>@IndiHomeCare kira-kira kapan selesai proyek bawah laut nya kak? Saya pakai indihome dan telkomsel. Jaringannya sama2 down. Kasian anak saya gak bisa nonton cocomelon jadi uring uringan video buffering terus. 🥺</t>
  </si>
  <si>
    <t>2021-09-24T00:11:58+00:00</t>
  </si>
  <si>
    <t>@is_pelssy @BERKARYA_NET Pasti alatnya Telkomsel &amp;amp;indihome Made in China ya?🤣🤣🤣🤣
KW🤣🤣🤣🤣</t>
  </si>
  <si>
    <t>2021-09-24T00:11:56+00:00</t>
  </si>
  <si>
    <t>Dua Foto Perbaikan Kabel Bawah Laut Telkomsel dan Indihome Yang Beredar Ternyata Hoaks https://t.co/viCOWjbnFM</t>
  </si>
  <si>
    <t>2021-09-23T23:55:29+00:00</t>
  </si>
  <si>
    <t>@AkuDiyemmm Emang lagi bermasalah telkomsel ama indihome katanya</t>
  </si>
  <si>
    <t>2021-09-23T23:35:14+00:00</t>
  </si>
  <si>
    <t>@minieyeonie indihome telkomsel dan by.u anak buahnya segala tetekbengek nya wkwkwk</t>
  </si>
  <si>
    <t>2021-09-23T23:34:17+00:00</t>
  </si>
  <si>
    <t>@AHH59981630 @Telkomsel @IndiHome Huwaduh , tapi telkomsel bilang udah pulih dan normal kembali kenyataannya mah beloman normal sama sekali ini haduh :)</t>
  </si>
  <si>
    <t>2021-09-23T23:29:13+00:00</t>
  </si>
  <si>
    <t>@DediiAjii @Telkomsel @IndiHome 😀 Mana pernah</t>
  </si>
  <si>
    <t>2021-09-23T23:24:52+00:00</t>
  </si>
  <si>
    <t>@banteng_pbg @Telkomsel @IndiHome https://t.co/1G7XUTFKnh</t>
  </si>
  <si>
    <t>2021-09-23T23:21:34+00:00</t>
  </si>
  <si>
    <t>Gak ada kompensasi sama sekali??¿?? @Telkomsel
@IndiHome  https://t.co/dvCPP1IZon</t>
  </si>
  <si>
    <t>2021-09-23T23:00:01+00:00</t>
  </si>
  <si>
    <t>We're sorry again for the Glitch countdown of disolved of FOX &amp;amp; Disney Channel, due of connectivity issue ISP TelkomGroup (IndiHome / Telkomsel).
We've re-calulating on this countdown feed, We’re sorry for the apologizes inconvidence! 🙏🏻
Stay tune for more information.</t>
  </si>
  <si>
    <t>2021-09-23T22:44:43+00:00</t>
  </si>
  <si>
    <t>@dhikatf @IndiHome pengecekan bisa lebih akurat. Makasih :) -Mia (3/3)</t>
  </si>
  <si>
    <t>2021-09-23T22:44:36+00:00</t>
  </si>
  <si>
    <t>@dhikatf @IndiHome DM agar dibantu cek lebih lanjut dan privasi data terjaga:
1. Nomor HP,
2. Alamat (Kelurahan, Kecamatan dan Kota)
3. Nomor Telkomsel lain yang berkendala. 
Jika saat ini sedang berada di lokasi yang berkendala, bisa dikirimkan long lat yang terdapat di google maps agar (2/3)</t>
  </si>
  <si>
    <t>2021-09-23T22:44:13+00:00</t>
  </si>
  <si>
    <t>@dhikatf @IndiHome Hai, Kak Dhika. Maaf ya jadi ga nyaman. Terkait keluhan akses internet lambat, 
apakah sebelumnya sudah mencoba refresh jaringan dengan cara OFF-kan data service beberapa saat, kemudian ON-kan kembali? 
Jika sudah dan tetap sama, silakan Kakak infokan data berikut via (1/2)</t>
  </si>
  <si>
    <t>2021-09-23T22:42:33+00:00</t>
  </si>
  <si>
    <t>Hoaks, Ini Bukan Foto Perbaikan Kabel Bawah Laut Telkomsel &amp;amp; Indihome https://t.co/SuBQaFt8Us</t>
  </si>
  <si>
    <t>2021-09-23T22:24:25+00:00</t>
  </si>
  <si>
    <t>Min @Telkomsel @IndiHome ada kompensasi ndak? Wkwkwk https://t.co/8kOwPryyLU</t>
  </si>
  <si>
    <t>2021-09-23T22:20:42+00:00</t>
  </si>
  <si>
    <t>Min @Telkomsel  dan min @IndiHome 
Ini kok jaringan nya Lelet banget ya yaa .
Padahal aku bayar indihome selalu tanggal 5 . Gapernah telat</t>
  </si>
  <si>
    <t>2021-09-23T21:56:06+00:00</t>
  </si>
  <si>
    <t>@Telkomsel harusnya bebasin biaya langganan nih 1 bulan ini 
@IndiHome 
@IndiHomeCare 
#konpensasiTelkomsel</t>
  </si>
  <si>
    <t>2021-09-23T20:20:19+00:00</t>
  </si>
  <si>
    <t>Ancaman yang nyata itu bukan PKI, tp telkomsel dan indihome yang down sampe ga bs dipake kerja berhari2.</t>
  </si>
  <si>
    <t>2021-09-23T20:19:57+00:00</t>
  </si>
  <si>
    <t>Indihome
Telkomsel
Dan 
By.U 
Masih ngajak gelut</t>
  </si>
  <si>
    <t>2021-09-23T19:49:02+00:00</t>
  </si>
  <si>
    <t>fup indihome abis, telkomsel nya tai juga, seru sekali hidup ini nonton yotube 144p aja buffering</t>
  </si>
  <si>
    <t>2021-09-23T18:56:49+00:00</t>
  </si>
  <si>
    <t>@lovinheehi @IndiHome Halo kak, maaf jadi ga nyaman. Mengenai keluhan akses internet, pastiin udah coba OFF lalu On-kan Data Service. Kalo udah tapi masih sama, yuk DM nomor, tanggal Kejadian, lokasi kejadian, dan nomor lain yang berkendala sama, biar bisa dibantu pengecekan. Makasih :) –Beny</t>
  </si>
  <si>
    <t>2021-09-23T18:24:20+00:00</t>
  </si>
  <si>
    <t>Diluar pake Telkomsel dirumah pake indihome , definisi hari” perkontolan</t>
  </si>
  <si>
    <t>2021-09-23T18:21:18+00:00</t>
  </si>
  <si>
    <t>Dari kemarinnn indihome gue kaga lemot, kaga bermasalahhh dan gue berharap jangan sampe lahh. Dini hari langsung bermasalahh, hufftt untung masih ada @Telkomsel yang sinyal nya pollll terussss 👍</t>
  </si>
  <si>
    <t>2021-09-23T18:19:25+00:00</t>
  </si>
  <si>
    <t>indihome sm telkomsel lg tolol bgt dah</t>
  </si>
  <si>
    <t>2021-09-23T18:07:30+00:00</t>
  </si>
  <si>
    <t>emg bener dr tgl 24 indihome sama telkomsel mati total sampe tgl 30 ?</t>
  </si>
  <si>
    <t>2021-09-23T17:45:26+00:00</t>
  </si>
  <si>
    <t>the reason why internet error
Inspiration: a day when the internet has problems (IndiHome and Telkomsel)
#RecordofRagnarok 
#shuumatsunovalkyrie 
#Indonesia https://t.co/2vDXkFcdWr</t>
  </si>
  <si>
    <t>2021-09-23T17:41:52+00:00</t>
  </si>
  <si>
    <t>indihome ama telkomsel punya masalah hidup ape sih?</t>
  </si>
  <si>
    <t>2021-09-23T17:35:54+00:00</t>
  </si>
  <si>
    <t>@Badak30178042 Hi, Kak. Apakah Wifi yang digunakan adalah Indihome? Jika ya, silakan konfirmasi melalui :
1. Contact Center 147,
2. Twitter @IndiHome,
3. Facebook IndiHome,
4. Web https://t.co/SLWpOUFfgE ,
5. Email customercare@telkom. co. id .
Makasih :) -Ghia</t>
  </si>
  <si>
    <t>2021-09-23T17:35:24+00:00</t>
  </si>
  <si>
    <t>Sabar banget gue pake telkomsel sm indihome. Terlepas yg lagi rame tapi kan aing bayar. Sedangkan kerja kudu pake internet.</t>
  </si>
  <si>
    <t>2021-09-23T17:34:04+00:00</t>
  </si>
  <si>
    <t>@agungnandito @IndiHome @IndiHomeCare @NetflixID @Telkomsel Bener ya lagi masalah, kirain mah gue doang. Dari abis error hari Senin, kagak bisa netflix sampe skrg</t>
  </si>
  <si>
    <t>2021-09-23T17:25:56+00:00</t>
  </si>
  <si>
    <t>Tai anjing kalian @Telkomsel @IndiHome</t>
  </si>
  <si>
    <t>2021-09-23T17:25:28+00:00</t>
  </si>
  <si>
    <t>@banteng_pbg Lha gw uda bayar indihome, telkomsel berjuta juta tiap bulan msh disuruh nyelam lg..ya jelas gw protes inet lemot n gw g peduli telkom gmn cara benerinnya..</t>
  </si>
  <si>
    <t>2021-09-23T17:17:07+00:00</t>
  </si>
  <si>
    <t>Kabagean oge gening lemotnya indihome dan telkomsel</t>
  </si>
  <si>
    <t>2021-09-23T17:15:11+00:00</t>
  </si>
  <si>
    <t>Internetnya trouble lagi kah indihome dan telkomsel nii😤</t>
  </si>
  <si>
    <t>2021-09-23T16:53:38+00:00</t>
  </si>
  <si>
    <t>@radiusdanu @IndiHome @IndiHomeCare Hai Kak Damanik.Maaf ya, terkait kendala koneksi internet,sudah coba untuk on/off airplane mode atau data service?jk tetap sama, boleh infoin No. Hp,dan No. Hp Telkomsel lain yg berkendala via DM agar mimin bantu lebih lanjut dan privasi data terjaga.Tks:)-Kia</t>
  </si>
  <si>
    <t>2021-09-23T16:44:14+00:00</t>
  </si>
  <si>
    <t>Ciri ciri manusia tersabar nowadays: user indihome dan telkomsel pada saat yang bersamaan:)
Dan sy adalah manusia yg kehilangan kesabaran tsb.</t>
  </si>
  <si>
    <t>2021-09-23T16:36:10+00:00</t>
  </si>
  <si>
    <t>@mohammedchaidir @banteng_pbg @Telkomsel @IndiHome Setuju</t>
  </si>
  <si>
    <t>2021-09-23T16:28:03+00:00</t>
  </si>
  <si>
    <t>@Telkomsel Gabisa hotspotin ke laptop, mau buka valorant error terus. Gabisa ke load, giliran pake wifi indihome gabisa karena lemot ya harus pke data, tp datanya malah gajelas</t>
  </si>
  <si>
    <t>2021-09-23T16:21:35+00:00</t>
  </si>
  <si>
    <t>Ini indihome sm telkomsel joinan yg trouble?</t>
  </si>
  <si>
    <t>2021-09-23T16:20:48+00:00</t>
  </si>
  <si>
    <t>Dituduh selingkuh karena bales chat lama?ingat!!kabel internet telkomsel indihome di gigit hiu,ﾉﾉ</t>
  </si>
  <si>
    <t>2021-09-23T16:20:44+00:00</t>
  </si>
  <si>
    <t>@banteng_pbg @Telkomsel @IndiHome Telat bayar kan denda nih, kalo kalian dibayar ya tanggung jawab lelah gak lelah kan dibayar, dari semua bayaran bulanan para pengguna, beserta denda yg telat tadi, ini yg nyemplung laut jualan jasa, gak ada urusannya sama pengguna, mau didigigit megalodon yg penting udah bayar</t>
  </si>
  <si>
    <t>2021-09-23T16:18:02+00:00</t>
  </si>
  <si>
    <t>AH ILAH TELKOMSEL 😡😡😡 indihome</t>
  </si>
  <si>
    <t>2021-09-23T16:00:18+00:00</t>
  </si>
  <si>
    <t>@airaniiofifteen If vtuber viewers can go out they would riot in front of indihome/telkomsel for their creators</t>
  </si>
  <si>
    <t>2021-09-23T15:56:41+00:00</t>
  </si>
  <si>
    <t>@Telkomsel Jadi jam 7, saya ingin menggunakan aplikasi discord menggunakan provider telkomsel. Tapi tiba tiba ke disconnect sendiri. Sampai sekarang tidak bisa ke connect. Sedangkan user indihome bisa. Apakah ini dari pihak telkomselnya?</t>
  </si>
  <si>
    <t>2021-09-23T15:49:41+00:00</t>
  </si>
  <si>
    <t>@fithozee (1/2) Hai, Kak Fithozee . Maaf ya jadi gak nyaman. Untuk informasi atau keluhan seputar IndiHome, silakan menghubungi rekan Telkom agar dapat dibantu melalui:
1. Facebook: https://t.co/hnGjY8sZQq,
2. Twitter: https://t.co/JP9tMxJT3c,
3. Call Center Telkom: 147.</t>
  </si>
  <si>
    <t>2021-09-23T15:45:55+00:00</t>
  </si>
  <si>
    <t>@andreLeo__ Iya betul kak,Indihome dan Telkomsel kebetulan</t>
  </si>
  <si>
    <t>2021-09-23T15:44:36+00:00</t>
  </si>
  <si>
    <t>@Telkomsel Udah coba restart HP dan Network tapi masih sama. Switch ke Indihome-Data seluler juga masih sama.</t>
  </si>
  <si>
    <t>2021-09-23T15:43:50+00:00</t>
  </si>
  <si>
    <t>Telkomsel indihome emang visinya jadi provider tertolol seindonesia</t>
  </si>
  <si>
    <t>2021-09-23T15:41:31+00:00</t>
  </si>
  <si>
    <t>Aku marah² seharian jam segini jadi ga punya tenaga lagi buat kerja
Dahlah aku musuhan sama Jenius sama Indihome sama Telkomsel</t>
  </si>
  <si>
    <t>2021-09-23T15:36:37+00:00</t>
  </si>
  <si>
    <t>emang indihome sama telkomsel gaada bedanya asuuu https://t.co/fBfkvrlTk3</t>
  </si>
  <si>
    <t>2021-09-23T15:36:21+00:00</t>
  </si>
  <si>
    <t>@davidbruchmann Hi Mr David. Sorry to be uncomfortable. For information or complaints about https://t.co/4XeEETQBya and IndiHome, please contact Telkom partners :
1. Facebook: https://t.co/mAXM250Hn2,
2. Twitter: https://t.co/JP9tMxJT3c,
3. Telkom Call Center: 147.
Thanks :) -Chandz</t>
  </si>
  <si>
    <t>2021-09-23T15:34:14+00:00</t>
  </si>
  <si>
    <t>@bilboyzzz @strukhrt @williamimmnl @veve_official @Marvel @CaptainAmerica @IndiHome @Telkomsel AHAHHAHAHAHQHHWHQHQHAH</t>
  </si>
  <si>
    <t>2021-09-23T15:33:44+00:00</t>
  </si>
  <si>
    <t>@strukhrt @rafialfayadh @williamimmnl @veve_official @Marvel @CaptainAmerica @IndiHome @Telkomsel fyi https://t.co/uwMhqV6FEP</t>
  </si>
  <si>
    <t>2021-09-23T15:28:45+00:00</t>
  </si>
  <si>
    <t>Malem mas/mba admin mau tanya dong, bsk beneran jaringan telkomsel atau wifi dari indihome bakal susah sinyal? @Telkomsel @IndiHome 🥲</t>
  </si>
  <si>
    <t>2021-09-23T15:26:48+00:00</t>
  </si>
  <si>
    <t>ZOOM RENT &amp;amp; UPGRADE ‼️
✨ trusted legal n fastresp
✨ WA for order
https://t.co/8wNJElQp1E
t. sewa zoom premium murah upgrade zoom murah premium aplikasi prem Indihome Telkomsel Giring Indosat Anies Mahasiswa Rendy #ItsOkayToNotBeOkay #zonauang https://t.co/b5wDqlRxXX</t>
  </si>
  <si>
    <t>2021-09-23T15:26:29+00:00</t>
  </si>
  <si>
    <t>ZOOM RENT &amp;amp; UPGRADE ‼️
✨ trusted legal n fastresp
✨ WA for order
https://t.co/8wNJElQp1E
t. sewa zoom premium murah upgrade zoom murah premium aplikasi prem Indihome Telkomsel Giring Indosat Anies Mahasiswa Rendhy #zonauang https://t.co/b5wDqlRxXX</t>
  </si>
  <si>
    <t>2021-09-23T15:26:25+00:00</t>
  </si>
  <si>
    <t>Vpn jadi makin berasa manfaatnya pas jaringan telkomsel sama indihome bermasalah gini:))</t>
  </si>
  <si>
    <t>2021-09-23T15:19:03+00:00</t>
  </si>
  <si>
    <t>WOY ASLI INI TELKOMSEL SAMA INDIHOME NGAJAK RIBUT DEH TENGAH MALEM</t>
  </si>
  <si>
    <t>2021-09-23T15:18:19+00:00</t>
  </si>
  <si>
    <t>@bilboyzzz @williamimmnl @veve_official @Marvel @CaptainAmerica @IndiHome @Telkomsel AHHAHAHAHAHAHA</t>
  </si>
  <si>
    <t>2021-09-23T15:16:11+00:00</t>
  </si>
  <si>
    <t>@williamimmnl @veve_official @Marvel @CaptainAmerica @veve_official @IndiHome @Telkomsel lu ngumpul bertiga antri kita pukul2an</t>
  </si>
  <si>
    <t>2021-09-23T15:01:46+00:00</t>
  </si>
  <si>
    <t>@banteng_pbg @Telkomsel @IndiHome Telkomsel kan jual layanan, konsumen juga bayar. Harusnya kalo ada gangguan, konsumen mendapat ganti rugi...ingat pembayaran tetap jalan!</t>
  </si>
  <si>
    <t>2021-09-23T15:01:24+00:00</t>
  </si>
  <si>
    <t>@Telkomsel  indihome sucks currently some connections are not possible at all, others very slow</t>
  </si>
  <si>
    <t>2021-09-23T14:59:30+00:00</t>
  </si>
  <si>
    <t>@petricaraujo Kemarin mah indihome doang tic, sekarang provider telkomsel</t>
  </si>
  <si>
    <t>2021-09-23T14:58:54+00:00</t>
  </si>
  <si>
    <t>Ini kenapa sih pada ngeluh gak bisa update #iOS15 karena gangguan Indihome dan Telkomsel. Boro2 mikirin update iOS, kirim chat WA aja pake muter2, mampir ke Mall dulu kali ya baru terkirim.</t>
  </si>
  <si>
    <t>2021-09-23T14:57:18+00:00</t>
  </si>
  <si>
    <t>@zzhrkst SUMPH MASALAHNYA KARTU TELKOMSEL AND INDIHOME tuh bukan murah gt loh fee nya! Harusnya gak se abal ini anj, exploitative bgt! Mana kalau wifi kan ganti provider gak segampang beli baju or ganti kartu, it takes a lot of pre-set up yg bikin org males jugaa!</t>
  </si>
  <si>
    <t>2021-09-23T14:56:43+00:00</t>
  </si>
  <si>
    <t>Indihome telkomsel kontol betul.</t>
  </si>
  <si>
    <t>2021-09-23T14:47:10+00:00</t>
  </si>
  <si>
    <t>telkomsel + indihome. dahlah https://t.co/PWRSMmq3Za</t>
  </si>
  <si>
    <t>2021-09-23T14:35:04+00:00</t>
  </si>
  <si>
    <t>lumayan juga dapet gratis subret disney hotstar selama setahun, gara2 pake kartu halo. tapi ya mending telkomsel bilangin dah ke sodaranya tuh si indihome kalo bisa gratisin juga ya tagihan internet gw su 🥴🥴</t>
  </si>
  <si>
    <t>2021-09-23T14:32:56+00:00</t>
  </si>
  <si>
    <t>Woooi @Telkomsel @IndiHome mana ini internetnya? Indihome lemot, beralih hotspot ke paket data malah ga bisa akses sama sekali hadehh serba salah. Katanya udah dibenahin masalahnya, malah jadi gini dah apaan banget.</t>
  </si>
  <si>
    <t>2021-09-23T14:27:38+00:00</t>
  </si>
  <si>
    <t>@banteng_pbg @Telkomsel @IndiHome @tikoramadhan_id @KeiSora76</t>
  </si>
  <si>
    <t>2021-09-23T14:25:28+00:00</t>
  </si>
  <si>
    <t>@unmagnetism Telkomsel, indihome ga kenal</t>
  </si>
  <si>
    <t>2021-09-23T14:21:48+00:00</t>
  </si>
  <si>
    <t>Sedangkan pake kuota @Telkomsel  Alhmdllh Aman lumayan. Niat pasang wifi @IndiHome  @IndiHomeCare biar Istri seneng internetan, malah nambah pusing yang ada, dikira lebih baik, ternyata ngga sama sekali.</t>
  </si>
  <si>
    <t>2021-09-23T14:16:50+00:00</t>
  </si>
  <si>
    <t>Butuh waktu sampai sebulan untuk memperbaiki kabel laut Jasuka yang sempat bikin layanan IndiHome dan Telkomsel down pada Minggu (19/9). Ini penjelasan Telkom. https://t.co/bRNhLDobl3</t>
  </si>
  <si>
    <t>2021-09-23T14:09:11+00:00</t>
  </si>
  <si>
    <t>WAKTUNYA MINJAM HP EMAK GUE BUAT TETHERING KARENA INI INDIHOME SAMA TELKOMSEL KENAPA SI</t>
  </si>
  <si>
    <t>2021-09-23T14:08:47+00:00</t>
  </si>
  <si>
    <t>demi ya rabb indihome sama telkomsel menguras emosi</t>
  </si>
  <si>
    <t>2021-09-23T14:08:28+00:00</t>
  </si>
  <si>
    <t>Indihome sama telkomsel bikin maRRRAHHHHHH https://t.co/X8F2GqYfdQ</t>
  </si>
  <si>
    <t>2021-09-23T14:07:58+00:00</t>
  </si>
  <si>
    <t>@IndiHome @Telkomsel lo kalo lelet terus gue pindah haluan bnrn dh</t>
  </si>
  <si>
    <t>2021-09-23T14:07:37+00:00</t>
  </si>
  <si>
    <t>Wifi pake IndiHome, kartu data pake Telkomsel sama by.u 😭</t>
  </si>
  <si>
    <t>2021-09-23T13:54:34+00:00</t>
  </si>
  <si>
    <t>@infotwitwor_ Buzzer indihome &amp;amp; telkomsel turun gunung</t>
  </si>
  <si>
    <t>2021-09-23T13:50:15+00:00</t>
  </si>
  <si>
    <t>@banteng_pbg @Telkomsel @IndiHome anda di bayar berapa sama telkom?</t>
  </si>
  <si>
    <t>2021-09-23T13:49:18+00:00</t>
  </si>
  <si>
    <t>@airaniiofifteen POV: you're user indihome telkomsel i'm confused 
speed 40kbps :(</t>
  </si>
  <si>
    <t>2021-09-23T13:46:17+00:00</t>
  </si>
  <si>
    <t>sebel bgt mau send mf tp indihome + telkomsel lemot bgt parah gila</t>
  </si>
  <si>
    <t>2021-09-23T13:41:21+00:00</t>
  </si>
  <si>
    <t>@banteng_pbg @Telkomsel @IndiHome Kan ngk tiap hari ini kerjanya begitu?</t>
  </si>
  <si>
    <t>2021-09-23T13:39:48+00:00</t>
  </si>
  <si>
    <t>@Telkomsel Download speed indihome gak ada 100kb, telkomnyet juga beberapa situs gk bisa diakses apa apan sih</t>
  </si>
  <si>
    <t>2021-09-23T13:33:28+00:00</t>
  </si>
  <si>
    <t>mengapa saya pengguna indihome dan telkomsel secara bersamaan</t>
  </si>
  <si>
    <t>2021-09-23T13:26:02+00:00</t>
  </si>
  <si>
    <t>Beli perdana m3 cuma pengen coba netflix gw bs apa engga, dan ternyata iya bisa, indihome telkomsel netflix g kebuka 😆😆</t>
  </si>
  <si>
    <t>2021-09-23T13:24:44+00:00</t>
  </si>
  <si>
    <t>Nek Ksel Ki leren,merem,turu,rebahan 
Ojo njalok rabi sek Yo cantik😂
Ngertio ndunyo sek geger Goro" indihome Karo Telkomsel sek di dandani,pdo kyok awakmu seng angel Kon dandan.😂
@OjoKulinoMekso</t>
  </si>
  <si>
    <t>2021-09-23T13:23:52+00:00</t>
  </si>
  <si>
    <t>Indihome, Telkomsel… be nice to me. 🙏</t>
  </si>
  <si>
    <t>2021-09-23T13:23:09+00:00</t>
  </si>
  <si>
    <t>@lvdoyki katanya cuma jaringan Indosat, Telkomsel, Axis, Indihome?</t>
  </si>
  <si>
    <t>2021-09-23T13:22:12+00:00</t>
  </si>
  <si>
    <t>Ini yang terdampak dimana aja si? Soalnya di kota aku lancar2 aja serumah make telkomsel temen juga yang make indihome lancar. Kasian yang terdampak😭😭 https://t.co/Qpmq1xg8vU</t>
  </si>
  <si>
    <t>2021-09-23T13:21:48+00:00</t>
  </si>
  <si>
    <t>@mivggu emang indihome sm telkomsel anjing bgt</t>
  </si>
  <si>
    <t>2021-09-23T13:19:00+00:00</t>
  </si>
  <si>
    <t>Byu, indihome, telkomsel ngapasih anjing😫😫 lg kuliah ini astaga</t>
  </si>
  <si>
    <t>2021-09-23T13:17:45+00:00</t>
  </si>
  <si>
    <t>@jellyfancyst semua anak perusahaannya telkom kayaknya jelek bgt deh sinyalnya jujur dari indihome telkomsel sama by u</t>
  </si>
  <si>
    <t>2021-09-23T13:15:38+00:00</t>
  </si>
  <si>
    <t>@banteng_pbg @Telkomsel @IndiHome emang udah resiko pekerjaannya</t>
  </si>
  <si>
    <t>2021-09-23T13:12:32+00:00</t>
  </si>
  <si>
    <t>capek bgt sm internet dirumah. wifi indihome kartu telkomsel sm byu wkwk bye internet</t>
  </si>
  <si>
    <t>2021-09-23T13:11:44+00:00</t>
  </si>
  <si>
    <t>Ini indihome Telkomsel lemot lagi kah 😌</t>
  </si>
  <si>
    <t>2021-09-23T13:10:16+00:00</t>
  </si>
  <si>
    <t>@telkomsel palak x loh aku indihome kekgn telkomsel pun kekgini, kek taik</t>
  </si>
  <si>
    <t>2021-09-23T13:10:08+00:00</t>
  </si>
  <si>
    <t>@yinfutang gak cuma indihome njir telkomsel juga. gua meeting aja ga bisa liat share screen akhirnya gua pake smartfren anjir buat kerja dan meeting doang</t>
  </si>
  <si>
    <t>2021-09-23T13:04:16+00:00</t>
  </si>
  <si>
    <t>Ikan hiu santap kabel, 
Indihome -Telkomsel kesetin Google. Hahaha🤣 https://t.co/nWC3Ak6XjM</t>
  </si>
  <si>
    <t>2021-09-23T13:02:57+00:00</t>
  </si>
  <si>
    <t>@ryofury @Telkomsel indihome juga gitu dari kemarin kemarin sampe sekarang</t>
  </si>
  <si>
    <t>2021-09-23T13:01:20+00:00</t>
  </si>
  <si>
    <t>Telkomsel &amp;amp; Indihome tolong kerjasamanya ya🥲</t>
  </si>
  <si>
    <t>2021-09-23T12:59:24+00:00</t>
  </si>
  <si>
    <t>wifi pake indihome, paket data pake telkomsel. menghela napas aja sih gengs.</t>
  </si>
  <si>
    <t>2021-09-23T12:58:55+00:00</t>
  </si>
  <si>
    <t>Sinyal nya kenapa sihh anjirrr, cape banget sama Indihome &amp;amp; Telkomsel 😭</t>
  </si>
  <si>
    <t>2021-09-23T12:58:36+00:00</t>
  </si>
  <si>
    <t>Dan @Telkomsel tolong kerjasamanya. Indihome lagi gajelas, jaringan tsel juga ikut kacau</t>
  </si>
  <si>
    <t>2021-09-23T12:57:47+00:00</t>
  </si>
  <si>
    <t>Sebulan nunggu sinyal @Telkomsel &amp;amp; indihome kembali normal https://t.co/nIDeflLGkr</t>
  </si>
  <si>
    <t>2021-09-23T12:56:35+00:00</t>
  </si>
  <si>
    <t>Telkomsel sucks, indihome worst</t>
  </si>
  <si>
    <t>2021-09-23T12:51:47+00:00</t>
  </si>
  <si>
    <t>@moonseanne pengecekan lebih lanjut dari Jenius namun kami informasikan jika untuk provider yang digunakan adalah Telkomsel atau jaringan Indihome jika masih terkendala untuk akses silahkan bisa melakukan konfirmasi ke pihak provider terkait kendala akses tersebut.^RBN</t>
  </si>
  <si>
    <t>2021-09-23T12:50:19+00:00</t>
  </si>
  <si>
    <t>asu lah indihome sama telkomsel gabener lagi, capek ya akutu😭</t>
  </si>
  <si>
    <t>2021-09-23T12:47:49+00:00</t>
  </si>
  <si>
    <t>Indihome dan Telkomsel jgn berulah pliss</t>
  </si>
  <si>
    <t>2021-09-23T12:43:33+00:00</t>
  </si>
  <si>
    <t>Astaghfirullah…. Udah ditahan-tahan buat gak ngeluh, akhirnya ngeluh juga. Telkomsel ft indihome ya mampus</t>
  </si>
  <si>
    <t>2021-09-23T12:42:52+00:00</t>
  </si>
  <si>
    <t>Seperti yang diketahui bahwa pada hari Minggu (19/9/2021) sebagian internet Telkom dengan produknya IndiHome dan jaringan Telkomsel mengalami gangguan. Hal itu dikarenakan ada gangguan pada kabel data fiber optik bawah laut Jasuka di ruas Batam dan Pontianak.</t>
  </si>
  <si>
    <t>2021-09-23T12:37:07+00:00</t>
  </si>
  <si>
    <t>@BacotanBrili Berasa sing makek telkomsel/indihome kyak dpet cuma2 ya</t>
  </si>
  <si>
    <t>2021-09-23T12:36:27+00:00</t>
  </si>
  <si>
    <t>YaAllah capek bgt tiap vidcall-an pake indihome / telkomsel lawan bicara nya pasti “hah ngomong apasih gajelas” saking putus2nya</t>
  </si>
  <si>
    <t>2021-09-23T12:34:58+00:00</t>
  </si>
  <si>
    <t>@paulusr8 Hai, Kak . Untuk informasi atau keluhan seputar IndiHome, silakan menghubungi rekan Telkom agar dapat dibantu melalui:
1. Facebook: https://t.co/hnGjY8sZQq,
2. Twitter: https://t.co/JP9tMxJT3c,
3. Call Center Telkom: 147.
Semoga membantu. Makasih :) -Zabo</t>
  </si>
  <si>
    <t>2021-09-23T12:33:28+00:00</t>
  </si>
  <si>
    <t>@Telkomsel untuk wifi indihome gmna min?</t>
  </si>
  <si>
    <t>2021-09-23T12:31:24+00:00</t>
  </si>
  <si>
    <t>@adinLyaya Punya 2 hp,
Hp 1, telkomsel halo
Hp 2, By.U
dan di rumah, kosan, dan  kantor pake wifi indihome
🙂</t>
  </si>
  <si>
    <t>2021-09-23T12:29:00+00:00</t>
  </si>
  <si>
    <t>@firdarwt Hampir seminggu indihome &amp;amp; telkomsel gangguan ternyata gara gara ini...</t>
  </si>
  <si>
    <t>2021-09-23T12:26:39+00:00</t>
  </si>
  <si>
    <t>@DiiSAMASHii Pengguna Telkomsel atau Indihome nih pasti?</t>
  </si>
  <si>
    <t>2021-09-23T12:23:28+00:00</t>
  </si>
  <si>
    <t>ketika melihat jaringan @ indihome dan @ telkomsel https://t.co/NKz8ehiWJD</t>
  </si>
  <si>
    <t>2021-09-23T12:22:03+00:00</t>
  </si>
  <si>
    <t>Viral video perjuangan petugas perbaiki kabel bawah laut | jaringan indihome dan telkomsel down!
https://t.co/1PI973ijSq</t>
  </si>
  <si>
    <t>2021-09-23T12:19:17+00:00</t>
  </si>
  <si>
    <t>Tggl 24 user indihome/telkomsel say goodbye</t>
  </si>
  <si>
    <t>2021-09-23T12:19:15+00:00</t>
  </si>
  <si>
    <t>@CNNIndonesia Semua pelanggan Telkomsel donk, masa cm Indihome...</t>
  </si>
  <si>
    <t>2021-09-23T12:18:51+00:00</t>
  </si>
  <si>
    <t>indihome and telkomsel, you guys have one job</t>
  </si>
  <si>
    <t>2021-09-23T12:16:05+00:00</t>
  </si>
  <si>
    <t>@CNNIndonesia OWALAAAAAHHH HAHAHAHAHHAHAHAHAHA GANTI RUGI MACAM GIMANAAAAAAAAA …..
Yang ada, pelanggan tetap rugi bambaaaaaanggggggggg…. 
Emang nya datang ke kantor kalian itu gag butuh biaya ? Gag pake waktu ???? 
CAPEK DEH !!!
@TelkomIndonesia @IndiHome @IndiHomeCare @Telkomsel</t>
  </si>
  <si>
    <t>2021-09-23T12:14:48+00:00</t>
  </si>
  <si>
    <t>astagaaa ada aja drama yang tayang setelah nasi goreng, toefl firda, sekarang telkomsel indihome diramaikan oleh cashback25 ㅋㅋㅋㅋㅋㅋㅋㅋㅋㅋ</t>
  </si>
  <si>
    <t>2021-09-23T12:14:14+00:00</t>
  </si>
  <si>
    <t>oalah indihome sm telkomsel lagi bermasalah 🤡</t>
  </si>
  <si>
    <t>2021-09-23T12:12:56+00:00</t>
  </si>
  <si>
    <t>Combo paling mantap : wifi indihome, sekeluarga pake telkomsel. Sedap</t>
  </si>
  <si>
    <t>2021-09-23T12:11:04+00:00</t>
  </si>
  <si>
    <t>IndiHome dan Telkomsel Sempat Gangguan Jaringan, Perbaikan Dilakukan https://t.co/7SG7e3MNzm https://t.co/OHpTFbnjw5</t>
  </si>
  <si>
    <t>2021-09-23T12:10:44+00:00</t>
  </si>
  <si>
    <t>telkomsel indihome berantem aja lah kt</t>
  </si>
  <si>
    <t>2021-09-23T12:05:07+00:00</t>
  </si>
  <si>
    <t>Indihome dan telkomsel cacad banget!!!</t>
  </si>
  <si>
    <t>2021-09-23T12:03:20+00:00</t>
  </si>
  <si>
    <t>Memang taik... kau bayangkan sialnya udah aku pake indihome, pake lagi telkomsel @TelkomIndonesia @Telkomsel</t>
  </si>
  <si>
    <t>2021-09-23T12:03:08+00:00</t>
  </si>
  <si>
    <t>Watching Hospital Playlist special but my internet connection so bad 😭😭😭 thank you Telkomsel thank you Indihome</t>
  </si>
  <si>
    <t>2021-09-23T11:58:04+00:00</t>
  </si>
  <si>
    <t>aku kira yg lemot cuma Indihome sama telkomsel ternyata IM3 ikut ikut :')</t>
  </si>
  <si>
    <t>2021-09-23T11:57:00+00:00</t>
  </si>
  <si>
    <t>@ReaderoftheWind aaaa samaan Al, aku juga pakai telkomsel, wifi rumah pakai indihome 😩
telkomsel nya nggak ada sinyal sama sekali, kalau wifi masih bisa yah meskipun lemot 😭</t>
  </si>
  <si>
    <t>2021-09-23T11:56:27+00:00</t>
  </si>
  <si>
    <t>Btw, ada yg udh dapet “apresiasi” dari Telkomsel? Aku udah dong 🙌🙌🙌 blm tau nih Indihome kasi “apresiasi” apaan.. https://t.co/NrqSxSxqKO</t>
  </si>
  <si>
    <t>2021-09-23T11:55:28+00:00</t>
  </si>
  <si>
    <t>Ini Telkomsel ikut kena nerf kayak Indihome apa gimana?</t>
  </si>
  <si>
    <t>2021-09-23T11:53:49+00:00</t>
  </si>
  <si>
    <t>Sinyal @Telkomsel sama @IndiHome ngehek!</t>
  </si>
  <si>
    <t>2021-09-23T11:52:53+00:00</t>
  </si>
  <si>
    <t>@IndosatOoredoo 
Telkomsel down
Indihome down
Ini indosat kok ikut2an juga 😤😤😤👍</t>
  </si>
  <si>
    <t>2021-09-23T11:51:42+00:00</t>
  </si>
  <si>
    <t>Tak kenal lelah maintenance  @Telkomsel @IndiHome dalam mengatasi gangguan didasar laut kemarin. https://t.co/pZwQgNc9i2</t>
  </si>
  <si>
    <t>2021-09-23T11:49:10+00:00</t>
  </si>
  <si>
    <t>Indihome ngadat, telkomsel lelet, indosat yo melu melu ngadat, padahal ini di kota.
 Ngene kok meh gawe silicon valley 😭😭</t>
  </si>
  <si>
    <t>2021-09-23T11:48:02+00:00</t>
  </si>
  <si>
    <t>Telkomsel/indihome lancarnya kalo pke vpn🤔</t>
  </si>
  <si>
    <t>2021-09-23T11:44:51+00:00</t>
  </si>
  <si>
    <t>Tolong ya telkomsel sama indihome lagi ngapa dah minggu ini. Bikin emosi 🤨 Mau youteban aja udah kaya jaman ngewarnet tahun 2000an buffernya 🥲</t>
  </si>
  <si>
    <t>2021-09-23T11:44:35+00:00</t>
  </si>
  <si>
    <t>@soryu420 GW MENYALAHKAN INI SEMUA KE TELKOMSEL DAN INDIHOME PEPEK MALES BAT</t>
  </si>
  <si>
    <t>2021-09-23T11:41:28+00:00</t>
  </si>
  <si>
    <t>pake telkomsel sama indihome emg kombinasi sempurna</t>
  </si>
  <si>
    <t>2021-09-23T11:41:07+00:00</t>
  </si>
  <si>
    <t>Ini drop lagi yaa telkomsel sama indihome?</t>
  </si>
  <si>
    <t>2021-09-23T11:37:28+00:00</t>
  </si>
  <si>
    <t>GANGGU @Indihome @Telkomsel https://t.co/lIgsNCw2M0</t>
  </si>
  <si>
    <t>2021-09-23T11:35:06+00:00</t>
  </si>
  <si>
    <t>ini indihome sama telkomsel aku santet yhhhh</t>
  </si>
  <si>
    <t>2021-09-23T11:33:42+00:00</t>
  </si>
  <si>
    <t>@crabyyjoonie iiihh iya pasti pake indihome/telkomsel 🤔</t>
  </si>
  <si>
    <t>2021-09-23T11:29:54+00:00</t>
  </si>
  <si>
    <t>wifi pake indihome data pake telkomsel, nuhun pisan ih cepet pisan ieu</t>
  </si>
  <si>
    <t>2021-09-23T11:29:34+00:00</t>
  </si>
  <si>
    <t>Harusnya disaat2 operator segede @telkomsel @simpati @indihome dan segala anak2 nya pada error, ini saat nya operator/provider lain pada gembar gembor marketing. @XLAxiata_Tbk @indosat. Bukannya diem aeee</t>
  </si>
  <si>
    <t>2021-09-23T11:25:49+00:00</t>
  </si>
  <si>
    <t>besok, indihome sama telkomsel beneran bakal lelet? daritadi indihome udh mulai lelet banget, yaampun :(</t>
  </si>
  <si>
    <t>2021-09-23T11:25:28+00:00</t>
  </si>
  <si>
    <t>Baru ngeh internet telkomsel juga terganggu, ga bisa diakses sama sekali. Kirain Indihome doang</t>
  </si>
  <si>
    <t>2021-09-23T11:25:08+00:00</t>
  </si>
  <si>
    <t>indihome telkomsel back to normal</t>
  </si>
  <si>
    <t>2021-09-23T11:24:10+00:00</t>
  </si>
  <si>
    <t>Tolong indihome dan telkomsel kapan normal nya 🥲</t>
  </si>
  <si>
    <t>2021-09-23T11:21:24+00:00</t>
  </si>
  <si>
    <t>Ada habar jar indihome, telkomsel, dan indosat kena hilang jaringan dari tgl 25 sampai awal bulan, bujur lah /wal ?</t>
  </si>
  <si>
    <t>2021-09-23T11:20:46+00:00</t>
  </si>
  <si>
    <t>Plis ntar pas teuday tolong banget indihome sama telkomsel jangan ada masalah😭😭🙏</t>
  </si>
  <si>
    <t>2021-09-23T11:17:13+00:00</t>
  </si>
  <si>
    <t>@IndiHome @Telkomsel janjian mulu lo lemot nya minta ampunnnnn</t>
  </si>
  <si>
    <t>2021-09-23T11:17:00+00:00</t>
  </si>
  <si>
    <t>Jujur gabisa bedain jaringan @Telkomsel dan @IndiHome pas lg gangguan ato ngga soalnya keknya selalu butut 🤡</t>
  </si>
  <si>
    <t>2021-09-23T11:16:58+00:00</t>
  </si>
  <si>
    <t>Wifi Indihome, provider telkomsel
Selamat kamu jadi orang goa</t>
  </si>
  <si>
    <t>2021-09-23T11:10:59+00:00</t>
  </si>
  <si>
    <t>Ini telkomsel sama indihome kok pada lelet semua</t>
  </si>
  <si>
    <t>2021-09-23T11:10:24+00:00</t>
  </si>
  <si>
    <t>@goodboyraff @tahuwaliikk @yourcrushhzz @nksthi Ya justru krn gw ngga bilang spesifik kebijakan kyk gimana yg bikin narasi yg lu bangun jadi ketaker.
Dari awal yg dibahas indihome ngapain ngomongin Telkomsel.</t>
  </si>
  <si>
    <t>2021-09-23T10:58:22+00:00</t>
  </si>
  <si>
    <t>Wingi telkomsel sak indihome
Saiki PLN, hmm</t>
  </si>
  <si>
    <t>2021-09-23T10:52:50+00:00</t>
  </si>
  <si>
    <t>@infotwitwor_ semua gara” @IndiHome sama @Telkomsel bikin rusuh</t>
  </si>
  <si>
    <t>2021-09-23T10:48:32+00:00</t>
  </si>
  <si>
    <t>indihome telkomsel anjing gimana kalo kabtor lu gw bakar</t>
  </si>
  <si>
    <t>2021-09-23T10:40:30+00:00</t>
  </si>
  <si>
    <t>#berita #BeritaTerkini #BeritaJogja #BeritaJakarta #news #newsupdate #Viral #viraltiktok #viraltwitter #technology #techno #telkomsel #telkomseldown #telkomdown #telkom #IndiHome #indihomegangguan #indihomedown https://t.co/LXnwpiNwVx</t>
  </si>
  <si>
    <t>2021-09-23T10:40:06+00:00</t>
  </si>
  <si>
    <t>Lelet lagi Indihome dan Telkomsel (?)</t>
  </si>
  <si>
    <t>2021-09-23T10:37:54+00:00</t>
  </si>
  <si>
    <t>TELKOMSEL INDIHOME KEK TAIK</t>
  </si>
  <si>
    <t>2021-09-23T10:34:46+00:00</t>
  </si>
  <si>
    <t>telkomsel indihome gmn sih? tugasku banyak bgt sumpah demi allah ya, ada yg deadline nanti. pake data gabisa apalagi wifi halah anjing</t>
  </si>
  <si>
    <t>2021-09-23T10:33:00+00:00</t>
  </si>
  <si>
    <t>indihome sama telkomsel ngapa siii susah banget sinyalnya 😭</t>
  </si>
  <si>
    <t>2021-09-23T10:31:11+00:00</t>
  </si>
  <si>
    <t>ANJING LAH KONTOL INDIHOME TELKOMSEL KONTOL</t>
  </si>
  <si>
    <t>2021-09-23T10:24:13+00:00</t>
  </si>
  <si>
    <t>@kaaniimayo hambatan wifi indihome, kartu telkomsel</t>
  </si>
  <si>
    <t>2021-09-23T10:18:18+00:00</t>
  </si>
  <si>
    <t>wifi pake indihome, data pake telkomsel</t>
  </si>
  <si>
    <t>2021-09-23T10:09:11+00:00</t>
  </si>
  <si>
    <t>Admin Twitter Telkomsel sama Indihome udah 5 hari kira-kira kena mental ga ya 🙄</t>
  </si>
  <si>
    <t>2021-09-23T10:08:33+00:00</t>
  </si>
  <si>
    <t>@Me_igaLuh @IndiHome @Telkomsel Provider burik di pakai sis 🤣</t>
  </si>
  <si>
    <t>2021-09-23T10:06:57+00:00</t>
  </si>
  <si>
    <t>when you're using indihome, telkomsel, and jenius and you can't even tell which one or all of them having trouble</t>
  </si>
  <si>
    <t>2021-09-23T10:02:57+00:00</t>
  </si>
  <si>
    <t>emg bener besok indihome sama telkomsel mati total sampe tgl 30? ini ibuku ngomong terus takutnya korban tiktok 😭</t>
  </si>
  <si>
    <t>2021-09-23T09:48:30+00:00</t>
  </si>
  <si>
    <t>Kombo stres sekarang itu internet rumahnya pake indihome dan hapenya pake telkomsel. Padahal telkomsel paling bagus, tapi di kasus kaya gini jadi suram.</t>
  </si>
  <si>
    <t>2021-09-23T09:44:19+00:00</t>
  </si>
  <si>
    <t>@IndiHome Wifi Indihome gimana oiiii ngeleg bet dah, gue di semarang tepatnya di sampangan deket PDAM, gue pake telkomsel di tengah kota besar malah 3G, maknya gue pake WIFI Indihome. Trus gue harus ganti kartu atau gmn ? Tolong di perbaiki jaringan telkomsel di daerah Sampangan.</t>
  </si>
  <si>
    <t>2021-09-23T09:42:41+00:00</t>
  </si>
  <si>
    <t>@hiYano @IndiHome @Telkomsel Halahh 😂</t>
  </si>
  <si>
    <t>2021-09-23T09:42:15+00:00</t>
  </si>
  <si>
    <t>@yasza @IndiHome @Telkomsel Dikit.... Kalo ga salah ga sampe 20 rebu dah....😂</t>
  </si>
  <si>
    <t>2021-09-23T09:40:51+00:00</t>
  </si>
  <si>
    <t>@hiYano @IndiHome @Telkomsel Ehh kok enak 🤔</t>
  </si>
  <si>
    <t>2021-09-23T09:39:01+00:00</t>
  </si>
  <si>
    <t>Sempat beredar isu tentang putusnya kabel bawah laut yang menyebabkan jaringan internet Indihome dan Telkomsel terganggu akibat tergigit oleh ikan hiu, sejak minggu (19/9) sore.
https://t.co/L3WkgRQ5Po https://t.co/vhdNjP6YWb</t>
  </si>
  <si>
    <t>2021-09-23T09:37:50+00:00</t>
  </si>
  <si>
    <t>@IndiHomeCare Wifi Indihome gimana oiiii ngeleg bet dah, gue di semarang tepatnya di sampangan pake telkomsel aja leg bgt, trus gue harus ganti kartu atau gmn ? Udah sabar banget beberapa hari ini, tolong lahhhhh</t>
  </si>
  <si>
    <t>2021-09-23T09:37:16+00:00</t>
  </si>
  <si>
    <t>@IndiHome Wifi Indihome gimana oiiii ngeleg bet dah, gue di semarang tepatnya di sampangan pake telkomsel aja leg bgt, trus gue harus ganti kartu atau gmn ? Parah lama selama ini kahhh</t>
  </si>
  <si>
    <t>2021-09-23T09:23:51+00:00</t>
  </si>
  <si>
    <t>Untung bkn cutomer indihome atawa telkomsel https://t.co/kT0cZutSBs</t>
  </si>
  <si>
    <t>2021-09-23T09:22:41+00:00</t>
  </si>
  <si>
    <t>Seriusan ini indihome sama telkomsel masih belum bener juga apa gimana dah</t>
  </si>
  <si>
    <t>2021-09-23T09:19:42+00:00</t>
  </si>
  <si>
    <t>@MHamkaa @tirta_cipeng @IndiHome @IndiHomeCare Dari jumat malam. Minggu komplain dan masih lemot pengguna indihome dan telkomsel ini mau nyerah~</t>
  </si>
  <si>
    <t>2021-09-23T09:14:49+00:00</t>
  </si>
  <si>
    <t>@Telkomsel Kompensasi pengguna kartu paket data min. Kan kemarin yg indihome ga kena denda+pembayaran tagihan diundur. Yang pake kartu kasih perpanjangan masa aktif paket lah 🙄</t>
  </si>
  <si>
    <t>2021-09-23T09:13:28+00:00</t>
  </si>
  <si>
    <t>Ini yg error telkomsel, indihome atau airpods gue???</t>
  </si>
  <si>
    <t>2021-09-23T09:12:40+00:00</t>
  </si>
  <si>
    <t>@cennu_ Kkkk, iya digigit hiu dilautan batam pas malam minggu kemarin. Makanya indihome, telkomsel sama b.yu sempet down kemarin 😂</t>
  </si>
  <si>
    <t>2021-09-23T08:58:13+00:00</t>
  </si>
  <si>
    <t>@ijatbisabaca Siplah, harus consider pindah beneran ini… Keok pake telkomsel bareng sama indihome wkwk</t>
  </si>
  <si>
    <t>2021-09-23T08:41:53+00:00</t>
  </si>
  <si>
    <t>demiapasi smp skrg blm bisa nntn netflix bener gaaa warga indihome dan telkomsel?🥲</t>
  </si>
  <si>
    <t>2021-09-23T08:36:38+00:00</t>
  </si>
  <si>
    <t>https://t.co/yk2XNA8hqb
Telkomsel Klaim Seluruh Layanan Sudah Normal Kembali
#Telkomsel 
#Telkom 
#Viral 
#Indihome</t>
  </si>
  <si>
    <t>2021-09-23T08:36:37+00:00</t>
  </si>
  <si>
    <t>@_miqoru_ @rkr_47 @yoshuast @txtfrombrand Di Papua dulu sempat Indihome dan Telkomsel mati sebulan gak dapat kompensasi apa-apa...</t>
  </si>
  <si>
    <t>2021-09-23T08:33:49+00:00</t>
  </si>
  <si>
    <t>Perbaikan kabel telkom butuh waktu sebulan, apa kaga gondok yg pake telkomsel sama indihome</t>
  </si>
  <si>
    <t>2021-09-23T08:21:30+00:00</t>
  </si>
  <si>
    <t>@kemkominfo
Min bener nggak tanggal 24 september besok jaringan telkomsel dan indihome mati total?</t>
  </si>
  <si>
    <t>2021-09-23T08:21:19+00:00</t>
  </si>
  <si>
    <t>@banteng_pbg Terus maksudnya yg make telkomsel indihome suruh nyebur juga gitu??? Eta terangkanlah...!!!</t>
  </si>
  <si>
    <t>2021-09-23T08:07:30+00:00</t>
  </si>
  <si>
    <t>Baru 2 hari aja gw udah ngabisin 10GB kuota, beli paketan provider lain gara-gara indihome lemot &amp;amp; telkomsel kadang lemot juga 😭 
Bayar indihome sebulan 473rb tapi semalem buat netflixan aja ga bisa 🙄 semoga ada kompensasi buat tagihan bulan depan 🙂 https://t.co/IBRA6BITAx</t>
  </si>
  <si>
    <t>2021-09-23T08:07:28+00:00</t>
  </si>
  <si>
    <t>indihome n telkomsel gangguan lbih baik dijadikan hari libur nasional</t>
  </si>
  <si>
    <t>2021-09-23T08:07:24+00:00</t>
  </si>
  <si>
    <t>@derbyberbenia @IndiHome Duh, Yuki. Cepet beres ya. @Telkomsel kemarin cepet banget nyelesaiin masalah. Mestinya @IndiHome bisa juga ya</t>
  </si>
  <si>
    <t>2021-09-23T08:06:13+00:00</t>
  </si>
  <si>
    <t>@jenarubyjanes Pasti pake indihome sm Telkomsel ya</t>
  </si>
  <si>
    <t>2021-09-23T08:05:03+00:00</t>
  </si>
  <si>
    <t>@HRiyandhita @IndiHome @Telkomsel @IndiHomeCare Yongenggggggggggg</t>
  </si>
  <si>
    <t>2021-09-23T06:21:08+00:00</t>
  </si>
  <si>
    <t>Indihome telkomsel ngentot</t>
  </si>
  <si>
    <t>2021-09-23T06:17:25+00:00</t>
  </si>
  <si>
    <t>@xolovely_win @evi_angelia81 @bunda_diviqyus @ibundanyasalzam Ya lgi di perbaiki telkomsl sm indihome kan sm ak pake telkomsel masih lncar</t>
  </si>
  <si>
    <t>2021-09-23T06:14:52+00:00</t>
  </si>
  <si>
    <t>Gangguan pada kabel laut Jawa, Sumatera, Kalimantan (Jasuka) yang menyebabkan koneksi internet Indihome dan Telkomsel mengalami gangguan di sejumlah daerah beberapa waktu lalu diprediksi akan memakan waktu sekitar satu bulan untuk dilakukan perbaikan.
#NarasiNewsroom https://t.co/N5DMBJfI8N</t>
  </si>
  <si>
    <t>2021-09-23T06:04:57+00:00</t>
  </si>
  <si>
    <t>Indihome or tsel or basically telkomsel based signal, FIX IT PLEEK https://t.co/OoD7mOKft9</t>
  </si>
  <si>
    <t>2021-09-23T06:01:40+00:00</t>
  </si>
  <si>
    <t>TELKOMSEL INDIHOME SAMA AJA BIKIN DARAH TINGGI🤬🤬🤬🤬</t>
  </si>
  <si>
    <t>2021-09-23T06:01:35+00:00</t>
  </si>
  <si>
    <t>@Ekojuandi21 Yang komen suruh jangan ngeluh FIX BUKAN PENGGUNA TELKOMSEL &amp;amp; INDIHOME. Bayar mahal 3 hari gangguan ya stres lah woy</t>
  </si>
  <si>
    <t>2021-09-23T05:59:44+00:00</t>
  </si>
  <si>
    <t>mau pake wifi tapi indihome, pake celullar data tapi telkomsel, my life is a joke</t>
  </si>
  <si>
    <t>2021-09-23T05:44:46+00:00</t>
  </si>
  <si>
    <t>@IndiHome @IndiHomeCare @TelkomIndonesia @Telkomsel @kemkominfo @KemenBUMN 
Sudah 3 hari down, hitungannya pelanggan dapat kompensasi ya kan? 
#telkomdown #indihomedown #internetdown #telkomsel #IndiHome</t>
  </si>
  <si>
    <t>2021-09-23T02:53:39+00:00</t>
  </si>
  <si>
    <t>@Yamete_1K3h Hai, Kak. Maaf jadi gak nyaman. Untuk informasi atau keluhan seputar https://t.co/4XeEETQBya dan IndiHome, silakan menghubungi rekan Telkom agar dapat dibantu melalui:
1. Facebook: https://t.co/hnGjY8sZQq,
2. Twitter: https://t.co/JP9tMxJT3c, (1/2)</t>
  </si>
  <si>
    <t>2021-09-23T02:52:35+00:00</t>
  </si>
  <si>
    <t>lemottnyaa indihome ama telkomsel ihh:(
mau pkein hotspot ke laptop juga ttp susah karna paket internetan pake kartu tsell.😭😭</t>
  </si>
  <si>
    <t>2021-09-23T02:52:27+00:00</t>
  </si>
  <si>
    <t>Hihihi dimana mana itu ada punish dan reward mas bro,
Konsumen telat bayar kena denda (indihome) telkomsel telat isi pulsa kartu mati. 
Itu punish korporasi kepada pelanggan, lah korporasi kalo merugikan pelanggan apa kudu dapat reward juga? https://t.co/MUvnVmsIRU</t>
  </si>
  <si>
    <t>2021-09-23T02:51:39+00:00</t>
  </si>
  <si>
    <t>yang suka ngeluh karena pelanggan indihome dan telkomsel ngeluh barangkali mau gajinya berenti karena pelanggan pada minggat ke provider sebelah? https://t.co/J9Dxe29qW6</t>
  </si>
  <si>
    <t>2021-09-23T02:46:03+00:00</t>
  </si>
  <si>
    <t>telkomsel indihome sama aja makan kentut</t>
  </si>
  <si>
    <t>2021-09-23T02:43:23+00:00</t>
  </si>
  <si>
    <t>@Telkomsel Min kenapa indihome untuk game online gk bisa yah? Yg lain aman aja kenapa bsa gitu min @Telkomsel</t>
  </si>
  <si>
    <t>2021-09-23T02:35:27+00:00</t>
  </si>
  <si>
    <t>@Telkomsel Detail keluhannya, koneksi kalian dan Indihome sejak hari Minggu 19 September 2021 di Ubud-Bali gak stabil. Itu aja. Mau sampe kapan gak stabilnya?</t>
  </si>
  <si>
    <t>2021-09-23T02:32:15+00:00</t>
  </si>
  <si>
    <t>Kelen mati lagi? @IndiHome @Telkomsel mau mati berapa lama lagi? Aku udh nambah paket seminggu loh buat bs tether dr HP ke laptop, ini mau ngaco lagi gitu?! https://t.co/7YgQh0kFzz</t>
  </si>
  <si>
    <t>2021-09-23T02:31:22+00:00</t>
  </si>
  <si>
    <t>Mulai membaik nih, katanya @TelkomCare @Telkomsel #telkomsel #IndiHome https://t.co/AG3biGHqwg</t>
  </si>
  <si>
    <t>2021-09-23T02:30:53+00:00</t>
  </si>
  <si>
    <t>Biasanya kan orang bilang telkomsel dan indihome itu yang nyampe ke pelosok2 karena monopoli, bisnis. Tapi kemarin aku liat ada yang bilang, justru mereka sebagai bumn laksanain amanat negara agar masyarakat dapet akses internet, makanya segitu luas jangkauannya.</t>
  </si>
  <si>
    <t>2021-09-23T02:29:43+00:00</t>
  </si>
  <si>
    <t>@NabilaRafaela @HaloBCA @IndiHome @IndiHomeCare @Telkomsel BCA emang sering gangguan wajar lah</t>
  </si>
  <si>
    <t>2021-09-23T00:50:02+00:00</t>
  </si>
  <si>
    <t>Ga ada kompensasi dari kalian? @IndiHome @Telkomsel</t>
  </si>
  <si>
    <t>2021-09-23T00:45:19+00:00</t>
  </si>
  <si>
    <t>@banteng_pbg Baru tau jadi selama ini pelanggan @Telkomsel dan @IndiHome dapat layanan gratis toh?</t>
  </si>
  <si>
    <t>2021-09-23T00:40:36+00:00</t>
  </si>
  <si>
    <t>Jaringan Indihome dan Telkomsel masih bermasalahkah?</t>
  </si>
  <si>
    <t>2021-09-23T00:33:31+00:00</t>
  </si>
  <si>
    <t>Indihome &amp;amp; Telkomsel jan sampe mati Suri dah https://t.co/fuPRnyEfeK</t>
  </si>
  <si>
    <t>2021-09-23T00:33:09+00:00</t>
  </si>
  <si>
    <t>@republikwakanda Cc @IndiHome @Telkomsel</t>
  </si>
  <si>
    <t>2021-09-23T00:24:44+00:00</t>
  </si>
  <si>
    <t>sepertinya masih banyak pelanggan indihome dan telkomsel yang mengeluh dengan gangguan jaringan dan kualitas layanan dari provider plat merah ini.
#indihomedown #IndiHome #IkatanCinta #IkatanCintaEp444 #DONT_FIGHT_THE_FEELING https://t.co/EeL2HqbDBh</t>
  </si>
  <si>
    <t>2021-09-23T00:23:55+00:00</t>
  </si>
  <si>
    <t>@banteng_pbg Owh pulsa Telkomsel karo Indihome saiki gratis ya, mulaneng sing langganan ora olih pada ngeluh, wong apa-apa mbayar koh arep ngeluh ora olih..</t>
  </si>
  <si>
    <t>2021-09-23T00:20:51+00:00</t>
  </si>
  <si>
    <t>@rezzmawan @MolaTVSport @IndiHome @Telkomsel Ini mau jadi tumbal apa gimana kok berkorban</t>
  </si>
  <si>
    <t>2021-09-23T00:11:30+00:00</t>
  </si>
  <si>
    <t>Telkomsel sama indihome bkl mati mulai bsk? sampek 6 hari???? w anjirrrr gwe gatau bakal senolep apaaaa, w arghhhhhhhhhhhh mau ganti kartuuuuu aja lah</t>
  </si>
  <si>
    <t>2021-09-23T00:05:59+00:00</t>
  </si>
  <si>
    <t>Wifine indihome kartune telkomsel = 😭</t>
  </si>
  <si>
    <t>2021-09-22T23:58:22+00:00</t>
  </si>
  <si>
    <t>kalau gratisan disney+ nya super kenceng:
(1) gimana muterin disney saat sinyal telkomsel indihome kacrut.
(2) artinya kerusakan kabel super parah sehingga dikasih kompensasi sampai sebesar disney setahun</t>
  </si>
  <si>
    <t>2021-09-22T23:54:41+00:00</t>
  </si>
  <si>
    <t>@listongs Indihome telkomsel lancar...Jatim tapi..</t>
  </si>
  <si>
    <t>2021-09-22T23:54:33+00:00</t>
  </si>
  <si>
    <t>@jolofairy Indihome telkomsel sama indosat kan? Mudah²an cuma rumor dah</t>
  </si>
  <si>
    <t>2021-09-22T23:46:31+00:00</t>
  </si>
  <si>
    <t>@anisahmaterinaa Hai, Kak Anisah. Maaf, apa yg dimaksud layanan IndiHome Jika iya, mimin infoin seputar keluhan atau kendala layanan Indihome, silakan hubungi twitter @IndiHome, FB Indihome atau call center 147 ya. Semoga membantu. Makasih :) - Lin</t>
  </si>
  <si>
    <t>2021-09-22T23:45:04+00:00</t>
  </si>
  <si>
    <t>@anisahmaterinaa Hai, Kak Anisah. Maaf ya. untuk informasi atau keluhan seputar https://t.co/4XeEETQBya dan IndiHome, silakan menghubungi rekan Telkom agar dapat dibantu melalui Facebook: IndiHome, Twitter: IndiHome, atau Call Center Telkom: 147. Tks:) -Kia</t>
  </si>
  <si>
    <t>2021-09-22T23:32:49+00:00</t>
  </si>
  <si>
    <t>Berulah terosssssssssssssssssss tiap 2 menit gini LOLL Indihome indihomecare telkomsel https://t.co/TnFGhagcdA</t>
  </si>
  <si>
    <t>2021-09-22T23:32:34+00:00</t>
  </si>
  <si>
    <t>@banteng_pbg Org pake telkomsel dan indihome tu bayar. Bukan Gratis. Wajar la org komplen krna sdh bayar. Emvnya pulsa telkomsel bayarnya di belakang????bayar di depan.</t>
  </si>
  <si>
    <t>2021-09-22T23:20:00+00:00</t>
  </si>
  <si>
    <t>Kabel Bawah Laut Digigit Hiu Disebut Jadi Penyebab Jaringan IndiHome dan Telkomsel Down, Ini Faktanya
https://t.co/9GgFhT9DN4</t>
  </si>
  <si>
    <t>2021-09-22T23:19:19+00:00</t>
  </si>
  <si>
    <t>Terlalu menggantungkan diri sama indihome dan telkomsel, akhirnya mengaktifkan lagi nomor. 3 buat koneksi internet</t>
  </si>
  <si>
    <t>2021-09-22T23:18:03+00:00</t>
  </si>
  <si>
    <t>Simak cara cek lolos Kartu Prakerja gelombang 21 | Beredar video menyebut gangguan Indihome dan Telkomsel karena kabel digigit hiu. Info ini hoaks. https://t.co/9DnUPTpbFw</t>
  </si>
  <si>
    <t>2021-09-22T23:12:18+00:00</t>
  </si>
  <si>
    <t>@Telkomsel @IndiHome gak pernah update... Komunikasi parah</t>
  </si>
  <si>
    <t>2021-09-22T23:01:08+00:00</t>
  </si>
  <si>
    <t>Hoax Video Ikan Hiu Bikin Jaringan Telkomsel dan IndiHome Ngedrop https://t.co/jPooihQg5c</t>
  </si>
  <si>
    <t>2021-09-22T22:42:33+00:00</t>
  </si>
  <si>
    <t>Hoax Video Ikan Hiu Bikin Jaringan Telkomsel dan IndiHome Ngedrop https://t.co/e85wad8ZPG</t>
  </si>
  <si>
    <t>2021-09-22T21:01:09+00:00</t>
  </si>
  <si>
    <t>Yang ga pake telkomsel ataupun indihome please tetep streaming sticker yaaa😭😭😭😭😭</t>
  </si>
  <si>
    <t>2021-09-22T20:33:19+00:00</t>
  </si>
  <si>
    <t>Pada marah marah telkomsel sama indihome lemot, makanya pake XL kalian tuh. Jangan pake telkomsel, jahat dia mah. Di Papua jaringannya di batasi, terus dulu pernah di Bali, nge-share supaya masyarakat pro-reklamasi. :)
Bismilah 50% saham XL. @XLAxiata_Tbk 😂😂</t>
  </si>
  <si>
    <t>2021-09-22T19:33:12+00:00</t>
  </si>
  <si>
    <t>saya ingin mengerjakan tugas @IndiHome @Telkomsel @byu_id yang tercinta dan ku kasihi</t>
  </si>
  <si>
    <t>2021-09-22T19:29:45+00:00</t>
  </si>
  <si>
    <t>indihome why? telkomsel why?</t>
  </si>
  <si>
    <t>2021-09-22T19:07:56+00:00</t>
  </si>
  <si>
    <t>Jadi intinya, kalo besok gua gak bisa hadir kuliah dan praktikum, dan harus ngulang matkul, itu semua disebabkan oleh indihome serta telkomsel. Gua gak mau tau, pokoknya mereka harus tanggung jawab, bagaimanapun caranya</t>
  </si>
  <si>
    <t>2021-09-22T18:06:47+00:00</t>
  </si>
  <si>
    <t>Indihome sama Telkomsel udah lancar</t>
  </si>
  <si>
    <t>2021-09-22T17:54:28+00:00</t>
  </si>
  <si>
    <t>@IndiHomeCare @Telkomsel @byu_id @IndiHome Telat mmf, ini saya udah ganti ke XL Home @XLAxiata_Tbk</t>
  </si>
  <si>
    <t>2021-09-22T17:36:55+00:00</t>
  </si>
  <si>
    <t>Dari abis Indihome dan Telkomsel error, gua jadi kagak bisa netflix. Kenapa bisa demikian sik?</t>
  </si>
  <si>
    <t>2021-09-22T17:31:25+00:00</t>
  </si>
  <si>
    <t>Ini telkomsel sama indihome masih error ya?</t>
  </si>
  <si>
    <t>2021-09-22T17:26:37+00:00</t>
  </si>
  <si>
    <t>Ingat, segala sesuatu itu milik Allah, bisa kembali ke penciptanya. Termasuk Indihome dan Telkomsel 🙏🏻</t>
  </si>
  <si>
    <t>2021-09-22T17:24:03+00:00</t>
  </si>
  <si>
    <t>@nuee_eeee Pengguna selain telkomsel/indihome : https://t.co/7sVSY5MXgi</t>
  </si>
  <si>
    <t>2021-09-22T17:22:40+00:00</t>
  </si>
  <si>
    <t>Aaa bodo amat deh telat ngumpul tugasnya ya gmna indihome ama telkomsel gue masih flop bgt jaringannya:(</t>
  </si>
  <si>
    <t>2021-09-22T17:10:16+00:00</t>
  </si>
  <si>
    <t>Hari ini hari melelahkan abis cod dan do lalu mengerjakan tugas dengan jaringan terbatas dikarenakan kabel seluruh indihome dan telkomsel tenggelam🥺</t>
  </si>
  <si>
    <t>2021-09-22T17:05:08+00:00</t>
  </si>
  <si>
    <t>Cek Fakta: Jaringan IndiHome dan Telkomsel Down Disebut akibat Kabel Bawah Laut Digigit Hiu
https://t.co/nq6e8t4V1e via @tribunnews</t>
  </si>
  <si>
    <t>2021-09-22T16:52:51+00:00</t>
  </si>
  <si>
    <t>@pln_123 Kan gini ya, internet anda tau sendiri lg keos nih telkomsel dan indihome. Masa harus ke warnet dulu atau pinjem HP temen (iya kalo serumah, kalo engga?) baru bisa akses KEMUDAHAN? 
Bukan minta maaf sih, tapi perbaiki bung!! 🤌🏻🤌🏻🤌🏻</t>
  </si>
  <si>
    <t>2021-09-22T16:52:44+00:00</t>
  </si>
  <si>
    <t>@banteng_pbg Maaf cuma mau jawab aja, layanan yang ada pada telkomsel dan indihome gratis? Kalau gratis, anda tulis seperti itu wajar, jadi ngotak dikit ya, gunain otak kiri dan kanannya, biar gk pincang</t>
  </si>
  <si>
    <t>2021-09-22T16:50:17+00:00</t>
  </si>
  <si>
    <t>@nksthi @Telkomsel  @IndiHome</t>
  </si>
  <si>
    <t>2021-09-22T16:49:26+00:00</t>
  </si>
  <si>
    <t>@banteng_pbg Indihome dan Telkomsel itu penyedia jasa dan kita pengguna jasa mereka dan kita itu Bayar ga minta gratis apa salah kalo sebagai org yang udah membayar kalo kita protes pelayanan mereka yang ga optimal</t>
  </si>
  <si>
    <t>2021-09-22T16:46:35+00:00</t>
  </si>
  <si>
    <t>trus gue juga pengguna indihome sama telkomsel</t>
  </si>
  <si>
    <t>2021-09-22T16:41:46+00:00</t>
  </si>
  <si>
    <t>@banteng_pbg Yang nyebur bukan karyawan Telkomsel atau Indihome khan. Itu peselam profesional yg dibayar oleh Telkomsel atau Indihome. Gak usah ngegas sok jago gitu. Ora ngapak ora kepenak ...</t>
  </si>
  <si>
    <t>2021-09-22T16:29:17+00:00</t>
  </si>
  <si>
    <t>@nksthi bjilak ngakak tenan🥲
nggo indihome, paketane telkomsel meneehh🥲rekae ganti tsel ben apik jaringane, malaaahhhh🤯</t>
  </si>
  <si>
    <t>2021-09-22T16:19:55+00:00</t>
  </si>
  <si>
    <t>jelek bange indihome sama telkomsel huaaa</t>
  </si>
  <si>
    <t>2021-09-22T16:16:25+00:00</t>
  </si>
  <si>
    <t>@eddy_wees @Telkomsel @IndiHome 😊🙏</t>
  </si>
  <si>
    <t>2021-09-22T16:09:26+00:00</t>
  </si>
  <si>
    <t>bener-bener harus bersabar pengguna indihome dan Telkomsel</t>
  </si>
  <si>
    <t>2021-09-22T16:01:31+00:00</t>
  </si>
  <si>
    <t>Pengguna indihome dan telkomsel bisa mampir sini 😂 https://t.co/grtyapeFe9</t>
  </si>
  <si>
    <t>2021-09-22T15:54:10+00:00</t>
  </si>
  <si>
    <t>budak! yg pakai indihome atau telkomsel sabar² yak yeee :') https://t.co/Hg5LL4bacD</t>
  </si>
  <si>
    <t>2021-09-22T15:14:33+00:00</t>
  </si>
  <si>
    <t>@NAVY_INA Indihome telkomsel di putus dulu sampe 30,  yang ultah di tunda jadi november wkwk</t>
  </si>
  <si>
    <t>2021-09-22T14:30:38+00:00</t>
  </si>
  <si>
    <t>Telkomsel-Indihome belum normal yaa? 
Gpp deh healingku lancar dan gak ada notifikasi juga:)</t>
  </si>
  <si>
    <t>2021-09-22T14:30:32+00:00</t>
  </si>
  <si>
    <t>cape dah indihome ama telkomsel napa error mulu</t>
  </si>
  <si>
    <t>2021-09-22T14:27:02+00:00</t>
  </si>
  <si>
    <t>indihome lagi gangguan, HP pakai kartunya telkomsel terus kadang gangguan juga. wkwkwkw</t>
  </si>
  <si>
    <t>2021-09-22T14:26:44+00:00</t>
  </si>
  <si>
    <t>@IndiHomeCare @kemkominfo 
Nomor Internet indihome: 122433325537
Detail keluhan:
Dari tgl 18 Sept 2021 sampai hari ini 22 Sept 2021 tidak bs nonton disney+hotstar pakai wifi indihome!
Klo pakai wifi hp telkomsel bisa
Rugi bayar disney+hotstar dan rugi bayar indihome!</t>
  </si>
  <si>
    <t>2021-09-22T14:23:55+00:00</t>
  </si>
  <si>
    <t>indihome dirumah lagi lemot bgt, myrepublic jg modemnya lg error, DAN entah kenapa 4G telkomsel lg lemot jg, dah 3 hari struggling bgt mo buka medsos doang :') (kebayang lah ye klo kelas onlen gmn 😊) https://t.co/UlDXTrULdz</t>
  </si>
  <si>
    <t>2021-09-22T14:17:47+00:00</t>
  </si>
  <si>
    <t>Hujan + pake indihome + pake telkomsel : Ehehehheheheheheheheh</t>
  </si>
  <si>
    <t>2021-09-22T14:16:11+00:00</t>
  </si>
  <si>
    <t>pls indihome &amp;amp; telkomsel mohon kerja samanya, jgn lelet" amat kek w mau ngebut materi 😭</t>
  </si>
  <si>
    <t>2021-09-22T14:15:56+00:00</t>
  </si>
  <si>
    <t>Indihome... indie banget ya
Telkomsel... tellgat banget</t>
  </si>
  <si>
    <t>2021-09-22T14:14:06+00:00</t>
  </si>
  <si>
    <t>@Normaislamiah Wifi ku indihome data ku telkomsel wkwk bagusan pake data bet kalo aku mah sabar ya norma jangan marah marah 😂</t>
  </si>
  <si>
    <t>2021-09-22T14:09:36+00:00</t>
  </si>
  <si>
    <t>/wal telkomsel, indihome, lawan by,u lancar lah sudah? ss akan speed test buahan km pang</t>
  </si>
  <si>
    <t>2021-09-22T14:09:14+00:00</t>
  </si>
  <si>
    <t>Indihome telkomsel malem ini makin tolol</t>
  </si>
  <si>
    <t>2021-09-22T14:09:12+00:00</t>
  </si>
  <si>
    <t>ya Allah semenjak indihome Telkomsel bermasalah tl sepi banget sumpah dah</t>
  </si>
  <si>
    <t>2021-09-22T14:06:23+00:00</t>
  </si>
  <si>
    <t>@rey_naldodaniel @IndiHome @Telkomsel Sabar</t>
  </si>
  <si>
    <t>2021-09-22T14:05:58+00:00</t>
  </si>
  <si>
    <t>Wifinya indihome, kartunya telkomsel. Dunia terasa hampa</t>
  </si>
  <si>
    <t>2021-09-22T14:03:07+00:00</t>
  </si>
  <si>
    <t>@Telkomsel @IndiHome Sdh DM indihome blm ada respon</t>
  </si>
  <si>
    <t>2021-09-22T14:00:28+00:00</t>
  </si>
  <si>
    <t>@atribud_joe Hai, Kak Budi. Maaf ya. Untuk informasi atau keluhan seputar https://t.co/4XeEETQBya dan IndiHome, silakan menghubungi rekan Telkom agar dapat dibantu melalui Facebook: IndiHome, Twitter: @IndiHome, atau Call Center Telkom: 147. Makasih :) - Khasa</t>
  </si>
  <si>
    <t>2021-09-22T13:59:53+00:00</t>
  </si>
  <si>
    <t>Gendeng mangan semir, sampeyan digaji mahal² dr kami yg bayar mahal buat langganan indihome dan Telkomsel kok sambat dimari, gak ada attitude sama sekali! https://t.co/A7ocNHdjW5</t>
  </si>
  <si>
    <t>2021-09-22T13:58:05+00:00</t>
  </si>
  <si>
    <t>Et udah mah indihome begitu, telkomsel juga ngaco😌👍</t>
  </si>
  <si>
    <t>2021-09-22T13:57:44+00:00</t>
  </si>
  <si>
    <t>@WidasSatyo Kalo duit yg ada tiba2 habis kepakai buat hal ptng lainnya,dan pas jatuh tempo kita lagi setengah mati nyari buat bayar,apakah @Telkomsel dan @IndiHome mau memaklumi atau menganggap kita heroik??</t>
  </si>
  <si>
    <t>2021-09-22T13:56:35+00:00</t>
  </si>
  <si>
    <t>Wifi indihome
Mobile data Telkomsel
Ahh mantap</t>
  </si>
  <si>
    <t>2021-09-22T13:54:33+00:00</t>
  </si>
  <si>
    <t>@Telkomsel @IndiHome Hallo @IndiHome @IndiHomeCare, jaringan inet ngana masih lemot nih di Manado 😑</t>
  </si>
  <si>
    <t>2021-09-22T13:54:00+00:00</t>
  </si>
  <si>
    <t>@nksthi Wah kabar buruk sih kalo beneran perbaikannya sampe sebulan, alias woy akhir bulan depan aku UTS sekalian UAS. Tolong laaaaah, wifi indihome, datselnya telkomsel, mana baru ngisi paketan tgl 16 kemaren. Slundap slundup bikin ngelus dada sampe gegernya rata</t>
  </si>
  <si>
    <t>2021-09-22T13:52:53+00:00</t>
  </si>
  <si>
    <t>@WidasSatyo @kuepukisqueen Setuju. Ga telkomsel ga indihome klo telat bayar di sms di telponnya cepet banget ga nyampe sehari klo nagih. Giliran kita ada keluhan susah banget beresnya, lempar sana sini lah disuruh nunggu lah. Harga yg dibayar ga sesuai</t>
  </si>
  <si>
    <t>2021-09-22T13:52:22+00:00</t>
  </si>
  <si>
    <t>@IndrianiEgha Hai, Kak Egha. Seputar keluhan atau kendala layanan Indihome, silakan hubungi twitter @IndiHome, FB Indihome atau call center 147 ya. Semoga membantu. Makasih :) - Lin</t>
  </si>
  <si>
    <t>2021-09-22T13:52:12+00:00</t>
  </si>
  <si>
    <t>@kiahaly @kompascom @Telkomsel @IndiHome @YLKI_ID Nda perlu resat reset modem lagi adalah salah satu bagian dari kompensasi tsb, cape kan kalo klean resat reset kabel mulu.</t>
  </si>
  <si>
    <t>2021-09-22T13:51:00+00:00</t>
  </si>
  <si>
    <t>aku yg pake Indihome sama Telkomsel ketawa wkwkk https://t.co/qmUQXfRb1e</t>
  </si>
  <si>
    <t>2021-09-22T13:50:57+00:00</t>
  </si>
  <si>
    <t>Pengguna Telkomsel &amp;amp; Indihome itu BAYAR layanan &amp;amp; yg nyebur ngebenerin kerusakan itu DIBAYAR.
Byr Indi warnet 600rban/bln
Byr Indi rumah 300rban/bln
Beli kuota Telkomsel 75000/bln
Sbagai pengguna ya wajar ngeluh, mereka cuma minta maap doang.
Msh harus ikut nyebur?
#RestartModem https://t.co/sCmB2jEAEa</t>
  </si>
  <si>
    <t>2021-09-22T13:50:47+00:00</t>
  </si>
  <si>
    <t>Indihome masih saja lemot, tanya @Telkomsel ?</t>
  </si>
  <si>
    <t>2021-09-22T13:50:04+00:00</t>
  </si>
  <si>
    <t>@telogodhog_ @IndiHome @Telkomsel Kombo kill. Sabarrrr~</t>
  </si>
  <si>
    <t>2021-09-22T13:46:43+00:00</t>
  </si>
  <si>
    <t>kalian yang pake indihome atau telkomsel jaringannya udah balik belum sih????</t>
  </si>
  <si>
    <t>2021-09-22T13:46:41+00:00</t>
  </si>
  <si>
    <t>Telkomsel dan indihome down pantas di caci maki.</t>
  </si>
  <si>
    <t>2021-09-22T13:45:57+00:00</t>
  </si>
  <si>
    <t>@lpttant Hai, Kak. Seputar keluhan atau kendala layanan Indihome, silakan hubungi twitter @IndiHome, FB Indihome atau call center 147 ya. Semoga membantu. Makasih :) - Lin</t>
  </si>
  <si>
    <t>2021-09-22T13:42:03+00:00</t>
  </si>
  <si>
    <t>temen gue kok kuat ya wifinya indihome datanya telkomsel</t>
  </si>
  <si>
    <t>2021-09-22T13:41:04+00:00</t>
  </si>
  <si>
    <t>Apakah @IndiHome telat membayar tagihan @Telkomsel?</t>
  </si>
  <si>
    <t>2021-09-22T13:40:23+00:00</t>
  </si>
  <si>
    <t>@IndiHome @Telkomsel @TelkomCare gmn ini https://t.co/01kcdSV7ES</t>
  </si>
  <si>
    <t>2021-09-22T13:39:51+00:00</t>
  </si>
  <si>
    <t>@djune06_ @IndiHome @Telkomsel juga, paketan t.sel wifi indihome, jan passangan lemot.</t>
  </si>
  <si>
    <t>2021-09-22T13:38:33+00:00</t>
  </si>
  <si>
    <t>LEMOT LEMOT LEMOT INDIHOME TELKOMSEL LEMOT LEMOT LEMOT https://t.co/jTpWuRXYPD</t>
  </si>
  <si>
    <t>2021-09-22T13:36:16+00:00</t>
  </si>
  <si>
    <t>Wow kualitas jaringannya @TelkomIndonesia @Telkomsel @byu_id @IndiHome @IndiHomeCare @TelkomCare masih sampah. Ayo dong pak @jokowi @erickthohir @OmbudsmanRI137 @YLKI_ID @basuki_btp coba di audit ini perusahaan pelat merah, kayaknya gara gara monopoli jadi sok tahu ini plat merah</t>
  </si>
  <si>
    <t>2021-09-22T13:33:43+00:00</t>
  </si>
  <si>
    <t>@Telkomsel Update ke iOS 15 makan waktu 1.5 jam gara2 Indihome lelet…Kompensasi dong</t>
  </si>
  <si>
    <t>2021-09-22T13:33:42+00:00</t>
  </si>
  <si>
    <t>Telkomsel dan indihome sudah tidak mnjdi trending, tp knpa wifi msh lemod amat yak 🥵</t>
  </si>
  <si>
    <t>2021-09-22T13:33:30+00:00</t>
  </si>
  <si>
    <t>Pengalaman dari kasus telkomsel sebelom lebaran di Papua gara2 kabel putus di bawah laut, ya kira2 sebulan lah disabar sabarin ini indihome problemnya…</t>
  </si>
  <si>
    <t>2021-09-22T13:32:35+00:00</t>
  </si>
  <si>
    <t>Again &amp;amp; again? Sampe berapa lama lagi kita musti nunggu @TelkomIndonesia @Telkomsel @IndiHome @TelkomCare? #indihomedown https://t.co/rMNrxGLC5N</t>
  </si>
  <si>
    <t>2021-09-22T13:31:45+00:00</t>
  </si>
  <si>
    <t>Indihome atau telkomsel, bisa kah ada permintaan maaf karna jaringan down bbrp hari? Minimal gratis 1 bulan lah.</t>
  </si>
  <si>
    <t>2021-09-22T13:30:49+00:00</t>
  </si>
  <si>
    <t>@Telkomsel telat bayar langsung putus, kalau @telkomsel @IndiHome yang wanprestasi kompensasi nya apa buat konsumen ?</t>
  </si>
  <si>
    <t>2021-09-22T13:28:19+00:00</t>
  </si>
  <si>
    <t>@ViViolet91 @erickthohir @Telkomsel @IndiHome @IndiHomeCare Sulawesi tenggra</t>
  </si>
  <si>
    <t>2021-09-22T13:26:07+00:00</t>
  </si>
  <si>
    <t>@banteng_pbg Tapi kan buat beli kuota telkomsel, buat bayar indihome juga butuh kerja</t>
  </si>
  <si>
    <t>2021-09-22T13:25:22+00:00</t>
  </si>
  <si>
    <t>@Telkomsel Indihome dirumah masih lemot nih min 😌</t>
  </si>
  <si>
    <t>2021-09-22T13:25:12+00:00</t>
  </si>
  <si>
    <t>Astaga , ni kapan kelar woy lemotnya @IndiHome @Telkomsel</t>
  </si>
  <si>
    <t>2021-09-22T13:24:17+00:00</t>
  </si>
  <si>
    <t>Aku make telkomsel aman aman aja, nanya orang rumah indihome juga aman aman aja.. 
Kenapa ya? 
Tapi pas jaringan orang aman aman aja, indihome rumah ga beres 😅</t>
  </si>
  <si>
    <t>2021-09-22T13:23:47+00:00</t>
  </si>
  <si>
    <t>@Telkomsel Min ga ada diskon indihome?</t>
  </si>
  <si>
    <t>2021-09-22T13:20:31+00:00</t>
  </si>
  <si>
    <t>telkomsel sama indihome blm bener apa yak, main moba ping nya gede bener 😭</t>
  </si>
  <si>
    <t>2021-09-22T13:20:18+00:00</t>
  </si>
  <si>
    <t>man indihome telkomsel belum bener mau make yg lain emang normally sinyalnya udah lemot💆</t>
  </si>
  <si>
    <t>2021-09-22T13:20:03+00:00</t>
  </si>
  <si>
    <t>Dear @IndiHome @Telkomsel @TelkomCare ,
Jadi gini ya, sekiranya boleh dijelaskan ga ya kenapa masih lemot banget?, apa mungkin hiunya ga cuma 1 yg gigit kabel?. Please penasaran banget aku, apa ganti internet aja ya? Soalnya lemot terus.</t>
  </si>
  <si>
    <t>2021-09-22T13:17:19+00:00</t>
  </si>
  <si>
    <t>@Telkomsel Emosi bgt ma u 🙃 indihome, tsel, by u semuanya burik. Maintenance kagak kelar2, berhari2 woelah</t>
  </si>
  <si>
    <t>2021-09-22T13:15:03+00:00</t>
  </si>
  <si>
    <t>Mantap internetnya lemot dan gak stabil @Telkomsel @IndiHome kalau telat bayar 1 hr lgs diputus ga bs internetan. Kl dia gangguan berhari2 gak dikasih kompensasi. Memang.</t>
  </si>
  <si>
    <t>2021-09-22T13:14:38+00:00</t>
  </si>
  <si>
    <t>.@IndiHome @Telkomsel https://t.co/alXPmNBsU7</t>
  </si>
  <si>
    <t>2021-09-22T13:12:27+00:00</t>
  </si>
  <si>
    <t>ini gimana yang jaringan down Telkomsel indihome, gue pake Telkomsel, masih ulangan 😭😭😭😭😭😭</t>
  </si>
  <si>
    <t>2021-09-22T13:12:14+00:00</t>
  </si>
  <si>
    <t>@Hayiiz @herwansyah_11 Mereka juga yg dosa makan gaji buta, yakan?😂, Memang ga ada cara lain sih, soalnya yg daerahnya cuma indihome sama telkomsel g bisa ngapain2😔</t>
  </si>
  <si>
    <t>2021-09-22T13:11:54+00:00</t>
  </si>
  <si>
    <t>@banteng_pbg Jauhi indihome dan telkomsel.</t>
  </si>
  <si>
    <t>2021-09-22T13:11:37+00:00</t>
  </si>
  <si>
    <t>Mencoba berdamai dengan indihome dan telkomsel
*Btw terima kasih buat para teknisi yang terjun langsung🙏</t>
  </si>
  <si>
    <t>2021-09-22T13:10:15+00:00</t>
  </si>
  <si>
    <t>September fools by indihome and telkomsel</t>
  </si>
  <si>
    <t>2021-09-22T13:10:06+00:00</t>
  </si>
  <si>
    <t>Kombinasi indihome x telkomsel adalah kombinasi paling nyusahin kalo lagi ada masalah internet</t>
  </si>
  <si>
    <t>2021-09-22T13:09:20+00:00</t>
  </si>
  <si>
    <t>Adalah aku yg tetap maksa main kartrider padahal jaringan indihome dan telkomsel lagi bermasalah, eh pas kalah malah kesel sendiri https://t.co/61iCEROKop</t>
  </si>
  <si>
    <t>2021-09-22T13:07:38+00:00</t>
  </si>
  <si>
    <t>@kompascom Lantas apa kompensasi bagi kami sebagai konsumen dan pengguna aktif @Telkomsel dan @IndiHome ??
Konsumen sgt lemah dlm soal ini. Dikira dgn menyampaikan permintaan maaf maka kerugian konsumen teratasi
Cc @YLKI_ID</t>
  </si>
  <si>
    <t>2021-09-22T13:06:05+00:00</t>
  </si>
  <si>
    <t>Sinyal wifi kosan yang pakai indihome itu masih gk jls. Sinyal telkomsel juga gk jls bgt. Dahlah apa saatnya pakai provider lain ya huhu.</t>
  </si>
  <si>
    <t>2021-09-22T13:05:27+00:00</t>
  </si>
  <si>
    <t>@banteng_pbg Namanya customer udah bayar, komplain itu ya wajar..mau Telkomsel atau Indihome pake cara apa utk beresin jaringannya, itu bukan urusan customer...</t>
  </si>
  <si>
    <t>2021-09-22T13:05:02+00:00</t>
  </si>
  <si>
    <t>Indihome &amp;amp; Telkomsel masih down ya. Ckck</t>
  </si>
  <si>
    <t>2021-09-22T13:04:05+00:00</t>
  </si>
  <si>
    <t>Heboh Video Ikan Hiu Gigit Kabel Bawah Laut yang Buat Indihome dan Telkomsel Gangguan, Ini Faktanya https://t.co/Pz1G4D7onq</t>
  </si>
  <si>
    <t>2021-09-22T13:03:51+00:00</t>
  </si>
  <si>
    <t>Sajaknya komplit banget...Aku menggarisbawahi baris kedua aja. @Telkomsel @IndiHome https://t.co/YWQJBZ7neY</t>
  </si>
  <si>
    <t>2021-09-22T13:03:34+00:00</t>
  </si>
  <si>
    <t>tiap hari rasanya mau nyerah aja sama hidup dan berganti provider lain selain telkomsel sama indihome.</t>
  </si>
  <si>
    <t>2021-09-22T13:03:24+00:00</t>
  </si>
  <si>
    <t>Kabel Internet Telkomsel  Indihome kegigit ikan hiu di dasar laut jadi mon bersabar</t>
  </si>
  <si>
    <t>2021-09-22T13:00:09+00:00</t>
  </si>
  <si>
    <t>Telkom sedang mengupayakan perbaikan kabel laut Jasuka yang menyebabkan gangguan layanan Indihome dan Telkomsel. Berbagai persiapan diperlukan. https://t.co/D6yWpAQBhW</t>
  </si>
  <si>
    <t>2021-09-22T12:59:32+00:00</t>
  </si>
  <si>
    <t>IndiHome-Telkomsel Eror, Kata Ahli Rumit Perbaiki Kabel Laut https://t.co/pVz4G4MNLP</t>
  </si>
  <si>
    <t>2021-09-22T12:59:22+00:00</t>
  </si>
  <si>
    <t>Jaringan kok lemot banget ya :" padahal aku gak pakai Indihome atau Telkomsel 🥲</t>
  </si>
  <si>
    <t>2021-09-22T12:57:51+00:00</t>
  </si>
  <si>
    <t>ni kalo gw gak kefb starfess salah indihome sama telkomsel</t>
  </si>
  <si>
    <t>2021-09-22T12:57:39+00:00</t>
  </si>
  <si>
    <t>Wifi indihome, SIM card Telkomsel. Jiguur tenan https://t.co/jCmoStGoqJ</t>
  </si>
  <si>
    <t>2021-09-22T12:55:55+00:00</t>
  </si>
  <si>
    <t>Kalian pikir kasus lemotnya Indihome dan Telkomsel yg ga bisa berselancar itu Gangguan Lokal setingkat RT gitu...?
Variablenya luas Taukkk....tuh Operator kalonga mu nurut sama saudara tuanya yg di jual Mega bakal di bantai habis, tuntutan utk segera menjadikan 5G di ruwetnesia</t>
  </si>
  <si>
    <t>2021-09-22T12:54:25+00:00</t>
  </si>
  <si>
    <t>Pas pulang baru kerasa bagaimana indihome dan telkomsel diminta Tuhan utk menguji kesabaran manusia.. Hah, dah lah..</t>
  </si>
  <si>
    <t>2021-09-22T12:53:34+00:00</t>
  </si>
  <si>
    <t>gws gua yg pakek indihome sama telkomsel</t>
  </si>
  <si>
    <t>2021-09-22T12:50:10+00:00</t>
  </si>
  <si>
    <t>IndiHome, Telkomsel, Simpati sepaket.
Yassalam....</t>
  </si>
  <si>
    <t>2021-09-22T12:49:16+00:00</t>
  </si>
  <si>
    <t>kita kalo telat bayar tagihan telkomsel dan indihome pasti kena denda ya! nah kalo mereka gangguan &amp;amp; kerusakan hingga bikin inet lemot berhari hari gini mereka kasih kompensasi apa yaa ke pelanggan??</t>
  </si>
  <si>
    <t>2021-09-22T12:48:44+00:00</t>
  </si>
  <si>
    <t>@minhyukbeat i dont use indihome but its a service also by telkomsel and its been a few painful days 😭😭 ya semoga aja ga sampe seminggu anjir gakuat lagi</t>
  </si>
  <si>
    <t>2021-09-22T12:48:02+00:00</t>
  </si>
  <si>
    <t>Hadeuh..pya internet backup-an sama2 telkom group itu rasa nya 😓.. saat indihome lemot, telkomsel nya juga ikutan lemot 😩</t>
  </si>
  <si>
    <t>2021-09-22T12:47:44+00:00</t>
  </si>
  <si>
    <t>Untung bukan pengguna telkomsel atau indihome sih. Tp kalo PLN ya gimana ya wkwkkw susah jg sih kalo urusan listrik</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</si>
</sst>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sz val="11.0"/>
      <color theme="1"/>
      <name val="Calibri"/>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2" t="s">
        <v>2</v>
      </c>
    </row>
    <row r="2">
      <c r="A2" s="3" t="s">
        <v>3</v>
      </c>
      <c r="B2" s="3" t="s">
        <v>4</v>
      </c>
      <c r="C2" s="3" t="str">
        <f>IFERROR(__xludf.DUMMYFUNCTION("GOOGLETRANSLATE(B2,""ID"",""EN"")"),"@Rednesia @Indihome @telkomcare @Telkomsel Behance also tuh")</f>
        <v>@Rednesia @Indihome @telkomcare @Telkomsel Behance also tuh</v>
      </c>
    </row>
    <row r="3">
      <c r="A3" s="3" t="s">
        <v>5</v>
      </c>
      <c r="B3" s="3" t="s">
        <v>6</v>
      </c>
      <c r="C3" s="3" t="str">
        <f>IFERROR(__xludf.DUMMYFUNCTION("GOOGLETRANSLATE(B3,""ID"",""EN"")"),"@Rednesia @Indihome @telkomcare @Telkomsel some blogs as off the CDN. Because like a kind of block, it can't even be opened from Indo if you use CDN. 😀")</f>
        <v>@Rednesia @Indihome @telkomcare @Telkomsel some blogs as off the CDN. Because like a kind of block, it can't even be opened from Indo if you use CDN. 😀</v>
      </c>
    </row>
    <row r="4">
      <c r="A4" s="3" t="s">
        <v>7</v>
      </c>
      <c r="B4" s="3" t="s">
        <v>8</v>
      </c>
      <c r="C4" s="3" t="str">
        <f>IFERROR(__xludf.DUMMYFUNCTION("GOOGLETRANSLATE(B4,""ID"",""EN"")"),"@adrianSiahaan @Rednesia @Indihome @telkomcare @Telkomsel is the same as me, a few days open Blizzard Kaga ever can")</f>
        <v>@adrianSiahaan @Rednesia @Indihome @telkomcare @Telkomsel is the same as me, a few days open Blizzard Kaga ever can</v>
      </c>
    </row>
    <row r="5">
      <c r="A5" s="3" t="s">
        <v>9</v>
      </c>
      <c r="B5" s="3" t="s">
        <v>10</v>
      </c>
      <c r="C5" s="3" t="str">
        <f>IFERROR(__xludf.DUMMYFUNCTION("GOOGLETRANSLATE(B5,""ID"",""EN"")"),"@Rednesia @Indihome @telkomcare @Telkomsel Pantes a few days now open the stack overflow Kudu back and forth refresh, it turns out to be prepared for hill algorithm 😅")</f>
        <v>@Rednesia @Indihome @telkomcare @Telkomsel Pantes a few days now open the stack overflow Kudu back and forth refresh, it turns out to be prepared for hill algorithm 😅</v>
      </c>
    </row>
    <row r="6">
      <c r="A6" s="3" t="s">
        <v>11</v>
      </c>
      <c r="B6" s="3" t="s">
        <v>12</v>
      </c>
      <c r="C6" s="3" t="str">
        <f>IFERROR(__xludf.DUMMYFUNCTION("GOOGLETRANSLATE(B6,""ID"",""EN"")"),"@rednesia @rizkikhaerulfjr @Indihome @telkomcare @Telkomsel is really the same as the business ethic 😡. Until now, use this https://t.co/imtroqTIQP for indiHome bypass.")</f>
        <v>@rednesia @rizkikhaerulfjr @Indihome @telkomcare @Telkomsel is really the same as the business ethic 😡. Until now, use this https://t.co/imtroqTIQP for indiHome bypass.</v>
      </c>
    </row>
    <row r="7">
      <c r="A7" s="3" t="s">
        <v>13</v>
      </c>
      <c r="B7" s="3" t="s">
        <v>14</v>
      </c>
      <c r="C7" s="3" t="str">
        <f>IFERROR(__xludf.DUMMYFUNCTION("GOOGLETRANSLATE(B7,""ID"",""EN"")"),"@Telkomsel from 3pm to 12 o'clock malem there is no telkom and indihome signal what is it? Already the price is expensive instead of getting better even more ugly https://t.co/DoyQGMLG42")</f>
        <v>@Telkomsel from 3pm to 12 o'clock malem there is no telkom and indihome signal what is it? Already the price is expensive instead of getting better even more ugly https://t.co/DoyQGMLG42</v>
      </c>
    </row>
    <row r="8">
      <c r="A8" s="3" t="s">
        <v>15</v>
      </c>
      <c r="B8" s="3" t="s">
        <v>16</v>
      </c>
      <c r="C8" s="3" t="str">
        <f>IFERROR(__xludf.DUMMYFUNCTION("GOOGLETRANSLATE(B8,""ID"",""EN"")"),"@Rednesia @Indihome @telkomcare @Telkomsel wifi I am also often lost the signal is not clear gt since the incident Kmaren ... really bad ... Udh phone, but the response is gt2. Don't understand the same as Indihome")</f>
        <v>@Rednesia @Indihome @telkomcare @Telkomsel wifi I am also often lost the signal is not clear gt since the incident Kmaren ... really bad ... Udh phone, but the response is gt2. Don't understand the same as Indihome</v>
      </c>
    </row>
    <row r="9">
      <c r="A9" s="3" t="s">
        <v>17</v>
      </c>
      <c r="B9" s="3" t="s">
        <v>18</v>
      </c>
      <c r="C9" s="3" t="str">
        <f>IFERROR(__xludf.DUMMYFUNCTION("GOOGLETRANSLATE(B9,""ID"",""EN"")"),"@Rednesia @Indihome @telkomcare @telkomsel sometimes I open the EPM (Anaplan) system, it's really slow to use a new VPN just the road")</f>
        <v>@Rednesia @Indihome @telkomcare @telkomsel sometimes I open the EPM (Anaplan) system, it's really slow to use a new VPN just the road</v>
      </c>
    </row>
    <row r="10">
      <c r="A10" s="3" t="s">
        <v>19</v>
      </c>
      <c r="B10" s="3" t="s">
        <v>20</v>
      </c>
      <c r="C10" s="3" t="str">
        <f>IFERROR(__xludf.DUMMYFUNCTION("GOOGLETRANSLATE(B10,""ID"",""EN"")"),"@Rednesia @Indihome @telkomcare @Telkomsel Wei Wei Weiii, Pantes want to sign-in old ae")</f>
        <v>@Rednesia @Indihome @telkomcare @Telkomsel Wei Wei Weiii, Pantes want to sign-in old ae</v>
      </c>
    </row>
    <row r="11">
      <c r="A11" s="3" t="s">
        <v>21</v>
      </c>
      <c r="B11" s="3" t="s">
        <v>22</v>
      </c>
      <c r="C11" s="3" t="str">
        <f>IFERROR(__xludf.DUMMYFUNCTION("GOOGLETRANSLATE(B11,""ID"",""EN"")"),"@Rednesia @Indihome @telkomcare @Telkomsel BTW, I late 2 days from the schedule for the Deploy Project. Because of Gabisa's access to Github and VPS. Survey wkwk")</f>
        <v>@Rednesia @Indihome @telkomcare @Telkomsel BTW, I late 2 days from the schedule for the Deploy Project. Because of Gabisa's access to Github and VPS. Survey wkwk</v>
      </c>
    </row>
    <row r="12">
      <c r="A12" s="3" t="s">
        <v>23</v>
      </c>
      <c r="B12" s="3" t="s">
        <v>24</v>
      </c>
      <c r="C12" s="3" t="str">
        <f>IFERROR(__xludf.DUMMYFUNCTION("GOOGLETRANSLATE(B12,""ID"",""EN"")"),"@Rednesia @Indihome @telkomcare @telkomsel, try to take 1 and stackoverflow &amp; amp; Github is still gabisa, this is 2'am new hours smoothly. It's already solved or because it's quiet? 😅")</f>
        <v>@Rednesia @Indihome @telkomcare @telkomsel, try to take 1 and stackoverflow &amp; amp; Github is still gabisa, this is 2'am new hours smoothly. It's already solved or because it's quiet? 😅</v>
      </c>
    </row>
    <row r="13">
      <c r="A13" s="3" t="s">
        <v>25</v>
      </c>
      <c r="B13" s="3" t="s">
        <v>26</v>
      </c>
      <c r="C13" s="3" t="str">
        <f>IFERROR(__xludf.DUMMYFUNCTION("GOOGLETRANSLATE(B13,""ID"",""EN"")"),"@Konyolt @Rednesia @Indihome @Telkomcare @Telkomsel if I end it because of Fup Abis yesterday")</f>
        <v>@Konyolt @Rednesia @Indihome @Telkomcare @Telkomsel if I end it because of Fup Abis yesterday</v>
      </c>
    </row>
    <row r="14">
      <c r="A14" s="3" t="s">
        <v>27</v>
      </c>
      <c r="B14" s="3" t="s">
        <v>28</v>
      </c>
      <c r="C14" s="3" t="str">
        <f>IFERROR(__xludf.DUMMYFUNCTION("GOOGLETRANSLATE(B14,""ID"",""EN"")"),"@Adityar @Rednesia @Indihome @Telkomcare @Telkomsel yes the same, spotify &amp; amp; Quora is hard to open")</f>
        <v>@Adityar @Rednesia @Indihome @Telkomcare @Telkomsel yes the same, spotify &amp; amp; Quora is hard to open</v>
      </c>
    </row>
    <row r="15">
      <c r="A15" s="3" t="s">
        <v>29</v>
      </c>
      <c r="B15" s="3" t="s">
        <v>30</v>
      </c>
      <c r="C15" s="3" t="str">
        <f>IFERROR(__xludf.DUMMYFUNCTION("GOOGLETRANSLATE(B15,""ID"",""EN"")"),"@rednesia gabisa compete healthy shame on you @telkomsel @Indihome")</f>
        <v>@rednesia gabisa compete healthy shame on you @telkomsel @Indihome</v>
      </c>
    </row>
    <row r="16">
      <c r="A16" s="3" t="s">
        <v>31</v>
      </c>
      <c r="B16" s="3" t="s">
        <v>32</v>
      </c>
      <c r="C16" s="3" t="str">
        <f>IFERROR(__xludf.DUMMYFUNCTION("GOOGLETRANSLATE(B16,""ID"",""EN"")"),"@Rednesia @Indihome @Telkomcare @Telkomsel @TangBeLang_TB Discuss this on YT can not tirt?")</f>
        <v>@Rednesia @Indihome @Telkomcare @Telkomsel @TangBeLang_TB Discuss this on YT can not tirt?</v>
      </c>
    </row>
    <row r="17">
      <c r="A17" s="3" t="s">
        <v>33</v>
      </c>
      <c r="B17" s="3" t="s">
        <v>34</v>
      </c>
      <c r="C17" s="3" t="str">
        <f>IFERROR(__xludf.DUMMYFUNCTION("GOOGLETRANSLATE(B17,""ID"",""EN"")"),"@Rednesia @Indihome @telkomcare @Telkomsel Bang Try using the internet from the icon + which is metro e")</f>
        <v>@Rednesia @Indihome @telkomcare @Telkomsel Bang Try using the internet from the icon + which is metro e</v>
      </c>
    </row>
    <row r="18">
      <c r="A18" s="3" t="s">
        <v>35</v>
      </c>
      <c r="B18" s="3" t="s">
        <v>36</v>
      </c>
      <c r="C18" s="3" t="str">
        <f>IFERROR(__xludf.DUMMYFUNCTION("GOOGLETRANSLATE(B18,""ID"",""EN"")"),"@rednesia @Indihome @telkomcare @telkomsel quora, sometimes it can't be opened, if you think the internet is Lola, this is Ytan smoothly Jaya")</f>
        <v>@rednesia @Indihome @telkomcare @telkomsel quora, sometimes it can't be opened, if you think the internet is Lola, this is Ytan smoothly Jaya</v>
      </c>
    </row>
    <row r="19">
      <c r="A19" s="3" t="s">
        <v>37</v>
      </c>
      <c r="B19" s="3" t="s">
        <v>38</v>
      </c>
      <c r="C19" s="3" t="str">
        <f>IFERROR(__xludf.DUMMYFUNCTION("GOOGLETRANSLATE(B19,""ID"",""EN"")"),"@rednesia @Indihome @telkomcare @telkomsel mantab emang, just pantesan yesterday open muter ae, there is a picture ga load, finally using opera built-in vpn. Btw, telegram also dithrottle")</f>
        <v>@rednesia @Indihome @telkomcare @telkomsel mantab emang, just pantesan yesterday open muter ae, there is a picture ga load, finally using opera built-in vpn. Btw, telegram also dithrottle</v>
      </c>
    </row>
    <row r="20">
      <c r="A20" s="3" t="s">
        <v>39</v>
      </c>
      <c r="B20" s="3" t="s">
        <v>40</v>
      </c>
      <c r="C20" s="3" t="str">
        <f>IFERROR(__xludf.DUMMYFUNCTION("GOOGLETRANSLATE(B20,""ID"",""EN"")"),"@rednesia @Indihome @telkomcare @Telkomsel wah yes yes pantesan open quora really slow now. Tai Lah")</f>
        <v>@rednesia @Indihome @telkomcare @Telkomsel wah yes yes pantesan open quora really slow now. Tai Lah</v>
      </c>
    </row>
    <row r="21" ht="15.75" customHeight="1">
      <c r="A21" s="3" t="s">
        <v>41</v>
      </c>
      <c r="B21" s="3" t="s">
        <v>42</v>
      </c>
      <c r="C21" s="3" t="str">
        <f>IFERROR(__xludf.DUMMYFUNCTION("GOOGLETRANSLATE(B21,""ID"",""EN"")"),"@Rednesia @Indihome @telkomcare @Telkomsel please this requires thoroughly investigated. At this Twitch now I also experience the same thing. But on YouTube, Hotstar, etc. The affiliates with this rotten provider there is no problem at all. If you want to"&amp;" be demonstrated while making them, I joined in the front guard.")</f>
        <v>@Rednesia @Indihome @telkomcare @Telkomsel please this requires thoroughly investigated. At this Twitch now I also experience the same thing. But on YouTube, Hotstar, etc. The affiliates with this rotten provider there is no problem at all. If you want to be demonstrated while making them, I joined in the front guard.</v>
      </c>
    </row>
    <row r="22" ht="15.75" customHeight="1">
      <c r="A22" s="3" t="s">
        <v>43</v>
      </c>
      <c r="B22" s="3" t="s">
        <v>44</v>
      </c>
      <c r="C22" s="3" t="str">
        <f>IFERROR(__xludf.DUMMYFUNCTION("GOOGLETRANSLATE(B22,""ID"",""EN"")"),"@rednesia @Indihome @telkomcare @Telkomsel It seems like the roblox game too, if the ping daytime can be up to 2000, midnight and the morning is 100-300 ms.")</f>
        <v>@rednesia @Indihome @telkomcare @Telkomsel It seems like the roblox game too, if the ping daytime can be up to 2000, midnight and the morning is 100-300 ms.</v>
      </c>
    </row>
    <row r="23" ht="15.75" customHeight="1">
      <c r="A23" s="3" t="s">
        <v>45</v>
      </c>
      <c r="B23" s="3" t="s">
        <v>46</v>
      </c>
      <c r="C23" s="3" t="str">
        <f>IFERROR(__xludf.DUMMYFUNCTION("GOOGLETRANSLATE(B23,""ID"",""EN"")"),"@Megapeppi @Rednesia @Indihome @telkomcare @Telkomsel this. I often work remotely. At home using @Indihome really bad when you have to open the database to @awscloud. Finally I have to use another provider 😭")</f>
        <v>@Megapeppi @Rednesia @Indihome @telkomcare @Telkomsel this. I often work remotely. At home using @Indihome really bad when you have to open the database to @awscloud. Finally I have to use another provider 😭</v>
      </c>
    </row>
    <row r="24" ht="15.75" customHeight="1">
      <c r="A24" s="3" t="s">
        <v>47</v>
      </c>
      <c r="B24" s="3" t="s">
        <v>48</v>
      </c>
      <c r="C24" s="3" t="str">
        <f>IFERROR(__xludf.DUMMYFUNCTION("GOOGLETRANSLATE(B24,""ID"",""EN"")"),"@Leben_asa @Rednesia @Indihome @telkomcare @Telkomsel location aws chosen where is it?")</f>
        <v>@Leben_asa @Rednesia @Indihome @telkomcare @Telkomsel location aws chosen where is it?</v>
      </c>
    </row>
    <row r="25" ht="15.75" customHeight="1">
      <c r="A25" s="3" t="s">
        <v>49</v>
      </c>
      <c r="B25" s="3" t="s">
        <v>50</v>
      </c>
      <c r="C25" s="3" t="str">
        <f>IFERROR(__xludf.DUMMYFUNCTION("GOOGLETRANSLATE(B25,""ID"",""EN"")"),"@Rednesia @Indihome @telkomcare @telkomsel, hopefully the biznet oxygem myrepublic is more gacor ahahah")</f>
        <v>@Rednesia @Indihome @telkomcare @telkomsel, hopefully the biznet oxygem myrepublic is more gacor ahahah</v>
      </c>
    </row>
    <row r="26" ht="15.75" customHeight="1">
      <c r="A26" s="3" t="s">
        <v>51</v>
      </c>
      <c r="B26" s="3" t="s">
        <v>52</v>
      </c>
      <c r="C26" s="3" t="str">
        <f>IFERROR(__xludf.DUMMYFUNCTION("GOOGLETRANSLATE(B26,""ID"",""EN"")"),"@Rednesia @Indihome @telkomcare @telkomsel is not only that. Access to @awscloud is also badly severe. SSH is sometimes gabisa.")</f>
        <v>@Rednesia @Indihome @telkomcare @telkomsel is not only that. Access to @awscloud is also badly severe. SSH is sometimes gabisa.</v>
      </c>
    </row>
    <row r="27" ht="15.75" customHeight="1">
      <c r="A27" s="3" t="s">
        <v>53</v>
      </c>
      <c r="B27" s="3" t="s">
        <v>54</v>
      </c>
      <c r="C27" s="3" t="str">
        <f>IFERROR(__xludf.DUMMYFUNCTION("GOOGLETRANSLATE(B27,""ID"",""EN"")"),"No, this is not me who has experienced. Please check on social media about Throttling Speed ​​@Indihome and @Telkomsel to several websites / services.")</f>
        <v>No, this is not me who has experienced. Please check on social media about Throttling Speed ​​@Indihome and @Telkomsel to several websites / services.</v>
      </c>
    </row>
    <row r="28" ht="15.75" customHeight="1">
      <c r="A28" s="3" t="s">
        <v>55</v>
      </c>
      <c r="B28" s="3" t="s">
        <v>56</v>
      </c>
      <c r="C28" s="3" t="str">
        <f>IFERROR(__xludf.DUMMYFUNCTION("GOOGLETRANSLATE(B28,""ID"",""EN"")"),"Even browsing using Private DNS is now difficult, sometimes the connection is the connection when you open the site. Emang Pantek Kelen @telkomcare @Indihome @telkomsel https://t.co/8BH7WFO4YZ")</f>
        <v>Even browsing using Private DNS is now difficult, sometimes the connection is the connection when you open the site. Emang Pantek Kelen @telkomcare @Indihome @telkomsel https://t.co/8BH7WFO4YZ</v>
      </c>
    </row>
    <row r="29" ht="15.75" customHeight="1">
      <c r="A29" s="3" t="s">
        <v>57</v>
      </c>
      <c r="B29" s="3" t="s">
        <v>58</v>
      </c>
      <c r="C29" s="3" t="str">
        <f>IFERROR(__xludf.DUMMYFUNCTION("GOOGLETRANSLATE(B29,""ID"",""EN"")"),"Business strategy by means of throttling access to some websites ala @telkomsel and @Indihome really weird and don't make sense.")</f>
        <v>Business strategy by means of throttling access to some websites ala @telkomsel and @Indihome really weird and don't make sense.</v>
      </c>
    </row>
    <row r="30" ht="15.75" customHeight="1">
      <c r="A30" s="3" t="s">
        <v>59</v>
      </c>
      <c r="B30" s="3" t="s">
        <v>60</v>
      </c>
      <c r="C30" s="3" t="str">
        <f>IFERROR(__xludf.DUMMYFUNCTION("GOOGLETRANSLATE(B30,""ID"",""EN"")"),"Indihome with Telkomsel napa again sie 😤")</f>
        <v>Indihome with Telkomsel napa again sie 😤</v>
      </c>
    </row>
    <row r="31" ht="15.75" customHeight="1">
      <c r="A31" s="3" t="s">
        <v>61</v>
      </c>
      <c r="B31" s="3" t="s">
        <v>62</v>
      </c>
      <c r="C31" s="3" t="str">
        <f>IFERROR(__xludf.DUMMYFUNCTION("GOOGLETRANSLATE(B31,""ID"",""EN"")"),"@Rednesia @Indihome @telkomcare @telkomsel wkekwk crying if it can't open stackoverflow")</f>
        <v>@Rednesia @Indihome @telkomcare @telkomsel wkekwk crying if it can't open stackoverflow</v>
      </c>
    </row>
    <row r="32" ht="15.75" customHeight="1">
      <c r="A32" s="3" t="s">
        <v>63</v>
      </c>
      <c r="B32" s="3" t="s">
        <v>64</v>
      </c>
      <c r="C32" s="3" t="str">
        <f>IFERROR(__xludf.DUMMYFUNCTION("GOOGLETRANSLATE(B32,""ID"",""EN"")"),"@Megapeppi @Rednesia @Indihome @telkomcare @Telkomsel anjir ngefek there is also yak? : ((")</f>
        <v>@Megapeppi @Rednesia @Indihome @telkomcare @Telkomsel anjir ngefek there is also yak? : ((</v>
      </c>
    </row>
    <row r="33" ht="15.75" customHeight="1">
      <c r="A33" s="3" t="s">
        <v>65</v>
      </c>
      <c r="B33" s="3" t="s">
        <v>66</v>
      </c>
      <c r="C33" s="3" t="str">
        <f>IFERROR(__xludf.DUMMYFUNCTION("GOOGLETRANSLATE(B33,""ID"",""EN"")"),"@Rednesia @Indihome @telkomcare @telkomsel @Indihome 💩 emang")</f>
        <v>@Rednesia @Indihome @telkomcare @telkomsel @Indihome 💩 emang</v>
      </c>
    </row>
    <row r="34" ht="15.75" customHeight="1">
      <c r="A34" s="3" t="s">
        <v>67</v>
      </c>
      <c r="B34" s="3" t="s">
        <v>68</v>
      </c>
      <c r="C34" s="3" t="str">
        <f>IFERROR(__xludf.DUMMYFUNCTION("GOOGLETRANSLATE(B34,""ID"",""EN"")"),"@Adityandar @Rednesia @Indihome @telkomcCare @Telkomsel user by.u access to the application by.u has itself just often it can't be opened, to toxped the same zoom already subscribing can not be too. Must be complained first, it can only be executive above"&amp;" (the CS said), I like 2 weeks must be complained to be able to open Tokped
junk @byu_id.")</f>
        <v>@Adityandar @Rednesia @Indihome @telkomcCare @Telkomsel user by.u access to the application by.u has itself just often it can't be opened, to toxped the same zoom already subscribing can not be too. Must be complained first, it can only be executive above (the CS said), I like 2 weeks must be complained to be able to open Tokped
junk @byu_id.</v>
      </c>
    </row>
    <row r="35" ht="15.75" customHeight="1">
      <c r="A35" s="3" t="s">
        <v>69</v>
      </c>
      <c r="B35" s="3" t="s">
        <v>70</v>
      </c>
      <c r="C35" s="3" t="str">
        <f>IFERROR(__xludf.DUMMYFUNCTION("GOOGLETRANSLATE(B35,""ID"",""EN"")"),"@andreasdwang @Rednesia @Indihome @telkomcare @Telkomsel The problem is also some that work need twitch. I Need Coverage to Twitch and Sugar, I Ngeliput Tokyo Game Show Yesterday Must Buy Indosat Tethering Package Make 1080p Stream")</f>
        <v>@andreasdwang @Rednesia @Indihome @telkomcare @Telkomsel The problem is also some that work need twitch. I Need Coverage to Twitch and Sugar, I Ngeliput Tokyo Game Show Yesterday Must Buy Indosat Tethering Package Make 1080p Stream</v>
      </c>
    </row>
    <row r="36" ht="15.75" customHeight="1">
      <c r="A36" s="3" t="s">
        <v>71</v>
      </c>
      <c r="B36" s="3" t="s">
        <v>72</v>
      </c>
      <c r="C36" s="3" t="str">
        <f>IFERROR(__xludf.DUMMYFUNCTION("GOOGLETRANSLATE(B36,""ID"",""EN"")"),"@Rednesia @Indihome @telkomcare @telkomsel is really original dah asu @telkomcare @telkomsel @telkomindonesia @Indihome, don't forget the telegram also gets hit. Go to hell all the central Telkom people")</f>
        <v>@Rednesia @Indihome @telkomcare @telkomsel is really original dah asu @telkomcare @telkomsel @telkomindonesia @Indihome, don't forget the telegram also gets hit. Go to hell all the central Telkom people</v>
      </c>
    </row>
    <row r="37" ht="15.75" customHeight="1">
      <c r="A37" s="3" t="s">
        <v>73</v>
      </c>
      <c r="B37" s="3" t="s">
        <v>74</v>
      </c>
      <c r="C37" s="3" t="str">
        <f>IFERROR(__xludf.DUMMYFUNCTION("GOOGLETRANSLATE(B37,""ID"",""EN"")"),"@rendyznta @Indihome @telkomcare @Telkomsel it looks like the explanation of Cookpad, the issue appears sporadic")</f>
        <v>@rendyznta @Indihome @telkomcare @Telkomsel it looks like the explanation of Cookpad, the issue appears sporadic</v>
      </c>
    </row>
    <row r="38" ht="15.75" customHeight="1">
      <c r="A38" s="3" t="s">
        <v>75</v>
      </c>
      <c r="B38" s="3" t="s">
        <v>76</v>
      </c>
      <c r="C38" s="3" t="str">
        <f>IFERROR(__xludf.DUMMYFUNCTION("GOOGLETRANSLATE(B38,""ID"",""EN"")"),"@Rednesia @Indihome @telkomcare @telkomsel is better not to use this Biyuemen product. I've been cured too")</f>
        <v>@Rednesia @Indihome @telkomcare @telkomsel is better not to use this Biyuemen product. I've been cured too</v>
      </c>
    </row>
    <row r="39" ht="15.75" customHeight="1">
      <c r="A39" s="3" t="s">
        <v>77</v>
      </c>
      <c r="B39" s="3" t="s">
        <v>78</v>
      </c>
      <c r="C39" s="3" t="str">
        <f>IFERROR(__xludf.DUMMYFUNCTION("GOOGLETRANSLATE(B39,""ID"",""EN"")"),"@_Irih @Rednesia @Indihome @telkomcCare @Telkomsel Twitch, Steam, Same Discord BGT problem now")</f>
        <v>@_Irih @Rednesia @Indihome @telkomcCare @Telkomsel Twitch, Steam, Same Discord BGT problem now</v>
      </c>
    </row>
    <row r="40" ht="15.75" customHeight="1">
      <c r="A40" s="3" t="s">
        <v>79</v>
      </c>
      <c r="B40" s="3" t="s">
        <v>80</v>
      </c>
      <c r="C40" s="3" t="str">
        <f>IFERROR(__xludf.DUMMYFUNCTION("GOOGLETRANSLATE(B40,""ID"",""EN"")"),"@rednesia @shandya @indihome @telkomcare @telkomsel for ngezoom just not connect. Open the gmail ngeload can while making continuing to spend indomie, open netflix amit amit 💆♀️💆♀️💆♀️")</f>
        <v>@rednesia @shandya @indihome @telkomcare @telkomsel for ngezoom just not connect. Open the gmail ngeload can while making continuing to spend indomie, open netflix amit amit 💆♀️💆♀️💆♀️</v>
      </c>
    </row>
    <row r="41" ht="15.75" customHeight="1">
      <c r="A41" s="3" t="s">
        <v>81</v>
      </c>
      <c r="B41" s="3" t="s">
        <v>82</v>
      </c>
      <c r="C41" s="3" t="str">
        <f>IFERROR(__xludf.DUMMYFUNCTION("GOOGLETRANSLATE(B41,""ID"",""EN"")"),"@rimusi_ @rednesia @Indihome @telkomcare @telkomsel iye, my web using cloudflare is a long load. Web programming too, yes, @Indihome aniing")</f>
        <v>@rimusi_ @rednesia @Indihome @telkomcare @telkomsel iye, my web using cloudflare is a long load. Web programming too, yes, @Indihome aniing</v>
      </c>
    </row>
    <row r="42" ht="15.75" customHeight="1">
      <c r="A42" s="3" t="s">
        <v>83</v>
      </c>
      <c r="B42" s="3" t="s">
        <v>84</v>
      </c>
      <c r="C42" s="3" t="str">
        <f>IFERROR(__xludf.DUMMYFUNCTION("GOOGLETRANSLATE(B42,""ID"",""EN"")"),"@Adityandar @Rednesia @Indihome @telkomcare @Telkomsel even paypal in me often can't, keep timeout😩😩")</f>
        <v>@Adityandar @Rednesia @Indihome @telkomcare @Telkomsel even paypal in me often can't, keep timeout😩😩</v>
      </c>
    </row>
    <row r="43" ht="15.75" customHeight="1">
      <c r="A43" s="3" t="s">
        <v>85</v>
      </c>
      <c r="B43" s="3" t="s">
        <v>86</v>
      </c>
      <c r="C43" s="3" t="str">
        <f>IFERROR(__xludf.DUMMYFUNCTION("GOOGLETRANSLATE(B43,""ID"",""EN"")"),"@Rednesia @Indihome @telkomcare @telkomsel @azathothswrath")</f>
        <v>@Rednesia @Indihome @telkomcare @telkomsel @azathothswrath</v>
      </c>
    </row>
    <row r="44" ht="15.75" customHeight="1">
      <c r="A44" s="3" t="s">
        <v>87</v>
      </c>
      <c r="B44" s="3" t="s">
        <v>88</v>
      </c>
      <c r="C44" s="3" t="str">
        <f>IFERROR(__xludf.DUMMYFUNCTION("GOOGLETRANSLATE(B44,""ID"",""EN"")"),"@rednesia @Indihome @telkomcare @telkomsel Maybe the word boomer official ""web fuck the si, the writing is not clear""")</f>
        <v>@rednesia @Indihome @telkomcare @telkomsel Maybe the word boomer official "web fuck the si, the writing is not clear"</v>
      </c>
    </row>
    <row r="45" ht="15.75" customHeight="1">
      <c r="A45" s="3" t="s">
        <v>89</v>
      </c>
      <c r="B45" s="3" t="s">
        <v>90</v>
      </c>
      <c r="C45" s="3" t="str">
        <f>IFERROR(__xludf.DUMMYFUNCTION("GOOGLETRANSLATE(B45,""ID"",""EN"")"),"@Rednesia @Indihome @telkomcare @Telkomsel Holy Shit, Kirain I doang that is rich in this. It's really lately this access to the website above is not smooth, but if you use VPN sometimes it can.")</f>
        <v>@Rednesia @Indihome @telkomcare @Telkomsel Holy Shit, Kirain I doang that is rich in this. It's really lately this access to the website above is not smooth, but if you use VPN sometimes it can.</v>
      </c>
    </row>
    <row r="46" ht="15.75" customHeight="1">
      <c r="A46" s="3" t="s">
        <v>91</v>
      </c>
      <c r="B46" s="3" t="s">
        <v>92</v>
      </c>
      <c r="C46" s="3" t="str">
        <f>IFERROR(__xludf.DUMMYFUNCTION("GOOGLETRANSLATE(B46,""ID"",""EN"")"),"@Rednesia @Indihome @telkomcare @telkomsel wkwk ssh make telkomsel just still gabisa what do you expect?")</f>
        <v>@Rednesia @Indihome @telkomcare @telkomsel wkwk ssh make telkomsel just still gabisa what do you expect?</v>
      </c>
    </row>
    <row r="47" ht="15.75" customHeight="1">
      <c r="A47" s="3" t="s">
        <v>93</v>
      </c>
      <c r="B47" s="3" t="s">
        <v>94</v>
      </c>
      <c r="C47" s="3" t="str">
        <f>IFERROR(__xludf.DUMMYFUNCTION("GOOGLETRANSLATE(B47,""ID"",""EN"")"),"@Rednesia @Indihome @telkomcare @Telkomsel is really part of 👉🏻Cuman to the web &amp; amp; Certain services. I also experienced.")</f>
        <v>@Rednesia @Indihome @telkomcare @Telkomsel is really part of 👉🏻Cuman to the web &amp; amp; Certain services. I also experienced.</v>
      </c>
    </row>
    <row r="48" ht="15.75" customHeight="1">
      <c r="A48" s="3" t="s">
        <v>95</v>
      </c>
      <c r="B48" s="3" t="s">
        <v>96</v>
      </c>
      <c r="C48" s="3" t="str">
        <f>IFERROR(__xludf.DUMMYFUNCTION("GOOGLETRANSLATE(B48,""ID"",""EN"")"),"@Rednesia @Indihome @telkomcare @Telkomsel BUMN for the country 😌
Suspicious this will make a subsidiary cloud server so that is similar in throttling😌")</f>
        <v>@Rednesia @Indihome @telkomcare @Telkomsel BUMN for the country 😌
Suspicious this will make a subsidiary cloud server so that is similar in throttling😌</v>
      </c>
    </row>
    <row r="49" ht="15.75" customHeight="1">
      <c r="A49" s="3" t="s">
        <v>97</v>
      </c>
      <c r="B49" s="3" t="s">
        <v>98</v>
      </c>
      <c r="C49" s="3" t="str">
        <f>IFERROR(__xludf.DUMMYFUNCTION("GOOGLETRANSLATE(B49,""ID"",""EN"")"),"@Hahnsaja @Rednesia @Indihome @telkomcare @Telkomsel WKWK Another level of sarcasm😭")</f>
        <v>@Hahnsaja @Rednesia @Indihome @telkomcare @Telkomsel WKWK Another level of sarcasm😭</v>
      </c>
    </row>
    <row r="50" ht="15.75" customHeight="1">
      <c r="A50" s="3" t="s">
        <v>99</v>
      </c>
      <c r="B50" s="3" t="s">
        <v>100</v>
      </c>
      <c r="C50" s="3" t="str">
        <f>IFERROR(__xludf.DUMMYFUNCTION("GOOGLETRANSLATE(B50,""ID"",""EN"")"),"@Rednesia @Indihome @telkomcare @Telkomsel Nga will care. if you haven't just paid only 19 yet")</f>
        <v>@Rednesia @Indihome @telkomcare @Telkomsel Nga will care. if you haven't just paid only 19 yet</v>
      </c>
    </row>
    <row r="51" ht="15.75" customHeight="1">
      <c r="A51" s="3" t="s">
        <v>101</v>
      </c>
      <c r="B51" s="3" t="s">
        <v>102</v>
      </c>
      <c r="C51" s="3" t="str">
        <f>IFERROR(__xludf.DUMMYFUNCTION("GOOGLETRANSLATE(B51,""ID"",""EN"")"),"@Rednesia @Indihome @telkomcare @Telkomsel it is not lately, they'llia Did it a few months ago")</f>
        <v>@Rednesia @Indihome @telkomcare @Telkomsel it is not lately, they'llia Did it a few months ago</v>
      </c>
    </row>
    <row r="52" ht="15.75" customHeight="1">
      <c r="A52" s="3" t="s">
        <v>103</v>
      </c>
      <c r="B52" s="3" t="s">
        <v>104</v>
      </c>
      <c r="C52" s="3" t="str">
        <f>IFERROR(__xludf.DUMMYFUNCTION("GOOGLETRANSLATE(B52,""ID"",""EN"")"),"@Rednesia @Indihome @telkomcare @Telkomsel smoothly and then I try to reload and then wkwk https://t.co/sa8ci6wxmi")</f>
        <v>@Rednesia @Indihome @telkomcare @Telkomsel smoothly and then I try to reload and then wkwk https://t.co/sa8ci6wxmi</v>
      </c>
    </row>
    <row r="53" ht="15.75" customHeight="1">
      <c r="A53" s="3" t="s">
        <v>105</v>
      </c>
      <c r="B53" s="3" t="s">
        <v>106</v>
      </c>
      <c r="C53" s="3" t="str">
        <f>IFERROR(__xludf.DUMMYFUNCTION("GOOGLETRANSLATE(B53,""ID"",""EN"")"),"@rednesia @Indihome @telkomcare @Telkomsel lately it's already opened stackoverflow using a home network, when I see this thread try to open it and it turns out it's severely slow")</f>
        <v>@rednesia @Indihome @telkomcare @Telkomsel lately it's already opened stackoverflow using a home network, when I see this thread try to open it and it turns out it's severely slow</v>
      </c>
    </row>
    <row r="54" ht="15.75" customHeight="1">
      <c r="A54" s="3" t="s">
        <v>107</v>
      </c>
      <c r="B54" s="3" t="s">
        <v>108</v>
      </c>
      <c r="C54" s="3" t="str">
        <f>IFERROR(__xludf.DUMMYFUNCTION("GOOGLETRANSLATE(B54,""ID"",""EN"")"),"@Indihome @telkomsel two ""it's the same"" suckingttttttttttttttttttttttttttttttttttttttt https://t.co/z9bvdtkcvu")</f>
        <v>@Indihome @telkomsel two "it's the same" suckingttttttttttttttttttttttttttttttttttttttt https://t.co/z9bvdtkcvu</v>
      </c>
    </row>
    <row r="55" ht="15.75" customHeight="1">
      <c r="A55" s="3" t="s">
        <v>109</v>
      </c>
      <c r="B55" s="3" t="s">
        <v>110</v>
      </c>
      <c r="C55" s="3" t="str">
        <f>IFERROR(__xludf.DUMMYFUNCTION("GOOGLETRANSLATE(B55,""ID"",""EN"")"),"@Rednesia @Indihome @Telkomcare @Telkomsel Lahhh? So Quora likes the error can't be opened, it's also treated with all the use of Telkomsel (by.u) yak? Kirain is from Quora again an error. Wow why ...")</f>
        <v>@Rednesia @Indihome @Telkomcare @Telkomsel Lahhh? So Quora likes the error can't be opened, it's also treated with all the use of Telkomsel (by.u) yak? Kirain is from Quora again an error. Wow why ...</v>
      </c>
    </row>
    <row r="56" ht="15.75" customHeight="1">
      <c r="A56" s="3" t="s">
        <v>111</v>
      </c>
      <c r="B56" s="3" t="s">
        <v>112</v>
      </c>
      <c r="C56" s="3" t="str">
        <f>IFERROR(__xludf.DUMMYFUNCTION("GOOGLETRANSLATE(B56,""ID"",""EN"")"),"@Rednesia @Indihome @telkomcare @Telkomsel twitter too, old photo video, even though IG YouTube smoothly jaya")</f>
        <v>@Rednesia @Indihome @telkomcare @Telkomsel twitter too, old photo video, even though IG YouTube smoothly jaya</v>
      </c>
    </row>
    <row r="57" ht="15.75" customHeight="1">
      <c r="A57" s="3" t="s">
        <v>113</v>
      </c>
      <c r="B57" s="3" t="s">
        <v>114</v>
      </c>
      <c r="C57" s="3" t="str">
        <f>IFERROR(__xludf.DUMMYFUNCTION("GOOGLETRANSLATE(B57,""ID"",""EN"")"),"@Rednesia @Indihome @telkomcare @telkomsel this pack @azhsetiawan")</f>
        <v>@Rednesia @Indihome @telkomcare @telkomsel this pack @azhsetiawan</v>
      </c>
    </row>
    <row r="58" ht="15.75" customHeight="1">
      <c r="A58" s="3" t="s">
        <v>115</v>
      </c>
      <c r="B58" s="3" t="s">
        <v>116</v>
      </c>
      <c r="C58" s="3" t="str">
        <f>IFERROR(__xludf.DUMMYFUNCTION("GOOGLETRANSLATE(B58,""ID"",""EN"")"),"@WoomIrrash @Kika_Adi @Adityandar @Rednesia @Indihome @Telkomcare @Telkomsel if you want to open a by.u need to turn on DNS or VPN first just want. So when the case of stackoverflow et al I thought because the problem was the same. Evidently.")</f>
        <v>@WoomIrrash @Kika_Adi @Adityandar @Rednesia @Indihome @Telkomcare @Telkomsel if you want to open a by.u need to turn on DNS or VPN first just want. So when the case of stackoverflow et al I thought because the problem was the same. Evidently.</v>
      </c>
    </row>
    <row r="59" ht="15.75" customHeight="1">
      <c r="A59" s="3" t="s">
        <v>117</v>
      </c>
      <c r="B59" s="3" t="s">
        <v>118</v>
      </c>
      <c r="C59" s="3" t="str">
        <f>IFERROR(__xludf.DUMMYFUNCTION("GOOGLETRANSLATE(B59,""ID"",""EN"")"),"@WoomIrrash @Kika_Adi @Adityandar @Rednesia @Indihome @telkomcCare @Telkomsel I open the application by.U use signal by.U instead RTO continues, it turns it to use the tri signal directly smoothly")</f>
        <v>@WoomIrrash @Kika_Adi @Adityandar @Rednesia @Indihome @telkomcCare @Telkomsel I open the application by.U use signal by.U instead RTO continues, it turns it to use the tri signal directly smoothly</v>
      </c>
    </row>
    <row r="60" ht="15.75" customHeight="1">
      <c r="A60" s="3" t="s">
        <v>119</v>
      </c>
      <c r="B60" s="3" t="s">
        <v>120</v>
      </c>
      <c r="C60" s="3" t="str">
        <f>IFERROR(__xludf.DUMMYFUNCTION("GOOGLETRANSLATE(B60,""ID"",""EN"")"),"@andreasdwang @Indihome @telkomcare @telkomsel actually GPP, it's more fast if entertainment services that are hit by the Netflix case. Incidentally Spotify &amp; amp; Twitch uses fastly, affected by Indihome too.")</f>
        <v>@andreasdwang @Indihome @telkomcare @telkomsel actually GPP, it's more fast if entertainment services that are hit by the Netflix case. Incidentally Spotify &amp; amp; Twitch uses fastly, affected by Indihome too.</v>
      </c>
    </row>
    <row r="61" ht="15.75" customHeight="1">
      <c r="A61" s="3" t="s">
        <v>121</v>
      </c>
      <c r="B61" s="3" t="s">
        <v>122</v>
      </c>
      <c r="C61" s="3" t="str">
        <f>IFERROR(__xludf.DUMMYFUNCTION("GOOGLETRANSLATE(B61,""ID"",""EN"")"),"@Kika_adi @Adityandar @Rednesia @Indihome @telkomcare @Telkomsel Spotify, Grab, Gojek, Sometimes Tokpedia, Web Read Manga, Web News Macem Kompas, Seconds etc. BTW I use byu")</f>
        <v>@Kika_adi @Adityandar @Rednesia @Indihome @telkomcare @Telkomsel Spotify, Grab, Gojek, Sometimes Tokpedia, Web Read Manga, Web News Macem Kompas, Seconds etc. BTW I use byu</v>
      </c>
    </row>
    <row r="62" ht="15.75" customHeight="1">
      <c r="A62" s="3" t="s">
        <v>123</v>
      </c>
      <c r="B62" s="3" t="s">
        <v>124</v>
      </c>
      <c r="C62" s="3" t="str">
        <f>IFERROR(__xludf.DUMMYFUNCTION("GOOGLETRANSLATE(B62,""ID"",""EN"")"),"@Rednesia @Indihome @telkomcare @telkomsel is a pantoran same cs, restarting mulu so refresh, fight for connection, it's really good ...")</f>
        <v>@Rednesia @Indihome @telkomcare @telkomsel is a pantoran same cs, restarting mulu so refresh, fight for connection, it's really good ...</v>
      </c>
    </row>
    <row r="63" ht="15.75" customHeight="1">
      <c r="A63" s="3" t="s">
        <v>125</v>
      </c>
      <c r="B63" s="3" t="s">
        <v>126</v>
      </c>
      <c r="C63" s="3" t="str">
        <f>IFERROR(__xludf.DUMMYFUNCTION("GOOGLETRANSLATE(B63,""ID"",""EN"")"),"@Kika_adi @Adityandar @Rednesia @Indihome @telkomcare @Telkomsel eh yes the same as bgt, netflix too, even open by.u app. I can't restart2 finally try it only in Airplane mode 10 seconds, try to enter again, finally I can restart the cellphone. but it's s"&amp;"till complicated")</f>
        <v>@Kika_adi @Adityandar @Rednesia @Indihome @telkomcare @Telkomsel eh yes the same as bgt, netflix too, even open by.u app. I can't restart2 finally try it only in Airplane mode 10 seconds, try to enter again, finally I can restart the cellphone. but it's still complicated</v>
      </c>
    </row>
    <row r="64" ht="15.75" customHeight="1">
      <c r="A64" s="3" t="s">
        <v>127</v>
      </c>
      <c r="B64" s="3" t="s">
        <v>128</v>
      </c>
      <c r="C64" s="3" t="str">
        <f>IFERROR(__xludf.DUMMYFUNCTION("GOOGLETRANSLATE(B64,""ID"",""EN"")"),"@rednesia @Indihome @telkomcare @Telkomsel Benerr, a blog or website, the team is confused, it is difficult to do ...")</f>
        <v>@rednesia @Indihome @telkomcare @Telkomsel Benerr, a blog or website, the team is confused, it is difficult to do ...</v>
      </c>
    </row>
    <row r="65" ht="15.75" customHeight="1">
      <c r="A65" s="3" t="s">
        <v>129</v>
      </c>
      <c r="B65" s="3" t="s">
        <v>130</v>
      </c>
      <c r="C65" s="3" t="str">
        <f>IFERROR(__xludf.DUMMYFUNCTION("GOOGLETRANSLATE(B65,""ID"",""EN"")"),"@Rednesia @Indihome @telkomcare @telkomsel https://t.co/WMDWSTSTQK")</f>
        <v>@Rednesia @Indihome @telkomcare @telkomsel https://t.co/WMDWSTSTQK</v>
      </c>
    </row>
    <row r="66" ht="15.75" customHeight="1">
      <c r="A66" s="3" t="s">
        <v>131</v>
      </c>
      <c r="B66" s="3" t="s">
        <v>132</v>
      </c>
      <c r="C66" s="3" t="str">
        <f>IFERROR(__xludf.DUMMYFUNCTION("GOOGLETRANSLATE(B66,""ID"",""EN"")"),"@Kika_Adi @Adityandar @Rednesia @Indihome @TelkomcCare @Telkomsel eh there is a feeling of wkwk
It turns out make warp 1.1.1.1 can immediately, since then it doesn't restart again")</f>
        <v>@Kika_Adi @Adityandar @Rednesia @Indihome @TelkomcCare @Telkomsel eh there is a feeling of wkwk
It turns out make warp 1.1.1.1 can immediately, since then it doesn't restart again</v>
      </c>
    </row>
    <row r="67" ht="15.75" customHeight="1">
      <c r="A67" s="3" t="s">
        <v>133</v>
      </c>
      <c r="B67" s="3" t="s">
        <v>134</v>
      </c>
      <c r="C67" s="3" t="str">
        <f>IFERROR(__xludf.DUMMYFUNCTION("GOOGLETRANSLATE(B67,""ID"",""EN"")"),"@_Irih @rednesia @Indihome @telkomcare @Telkomsel Kirainn I doang which is slow open twitch, even stream 360p is also strong, youtube full hd no buffer, surprisingly")</f>
        <v>@_Irih @rednesia @Indihome @telkomcare @Telkomsel Kirainn I doang which is slow open twitch, even stream 360p is also strong, youtube full hd no buffer, surprisingly</v>
      </c>
    </row>
    <row r="68" ht="15.75" customHeight="1">
      <c r="A68" s="3" t="s">
        <v>135</v>
      </c>
      <c r="B68" s="3" t="s">
        <v>136</v>
      </c>
      <c r="C68" s="3" t="str">
        <f>IFERROR(__xludf.DUMMYFUNCTION("GOOGLETRANSLATE(B68,""ID"",""EN"")"),"@Rednesia @Indihome @telkomcare @Telkomsel @momogi_rn EMG Eking E Ngene turns out")</f>
        <v>@Rednesia @Indihome @telkomcare @Telkomsel @momogi_rn EMG Eking E Ngene turns out</v>
      </c>
    </row>
    <row r="69" ht="15.75" customHeight="1">
      <c r="A69" s="3" t="s">
        <v>137</v>
      </c>
      <c r="B69" s="3" t="s">
        <v>138</v>
      </c>
      <c r="C69" s="3" t="str">
        <f>IFERROR(__xludf.DUMMYFUNCTION("GOOGLETRANSLATE(B69,""ID"",""EN"")"),"@Rednesia @Indihome @telkomcare @telkomsel, yeah yeah ... I also just tried using @yyu_id to make a modem for the work eh instead it can't open github, zoom also can't.
Finally I returned again using another provider.
Besides that, I also plan to install"&amp;" @Indihome but if you play like this, it's lazy ...")</f>
        <v>@Rednesia @Indihome @telkomcare @telkomsel, yeah yeah ... I also just tried using @yyu_id to make a modem for the work eh instead it can't open github, zoom also can't.
Finally I returned again using another provider.
Besides that, I also plan to install @Indihome but if you play like this, it's lazy ...</v>
      </c>
    </row>
    <row r="70" ht="15.75" customHeight="1">
      <c r="A70" s="3" t="s">
        <v>139</v>
      </c>
      <c r="B70" s="3" t="s">
        <v>140</v>
      </c>
      <c r="C70" s="3" t="str">
        <f>IFERROR(__xludf.DUMMYFUNCTION("GOOGLETRANSLATE(B70,""ID"",""EN"")"),"@Rednesia @Indihome @telkomcare @Telkomsel Untung the office already gapake this red plate service 😂")</f>
        <v>@Rednesia @Indihome @telkomcare @Telkomsel Untung the office already gapake this red plate service 😂</v>
      </c>
    </row>
    <row r="71" ht="15.75" customHeight="1">
      <c r="A71" s="3" t="s">
        <v>141</v>
      </c>
      <c r="B71" s="3" t="s">
        <v>142</v>
      </c>
      <c r="C71" s="3" t="str">
        <f>IFERROR(__xludf.DUMMYFUNCTION("GOOGLETRANSLATE(B71,""ID"",""EN"")"),"@rednesia @Indihome @telkomcare @telkomsel Kirain Github can't open because yesterday the tissue is damaged it turns out now")</f>
        <v>@rednesia @Indihome @telkomcare @telkomsel Kirain Github can't open because yesterday the tissue is damaged it turns out now</v>
      </c>
    </row>
    <row r="72" ht="15.75" customHeight="1">
      <c r="A72" s="3" t="s">
        <v>143</v>
      </c>
      <c r="B72" s="3" t="s">
        <v>144</v>
      </c>
      <c r="C72" s="3" t="str">
        <f>IFERROR(__xludf.DUMMYFUNCTION("GOOGLETRANSLATE(B72,""ID"",""EN"")"),"@rednesia @Diar_IO @Indihome @telkomcare @Telkomsel hmmmm yesterday yesterday yesterday also opened stackoverflow must be refreshed many times just recently recognized the patience")</f>
        <v>@rednesia @Diar_IO @Indihome @telkomcare @Telkomsel hmmmm yesterday yesterday yesterday also opened stackoverflow must be refreshed many times just recently recognized the patience</v>
      </c>
    </row>
    <row r="73" ht="15.75" customHeight="1">
      <c r="A73" s="3" t="s">
        <v>145</v>
      </c>
      <c r="B73" s="3" t="s">
        <v>146</v>
      </c>
      <c r="C73" s="3" t="str">
        <f>IFERROR(__xludf.DUMMYFUNCTION("GOOGLETRANSLATE(B73,""ID"",""EN"")"),"@Rednesia @Indihome @telkomcare @Telkomsel github most difficult to access it, stackoverflow sometimes timeout")</f>
        <v>@Rednesia @Indihome @telkomcare @Telkomsel github most difficult to access it, stackoverflow sometimes timeout</v>
      </c>
    </row>
    <row r="74" ht="15.75" customHeight="1">
      <c r="A74" s="3" t="s">
        <v>147</v>
      </c>
      <c r="B74" s="3" t="s">
        <v>148</v>
      </c>
      <c r="C74" s="3" t="str">
        <f>IFERROR(__xludf.DUMMYFUNCTION("GOOGLETRANSLATE(B74,""ID"",""EN"")"),"@Rednesia @Indihome @telkomcare @telkomsel it's hard to go far to it, the internet is just a problem it can't be done before paying before @Indihome @IndihomCare @TENESA_TELKOM https://t.co/94F0NCXNCG")</f>
        <v>@Rednesia @Indihome @telkomcare @telkomsel it's hard to go far to it, the internet is just a problem it can't be done before paying before @Indihome @IndihomCare @TENESA_TELKOM https://t.co/94F0NCXNCG</v>
      </c>
    </row>
    <row r="75" ht="15.75" customHeight="1">
      <c r="A75" s="3" t="s">
        <v>149</v>
      </c>
      <c r="B75" s="3" t="s">
        <v>150</v>
      </c>
      <c r="C75" s="3" t="str">
        <f>IFERROR(__xludf.DUMMYFUNCTION("GOOGLETRANSLATE(B75,""ID"",""EN"")"),"@rednesia @Indihome @telkomcare @Telkomsel just yesterday protested this problem to indihome even said because of most devices 🤣🤣")</f>
        <v>@rednesia @Indihome @telkomcare @Telkomsel just yesterday protested this problem to indihome even said because of most devices 🤣🤣</v>
      </c>
    </row>
    <row r="76" ht="15.75" customHeight="1">
      <c r="A76" s="3" t="s">
        <v>151</v>
      </c>
      <c r="B76" s="3" t="s">
        <v>152</v>
      </c>
      <c r="C76" s="3" t="str">
        <f>IFERROR(__xludf.DUMMYFUNCTION("GOOGLETRANSLATE(B76,""ID"",""EN"")"),"@Rednesia @Indihome @telkomcare @telkomsel often ngalamin spotify throttle. The solution? DM Twitter Indihomecare, usually after they 'reset' smoothly again. If really deliberate is 💩")</f>
        <v>@Rednesia @Indihome @telkomcare @telkomsel often ngalamin spotify throttle. The solution? DM Twitter Indihomecare, usually after they 'reset' smoothly again. If really deliberate is 💩</v>
      </c>
    </row>
    <row r="77" ht="15.75" customHeight="1">
      <c r="A77" s="3" t="s">
        <v>153</v>
      </c>
      <c r="B77" s="3" t="s">
        <v>154</v>
      </c>
      <c r="C77" s="3" t="str">
        <f>IFERROR(__xludf.DUMMYFUNCTION("GOOGLETRANSLATE(B77,""ID"",""EN"")"),"@_Irih @Rednesia @Indihome @telkomcCare @Telkomsel is more likely, since the first quarter of this year, twitch isn't kenceng again if you use indihomo")</f>
        <v>@_Irih @Rednesia @Indihome @telkomcCare @Telkomsel is more likely, since the first quarter of this year, twitch isn't kenceng again if you use indihomo</v>
      </c>
    </row>
    <row r="78" ht="15.75" customHeight="1">
      <c r="A78" s="3" t="s">
        <v>155</v>
      </c>
      <c r="B78" s="3" t="s">
        <v>156</v>
      </c>
      <c r="C78" s="3" t="str">
        <f>IFERROR(__xludf.DUMMYFUNCTION("GOOGLETRANSLATE(B78,""ID"",""EN"")"),"@Rednesia @Indihome @telkomcare @Telkomsel translucent reddit. Just now using by U and DNS Adguard 👌")</f>
        <v>@Rednesia @Indihome @telkomcare @Telkomsel translucent reddit. Just now using by U and DNS Adguard 👌</v>
      </c>
    </row>
    <row r="79" ht="15.75" customHeight="1">
      <c r="A79" s="3" t="s">
        <v>157</v>
      </c>
      <c r="B79" s="3" t="s">
        <v>158</v>
      </c>
      <c r="C79" s="3" t="str">
        <f>IFERROR(__xludf.DUMMYFUNCTION("GOOGLETRANSLATE(B79,""ID"",""EN"")"),"@Rednesia @Indihome @Telkomcare @Telkomsel ahh pantesssssss !!!! In the past, if you open Quora, I had to have a patient stock, it was thought that the application was slow but it turned out the wifi provider 😭😭😭😭😭😭😭😭😭😭😭😭😭😭😭😭😭😭😭
Becaus"&amp;"e it's slow, I'm so rarely open :(")</f>
        <v>@Rednesia @Indihome @Telkomcare @Telkomsel ahh pantesssssss !!!! In the past, if you open Quora, I had to have a patient stock, it was thought that the application was slow but it turned out the wifi provider 😭😭😭😭😭😭😭😭😭😭😭😭😭😭😭😭😭😭😭
Because it's slow, I'm so rarely open :(</v>
      </c>
    </row>
    <row r="80" ht="15.75" customHeight="1">
      <c r="A80" s="3" t="s">
        <v>159</v>
      </c>
      <c r="B80" s="3" t="s">
        <v>160</v>
      </c>
      <c r="C80" s="3" t="str">
        <f>IFERROR(__xludf.DUMMYFUNCTION("GOOGLETRANSLATE(B80,""ID"",""EN"")"),"@Rednesia @Indihome @telkomcare @telkomsel fortunately use gitlab personal server 🤣")</f>
        <v>@Rednesia @Indihome @telkomcare @telkomsel fortunately use gitlab personal server 🤣</v>
      </c>
    </row>
    <row r="81" ht="15.75" customHeight="1">
      <c r="A81" s="3" t="s">
        <v>161</v>
      </c>
      <c r="B81" s="3" t="s">
        <v>162</v>
      </c>
      <c r="C81" s="3" t="str">
        <f>IFERROR(__xludf.DUMMYFUNCTION("GOOGLETRANSLATE(B81,""ID"",""EN"")"),"@Rednesia @Indihome @telkomcare @Telkomsel yes indeed, sometimes I have to use VPN so that Quora access is smooth.")</f>
        <v>@Rednesia @Indihome @telkomcare @Telkomsel yes indeed, sometimes I have to use VPN so that Quora access is smooth.</v>
      </c>
    </row>
    <row r="82" ht="15.75" customHeight="1">
      <c r="A82" s="3" t="s">
        <v>163</v>
      </c>
      <c r="B82" s="3" t="s">
        <v>164</v>
      </c>
      <c r="C82" s="3" t="str">
        <f>IFERROR(__xludf.DUMMYFUNCTION("GOOGLETRANSLATE(B82,""ID"",""EN"")"),"@Rednesia @Indihome @telkomcare @telkomsel so. In addition to the law for low consumer protection, their largest and most extensive position also makes them Jumawa and arbitrarily, both to their own consumers and other parties.
Fate indeed")</f>
        <v>@Rednesia @Indihome @telkomcare @telkomsel so. In addition to the law for low consumer protection, their largest and most extensive position also makes them Jumawa and arbitrarily, both to their own consumers and other parties.
Fate indeed</v>
      </c>
    </row>
    <row r="83" ht="15.75" customHeight="1">
      <c r="A83" s="3" t="s">
        <v>165</v>
      </c>
      <c r="B83" s="3" t="s">
        <v>166</v>
      </c>
      <c r="C83" s="3" t="str">
        <f>IFERROR(__xludf.DUMMYFUNCTION("GOOGLETRANSLATE(B83,""ID"",""EN"")"),"@Adityandar @Rednesia @Indihome @telkomcare @Telkomsel orbit too")</f>
        <v>@Adityandar @Rednesia @Indihome @telkomcare @Telkomsel orbit too</v>
      </c>
    </row>
    <row r="84" ht="15.75" customHeight="1">
      <c r="A84" s="3" t="s">
        <v>167</v>
      </c>
      <c r="B84" s="3" t="s">
        <v>168</v>
      </c>
      <c r="C84" s="3" t="str">
        <f>IFERROR(__xludf.DUMMYFUNCTION("GOOGLETRANSLATE(B84,""ID"",""EN"")"),"@Rednesia @Indihome @telkomcare @Telkomsel Daaan..Kena throttling again today ... 🙃 https://t.co/ktngepooyw")</f>
        <v>@Rednesia @Indihome @telkomcare @Telkomsel Daaan..Kena throttling again today ... 🙃 https://t.co/ktngepooyw</v>
      </c>
    </row>
    <row r="85" ht="15.75" customHeight="1">
      <c r="A85" s="3" t="s">
        <v>169</v>
      </c>
      <c r="B85" s="3" t="s">
        <v>170</v>
      </c>
      <c r="C85" s="3" t="str">
        <f>IFERROR(__xludf.DUMMYFUNCTION("GOOGLETRANSLATE(B85,""ID"",""EN"")"),"@Rednesia @Indihome @telkomcare @Telkomsel pantesan every open github and friends always loading long. It turned out that Telkom played dirty. Hmm, really stubborn company.")</f>
        <v>@Rednesia @Indihome @telkomcare @Telkomsel pantesan every open github and friends always loading long. It turned out that Telkom played dirty. Hmm, really stubborn company.</v>
      </c>
    </row>
    <row r="86" ht="15.75" customHeight="1">
      <c r="A86" s="3" t="s">
        <v>171</v>
      </c>
      <c r="B86" s="3" t="s">
        <v>172</v>
      </c>
      <c r="C86" s="3" t="str">
        <f>IFERROR(__xludf.DUMMYFUNCTION("GOOGLETRANSLATE(B86,""ID"",""EN"")"),"@danninovandri @Indihome @telkomcare @Telkomsel isn't really fair if you play it. Imagine if only they are national internet providers, already get a great firewall like our rrt")</f>
        <v>@danninovandri @Indihome @telkomcare @Telkomsel isn't really fair if you play it. Imagine if only they are national internet providers, already get a great firewall like our rrt</v>
      </c>
    </row>
    <row r="87" ht="15.75" customHeight="1">
      <c r="A87" s="3" t="s">
        <v>173</v>
      </c>
      <c r="B87" s="3" t="s">
        <v>174</v>
      </c>
      <c r="C87" s="3" t="str">
        <f>IFERROR(__xludf.DUMMYFUNCTION("GOOGLETRANSLATE(B87,""ID"",""EN"")"),"@Rednesia @Indihome @telkomcare @telkomsel who follows the complaint but the website is rah-rah kayak twitch, was detained first. Even though it's a violation of consumer rights, there are more urgent for work like github. Really outrageous when throttle.")</f>
        <v>@Rednesia @Indihome @telkomcare @telkomsel who follows the complaint but the website is rah-rah kayak twitch, was detained first. Even though it's a violation of consumer rights, there are more urgent for work like github. Really outrageous when throttle.</v>
      </c>
    </row>
    <row r="88" ht="15.75" customHeight="1">
      <c r="A88" s="3" t="s">
        <v>175</v>
      </c>
      <c r="B88" s="3" t="s">
        <v>176</v>
      </c>
      <c r="C88" s="3" t="str">
        <f>IFERROR(__xludf.DUMMYFUNCTION("GOOGLETRANSLATE(B88,""ID"",""EN"")"),"@Rednesia @Indihome @telkomcare @Telkomsel haha ​​add again: Ovh. 2 years ago he was a telkom peering in SG, then because Ovh didn't want to pay, finally breaking up the peering, so passing the public IX. Long time on the throttle and lots of RTO. The end"&amp;" of OVH Reroute SG traffic to Telkom via US.
Indeed there is no kapok ISP one")</f>
        <v>@Rednesia @Indihome @telkomcare @Telkomsel haha ​​add again: Ovh. 2 years ago he was a telkom peering in SG, then because Ovh didn't want to pay, finally breaking up the peering, so passing the public IX. Long time on the throttle and lots of RTO. The end of OVH Reroute SG traffic to Telkom via US.
Indeed there is no kapok ISP one</v>
      </c>
    </row>
    <row r="89" ht="15.75" customHeight="1">
      <c r="A89" s="3" t="s">
        <v>177</v>
      </c>
      <c r="B89" s="3" t="s">
        <v>178</v>
      </c>
      <c r="C89" s="3" t="str">
        <f>IFERROR(__xludf.DUMMYFUNCTION("GOOGLETRANSLATE(B89,""ID"",""EN"")"),"Ga indihome ga telkomsel napa really napin si 2 today 😑")</f>
        <v>Ga indihome ga telkomsel napa really napin si 2 today 😑</v>
      </c>
    </row>
    <row r="90" ht="15.75" customHeight="1">
      <c r="A90" s="3" t="s">
        <v>179</v>
      </c>
      <c r="B90" s="3" t="s">
        <v>180</v>
      </c>
      <c r="C90" s="3" t="str">
        <f>IFERROR(__xludf.DUMMYFUNCTION("GOOGLETRANSLATE(B90,""ID"",""EN"")"),"@Rednesia @Indihome @telkomcare @Telkomsel quickly realized Duhai Indihome people if there are other choices as well as lazy using your ISP")</f>
        <v>@Rednesia @Indihome @telkomcare @Telkomsel quickly realized Duhai Indihome people if there are other choices as well as lazy using your ISP</v>
      </c>
    </row>
    <row r="91" ht="15.75" customHeight="1">
      <c r="A91" s="3" t="s">
        <v>181</v>
      </c>
      <c r="B91" s="3" t="s">
        <v>182</v>
      </c>
      <c r="C91" s="3" t="str">
        <f>IFERROR(__xludf.DUMMYFUNCTION("GOOGLETRANSLATE(B91,""ID"",""EN"")"),"@Rednesia @Indihome @telkomcare @Telkomsel Adek Gua also often complaints TeamViewer like timeouts, TeamViewer use CDN CloudFlare Yak")</f>
        <v>@Rednesia @Indihome @telkomcare @Telkomsel Adek Gua also often complaints TeamViewer like timeouts, TeamViewer use CDN CloudFlare Yak</v>
      </c>
    </row>
    <row r="92" ht="15.75" customHeight="1">
      <c r="A92" s="3" t="s">
        <v>183</v>
      </c>
      <c r="B92" s="3" t="s">
        <v>184</v>
      </c>
      <c r="C92" s="3" t="str">
        <f>IFERROR(__xludf.DUMMYFUNCTION("GOOGLETRANSLATE(B92,""ID"",""EN"")"),"@Rednesia @Indihome @telkomcare @telkomsel Report bro, Blizzard also gets throttling, I want to play Hearthstone Failed Mulu, the period must be tethering using XL network 🤪")</f>
        <v>@Rednesia @Indihome @telkomcare @telkomsel Report bro, Blizzard also gets throttling, I want to play Hearthstone Failed Mulu, the period must be tethering using XL network 🤪</v>
      </c>
    </row>
    <row r="93" ht="15.75" customHeight="1">
      <c r="A93" s="3" t="s">
        <v>185</v>
      </c>
      <c r="B93" s="3" t="s">
        <v>186</v>
      </c>
      <c r="C93" s="3" t="str">
        <f>IFERROR(__xludf.DUMMYFUNCTION("GOOGLETRANSLATE(B93,""ID"",""EN"")"),"@rednesia @hfzhffn @Indihome @telkomcare @telkomsel sometimes open funds are slow to use indihome connections, must use new cellular data can run smoothly when the transaction uses funds :(")</f>
        <v>@rednesia @hfzhffn @Indihome @telkomcare @telkomsel sometimes open funds are slow to use indihome connections, must use new cellular data can run smoothly when the transaction uses funds :(</v>
      </c>
    </row>
    <row r="94" ht="15.75" customHeight="1">
      <c r="A94" s="3" t="s">
        <v>187</v>
      </c>
      <c r="B94" s="3" t="s">
        <v>188</v>
      </c>
      <c r="C94" s="3" t="str">
        <f>IFERROR(__xludf.DUMMYFUNCTION("GOOGLETRANSLATE(B94,""ID"",""EN"")"),"@Rednesia @Indihome @telkomcare @Telkomsel hmm even since July
https://t.co/PDWPA7WZ2G.")</f>
        <v>@Rednesia @Indihome @telkomcare @Telkomsel hmm even since July
https://t.co/PDWPA7WZ2G.</v>
      </c>
    </row>
    <row r="95" ht="15.75" customHeight="1">
      <c r="A95" s="3" t="s">
        <v>189</v>
      </c>
      <c r="B95" s="3" t="s">
        <v>190</v>
      </c>
      <c r="C95" s="3" t="str">
        <f>IFERROR(__xludf.DUMMYFUNCTION("GOOGLETRANSLATE(B95,""ID"",""EN"")"),"@Rednesia @Indihome @telkomcare @Telkomsel is this. Twitch also got throttling 1-2 months ago. I ask to a friend who uses another ISP, just normal twitch. The annoying was, the throttling was after 8pm. This bedbah is indeed this.")</f>
        <v>@Rednesia @Indihome @telkomcare @Telkomsel is this. Twitch also got throttling 1-2 months ago. I ask to a friend who uses another ISP, just normal twitch. The annoying was, the throttling was after 8pm. This bedbah is indeed this.</v>
      </c>
    </row>
    <row r="96" ht="15.75" customHeight="1">
      <c r="A96" s="3" t="s">
        <v>191</v>
      </c>
      <c r="B96" s="3" t="s">
        <v>192</v>
      </c>
      <c r="C96" s="3" t="str">
        <f>IFERROR(__xludf.DUMMYFUNCTION("GOOGLETRANSLATE(B96,""ID"",""EN"")"),"@rendyznta @Indihome @telkomcare @Telkomsel what DNS? CloudFlare? W Use CloudFlare can't access. Sometimes it can, but often it can't.")</f>
        <v>@rendyznta @Indihome @telkomcare @Telkomsel what DNS? CloudFlare? W Use CloudFlare can't access. Sometimes it can, but often it can't.</v>
      </c>
    </row>
    <row r="97" ht="15.75" customHeight="1">
      <c r="A97" s="3" t="s">
        <v>193</v>
      </c>
      <c r="B97" s="3" t="s">
        <v>194</v>
      </c>
      <c r="C97" s="3" t="str">
        <f>IFERROR(__xludf.DUMMYFUNCTION("GOOGLETRANSLATE(B97,""ID"",""EN"")"),"@leben_asa @rednesia @Indihome @telkomcare @Telkomsel hehe I'm also setup wireguard in aws while dikasi free credit with AWS. DigitalOcean also ngan $ 100 free for 2 months. I have to take the brain with this Telkom. If the Order of the General VPN is Jum"&amp;"ping2.")</f>
        <v>@leben_asa @rednesia @Indihome @telkomcare @Telkomsel hehe I'm also setup wireguard in aws while dikasi free credit with AWS. DigitalOcean also ngan $ 100 free for 2 months. I have to take the brain with this Telkom. If the Order of the General VPN is Jumping2.</v>
      </c>
    </row>
    <row r="98" ht="15.75" customHeight="1">
      <c r="A98" s="3" t="s">
        <v>195</v>
      </c>
      <c r="B98" s="3" t="s">
        <v>196</v>
      </c>
      <c r="C98" s="3" t="str">
        <f>IFERROR(__xludf.DUMMYFUNCTION("GOOGLETRANSLATE(B98,""ID"",""EN"")"),"@Serterah @Rednesia @Indihome @Telkomcare @Telkomsel Kirain I'm REK")</f>
        <v>@Serterah @Rednesia @Indihome @Telkomcare @Telkomsel Kirain I'm REK</v>
      </c>
    </row>
    <row r="99" ht="15.75" customHeight="1">
      <c r="A99" s="3" t="s">
        <v>197</v>
      </c>
      <c r="B99" s="3" t="s">
        <v>198</v>
      </c>
      <c r="C99" s="3" t="str">
        <f>IFERROR(__xludf.DUMMYFUNCTION("GOOGLETRANSLATE(B99,""ID"",""EN"")"),"@rednesia @Indihome @telkomcare @Telkomsel oh so this is an answer why spotify access is often ""No Internet Connection"" 🤣")</f>
        <v>@rednesia @Indihome @telkomcare @Telkomsel oh so this is an answer why spotify access is often "No Internet Connection" 🤣</v>
      </c>
    </row>
    <row r="100" ht="15.75" customHeight="1">
      <c r="A100" s="3" t="s">
        <v>199</v>
      </c>
      <c r="B100" s="3" t="s">
        <v>200</v>
      </c>
      <c r="C100" s="3" t="str">
        <f>IFERROR(__xludf.DUMMYFUNCTION("GOOGLETRANSLATE(B100,""ID"",""EN"")"),"@Rednesia @Indihome @telkomcare @Telkomsel has protested since August ~
https://t.co/KV6JNX5DH")</f>
        <v>@Rednesia @Indihome @telkomcare @Telkomsel has protested since August ~
https://t.co/KV6JNX5DH</v>
      </c>
    </row>
    <row r="101" ht="15.75" customHeight="1">
      <c r="A101" s="3" t="s">
        <v>201</v>
      </c>
      <c r="B101" s="3" t="s">
        <v>202</v>
      </c>
      <c r="C101" s="3" t="str">
        <f>IFERROR(__xludf.DUMMYFUNCTION("GOOGLETRANSLATE(B101,""ID"",""EN"")"),"@Rednesia @Indihome @telkomcare @telkomsel is it strange, I use Indihome, how come there is no problem using doh")</f>
        <v>@Rednesia @Indihome @telkomcare @telkomsel is it strange, I use Indihome, how come there is no problem using doh</v>
      </c>
    </row>
    <row r="102" ht="15.75" customHeight="1">
      <c r="A102" s="3" t="s">
        <v>203</v>
      </c>
      <c r="B102" s="3" t="s">
        <v>204</v>
      </c>
      <c r="C102" s="3" t="str">
        <f>IFERROR(__xludf.DUMMYFUNCTION("GOOGLETRANSLATE(B102,""ID"",""EN"")"),"@rednesia @Indihome @telkomcare @telkomsel reality .. Digital Ocean has become a victim several times, github, so, twitch is also often. Do you think the programmer is too bad?")</f>
        <v>@rednesia @Indihome @telkomcare @telkomsel reality .. Digital Ocean has become a victim several times, github, so, twitch is also often. Do you think the programmer is too bad?</v>
      </c>
    </row>
    <row r="103" ht="15.75" customHeight="1">
      <c r="A103" s="3" t="s">
        <v>205</v>
      </c>
      <c r="B103" s="3" t="s">
        <v>206</v>
      </c>
      <c r="C103" s="3" t="str">
        <f>IFERROR(__xludf.DUMMYFUNCTION("GOOGLETRANSLATE(B103,""ID"",""EN"")"),"@Rednesia @Indihome @telkomcare @telkomsel is not time out, it can't even open stackoverflow at all. Must use VPN first can")</f>
        <v>@Rednesia @Indihome @telkomcare @telkomsel is not time out, it can't even open stackoverflow at all. Must use VPN first can</v>
      </c>
    </row>
    <row r="104" ht="15.75" customHeight="1">
      <c r="A104" s="3" t="s">
        <v>207</v>
      </c>
      <c r="B104" s="3" t="s">
        <v>208</v>
      </c>
      <c r="C104" s="3" t="str">
        <f>IFERROR(__xludf.DUMMYFUNCTION("GOOGLETRANSLATE(B104,""ID"",""EN"")"),"@Rednesia @Indihome @telkomcare @telkomsel @IndihomCare")</f>
        <v>@Rednesia @Indihome @telkomcare @telkomsel @IndihomCare</v>
      </c>
    </row>
    <row r="105" ht="15.75" customHeight="1">
      <c r="A105" s="3" t="s">
        <v>209</v>
      </c>
      <c r="B105" s="3" t="s">
        <v>210</v>
      </c>
      <c r="C105" s="3" t="str">
        <f>IFERROR(__xludf.DUMMYFUNCTION("GOOGLETRANSLATE(B105,""ID"",""EN"")"),"@Telkomindonesia @Jokowi @ArickThohir If Telkomsel Orbit customers are getting more enlarged, will you not interfere with the Indihome market playing in Indihome's fixed broadband service?
@jokowi.
@erickthohir.
@Telkomindonesia.")</f>
        <v>@Telkomindonesia @Jokowi @ArickThohir If Telkomsel Orbit customers are getting more enlarged, will you not interfere with the Indihome market playing in Indihome's fixed broadband service?
@jokowi.
@erickthohir.
@Telkomindonesia.</v>
      </c>
    </row>
    <row r="106" ht="15.75" customHeight="1">
      <c r="A106" s="3" t="s">
        <v>211</v>
      </c>
      <c r="B106" s="3" t="s">
        <v>212</v>
      </c>
      <c r="C106" s="3" t="str">
        <f>IFERROR(__xludf.DUMMYFUNCTION("GOOGLETRANSLATE(B106,""ID"",""EN"")"),"@gumilardoo Hi, Sis Gumilar. Sorry, so it's not comfortable. For information or complaints about https://t.co/4xeeetqbya and Indihome, please contact Telkom colleagues to be assisted through: (1/2)")</f>
        <v>@gumilardoo Hi, Sis Gumilar. Sorry, so it's not comfortable. For information or complaints about https://t.co/4xeeetqbya and Indihome, please contact Telkom colleagues to be assisted through: (1/2)</v>
      </c>
    </row>
    <row r="107" ht="15.75" customHeight="1">
      <c r="A107" s="3" t="s">
        <v>213</v>
      </c>
      <c r="B107" s="3" t="s">
        <v>214</v>
      </c>
      <c r="C107" s="3" t="str">
        <f>IFERROR(__xludf.DUMMYFUNCTION("GOOGLETRANSLATE(B107,""ID"",""EN"")"),"telkomsel sm indihome can not if the disorder is not honest ???")</f>
        <v>telkomsel sm indihome can not if the disorder is not honest ???</v>
      </c>
    </row>
    <row r="108" ht="15.75" customHeight="1">
      <c r="A108" s="3" t="s">
        <v>215</v>
      </c>
      <c r="B108" s="3" t="s">
        <v>216</v>
      </c>
      <c r="C108" s="3" t="str">
        <f>IFERROR(__xludf.DUMMYFUNCTION("GOOGLETRANSLATE(B108,""ID"",""EN"")"),"Telkomsel Orbit, Telkomsel's home-based home-based home service continues to increase the number of customers. But, whether it will not compete with the IndiHome service that is also owned by PT @Telkomindonesia
@jokowi.
@erickthohir.
https://t.co/njnnic"&amp;"MOCN.")</f>
        <v>Telkomsel Orbit, Telkomsel's home-based home-based home service continues to increase the number of customers. But, whether it will not compete with the IndiHome service that is also owned by PT @Telkomindonesia
@jokowi.
@erickthohir.
https://t.co/njnnicMOCN.</v>
      </c>
    </row>
    <row r="109" ht="15.75" customHeight="1">
      <c r="A109" s="3" t="s">
        <v>217</v>
      </c>
      <c r="B109" s="3" t="s">
        <v>218</v>
      </c>
      <c r="C109" s="3" t="str">
        <f>IFERROR(__xludf.DUMMYFUNCTION("GOOGLETRANSLATE(B109,""ID"",""EN"")"),"@Mahfuzhadi @Indihome @telkomcare @telkomsel hasn't tried using DNS adguard, but using DNS cloudflare still can't")</f>
        <v>@Mahfuzhadi @Indihome @telkomcare @telkomsel hasn't tried using DNS adguard, but using DNS cloudflare still can't</v>
      </c>
    </row>
    <row r="110" ht="15.75" customHeight="1">
      <c r="A110" s="3" t="s">
        <v>219</v>
      </c>
      <c r="B110" s="3" t="s">
        <v>220</v>
      </c>
      <c r="C110" s="3" t="str">
        <f>IFERROR(__xludf.DUMMYFUNCTION("GOOGLETRANSLATE(B110,""ID"",""EN"")"),"@leben_asa @Rednesia @Indihome @telkomcare @Telkomsel nice info, Udh a week gabisa install package :(")</f>
        <v>@leben_asa @Rednesia @Indihome @telkomcare @Telkomsel nice info, Udh a week gabisa install package :(</v>
      </c>
    </row>
    <row r="111" ht="15.75" customHeight="1">
      <c r="A111" s="3" t="s">
        <v>221</v>
      </c>
      <c r="B111" s="3" t="s">
        <v>222</v>
      </c>
      <c r="C111" s="3" t="str">
        <f>IFERROR(__xludf.DUMMYFUNCTION("GOOGLETRANSLATE(B111,""ID"",""EN"")"),"Mon, how come the prayer is, but I'm a lot of TPI, the IndiHome network in RMH, I'm lost, MNA Telkomsel networks are also ilang, Asu Klian")</f>
        <v>Mon, how come the prayer is, but I'm a lot of TPI, the IndiHome network in RMH, I'm lost, MNA Telkomsel networks are also ilang, Asu Klian</v>
      </c>
    </row>
    <row r="112" ht="15.75" customHeight="1">
      <c r="A112" s="3" t="s">
        <v>223</v>
      </c>
      <c r="B112" s="3" t="s">
        <v>224</v>
      </c>
      <c r="C112" s="3" t="str">
        <f>IFERROR(__xludf.DUMMYFUNCTION("GOOGLETRANSLATE(B112,""ID"",""EN"")"),"@rendyznta @indihome @telkomcare @Telkomsel w Try it still can't. GitHub can sometimes be, but the same stack overflow quora can not be accessed at all")</f>
        <v>@rendyznta @indihome @telkomcare @Telkomsel w Try it still can't. GitHub can sometimes be, but the same stack overflow quora can not be accessed at all</v>
      </c>
    </row>
    <row r="113" ht="15.75" customHeight="1">
      <c r="A113" s="3" t="s">
        <v>225</v>
      </c>
      <c r="B113" s="3" t="s">
        <v>226</v>
      </c>
      <c r="C113" s="3" t="str">
        <f>IFERROR(__xludf.DUMMYFUNCTION("GOOGLETRANSLATE(B113,""ID"",""EN"")"),"@rednesia @Indihome @telkomcare @telkomsel pantes I if the digitalocean login is old, it doesn't come out if you use Indihom when it's changed to VPN directly quickly .. suck")</f>
        <v>@rednesia @Indihome @telkomcare @telkomsel pantes I if the digitalocean login is old, it doesn't come out if you use Indihom when it's changed to VPN directly quickly .. suck</v>
      </c>
    </row>
    <row r="114" ht="15.75" customHeight="1">
      <c r="A114" s="3" t="s">
        <v>227</v>
      </c>
      <c r="B114" s="3" t="s">
        <v>228</v>
      </c>
      <c r="C114" s="3" t="str">
        <f>IFERROR(__xludf.DUMMYFUNCTION("GOOGLETRANSLATE(B114,""ID"",""EN"")"),"@infomalang @telkomcare @Indihome, Telkomsel Indihome office on Jl A Yani Malang is open on Saturday?")</f>
        <v>@infomalang @telkomcare @Indihome, Telkomsel Indihome office on Jl A Yani Malang is open on Saturday?</v>
      </c>
    </row>
    <row r="115" ht="15.75" customHeight="1">
      <c r="A115" s="3" t="s">
        <v>229</v>
      </c>
      <c r="B115" s="3" t="s">
        <v>230</v>
      </c>
      <c r="C115" s="3" t="str">
        <f>IFERROR(__xludf.DUMMYFUNCTION("GOOGLETRANSLATE(B115,""ID"",""EN"")"),"@ yeunalamsyah15 @Indihome @Telkomsel original is increasingly not healthy om ...")</f>
        <v>@ yeunalamsyah15 @Indihome @Telkomsel original is increasingly not healthy om ...</v>
      </c>
    </row>
    <row r="116" ht="15.75" customHeight="1">
      <c r="A116" s="3" t="s">
        <v>231</v>
      </c>
      <c r="B116" s="3" t="s">
        <v>232</v>
      </c>
      <c r="C116" s="3" t="str">
        <f>IFERROR(__xludf.DUMMYFUNCTION("GOOGLETRANSLATE(B116,""ID"",""EN"")"),"@Adityandar @Rednesia @Indihome @telkomcare @Telkomsel is a provider of this one")</f>
        <v>@Adityandar @Rednesia @Indihome @telkomcare @Telkomsel is a provider of this one</v>
      </c>
    </row>
    <row r="117" ht="15.75" customHeight="1">
      <c r="A117" s="3" t="s">
        <v>233</v>
      </c>
      <c r="B117" s="3" t="s">
        <v>234</v>
      </c>
      <c r="C117" s="3" t="str">
        <f>IFERROR(__xludf.DUMMYFUNCTION("GOOGLETRANSLATE(B117,""ID"",""EN"")"),"@rednesia @Indihome @telkomcare @telkomsel mo monopoly by jegal selling shop next door, bro?")</f>
        <v>@rednesia @Indihome @telkomcare @telkomsel mo monopoly by jegal selling shop next door, bro?</v>
      </c>
    </row>
    <row r="118" ht="15.75" customHeight="1">
      <c r="A118" s="3" t="s">
        <v>235</v>
      </c>
      <c r="B118" s="3" t="s">
        <v>236</v>
      </c>
      <c r="C118" s="3" t="str">
        <f>IFERROR(__xludf.DUMMYFUNCTION("GOOGLETRANSLATE(B118,""ID"",""EN"")"),"@Rednesia @muhstionahadi @Indihome @telkomcare @Telkomsel @NSulistiyawan @_insShew wis do naughty?")</f>
        <v>@Rednesia @muhstionahadi @Indihome @telkomcare @Telkomsel @NSulistiyawan @_insShew wis do naughty?</v>
      </c>
    </row>
    <row r="119" ht="15.75" customHeight="1">
      <c r="A119" s="3" t="s">
        <v>237</v>
      </c>
      <c r="B119" s="3" t="s">
        <v>238</v>
      </c>
      <c r="C119" s="3" t="str">
        <f>IFERROR(__xludf.DUMMYFUNCTION("GOOGLETRANSLATE(B119,""ID"",""EN"")"),"ISP / Telco BUMN sort of indihome telkomsel one gateway this rotten emg doesn't heal2. Yesterday Netflix was blocked by regulatory reasons, now the AWS server. 🖕🏻
Much Better Private Isp, Line to SG Pny Himself, No Drama Throtling Ato Alesan Regulation"&amp;"s That GJLS.")</f>
        <v>ISP / Telco BUMN sort of indihome telkomsel one gateway this rotten emg doesn't heal2. Yesterday Netflix was blocked by regulatory reasons, now the AWS server. 🖕🏻
Much Better Private Isp, Line to SG Pny Himself, No Drama Throtling Ato Alesan Regulations That GJLS.</v>
      </c>
    </row>
    <row r="120" ht="15.75" customHeight="1">
      <c r="A120" s="3" t="s">
        <v>239</v>
      </c>
      <c r="B120" s="3" t="s">
        <v>240</v>
      </c>
      <c r="C120" s="3" t="str">
        <f>IFERROR(__xludf.DUMMYFUNCTION("GOOGLETRANSLATE(B120,""ID"",""EN"")"),"@Rednesia @Indihome @telkomcare @telkomsel woalah pantes just open https://t.co/1lu9ep4ygo long gini, while the others smoothly jaya. It's fpl loh 😑")</f>
        <v>@Rednesia @Indihome @telkomcare @telkomsel woalah pantes just open https://t.co/1lu9ep4ygo long gini, while the others smoothly jaya. It's fpl loh 😑</v>
      </c>
    </row>
    <row r="121" ht="15.75" customHeight="1">
      <c r="A121" s="3" t="s">
        <v>241</v>
      </c>
      <c r="B121" s="3" t="s">
        <v>242</v>
      </c>
      <c r="C121" s="3" t="str">
        <f>IFERROR(__xludf.DUMMYFUNCTION("GOOGLETRANSLATE(B121,""ID"",""EN"")"),"Wow, when the test when the data for the data entered the job that is now about an hour, it is more confused about the ngilik ngatik why my webcrapping failed, even though the command was right. Already ngilik ngatik software, browser, etc. Eh the problem"&amp;" is even in Indihome ama Telkomsel Hadeh. https://t.co/DFHXMR6YAN.")</f>
        <v>Wow, when the test when the data for the data entered the job that is now about an hour, it is more confused about the ngilik ngatik why my webcrapping failed, even though the command was right. Already ngilik ngatik software, browser, etc. Eh the problem is even in Indihome ama Telkomsel Hadeh. https://t.co/DFHXMR6YAN.</v>
      </c>
    </row>
    <row r="122" ht="15.75" customHeight="1">
      <c r="A122" s="3" t="s">
        <v>243</v>
      </c>
      <c r="B122" s="3" t="s">
        <v>244</v>
      </c>
      <c r="C122" s="3" t="str">
        <f>IFERROR(__xludf.DUMMYFUNCTION("GOOGLETRANSLATE(B122,""ID"",""EN"")"),"@Rednesia @Indihome @telkomcare @telkomsel ngnilami also but it's been long enough, from 3-4 months ago")</f>
        <v>@Rednesia @Indihome @telkomcare @telkomsel ngnilami also but it's been long enough, from 3-4 months ago</v>
      </c>
    </row>
    <row r="123" ht="15.75" customHeight="1">
      <c r="A123" s="3" t="s">
        <v>245</v>
      </c>
      <c r="B123" s="3" t="s">
        <v>246</v>
      </c>
      <c r="C123" s="3" t="str">
        <f>IFERROR(__xludf.DUMMYFUNCTION("GOOGLETRANSLATE(B123,""ID"",""EN"")"),"God's brash also @Indihome @Telkomsel times want to watch paid movies from @bioskoNynasid block. Shame on you.
Gab by the appreciation of the work of the nation's children @Kemenbumn https://t.co/Wr3NoJoule")</f>
        <v>God's brash also @Indihome @Telkomsel times want to watch paid movies from @bioskoNynasid block. Shame on you.
Gab by the appreciation of the work of the nation's children @Kemenbumn https://t.co/Wr3NoJoule</v>
      </c>
    </row>
    <row r="124" ht="15.75" customHeight="1">
      <c r="A124" s="3" t="s">
        <v>247</v>
      </c>
      <c r="B124" s="3" t="s">
        <v>248</v>
      </c>
      <c r="C124" s="3" t="str">
        <f>IFERROR(__xludf.DUMMYFUNCTION("GOOGLETRANSLATE(B124,""ID"",""EN"")"),"indihome ... telkomsel..knp you rich this :(")</f>
        <v>indihome ... telkomsel..knp you rich this :(</v>
      </c>
    </row>
    <row r="125" ht="15.75" customHeight="1">
      <c r="A125" s="3" t="s">
        <v>249</v>
      </c>
      <c r="B125" s="3" t="s">
        <v>250</v>
      </c>
      <c r="C125" s="3" t="str">
        <f>IFERROR(__xludf.DUMMYFUNCTION("GOOGLETRANSLATE(B125,""ID"",""EN"")"),"In this two weeks, Indihome has twice off the maintenance of the network ""he said"", the Telkomsel signal follows the telkomsel, even if there is no service, it should be, it should be a lazy bgt cpe")</f>
        <v>In this two weeks, Indihome has twice off the maintenance of the network "he said", the Telkomsel signal follows the telkomsel, even if there is no service, it should be, it should be a lazy bgt cpe</v>
      </c>
    </row>
    <row r="126" ht="15.75" customHeight="1">
      <c r="A126" s="3" t="s">
        <v>251</v>
      </c>
      <c r="B126" s="3" t="s">
        <v>252</v>
      </c>
      <c r="C126" s="3" t="str">
        <f>IFERROR(__xludf.DUMMYFUNCTION("GOOGLETRANSLATE(B126,""ID"",""EN"")"),"@Rednesia @Indihome @telkomcare @telkomsel btw I use cloudflare DNS smoothly, but it's so dimatiin it's really really haha. Severe @Indihome @Telkomsel")</f>
        <v>@Rednesia @Indihome @telkomcare @telkomsel btw I use cloudflare DNS smoothly, but it's so dimatiin it's really really haha. Severe @Indihome @Telkomsel</v>
      </c>
    </row>
    <row r="127" ht="15.75" customHeight="1">
      <c r="A127" s="3" t="s">
        <v>253</v>
      </c>
      <c r="B127" s="3" t="s">
        <v>254</v>
      </c>
      <c r="C127" s="3" t="str">
        <f>IFERROR(__xludf.DUMMYFUNCTION("GOOGLETRANSLATE(B127,""ID"",""EN"")"),"@nulullowed @rednesia @fajarazay @indihome @telkomcare @telkomsel wkwkw Udeh Udeh Buru Change")</f>
        <v>@nulullowed @rednesia @fajarazay @indihome @telkomcare @telkomsel wkwkw Udeh Udeh Buru Change</v>
      </c>
    </row>
    <row r="128" ht="15.75" customHeight="1">
      <c r="A128" s="3" t="s">
        <v>255</v>
      </c>
      <c r="B128" s="3" t="s">
        <v>256</v>
      </c>
      <c r="C128" s="3" t="str">
        <f>IFERROR(__xludf.DUMMYFUNCTION("GOOGLETRANSLATE(B128,""ID"",""EN"")"),"Really really @indihome @telkomsel. It's just bad. https://t.co/HP9T3WXY7M.")</f>
        <v>Really really @indihome @telkomsel. It's just bad. https://t.co/HP9T3WXY7M.</v>
      </c>
    </row>
    <row r="129" ht="15.75" customHeight="1">
      <c r="A129" s="3" t="s">
        <v>257</v>
      </c>
      <c r="B129" s="3" t="s">
        <v>258</v>
      </c>
      <c r="C129" s="3" t="str">
        <f>IFERROR(__xludf.DUMMYFUNCTION("GOOGLETRANSLATE(B129,""ID"",""EN"")"),"@rednesia @Indihome @telkomcare @Telkomsel so this is a spotify, dns cloudfare ugly?")</f>
        <v>@rednesia @Indihome @telkomcare @Telkomsel so this is a spotify, dns cloudfare ugly?</v>
      </c>
    </row>
    <row r="130" ht="15.75" customHeight="1">
      <c r="A130" s="3" t="s">
        <v>259</v>
      </c>
      <c r="B130" s="3" t="s">
        <v>260</v>
      </c>
      <c r="C130" s="3" t="str">
        <f>IFERROR(__xludf.DUMMYFUNCTION("GOOGLETRANSLATE(B130,""ID"",""EN"")"),"Hadeuh Indihome and Telkomsel acted again")</f>
        <v>Hadeuh Indihome and Telkomsel acted again</v>
      </c>
    </row>
    <row r="131" ht="15.75" customHeight="1">
      <c r="A131" s="3" t="s">
        <v>261</v>
      </c>
      <c r="B131" s="3" t="s">
        <v>262</v>
      </c>
      <c r="C131" s="3" t="str">
        <f>IFERROR(__xludf.DUMMYFUNCTION("GOOGLETRANSLATE(B131,""ID"",""EN"")"),"@Telkomsel @Indihome @IndihomCare twit for @Indihome @IndihomCare also min. The company's time is slow every day. Lost 3. hih")</f>
        <v>@Telkomsel @Indihome @IndihomCare twit for @Indihome @IndihomCare also min. The company's time is slow every day. Lost 3. hih</v>
      </c>
    </row>
    <row r="132" ht="15.75" customHeight="1">
      <c r="A132" s="3" t="s">
        <v>263</v>
      </c>
      <c r="B132" s="3" t="s">
        <v>264</v>
      </c>
      <c r="C132" s="3" t="str">
        <f>IFERROR(__xludf.DUMMYFUNCTION("GOOGLETRANSLATE(B132,""ID"",""EN"")"),"@Rednesia @Indihome @telkomcare @Telkomsel BTW, just when bulk error yesterday. Only the Quora website that I check smoothly compared to other big websites btw. https://t.co/plvynzwyes.")</f>
        <v>@Rednesia @Indihome @telkomcare @Telkomsel BTW, just when bulk error yesterday. Only the Quora website that I check smoothly compared to other big websites btw. https://t.co/plvynzwyes.</v>
      </c>
    </row>
    <row r="133" ht="15.75" customHeight="1">
      <c r="A133" s="3" t="s">
        <v>265</v>
      </c>
      <c r="B133" s="3" t="s">
        <v>266</v>
      </c>
      <c r="C133" s="3" t="str">
        <f>IFERROR(__xludf.DUMMYFUNCTION("GOOGLETRANSLATE(B133,""ID"",""EN"")"),"@rednesia @ 8ukxk3bnDzO4V @Leben_asa @Indihome @telkomcare @Telkomsel use cloudflare warp 1111, Ngacir!")</f>
        <v>@rednesia @ 8ukxk3bnDzO4V @Leben_asa @Indihome @telkomcare @Telkomsel use cloudflare warp 1111, Ngacir!</v>
      </c>
    </row>
    <row r="134" ht="15.75" customHeight="1">
      <c r="A134" s="3" t="s">
        <v>267</v>
      </c>
      <c r="B134" s="3" t="s">
        <v>268</v>
      </c>
      <c r="C134" s="3" t="str">
        <f>IFERROR(__xludf.DUMMYFUNCTION("GOOGLETRANSLATE(B134,""ID"",""EN"")"),"It's even more healthy Lu Both @Indihome @telkomsel https://t.co/xqduqvllc3")</f>
        <v>It's even more healthy Lu Both @Indihome @telkomsel https://t.co/xqduqvllc3</v>
      </c>
    </row>
    <row r="135" ht="15.75" customHeight="1">
      <c r="A135" s="3" t="s">
        <v>269</v>
      </c>
      <c r="B135" s="3" t="s">
        <v>270</v>
      </c>
      <c r="C135" s="3" t="str">
        <f>IFERROR(__xludf.DUMMYFUNCTION("GOOGLETRANSLATE(B135,""ID"",""EN"")"),"@Rednesia @Indihome @telkomcare @telkomsel rame @asispts.")</f>
        <v>@Rednesia @Indihome @telkomcare @telkomsel rame @asispts.</v>
      </c>
    </row>
    <row r="136" ht="15.75" customHeight="1">
      <c r="A136" s="3" t="s">
        <v>271</v>
      </c>
      <c r="B136" s="3" t="s">
        <v>272</v>
      </c>
      <c r="C136" s="3" t="str">
        <f>IFERROR(__xludf.DUMMYFUNCTION("GOOGLETRANSLATE(B136,""ID"",""EN"")"),"@rednesia @Indihome @telkomcare @Telkomsel friend who uses indihome, voice chat on discord Kudu to Hongkong server, on the Singapore server with 5000 ping it, it's screwed up this")</f>
        <v>@rednesia @Indihome @telkomcare @Telkomsel friend who uses indihome, voice chat on discord Kudu to Hongkong server, on the Singapore server with 5000 ping it, it's screwed up this</v>
      </c>
    </row>
    <row r="137" ht="15.75" customHeight="1">
      <c r="A137" s="3" t="s">
        <v>273</v>
      </c>
      <c r="B137" s="3" t="s">
        <v>274</v>
      </c>
      <c r="C137" s="3" t="str">
        <f>IFERROR(__xludf.DUMMYFUNCTION("GOOGLETRANSLATE(B137,""ID"",""EN"")"),"@Rednesia @maulana_pcfre @Indihome @telkomcare @telkomsel 6 days ago just complicated. It's not clear indihome
https://t.co/hataxFB2JC.")</f>
        <v>@Rednesia @maulana_pcfre @Indihome @telkomcare @telkomsel 6 days ago just complicated. It's not clear indihome
https://t.co/hataxFB2JC.</v>
      </c>
    </row>
    <row r="138" ht="15.75" customHeight="1">
      <c r="A138" s="3" t="s">
        <v>275</v>
      </c>
      <c r="B138" s="3" t="s">
        <v>276</v>
      </c>
      <c r="C138" s="3" t="str">
        <f>IFERROR(__xludf.DUMMYFUNCTION("GOOGLETRANSLATE(B138,""ID"",""EN"")"),"@Rednesia @Zakihasny @Indihome @telkomcare @Telkomsel @secgron :)")</f>
        <v>@Rednesia @Zakihasny @Indihome @telkomcare @Telkomsel @secgron :)</v>
      </c>
    </row>
    <row r="139" ht="15.75" customHeight="1">
      <c r="A139" s="3" t="s">
        <v>277</v>
      </c>
      <c r="B139" s="3" t="s">
        <v>278</v>
      </c>
      <c r="C139" s="3" t="str">
        <f>IFERROR(__xludf.DUMMYFUNCTION("GOOGLETRANSLATE(B139,""ID"",""EN"")"),"@ 8ukxk3bnDzO4V @Leben_asa @Indihome @telkomcare @Telkomsel add fees again finally")</f>
        <v>@ 8ukxk3bnDzO4V @Leben_asa @Indihome @telkomcare @Telkomsel add fees again finally</v>
      </c>
    </row>
    <row r="140" ht="15.75" customHeight="1">
      <c r="A140" s="3" t="s">
        <v>279</v>
      </c>
      <c r="B140" s="3" t="s">
        <v>280</v>
      </c>
      <c r="C140" s="3" t="str">
        <f>IFERROR(__xludf.DUMMYFUNCTION("GOOGLETRANSLATE(B140,""ID"",""EN"")"),"@Rednesia @Indihome @telkomcare @Telkomsel thank Yu Mint, OTW Try")</f>
        <v>@Rednesia @Indihome @telkomcare @Telkomsel thank Yu Mint, OTW Try</v>
      </c>
    </row>
    <row r="141" ht="15.75" customHeight="1">
      <c r="A141" s="3" t="s">
        <v>281</v>
      </c>
      <c r="B141" s="3" t="s">
        <v>282</v>
      </c>
      <c r="C141" s="3" t="str">
        <f>IFERROR(__xludf.DUMMYFUNCTION("GOOGLETRANSLATE(B141,""ID"",""EN"")"),"@aughhyvikrii @Indihome @telkomcare @Telkomsel is really. It's better to wrote in Medsos so that it looks like the same as a user if the user is also noisy about this, it doesn't matter to be their material.")</f>
        <v>@aughhyvikrii @Indihome @telkomcare @Telkomsel is really. It's better to wrote in Medsos so that it looks like the same as a user if the user is also noisy about this, it doesn't matter to be their material.</v>
      </c>
    </row>
    <row r="142" ht="15.75" customHeight="1">
      <c r="A142" s="3" t="s">
        <v>283</v>
      </c>
      <c r="B142" s="3" t="s">
        <v>284</v>
      </c>
      <c r="C142" s="3" t="str">
        <f>IFERROR(__xludf.DUMMYFUNCTION("GOOGLETRANSLATE(B142,""ID"",""EN"")"),"@leben_asa @Indihome @telkomcare @Telkomsel ah okay thanks. For personal, it seems, only at the office must discuss the other one first")</f>
        <v>@leben_asa @Indihome @telkomcare @Telkomsel ah okay thanks. For personal, it seems, only at the office must discuss the other one first</v>
      </c>
    </row>
    <row r="143" ht="15.75" customHeight="1">
      <c r="A143" s="3" t="s">
        <v>285</v>
      </c>
      <c r="B143" s="3" t="s">
        <v>286</v>
      </c>
      <c r="C143" s="3" t="str">
        <f>IFERROR(__xludf.DUMMYFUNCTION("GOOGLETRANSLATE(B143,""ID"",""EN"")"),"@Rednesia @Indihome @telkomcare @Telkomsel Steam every time you turn on the PC always Retry Connection / Start Offline Mode")</f>
        <v>@Rednesia @Indihome @telkomcare @Telkomsel Steam every time you turn on the PC always Retry Connection / Start Offline Mode</v>
      </c>
    </row>
    <row r="144" ht="15.75" customHeight="1">
      <c r="A144" s="3" t="s">
        <v>287</v>
      </c>
      <c r="B144" s="3" t="s">
        <v>288</v>
      </c>
      <c r="C144" s="3" t="str">
        <f>IFERROR(__xludf.DUMMYFUNCTION("GOOGLETRANSLATE(B144,""ID"",""EN"")"),"@rednesia @Leben_asa @Indihome @telkomcare @Telkomsel I am off and there is only Telkom here
For convenience
I was forced to rentinate RDP every month to be smooth
Their connection is only limited to RDP access
Gabisa is expected more")</f>
        <v>@rednesia @Leben_asa @Indihome @telkomcare @Telkomsel I am off and there is only Telkom here
For convenience
I was forced to rentinate RDP every month to be smooth
Their connection is only limited to RDP access
Gabisa is expected more</v>
      </c>
    </row>
    <row r="145" ht="15.75" customHeight="1">
      <c r="A145" s="3" t="s">
        <v>289</v>
      </c>
      <c r="B145" s="3" t="s">
        <v>290</v>
      </c>
      <c r="C145" s="3" t="str">
        <f>IFERROR(__xludf.DUMMYFUNCTION("GOOGLETRANSLATE(B145,""ID"",""EN"")"),"Check Replies &amp; amp; Thread Quotes, Really is not an issue of one or two people. And the problem is only to certain services, other internet access kayak Twitter and YouTube there is no problem. @Indihome @Telkomsel @byu_id @telkomcare")</f>
        <v>Check Replies &amp; amp; Thread Quotes, Really is not an issue of one or two people. And the problem is only to certain services, other internet access kayak Twitter and YouTube there is no problem. @Indihome @Telkomsel @byu_id @telkomcare</v>
      </c>
    </row>
    <row r="146" ht="15.75" customHeight="1">
      <c r="A146" s="3" t="s">
        <v>291</v>
      </c>
      <c r="B146" s="3" t="s">
        <v>292</v>
      </c>
      <c r="C146" s="3" t="str">
        <f>IFERROR(__xludf.DUMMYFUNCTION("GOOGLETRANSLATE(B146,""ID"",""EN"")"),"@Rednesia @Indihome @telkomcare @Telkomsel I setup algo in AWS, it's really easy and still sown some of the free tier AWS
https://t.co/pycghk3Jvv.")</f>
        <v>@Rednesia @Indihome @telkomcare @Telkomsel I setup algo in AWS, it's really easy and still sown some of the free tier AWS
https://t.co/pycghk3Jvv.</v>
      </c>
    </row>
    <row r="147" ht="15.75" customHeight="1">
      <c r="A147" s="3" t="s">
        <v>293</v>
      </c>
      <c r="B147" s="3" t="s">
        <v>294</v>
      </c>
      <c r="C147" s="3" t="str">
        <f>IFERROR(__xludf.DUMMYFUNCTION("GOOGLETRANSLATE(B147,""ID"",""EN"")"),"@Fahmitsu @Rednesia @Indihome @telkomcare @Telkomsel yes, ya. I arrived until now it could be at all Spotify using Indihome, but if you use Telkomsel it can.")</f>
        <v>@Fahmitsu @Rednesia @Indihome @telkomcare @Telkomsel yes, ya. I arrived until now it could be at all Spotify using Indihome, but if you use Telkomsel it can.</v>
      </c>
    </row>
    <row r="148" ht="15.75" customHeight="1">
      <c r="A148" s="3" t="s">
        <v>295</v>
      </c>
      <c r="B148" s="3" t="s">
        <v>296</v>
      </c>
      <c r="C148" s="3" t="str">
        <f>IFERROR(__xludf.DUMMYFUNCTION("GOOGLETRANSLATE(B148,""ID"",""EN"")"),"@leben_asa @Indihome @telkomcare @Telkomsel use what service is a VPN? But yes must add a monthly fee again, the problem is made by someone else:")</f>
        <v>@leben_asa @Indihome @telkomcare @Telkomsel use what service is a VPN? But yes must add a monthly fee again, the problem is made by someone else:</v>
      </c>
    </row>
    <row r="149" ht="15.75" customHeight="1">
      <c r="A149" s="3" t="s">
        <v>297</v>
      </c>
      <c r="B149" s="3" t="s">
        <v>298</v>
      </c>
      <c r="C149" s="3" t="str">
        <f>IFERROR(__xludf.DUMMYFUNCTION("GOOGLETRANSLATE(B149,""ID"",""EN"")"),"@Rednesia @Indihome @telkomcare @Telkomsel Spotify if you use Telkomsel is normal, but use Indihome until now it can't be at all.")</f>
        <v>@Rednesia @Indihome @telkomcare @Telkomsel Spotify if you use Telkomsel is normal, but use Indihome until now it can't be at all.</v>
      </c>
    </row>
    <row r="150" ht="15.75" customHeight="1">
      <c r="A150" s="3" t="s">
        <v>299</v>
      </c>
      <c r="B150" s="3" t="s">
        <v>300</v>
      </c>
      <c r="C150" s="3" t="str">
        <f>IFERROR(__xludf.DUMMYFUNCTION("GOOGLETRANSLATE(B150,""ID"",""EN"")"),"@rednesia @Indihome @telkomcare @telkomsel is really right, already this problem but because the communication is equal to cs, it's just just a formality of nonsense ...
It's been given a lot that you are experiencing the prejudice of this CS mAh individ"&amp;"ual issue, so still requested data on gajelas rich device distance with the modem")</f>
        <v>@rednesia @Indihome @telkomcare @telkomsel is really right, already this problem but because the communication is equal to cs, it's just just a formality of nonsense ...
It's been given a lot that you are experiencing the prejudice of this CS mAh individual issue, so still requested data on gajelas rich device distance with the modem</v>
      </c>
    </row>
    <row r="151" ht="15.75" customHeight="1">
      <c r="A151" s="3" t="s">
        <v>301</v>
      </c>
      <c r="B151" s="3" t="s">
        <v>302</v>
      </c>
      <c r="C151" s="3" t="str">
        <f>IFERROR(__xludf.DUMMYFUNCTION("GOOGLETRANSLATE(B151,""ID"",""EN"")"),"@rednesia @Indihome @telkomcare @telkomsel means it's really stepped on my goodbye to orbit, the service is brave, how dare you increase the price.")</f>
        <v>@rednesia @Indihome @telkomcare @telkomsel means it's really stepped on my goodbye to orbit, the service is brave, how dare you increase the price.</v>
      </c>
    </row>
    <row r="152" ht="15.75" customHeight="1">
      <c r="A152" s="3" t="s">
        <v>303</v>
      </c>
      <c r="B152" s="3" t="s">
        <v>304</v>
      </c>
      <c r="C152" s="3" t="str">
        <f>IFERROR(__xludf.DUMMYFUNCTION("GOOGLETRANSLATE(B152,""ID"",""EN"")"),"@Rednesia @Indihome @telkomcare @Telkomsel VPN is more kissing Sis on the telecom network, every Linux update or taking the package from NPM can be 10x more quickly if it passes VPN")</f>
        <v>@Rednesia @Indihome @telkomcare @Telkomsel VPN is more kissing Sis on the telecom network, every Linux update or taking the package from NPM can be 10x more quickly if it passes VPN</v>
      </c>
    </row>
    <row r="153" ht="15.75" customHeight="1">
      <c r="A153" s="3" t="s">
        <v>305</v>
      </c>
      <c r="B153" s="3" t="s">
        <v>306</v>
      </c>
      <c r="C153" s="3" t="str">
        <f>IFERROR(__xludf.DUMMYFUNCTION("GOOGLETRANSLATE(B153,""ID"",""EN"")"),"Throttling Issue is indihome ama Telkomsel when this is true. Access Fandom, Github, etc. It's hard to really demons. I want to report a month, it's no use.")</f>
        <v>Throttling Issue is indihome ama Telkomsel when this is true. Access Fandom, Github, etc. It's hard to really demons. I want to report a month, it's no use.</v>
      </c>
    </row>
    <row r="154" ht="15.75" customHeight="1">
      <c r="A154" s="3" t="s">
        <v>307</v>
      </c>
      <c r="B154" s="3" t="s">
        <v>308</v>
      </c>
      <c r="C154" s="3" t="str">
        <f>IFERROR(__xludf.DUMMYFUNCTION("GOOGLETRANSLATE(B154,""ID"",""EN"")"),"@_Irih @Rednesia @Indihome @telkomcCare @Telkomsel yeah, imagine watching on twitch I have to turn on the vpn kept me. Ngestream watching porn: '")</f>
        <v>@_Irih @Rednesia @Indihome @telkomcCare @Telkomsel yeah, imagine watching on twitch I have to turn on the vpn kept me. Ngestream watching porn: '</v>
      </c>
    </row>
    <row r="155" ht="15.75" customHeight="1">
      <c r="A155" s="3" t="s">
        <v>309</v>
      </c>
      <c r="B155" s="3" t="s">
        <v>310</v>
      </c>
      <c r="C155" s="3" t="str">
        <f>IFERROR(__xludf.DUMMYFUNCTION("GOOGLETRANSLATE(B155,""ID"",""EN"")"),"@Rednesia @Indihome @telkomcare @Telkomsel W has 2 Indihome wifi in different homes. One is very smooth, there is no trouble anything, the other can not open safari, gojek, youtube, and the application that ""eat"" big quota. Do you not understand why it "&amp;"has anything to do?")</f>
        <v>@Rednesia @Indihome @telkomcare @Telkomsel W has 2 Indihome wifi in different homes. One is very smooth, there is no trouble anything, the other can not open safari, gojek, youtube, and the application that "eat" big quota. Do you not understand why it has anything to do?</v>
      </c>
    </row>
    <row r="156" ht="15.75" customHeight="1">
      <c r="A156" s="3" t="s">
        <v>311</v>
      </c>
      <c r="B156" s="3" t="s">
        <v>312</v>
      </c>
      <c r="C156" s="3" t="str">
        <f>IFERROR(__xludf.DUMMYFUNCTION("GOOGLETRANSLATE(B156,""ID"",""EN"")"),"@BobCretia @Rednesia @Indihome @Telkomcare @Telkomsel Apple Music and Spotify in me also can't be used at all
but after the total died recently (and telephone 147 too) so it could be again even though it loaded the old album image bet")</f>
        <v>@BobCretia @Rednesia @Indihome @Telkomcare @Telkomsel Apple Music and Spotify in me also can't be used at all
but after the total died recently (and telephone 147 too) so it could be again even though it loaded the old album image bet</v>
      </c>
    </row>
    <row r="157" ht="15.75" customHeight="1">
      <c r="A157" s="3" t="s">
        <v>313</v>
      </c>
      <c r="B157" s="3" t="s">
        <v>314</v>
      </c>
      <c r="C157" s="3" t="str">
        <f>IFERROR(__xludf.DUMMYFUNCTION("GOOGLETRANSLATE(B157,""ID"",""EN"")"),"@rednesia @Indihome @telkomcare @Telkomsel Kirainnya network that has a problem it turns out that the provider is problematic, defecate")</f>
        <v>@rednesia @Indihome @telkomcare @Telkomsel Kirainnya network that has a problem it turns out that the provider is problematic, defecate</v>
      </c>
    </row>
    <row r="158" ht="15.75" customHeight="1">
      <c r="A158" s="3" t="s">
        <v>315</v>
      </c>
      <c r="B158" s="3" t="s">
        <v>316</v>
      </c>
      <c r="C158" s="3" t="str">
        <f>IFERROR(__xludf.DUMMYFUNCTION("GOOGLETRANSLATE(B158,""ID"",""EN"")"),"@GantaKelam @Indihome @telkomcare @Telkomsel Clone Through Github Desktop Client is more smoothly later, can be tried")</f>
        <v>@GantaKelam @Indihome @telkomcare @Telkomsel Clone Through Github Desktop Client is more smoothly later, can be tried</v>
      </c>
    </row>
    <row r="159" ht="15.75" customHeight="1">
      <c r="A159" s="3" t="s">
        <v>317</v>
      </c>
      <c r="B159" s="3" t="s">
        <v>318</v>
      </c>
      <c r="C159" s="3" t="str">
        <f>IFERROR(__xludf.DUMMYFUNCTION("GOOGLETRANSLATE(B159,""ID"",""EN"")"),"@IndihomCare @Indihome @telkomcare @telkomsel doesn't need no indiHome, please try opening https://t.co/Y25Y2RCTF https://t.co/cms7DMF22F on the individual network.")</f>
        <v>@IndihomCare @Indihome @telkomcare @telkomsel doesn't need no indiHome, please try opening https://t.co/Y25Y2RCTF https://t.co/cms7DMF22F on the individual network.</v>
      </c>
    </row>
    <row r="160" ht="15.75" customHeight="1">
      <c r="A160" s="3" t="s">
        <v>319</v>
      </c>
      <c r="B160" s="3" t="s">
        <v>320</v>
      </c>
      <c r="C160" s="3" t="str">
        <f>IFERROR(__xludf.DUMMYFUNCTION("GOOGLETRANSLATE(B160,""ID"",""EN"")"),"@Rednesia @Indihome @telkomcare @Telkomsel afternoon, friend. Previously, you could inform the internet number and the active cellphone number via DM for NATA helped check and handle the condition of the natural brother. Thank you. -Nata.")</f>
        <v>@Rednesia @Indihome @telkomcare @Telkomsel afternoon, friend. Previously, you could inform the internet number and the active cellphone number via DM for NATA helped check and handle the condition of the natural brother. Thank you. -Nata.</v>
      </c>
    </row>
    <row r="161" ht="15.75" customHeight="1">
      <c r="A161" s="3" t="s">
        <v>321</v>
      </c>
      <c r="B161" s="3" t="s">
        <v>322</v>
      </c>
      <c r="C161" s="3" t="str">
        <f>IFERROR(__xludf.DUMMYFUNCTION("GOOGLETRANSLATE(B161,""ID"",""EN"")"),"@rednesia @Indihome @telkomcare @telkomsel is a pantes want to clone the small size repo taste slow")</f>
        <v>@rednesia @Indihome @telkomcare @telkomsel is a pantes want to clone the small size repo taste slow</v>
      </c>
    </row>
    <row r="162" ht="15.75" customHeight="1">
      <c r="A162" s="3" t="s">
        <v>323</v>
      </c>
      <c r="B162" s="3" t="s">
        <v>324</v>
      </c>
      <c r="C162" s="3" t="str">
        <f>IFERROR(__xludf.DUMMYFUNCTION("GOOGLETRANSLATE(B162,""ID"",""EN"")"),"@AreaJulid even though sometimes it's upset, I keep indihome and telkomsel users. 🥲 But now already adds using Biznet🤪")</f>
        <v>@AreaJulid even though sometimes it's upset, I keep indihome and telkomsel users. 🥲 But now already adds using Biznet🤪</v>
      </c>
    </row>
    <row r="163" ht="15.75" customHeight="1">
      <c r="A163" s="3" t="s">
        <v>325</v>
      </c>
      <c r="B163" s="3" t="s">
        <v>326</v>
      </c>
      <c r="C163" s="3" t="str">
        <f>IFERROR(__xludf.DUMMYFUNCTION("GOOGLETRANSLATE(B163,""ID"",""EN"")"),"Indihome interference, Telkomsel Inet is slow 😩😩")</f>
        <v>Indihome interference, Telkomsel Inet is slow 😩😩</v>
      </c>
    </row>
    <row r="164" ht="15.75" customHeight="1">
      <c r="A164" s="3" t="s">
        <v>327</v>
      </c>
      <c r="B164" s="3" t="s">
        <v>328</v>
      </c>
      <c r="C164" s="3" t="str">
        <f>IFERROR(__xludf.DUMMYFUNCTION("GOOGLETRANSLATE(B164,""ID"",""EN"")"),"@Rednesia @Indihome @telkomcare @Telkomsel the practice of monopoly smells of domestic children")</f>
        <v>@Rednesia @Indihome @telkomcare @Telkomsel the practice of monopoly smells of domestic children</v>
      </c>
    </row>
    <row r="165" ht="15.75" customHeight="1">
      <c r="A165" s="3" t="s">
        <v>329</v>
      </c>
      <c r="B165" s="3" t="s">
        <v>330</v>
      </c>
      <c r="C165" s="3" t="str">
        <f>IFERROR(__xludf.DUMMYFUNCTION("GOOGLETRANSLATE(B165,""ID"",""EN"")"),"@rednesia @Indihome @telkomcare @telkomsel yaampun yaaaa, even open ejournal timeout too")</f>
        <v>@rednesia @Indihome @telkomcare @telkomsel yaampun yaaaa, even open ejournal timeout too</v>
      </c>
    </row>
    <row r="166" ht="15.75" customHeight="1">
      <c r="A166" s="3" t="s">
        <v>331</v>
      </c>
      <c r="B166" s="3" t="s">
        <v>332</v>
      </c>
      <c r="C166" s="3" t="str">
        <f>IFERROR(__xludf.DUMMYFUNCTION("GOOGLETRANSLATE(B166,""ID"",""EN"")"),"@rednesia @Indihome @telkomcare @telkomsel almost every day indihome dm because of this problem.")</f>
        <v>@rednesia @Indihome @telkomcare @telkomsel almost every day indihome dm because of this problem.</v>
      </c>
    </row>
    <row r="167" ht="15.75" customHeight="1">
      <c r="A167" s="3" t="s">
        <v>333</v>
      </c>
      <c r="B167" s="3" t="s">
        <v>334</v>
      </c>
      <c r="C167" s="3" t="str">
        <f>IFERROR(__xludf.DUMMYFUNCTION("GOOGLETRANSLATE(B167,""ID"",""EN"")"),"@BobCretia @Indihome @telkomcare @Telkomsel can confirm on spotify. If the discord doesn't make it late, so I don't know.")</f>
        <v>@BobCretia @Indihome @telkomcare @Telkomsel can confirm on spotify. If the discord doesn't make it late, so I don't know.</v>
      </c>
    </row>
    <row r="168" ht="15.75" customHeight="1">
      <c r="A168" s="3" t="s">
        <v>335</v>
      </c>
      <c r="B168" s="3" t="s">
        <v>336</v>
      </c>
      <c r="C168" s="3" t="str">
        <f>IFERROR(__xludf.DUMMYFUNCTION("GOOGLETRANSLATE(B168,""ID"",""EN"")"),"@Rednesia @Indihome @telkomcare @Telkomsel Pantesan Private DNS already doesn't work anymore if you use tsel / indihome. Practically CM can use VPN.")</f>
        <v>@Rednesia @Indihome @telkomcare @Telkomsel Pantesan Private DNS already doesn't work anymore if you use tsel / indihome. Practically CM can use VPN.</v>
      </c>
    </row>
    <row r="169" ht="15.75" customHeight="1">
      <c r="A169" s="3" t="s">
        <v>337</v>
      </c>
      <c r="B169" s="3" t="s">
        <v>338</v>
      </c>
      <c r="C169" s="3" t="str">
        <f>IFERROR(__xludf.DUMMYFUNCTION("GOOGLETRANSLATE(B169,""ID"",""EN"")"),"@Rednesia @Indihome @telkomcare @Telkomsel Spotify with discord a few days ago slowly slow, what's because of this?")</f>
        <v>@Rednesia @Indihome @telkomcare @Telkomsel Spotify with discord a few days ago slowly slow, what's because of this?</v>
      </c>
    </row>
    <row r="170" ht="15.75" customHeight="1">
      <c r="A170" s="3" t="s">
        <v>339</v>
      </c>
      <c r="B170" s="3" t="s">
        <v>340</v>
      </c>
      <c r="C170" s="3" t="str">
        <f>IFERROR(__xludf.DUMMYFUNCTION("GOOGLETRANSLATE(B170,""ID"",""EN"")"),"@Rednesia @Indihome @telkomcare @Telkomsel cookpad ampe hit, the problematic he said web2 that used cdn fastly 🤦
https://t.co/nozcpoolwi.")</f>
        <v>@Rednesia @Indihome @telkomcare @Telkomsel cookpad ampe hit, the problematic he said web2 that used cdn fastly 🤦
https://t.co/nozcpoolwi.</v>
      </c>
    </row>
    <row r="171" ht="15.75" customHeight="1">
      <c r="A171" s="3" t="s">
        <v>341</v>
      </c>
      <c r="B171" s="3" t="s">
        <v>342</v>
      </c>
      <c r="C171" s="3" t="str">
        <f>IFERROR(__xludf.DUMMYFUNCTION("GOOGLETRANSLATE(B171,""ID"",""EN"")"),"@Rednesia @Indihome @telkomcare @Telkomsel twitch also has 1 month like this. It's even more clear, Wakanda's country ISP")</f>
        <v>@Rednesia @Indihome @telkomcare @Telkomsel twitch also has 1 month like this. It's even more clear, Wakanda's country ISP</v>
      </c>
    </row>
    <row r="172" ht="15.75" customHeight="1">
      <c r="A172" s="3" t="s">
        <v>343</v>
      </c>
      <c r="B172" s="3" t="s">
        <v>344</v>
      </c>
      <c r="C172" s="3" t="str">
        <f>IFERROR(__xludf.DUMMYFUNCTION("GOOGLETRANSLATE(B172,""ID"",""EN"")"),"@rizkikhaerulfjr @Indihome @telkomcCare @Telkomsel Period just want to open pr just to reload until half an hour more. The most severe connection to the database at AWS timed out mulu, it can't test it at all three days.")</f>
        <v>@rizkikhaerulfjr @Indihome @telkomcCare @Telkomsel Period just want to open pr just to reload until half an hour more. The most severe connection to the database at AWS timed out mulu, it can't test it at all three days.</v>
      </c>
    </row>
    <row r="173" ht="15.75" customHeight="1">
      <c r="A173" s="3" t="s">
        <v>345</v>
      </c>
      <c r="B173" s="3" t="s">
        <v>346</v>
      </c>
      <c r="C173" s="3" t="str">
        <f>IFERROR(__xludf.DUMMYFUNCTION("GOOGLETRANSLATE(B173,""ID"",""EN"")"),"@Rednesia @Indihome @telkomcare @Telkomsel interference to reddit randomly often happens, but this time GitHub is also hit. Jerk")</f>
        <v>@Rednesia @Indihome @telkomcare @Telkomsel interference to reddit randomly often happens, but this time GitHub is also hit. Jerk</v>
      </c>
    </row>
    <row r="174" ht="15.75" customHeight="1">
      <c r="A174" s="3" t="s">
        <v>347</v>
      </c>
      <c r="B174" s="3" t="s">
        <v>348</v>
      </c>
      <c r="C174" s="3" t="str">
        <f>IFERROR(__xludf.DUMMYFUNCTION("GOOGLETRANSLATE(B174,""ID"",""EN"")"),"@wpdnn @Indihome @telkomcare @telkomsel is kind of asking for tribute, who doesn't follow them to play them on the throttle.")</f>
        <v>@wpdnn @Indihome @telkomcare @telkomsel is kind of asking for tribute, who doesn't follow them to play them on the throttle.</v>
      </c>
    </row>
    <row r="175" ht="15.75" customHeight="1">
      <c r="A175" s="3" t="s">
        <v>349</v>
      </c>
      <c r="B175" s="3" t="s">
        <v>350</v>
      </c>
      <c r="C175" s="3" t="str">
        <f>IFERROR(__xludf.DUMMYFUNCTION("GOOGLETRANSLATE(B175,""ID"",""EN"")"),"@Rednesia @Indihome @telkomcare @telkomsel is anyone experienced this to twitch? About this week to another web smoothly, but Twitch is hard to access.")</f>
        <v>@Rednesia @Indihome @telkomcare @telkomsel is anyone experienced this to twitch? About this week to another web smoothly, but Twitch is hard to access.</v>
      </c>
    </row>
    <row r="176" ht="15.75" customHeight="1">
      <c r="A176" s="3" t="s">
        <v>351</v>
      </c>
      <c r="B176" s="3" t="s">
        <v>352</v>
      </c>
      <c r="C176" s="3" t="str">
        <f>IFERROR(__xludf.DUMMYFUNCTION("GOOGLETRANSLATE(B176,""ID"",""EN"")"),"Please explain @Indihome @telkomcare @Telkomsel. Later the service is like Github, Stack Overflow, Quora tastes the throttling. Other internet access is smooth, just to the web &amp; amp; Certain services are often timed out. This violation of consumer rights"&amp;", harming efforts too! https://t.co/cblymftbs4.")</f>
        <v>Please explain @Indihome @telkomcare @Telkomsel. Later the service is like Github, Stack Overflow, Quora tastes the throttling. Other internet access is smooth, just to the web &amp; amp; Certain services are often timed out. This violation of consumer rights, harming efforts too! https://t.co/cblymftbs4.</v>
      </c>
    </row>
    <row r="177" ht="15.75" customHeight="1">
      <c r="A177" s="3" t="s">
        <v>353</v>
      </c>
      <c r="B177" s="3" t="s">
        <v>354</v>
      </c>
      <c r="C177" s="3" t="str">
        <f>IFERROR(__xludf.DUMMYFUNCTION("GOOGLETRANSLATE(B177,""ID"",""EN"")"),"@balonnyasar yes wifiku indihome kartuku telkomsel because no")</f>
        <v>@balonnyasar yes wifiku indihome kartuku telkomsel because no</v>
      </c>
    </row>
    <row r="178" ht="15.75" customHeight="1">
      <c r="A178" s="3" t="s">
        <v>355</v>
      </c>
      <c r="B178" s="3" t="s">
        <v>356</v>
      </c>
      <c r="C178" s="3" t="str">
        <f>IFERROR(__xludf.DUMMYFUNCTION("GOOGLETRANSLATE(B178,""ID"",""EN"")"),"I was panicking ... yesterday made an IG Story complaint to Indihome and Telkomsel ... the morning was received by the technician ... maybe it happened that Mrs. Dos invites the technician ... but it's still ahahah")</f>
        <v>I was panicking ... yesterday made an IG Story complaint to Indihome and Telkomsel ... the morning was received by the technician ... maybe it happened that Mrs. Dos invites the technician ... but it's still ahahah</v>
      </c>
    </row>
    <row r="179" ht="15.75" customHeight="1">
      <c r="A179" s="3" t="s">
        <v>357</v>
      </c>
      <c r="B179" s="3" t="s">
        <v>358</v>
      </c>
      <c r="C179" s="3" t="str">
        <f>IFERROR(__xludf.DUMMYFUNCTION("GOOGLETRANSLATE(B179,""ID"",""EN"")"),"Indihome can't
Astinet can't
Telkomsel can't
😂😂😂😂 Why is this")</f>
        <v>Indihome can't
Astinet can't
Telkomsel can't
😂😂😂😂 Why is this</v>
      </c>
    </row>
    <row r="180" ht="15.75" customHeight="1">
      <c r="A180" s="3" t="s">
        <v>359</v>
      </c>
      <c r="B180" s="3" t="s">
        <v>360</v>
      </c>
      <c r="C180" s="3" t="str">
        <f>IFERROR(__xludf.DUMMYFUNCTION("GOOGLETRANSLATE(B180,""ID"",""EN"")"),"@riyandinis_ using Telkomsel n Indihome at home")</f>
        <v>@riyandinis_ using Telkomsel n Indihome at home</v>
      </c>
    </row>
    <row r="181" ht="15.75" customHeight="1">
      <c r="A181" s="3" t="s">
        <v>361</v>
      </c>
      <c r="B181" s="3" t="s">
        <v>362</v>
      </c>
      <c r="C181" s="3" t="str">
        <f>IFERROR(__xludf.DUMMYFUNCTION("GOOGLETRANSLATE(B181,""ID"",""EN"")"),"@ peachydan21 @IndihomCare IndiHome I'm no signal, Telkomsel I'm also crossing the signal signal wkwkwk parabanget yes https://t.co/kmdlrywp9u")</f>
        <v>@ peachydan21 @IndihomCare IndiHome I'm no signal, Telkomsel I'm also crossing the signal signal wkwkwk parabanget yes https://t.co/kmdlrywp9u</v>
      </c>
    </row>
    <row r="182" ht="15.75" customHeight="1">
      <c r="A182" s="3" t="s">
        <v>363</v>
      </c>
      <c r="B182" s="3" t="s">
        <v>364</v>
      </c>
      <c r="C182" s="3" t="str">
        <f>IFERROR(__xludf.DUMMYFUNCTION("GOOGLETRANSLATE(B182,""ID"",""EN"")"),"Hello @IndihomCare I've previously been a subscription to Disney Hotstar through Telkomsel, if you want to watch it in Indihome, it will be able to immediately watch or have to pay 29k too?")</f>
        <v>Hello @IndihomCare I've previously been a subscription to Disney Hotstar through Telkomsel, if you want to watch it in Indihome, it will be able to immediately watch or have to pay 29k too?</v>
      </c>
    </row>
    <row r="183" ht="15.75" customHeight="1">
      <c r="A183" s="3" t="s">
        <v>365</v>
      </c>
      <c r="B183" s="3" t="s">
        <v>366</v>
      </c>
      <c r="C183" s="3" t="str">
        <f>IFERROR(__xludf.DUMMYFUNCTION("GOOGLETRANSLATE(B183,""ID"",""EN"")"),"Regardless of whatever it is. Still loyal to telkomsel when junior high school arrived at age 25 wkwk
I'm crazy about the disorder of BNR2 rich in the forest of the internet network, where is Telkomsel SM Indihome. https://t.co/tkwzrqban6.")</f>
        <v>Regardless of whatever it is. Still loyal to telkomsel when junior high school arrived at age 25 wkwk
I'm crazy about the disorder of BNR2 rich in the forest of the internet network, where is Telkomsel SM Indihome. https://t.co/tkwzrqban6.</v>
      </c>
    </row>
    <row r="184" ht="15.75" customHeight="1">
      <c r="A184" s="3" t="s">
        <v>367</v>
      </c>
      <c r="B184" s="3" t="s">
        <v>368</v>
      </c>
      <c r="C184" s="3" t="str">
        <f>IFERROR(__xludf.DUMMYFUNCTION("GOOGLETRANSLATE(B184,""ID"",""EN"")"),"@IndihomCare min. Disney hotstar wants to be in Indihome. If previously it's already subscribing to Telkomsel can be combined right? Or again later?")</f>
        <v>@IndihomCare min. Disney hotstar wants to be in Indihome. If previously it's already subscribing to Telkomsel can be combined right? Or again later?</v>
      </c>
    </row>
    <row r="185" ht="15.75" customHeight="1">
      <c r="A185" s="3" t="s">
        <v>369</v>
      </c>
      <c r="B185" s="3" t="s">
        <v>370</v>
      </c>
      <c r="C185" s="3" t="str">
        <f>IFERROR(__xludf.DUMMYFUNCTION("GOOGLETRANSLATE(B185,""ID"",""EN"")"),"@AreaJULID AUTHING THE PAKENYA Telkomsel Hello Trus Wifi Indihome Wkwkwk")</f>
        <v>@AreaJULID AUTHING THE PAKENYA Telkomsel Hello Trus Wifi Indihome Wkwkwk</v>
      </c>
    </row>
    <row r="186" ht="15.75" customHeight="1">
      <c r="A186" s="3" t="s">
        <v>371</v>
      </c>
      <c r="B186" s="3" t="s">
        <v>372</v>
      </c>
      <c r="C186" s="3" t="str">
        <f>IFERROR(__xludf.DUMMYFUNCTION("GOOGLETRANSLATE(B186,""ID"",""EN"")"),"@telkomsel @indihome trash")</f>
        <v>@telkomsel @indihome trash</v>
      </c>
    </row>
    <row r="187" ht="15.75" customHeight="1">
      <c r="A187" s="3" t="s">
        <v>373</v>
      </c>
      <c r="B187" s="3" t="s">
        <v>374</v>
      </c>
      <c r="C187" s="3" t="str">
        <f>IFERROR(__xludf.DUMMYFUNCTION("GOOGLETRANSLATE(B187,""ID"",""EN"")"),"@tastefully Hi, Sis Lala. I'm sorry. For information or complaints about https://t.co/4xeeetqbya and Indihome, please contact Telkom colleagues to be helped by Facebook: Indihome, Twitter: Indihome, or Telkom Call Center: 147. TKS :) -UL")</f>
        <v>@tastefully Hi, Sis Lala. I'm sorry. For information or complaints about https://t.co/4xeeetqbya and Indihome, please contact Telkom colleagues to be helped by Facebook: Indihome, Twitter: Indihome, or Telkom Call Center: 147. TKS :) -UL</v>
      </c>
    </row>
    <row r="188" ht="15.75" customHeight="1">
      <c r="A188" s="3" t="s">
        <v>375</v>
      </c>
      <c r="B188" s="3" t="s">
        <v>376</v>
      </c>
      <c r="C188" s="3" t="str">
        <f>IFERROR(__xludf.DUMMYFUNCTION("GOOGLETRANSLATE(B188,""ID"",""EN"")"),"Telkomsel with Indihome error again?")</f>
        <v>Telkomsel with Indihome error again?</v>
      </c>
    </row>
    <row r="189" ht="15.75" customHeight="1">
      <c r="A189" s="3" t="s">
        <v>377</v>
      </c>
      <c r="B189" s="3" t="s">
        <v>378</v>
      </c>
      <c r="C189" s="3" t="str">
        <f>IFERROR(__xludf.DUMMYFUNCTION("GOOGLETRANSLATE(B189,""ID"",""EN"")"),"Make Telkomsel plus wifi indihome hih😂 so far there's no big problem like this is the product. Yes, it's okay https://t.co/axir584yiyy.")</f>
        <v>Make Telkomsel plus wifi indihome hih😂 so far there's no big problem like this is the product. Yes, it's okay https://t.co/axir584yiyy.</v>
      </c>
    </row>
    <row r="190" ht="15.75" customHeight="1">
      <c r="A190" s="3" t="s">
        <v>379</v>
      </c>
      <c r="B190" s="3" t="s">
        <v>380</v>
      </c>
      <c r="C190" s="3" t="str">
        <f>IFERROR(__xludf.DUMMYFUNCTION("GOOGLETRANSLATE(B190,""ID"",""EN"")"),"Telkomsel + Indihome. It's still like that if you know. https://t.co/W0H4VHTDLD.")</f>
        <v>Telkomsel + Indihome. It's still like that if you know. https://t.co/W0H4VHTDLD.</v>
      </c>
    </row>
    <row r="191" ht="15.75" customHeight="1">
      <c r="A191" s="3" t="s">
        <v>381</v>
      </c>
      <c r="B191" s="3" t="s">
        <v>382</v>
      </c>
      <c r="C191" s="3" t="str">
        <f>IFERROR(__xludf.DUMMYFUNCTION("GOOGLETRANSLATE(B191,""ID"",""EN"")"),"What's up with Telkomsel and Indihome ?? What ppkm hit how come .. very slow")</f>
        <v>What's up with Telkomsel and Indihome ?? What ppkm hit how come .. very slow</v>
      </c>
    </row>
    <row r="192" ht="15.75" customHeight="1">
      <c r="A192" s="3" t="s">
        <v>383</v>
      </c>
      <c r="B192" s="3" t="s">
        <v>384</v>
      </c>
      <c r="C192" s="3" t="str">
        <f>IFERROR(__xludf.DUMMYFUNCTION("GOOGLETRANSLATE(B192,""ID"",""EN"")"),"@AreaJulid w using telkomsel and indihome if again the network disorder is really like the life of life: ') tp anjr a lot that helps wifi house w pdhl already on the block2 in tp masi ajaa there is no loooo until the 30s")</f>
        <v>@AreaJulid w using telkomsel and indihome if again the network disorder is really like the life of life: ') tp anjr a lot that helps wifi house w pdhl already on the block2 in tp masi ajaa there is no loooo until the 30s</v>
      </c>
    </row>
    <row r="193" ht="15.75" customHeight="1">
      <c r="A193" s="3" t="s">
        <v>385</v>
      </c>
      <c r="B193" s="3" t="s">
        <v>386</v>
      </c>
      <c r="C193" s="3" t="str">
        <f>IFERROR(__xludf.DUMMYFUNCTION("GOOGLETRANSLATE(B193,""ID"",""EN"")"),"@AreaJulid Telkomsel + Indihome ... beuhhh who is a problem yesterday I'm going back and forth Open the gallery tawa notes😭😭")</f>
        <v>@AreaJulid Telkomsel + Indihome ... beuhhh who is a problem yesterday I'm going back and forth Open the gallery tawa notes😭😭</v>
      </c>
    </row>
    <row r="194" ht="15.75" customHeight="1">
      <c r="A194" s="3" t="s">
        <v>387</v>
      </c>
      <c r="B194" s="3" t="s">
        <v>388</v>
      </c>
      <c r="C194" s="3" t="str">
        <f>IFERROR(__xludf.DUMMYFUNCTION("GOOGLETRANSLATE(B194,""ID"",""EN"")"),"@AreaJulid Telkomsel Plus Indihome 😀😀😀")</f>
        <v>@AreaJulid Telkomsel Plus Indihome 😀😀😀</v>
      </c>
    </row>
    <row r="195" ht="15.75" customHeight="1">
      <c r="A195" s="3" t="s">
        <v>389</v>
      </c>
      <c r="B195" s="3" t="s">
        <v>390</v>
      </c>
      <c r="C195" s="3" t="str">
        <f>IFERROR(__xludf.DUMMYFUNCTION("GOOGLETRANSLATE(B195,""ID"",""EN"")"),"@AreaJulid Telkomsel Combo Indihome. If there is a problem directly back to the stone age 🙂")</f>
        <v>@AreaJulid Telkomsel Combo Indihome. If there is a problem directly back to the stone age 🙂</v>
      </c>
    </row>
    <row r="196" ht="15.75" customHeight="1">
      <c r="A196" s="3" t="s">
        <v>391</v>
      </c>
      <c r="B196" s="3" t="s">
        <v>392</v>
      </c>
      <c r="C196" s="3" t="str">
        <f>IFERROR(__xludf.DUMMYFUNCTION("GOOGLETRANSLATE(B196,""ID"",""EN"")"),"@__Mraz yang from indihome. If the one from Telkomsel is already available on the cellphone. It's free every purchase of an OMG package")</f>
        <v>@__Mraz yang from indihome. If the one from Telkomsel is already available on the cellphone. It's free every purchase of an OMG package</v>
      </c>
    </row>
    <row r="197" ht="15.75" customHeight="1">
      <c r="A197" s="3" t="s">
        <v>393</v>
      </c>
      <c r="B197" s="3" t="s">
        <v>394</v>
      </c>
      <c r="C197" s="3" t="str">
        <f>IFERROR(__xludf.DUMMYFUNCTION("GOOGLETRANSLATE(B197,""ID"",""EN"")"),"@reese_one, buy the add-on via Indihome, bro?
Wow, you don't know if add-on is from Indihome.
The problem is I pack a subscription package from Telkomsel. 😅")</f>
        <v>@reese_one, buy the add-on via Indihome, bro?
Wow, you don't know if add-on is from Indihome.
The problem is I pack a subscription package from Telkomsel. 😅</v>
      </c>
    </row>
    <row r="198" ht="15.75" customHeight="1">
      <c r="A198" s="3" t="s">
        <v>395</v>
      </c>
      <c r="B198" s="3" t="s">
        <v>396</v>
      </c>
      <c r="C198" s="3" t="str">
        <f>IFERROR(__xludf.DUMMYFUNCTION("GOOGLETRANSLATE(B198,""ID"",""EN"")"),"@bmarkjae Toss ...
Very complicated Eike works from home duh @IndihomCare &amp; amp; @Telkomsel !!
Where is there an important pack for Senen !! The cellphone signal is just down and indihome astagaaa .... send an email for a long time
This # GOT7 @ Got7Offic"&amp;"ial Momma is unhappy")</f>
        <v>@bmarkjae Toss ...
Very complicated Eike works from home duh @IndihomCare &amp; amp; @Telkomsel !!
Where is there an important pack for Senen !! The cellphone signal is just down and indihome astagaaa .... send an email for a long time
This # GOT7 @ Got7Official Momma is unhappy</v>
      </c>
    </row>
    <row r="199" ht="15.75" customHeight="1">
      <c r="A199" s="3" t="s">
        <v>397</v>
      </c>
      <c r="B199" s="3" t="s">
        <v>398</v>
      </c>
      <c r="C199" s="3" t="str">
        <f>IFERROR(__xludf.DUMMYFUNCTION("GOOGLETRANSLATE(B199,""ID"",""EN"")"),"@reese_one wkwkw ..
Which via TV huh?
TV There are 2 Shotcuts.
Shortcut 1 default from its indihome.
Usually on the indihome porch I have a shortcut like Pict 1.
But it bought the Disney + Add-on Must pass by Indihomen.
If pict 2, buy a subscription f"&amp;"rom the Telkomsel package can be used by OM. https://t.co/mcmJeh59uy.")</f>
        <v>@reese_one wkwkw ..
Which via TV huh?
TV There are 2 Shotcuts.
Shortcut 1 default from its indihome.
Usually on the indihome porch I have a shortcut like Pict 1.
But it bought the Disney + Add-on Must pass by Indihomen.
If pict 2, buy a subscription from the Telkomsel package can be used by OM. https://t.co/mcmJeh59uy.</v>
      </c>
    </row>
    <row r="200" ht="15.75" customHeight="1">
      <c r="A200" s="3" t="s">
        <v>399</v>
      </c>
      <c r="B200" s="3" t="s">
        <v>400</v>
      </c>
      <c r="C200" s="3" t="str">
        <f>IFERROR(__xludf.DUMMYFUNCTION("GOOGLETRANSLATE(B200,""ID"",""EN"")"),"What else is Indihome with Telkomsel? 😭😭😭
really cape. Connect to the office PC, it can. But it's really slow
On cellphone it's also slow using Telkomsel🙃🙃🙃")</f>
        <v>What else is Indihome with Telkomsel? 😭😭😭
really cape. Connect to the office PC, it can. But it's really slow
On cellphone it's also slow using Telkomsel🙃🙃🙃</v>
      </c>
    </row>
    <row r="201" ht="15.75" customHeight="1">
      <c r="A201" s="3" t="s">
        <v>401</v>
      </c>
      <c r="B201" s="3" t="s">
        <v>402</v>
      </c>
      <c r="C201" s="3" t="str">
        <f>IFERROR(__xludf.DUMMYFUNCTION("GOOGLETRANSLATE(B201,""ID"",""EN"")"),"@aisyazhf @Indihome @IndihomCare If it's currently in a location that is in a location, can be sent Long (coordinate point) contained on Google Maps so that checking can be more accurate. TKS :) - Anpras (3/3)")</f>
        <v>@aisyazhf @Indihome @IndihomCare If it's currently in a location that is in a location, can be sent Long (coordinate point) contained on Google Maps so that checking can be more accurate. TKS :) - Anpras (3/3)</v>
      </c>
    </row>
    <row r="202" ht="15.75" customHeight="1">
      <c r="A202" s="3" t="s">
        <v>403</v>
      </c>
      <c r="B202" s="3" t="s">
        <v>404</v>
      </c>
      <c r="C202" s="3" t="str">
        <f>IFERROR(__xludf.DUMMYFUNCTION("GOOGLETRANSLATE(B202,""ID"",""EN"")"),"@aisyazhf @Indihome @Indihome If it remains the same, let's inform the cellphone number, location (kelurahan, sub-district, kota / kab), the date of the incident, no else that is in the same time via DM, surely Mimin helps, bro, and (2/3 Whilst")</f>
        <v>@aisyazhf @Indihome @Indihome If it remains the same, let's inform the cellphone number, location (kelurahan, sub-district, kota / kab), the date of the incident, no else that is in the same time via DM, surely Mimin helps, bro, and (2/3 Whilst</v>
      </c>
    </row>
    <row r="203" ht="15.75" customHeight="1">
      <c r="A203" s="3" t="s">
        <v>405</v>
      </c>
      <c r="B203" s="3" t="s">
        <v>406</v>
      </c>
      <c r="C203" s="3" t="str">
        <f>IFERROR(__xludf.DUMMYFUNCTION("GOOGLETRANSLATE(B203,""ID"",""EN"")"),"@aisyazhf @Indihome @IndihomCare Hi, Sis Aisya. Sorry, bro. If what is meant is a disruption of the internet network that influences slow internet access, is it tried to refresh the network by off-on data service? (1/3)")</f>
        <v>@aisyazhf @Indihome @IndihomCare Hi, Sis Aisya. Sorry, bro. If what is meant is a disruption of the internet network that influences slow internet access, is it tried to refresh the network by off-on data service? (1/3)</v>
      </c>
    </row>
    <row r="204" ht="15.75" customHeight="1">
      <c r="A204" s="3" t="s">
        <v>407</v>
      </c>
      <c r="B204" s="3" t="s">
        <v>408</v>
      </c>
      <c r="C204" s="3" t="str">
        <f>IFERROR(__xludf.DUMMYFUNCTION("GOOGLETRANSLATE(B204,""ID"",""EN"")"),"@Indihome @IndihomCare @Telkomsel DAH DAH DAH INTERNET LU. Not clear!!!!")</f>
        <v>@Indihome @IndihomCare @Telkomsel DAH DAH DAH INTERNET LU. Not clear!!!!</v>
      </c>
    </row>
    <row r="205" ht="15.75" customHeight="1">
      <c r="A205" s="3" t="s">
        <v>409</v>
      </c>
      <c r="B205" s="3" t="s">
        <v>410</v>
      </c>
      <c r="C205" s="3" t="str">
        <f>IFERROR(__xludf.DUMMYFUNCTION("GOOGLETRANSLATE(B205,""ID"",""EN"")"),"Check the Facts: [wrong] Video ""It turns out that Telkomsel cable under the sea is bitten by sharks"": videos that have been circulating since 2010 and have nothing to do with Telkomsel and Indihome network disorders that occurred since Sunday, September"&amp;" 19 ... https://t.co / Rsvpsznhwe via @kabar_tangsel")</f>
        <v>Check the Facts: [wrong] Video "It turns out that Telkomsel cable under the sea is bitten by sharks": videos that have been circulating since 2010 and have nothing to do with Telkomsel and Indihome network disorders that occurred since Sunday, September 19 ... https://t.co / Rsvpsznhwe via @kabar_tangsel</v>
      </c>
    </row>
    <row r="206" ht="15.75" customHeight="1">
      <c r="A206" s="3" t="s">
        <v>411</v>
      </c>
      <c r="B206" s="3" t="s">
        <v>412</v>
      </c>
      <c r="C206" s="3" t="str">
        <f>IFERROR(__xludf.DUMMYFUNCTION("GOOGLETRANSLATE(B206,""ID"",""EN"")"),"INDIHOME + Telkomsel Only 😍🤙🏼 which is even though the wind gada suddenly suddenly ngellag 😍 awh I really like 😍😍😍 https://t.co/cm1f3dc8zk")</f>
        <v>INDIHOME + Telkomsel Only 😍🤙🏼 which is even though the wind gada suddenly suddenly ngellag 😍 awh I really like 😍😍😍 https://t.co/cm1f3dc8zk</v>
      </c>
    </row>
    <row r="207" ht="15.75" customHeight="1">
      <c r="A207" s="3" t="s">
        <v>413</v>
      </c>
      <c r="B207" s="3" t="s">
        <v>414</v>
      </c>
      <c r="C207" s="3" t="str">
        <f>IFERROR(__xludf.DUMMYFUNCTION("GOOGLETRANSLATE(B207,""ID"",""EN"")"),"@Telkomsel Hello, Difficulty Login Application MyTelkomsel.
Error ""oops ... Something Wrong"".
It's repeatedly on-off data signals, it still can't login.
wifi indihome also again interference")</f>
        <v>@Telkomsel Hello, Difficulty Login Application MyTelkomsel.
Error "oops ... Something Wrong".
It's repeatedly on-off data signals, it still can't login.
wifi indihome also again interference</v>
      </c>
    </row>
    <row r="208" ht="15.75" customHeight="1">
      <c r="A208" s="3" t="s">
        <v>415</v>
      </c>
      <c r="B208" s="3" t="s">
        <v>416</v>
      </c>
      <c r="C208" s="3" t="str">
        <f>IFERROR(__xludf.DUMMYFUNCTION("GOOGLETRANSLATE(B208,""ID"",""EN"")"),"This is the Telkomsel network with Indihome Knpsi")</f>
        <v>This is the Telkomsel network with Indihome Knpsi</v>
      </c>
    </row>
    <row r="209" ht="15.75" customHeight="1">
      <c r="A209" s="3" t="s">
        <v>417</v>
      </c>
      <c r="B209" s="3" t="s">
        <v>418</v>
      </c>
      <c r="C209" s="3" t="str">
        <f>IFERROR(__xludf.DUMMYFUNCTION("GOOGLETRANSLATE(B209,""ID"",""EN"")"),"October 2021, following the complete rule; Indosat and the official Tri merger, what is the transaction value?; Indihome and Telkomsel natural disorders, what causes it?; BUMN Minister Erick Thohir will disband seven BUMNs, along with the coat. Siber atta"&amp;"cks at 10 Ministries and Institutions at https://t.co/W7ZDFJKKB7")</f>
        <v>October 2021, following the complete rule; Indosat and the official Tri merger, what is the transaction value?; Indihome and Telkomsel natural disorders, what causes it?; BUMN Minister Erick Thohir will disband seven BUMNs, along with the coat. Siber attacks at 10 Ministries and Institutions at https://t.co/W7ZDFJKKB7</v>
      </c>
    </row>
    <row r="210" ht="15.75" customHeight="1">
      <c r="A210" s="3" t="s">
        <v>419</v>
      </c>
      <c r="B210" s="3" t="s">
        <v>420</v>
      </c>
      <c r="C210" s="3" t="str">
        <f>IFERROR(__xludf.DUMMYFUNCTION("GOOGLETRANSLATE(B210,""ID"",""EN"")"),"Telkomsel with Indihome trouble again? Why open netflix can't")</f>
        <v>Telkomsel with Indihome trouble again? Why open netflix can't</v>
      </c>
    </row>
    <row r="211" ht="15.75" customHeight="1">
      <c r="A211" s="3" t="s">
        <v>421</v>
      </c>
      <c r="B211" s="3" t="s">
        <v>422</v>
      </c>
      <c r="C211" s="3" t="str">
        <f>IFERROR(__xludf.DUMMYFUNCTION("GOOGLETRANSLATE(B211,""ID"",""EN"")"),"indihome sm telkomsel knp kl ujan deres jd slow sie")</f>
        <v>indihome sm telkomsel knp kl ujan deres jd slow sie</v>
      </c>
    </row>
    <row r="212" ht="15.75" customHeight="1">
      <c r="A212" s="3" t="s">
        <v>423</v>
      </c>
      <c r="B212" s="3" t="s">
        <v>424</v>
      </c>
      <c r="C212" s="3" t="str">
        <f>IFERROR(__xludf.DUMMYFUNCTION("GOOGLETRANSLATE(B212,""ID"",""EN"")"),"True patience is using Indihome + Telkomsel 😇")</f>
        <v>True patience is using Indihome + Telkomsel 😇</v>
      </c>
    </row>
    <row r="213" ht="15.75" customHeight="1">
      <c r="A213" s="3" t="s">
        <v>425</v>
      </c>
      <c r="B213" s="3" t="s">
        <v>426</v>
      </c>
      <c r="C213" s="3" t="str">
        <f>IFERROR(__xludf.DUMMYFUNCTION("GOOGLETRANSLATE(B213,""ID"",""EN"")"),"@nattnatnatt @JuliantaTaTa A person who enjoys an activity that Appears to Painful or Tedious.
The internet from Telkomsel, Indihome, just one has been painful, this is used both ...")</f>
        <v>@nattnatnatt @JuliantaTaTa A person who enjoys an activity that Appears to Painful or Tedious.
The internet from Telkomsel, Indihome, just one has been painful, this is used both ...</v>
      </c>
    </row>
    <row r="214" ht="15.75" customHeight="1">
      <c r="A214" s="3" t="s">
        <v>427</v>
      </c>
      <c r="B214" s="3" t="s">
        <v>428</v>
      </c>
      <c r="C214" s="3" t="str">
        <f>IFERROR(__xludf.DUMMYFUNCTION("GOOGLETRANSLATE(B214,""ID"",""EN"")"),"Causes of Disruption of Indihome and Telkomsel networks has been detected. Vice President Corporate Communication Telkom, Pujo Pramono, said that the identified disorder came from the point of around 1.5 km off the coast of Batam at a depth of 20 m under "&amp;"sea level.")</f>
        <v>Causes of Disruption of Indihome and Telkomsel networks has been detected. Vice President Corporate Communication Telkom, Pujo Pramono, said that the identified disorder came from the point of around 1.5 km off the coast of Batam at a depth of 20 m under sea level.</v>
      </c>
    </row>
    <row r="215" ht="15.75" customHeight="1">
      <c r="A215" s="3" t="s">
        <v>427</v>
      </c>
      <c r="B215" s="3" t="s">
        <v>429</v>
      </c>
      <c r="C215" s="3" t="str">
        <f>IFERROR(__xludf.DUMMYFUNCTION("GOOGLETRANSLATE(B215,""ID"",""EN"")"),"2. Telkom has a network disturbance 📉
Disruption of Indihome and Telkomsel internet networks was complained about since Sunday (9/19/2021) afternoon. On Monday (9/20/2021) morning, complaints of interference with Indihome and Telkomsel networks still occ"&amp;"urred and disclosed on Twitter social media users.")</f>
        <v>2. Telkom has a network disturbance 📉
Disruption of Indihome and Telkomsel internet networks was complained about since Sunday (9/19/2021) afternoon. On Monday (9/20/2021) morning, complaints of interference with Indihome and Telkomsel networks still occurred and disclosed on Twitter social media users.</v>
      </c>
    </row>
    <row r="216" ht="15.75" customHeight="1">
      <c r="A216" s="3" t="s">
        <v>430</v>
      </c>
      <c r="B216" s="3" t="s">
        <v>431</v>
      </c>
      <c r="C216" s="3" t="str">
        <f>IFERROR(__xludf.DUMMYFUNCTION("GOOGLETRANSLATE(B216,""ID"",""EN"")"),"Offer Similar Services, Telkomsel Orbit and Indihome Calls Each Other? https://t.co/uz727T32WQ.")</f>
        <v>Offer Similar Services, Telkomsel Orbit and Indihome Calls Each Other? https://t.co/uz727T32WQ.</v>
      </c>
    </row>
    <row r="217" ht="15.75" customHeight="1">
      <c r="A217" s="3" t="s">
        <v>432</v>
      </c>
      <c r="B217" s="3" t="s">
        <v>433</v>
      </c>
      <c r="C217" s="3" t="str">
        <f>IFERROR(__xludf.DUMMYFUNCTION("GOOGLETRANSLATE(B217,""ID"",""EN"")"),"@Telkomsel indihome still shelek anj🙂💔")</f>
        <v>@Telkomsel indihome still shelek anj🙂💔</v>
      </c>
    </row>
    <row r="218" ht="15.75" customHeight="1">
      <c r="A218" s="3" t="s">
        <v>434</v>
      </c>
      <c r="B218" s="3" t="s">
        <v>435</v>
      </c>
      <c r="C218" s="3" t="str">
        <f>IFERROR(__xludf.DUMMYFUNCTION("GOOGLETRANSLATE(B218,""ID"",""EN"")"),"The service is similar, whether Telkomsel orbit and Telkom Indihome is mutually cannibal?
Until the end of March 2021, Indihome customers had reached 8.1 million customers. @Telkomindonesia is optimistic that until the end of 2021 can add 1.5 million new"&amp;" customers. https://t.co/x7Gaj5WQKI.")</f>
        <v>The service is similar, whether Telkomsel orbit and Telkom Indihome is mutually cannibal?
Until the end of March 2021, Indihome customers had reached 8.1 million customers. @Telkomindonesia is optimistic that until the end of 2021 can add 1.5 million new customers. https://t.co/x7Gaj5WQKI.</v>
      </c>
    </row>
    <row r="219" ht="15.75" customHeight="1">
      <c r="A219" s="3" t="s">
        <v>436</v>
      </c>
      <c r="B219" s="3" t="s">
        <v>437</v>
      </c>
      <c r="C219" s="3" t="str">
        <f>IFERROR(__xludf.DUMMYFUNCTION("GOOGLETRANSLATE(B219,""ID"",""EN"")"),"@mellodiyy @Indihome please kasian friend akk @indihome @telkomsel")</f>
        <v>@mellodiyy @Indihome please kasian friend akk @indihome @telkomsel</v>
      </c>
    </row>
    <row r="220" ht="15.75" customHeight="1">
      <c r="A220" s="3" t="s">
        <v>438</v>
      </c>
      <c r="B220" s="3" t="s">
        <v>439</v>
      </c>
      <c r="C220" s="3" t="str">
        <f>IFERROR(__xludf.DUMMYFUNCTION("GOOGLETRANSLATE(B220,""ID"",""EN"")"),"Ga Indihome, Ga Telkomsel everything sucks")</f>
        <v>Ga Indihome, Ga Telkomsel everything sucks</v>
      </c>
    </row>
    <row r="221" ht="15.75" customHeight="1">
      <c r="A221" s="3" t="s">
        <v>440</v>
      </c>
      <c r="B221" s="3" t="s">
        <v>441</v>
      </c>
      <c r="C221" s="3" t="str">
        <f>IFERROR(__xludf.DUMMYFUNCTION("GOOGLETRANSLATE(B221,""ID"",""EN"")"),"Ni Telkomsel Indihome Starting Is LG Problems What Are Yak? : ')")</f>
        <v>Ni Telkomsel Indihome Starting Is LG Problems What Are Yak? : ')</v>
      </c>
    </row>
    <row r="222" ht="15.75" customHeight="1">
      <c r="A222" s="3" t="s">
        <v>442</v>
      </c>
      <c r="B222" s="3" t="s">
        <v>443</v>
      </c>
      <c r="C222" s="3" t="str">
        <f>IFERROR(__xludf.DUMMYFUNCTION("GOOGLETRANSLATE(B222,""ID"",""EN"")"),"@Telkomsel why is the cibubur area, the telkomsel network sms indihome really compact disruption?")</f>
        <v>@Telkomsel why is the cibubur area, the telkomsel network sms indihome really compact disruption?</v>
      </c>
    </row>
    <row r="223" ht="15.75" customHeight="1">
      <c r="A223" s="3" t="s">
        <v>444</v>
      </c>
      <c r="B223" s="3" t="s">
        <v>445</v>
      </c>
      <c r="C223" s="3" t="str">
        <f>IFERROR(__xludf.DUMMYFUNCTION("GOOGLETRANSLATE(B223,""ID"",""EN"")"),"Indihome interference, Telkomsel data quota network is also a disturbance of this pliss just in my area or sii mass disorder ?? Please dong min @Indihome @telkomcare @telkomsel")</f>
        <v>Indihome interference, Telkomsel data quota network is also a disturbance of this pliss just in my area or sii mass disorder ?? Please dong min @Indihome @telkomcare @telkomsel</v>
      </c>
    </row>
    <row r="224" ht="15.75" customHeight="1">
      <c r="A224" s="3" t="s">
        <v>446</v>
      </c>
      <c r="B224" s="3" t="s">
        <v>447</v>
      </c>
      <c r="C224" s="3" t="str">
        <f>IFERROR(__xludf.DUMMYFUNCTION("GOOGLETRANSLATE(B224,""ID"",""EN"")"),"@HadyBreg Hi, Sis Hady. I'm sorry. For information or complaints about https://t.co/4xeeetqbya and Indihome, please contact TELKOM colleagues to be assisted by Facebook: Indihome, Twitter: Indihome, or Telkom Call Center: 147. TKS :) -KIA")</f>
        <v>@HadyBreg Hi, Sis Hady. I'm sorry. For information or complaints about https://t.co/4xeeetqbya and Indihome, please contact TELKOM colleagues to be assisted by Facebook: Indihome, Twitter: Indihome, or Telkom Call Center: 147. TKS :) -KIA</v>
      </c>
    </row>
    <row r="225" ht="15.75" customHeight="1">
      <c r="A225" s="3" t="s">
        <v>448</v>
      </c>
      <c r="B225" s="3" t="s">
        <v>449</v>
      </c>
      <c r="C225" s="3" t="str">
        <f>IFERROR(__xludf.DUMMYFUNCTION("GOOGLETRANSLATE(B225,""ID"",""EN"")"),"@Telkomsel bro, please please ... the indiHome internet network I mean ... not a telkomsel network")</f>
        <v>@Telkomsel bro, please please ... the indiHome internet network I mean ... not a telkomsel network</v>
      </c>
    </row>
    <row r="226" ht="15.75" customHeight="1">
      <c r="A226" s="3" t="s">
        <v>450</v>
      </c>
      <c r="B226" s="3" t="s">
        <v>451</v>
      </c>
      <c r="C226" s="3" t="str">
        <f>IFERROR(__xludf.DUMMYFUNCTION("GOOGLETRANSLATE(B226,""ID"",""EN"")"),"INDIHOME LOS 12 Hour network, Telkomsel is the same as a signal too. I want to be rough brkya.")</f>
        <v>INDIHOME LOS 12 Hour network, Telkomsel is the same as a signal too. I want to be rough brkya.</v>
      </c>
    </row>
    <row r="227" ht="15.75" customHeight="1">
      <c r="A227" s="3" t="s">
        <v>452</v>
      </c>
      <c r="B227" s="3" t="s">
        <v>453</v>
      </c>
      <c r="C227" s="3" t="str">
        <f>IFERROR(__xludf.DUMMYFUNCTION("GOOGLETRANSLATE(B227,""ID"",""EN"")"),"ni indihome ama telkomsel ccat from tdi tdi at night 12 until 12 noon network, taste life in stone age. Mono :(")</f>
        <v>ni indihome ama telkomsel ccat from tdi tdi at night 12 until 12 noon network, taste life in stone age. Mono :(</v>
      </c>
    </row>
    <row r="228" ht="15.75" customHeight="1">
      <c r="A228" s="3" t="s">
        <v>454</v>
      </c>
      <c r="B228" s="3" t="s">
        <v>455</v>
      </c>
      <c r="C228" s="3" t="str">
        <f>IFERROR(__xludf.DUMMYFUNCTION("GOOGLETRANSLATE(B228,""ID"",""EN"")"),"Can it be usually firstmedia followed, Indihome JG, his signal XL is ugly, Telkomsel too, this is Gimane 🙃")</f>
        <v>Can it be usually firstmedia followed, Indihome JG, his signal XL is ugly, Telkomsel too, this is Gimane 🙃</v>
      </c>
    </row>
    <row r="229" ht="15.75" customHeight="1">
      <c r="A229" s="3" t="s">
        <v>456</v>
      </c>
      <c r="B229" s="3" t="s">
        <v>457</v>
      </c>
      <c r="C229" s="3" t="str">
        <f>IFERROR(__xludf.DUMMYFUNCTION("GOOGLETRANSLATE(B229,""ID"",""EN"")"),"@hida_suryo @Indihome @telkomsel @telkomcare Congratulations you are in the top page of Google with the keyword ""indihome github"", I'm also experiencing the same problem with ind ** ome 😂")</f>
        <v>@hida_suryo @Indihome @telkomsel @telkomcare Congratulations you are in the top page of Google with the keyword "indihome github", I'm also experiencing the same problem with ind ** ome 😂</v>
      </c>
    </row>
    <row r="230" ht="15.75" customHeight="1">
      <c r="A230" s="3" t="s">
        <v>458</v>
      </c>
      <c r="B230" s="3" t="s">
        <v>459</v>
      </c>
      <c r="C230" s="3" t="str">
        <f>IFERROR(__xludf.DUMMYFUNCTION("GOOGLETRANSLATE(B230,""ID"",""EN"")"),"[HOAX] Video Shark Fish Bite Underwater Cable Causes Indihome Internet Disorders and Telkomsel https://t.co/amidthVQBB via @detaxid")</f>
        <v>[HOAX] Video Shark Fish Bite Underwater Cable Causes Indihome Internet Disorders and Telkomsel https://t.co/amidthVQBB via @detaxid</v>
      </c>
    </row>
    <row r="231" ht="15.75" customHeight="1">
      <c r="A231" s="3" t="s">
        <v>460</v>
      </c>
      <c r="B231" s="3" t="s">
        <v>461</v>
      </c>
      <c r="C231" s="3" t="str">
        <f>IFERROR(__xludf.DUMMYFUNCTION("GOOGLETRANSLATE(B231,""ID"",""EN"")"),"Use indihome sm telkomsel hbs they error all of them trs me told to chat with the lizard what is gmn")</f>
        <v>Use indihome sm telkomsel hbs they error all of them trs me told to chat with the lizard what is gmn</v>
      </c>
    </row>
    <row r="232" ht="15.75" customHeight="1">
      <c r="A232" s="3" t="s">
        <v>462</v>
      </c>
      <c r="B232" s="3" t="s">
        <v>463</v>
      </c>
      <c r="C232" s="3" t="str">
        <f>IFERROR(__xludf.DUMMYFUNCTION("GOOGLETRANSLATE(B232,""ID"",""EN"")"),"Equally Offers Home Internet Services, Telkomsel Orbit Does Not Compete with Indihome https://t.co/chQVR0M8L9")</f>
        <v>Equally Offers Home Internet Services, Telkomsel Orbit Does Not Compete with Indihome https://t.co/chQVR0M8L9</v>
      </c>
    </row>
    <row r="233" ht="15.75" customHeight="1">
      <c r="A233" s="3" t="s">
        <v>464</v>
      </c>
      <c r="B233" s="3" t="s">
        <v>465</v>
      </c>
      <c r="C233" s="3" t="str">
        <f>IFERROR(__xludf.DUMMYFUNCTION("GOOGLETRANSLATE(B233,""ID"",""EN"")"),"The signal is really unclean, @telkomsel @Indihome I'm just a lot of your account, bro, ganongol is so bad")</f>
        <v>The signal is really unclean, @telkomsel @Indihome I'm just a lot of your account, bro, ganongol is so bad</v>
      </c>
    </row>
    <row r="234" ht="15.75" customHeight="1">
      <c r="A234" s="3" t="s">
        <v>466</v>
      </c>
      <c r="B234" s="3" t="s">
        <v>467</v>
      </c>
      <c r="C234" s="3" t="str">
        <f>IFERROR(__xludf.DUMMYFUNCTION("GOOGLETRANSLATE(B234,""ID"",""EN"")"),"Indihome telkomsel lgi what can we do !!!!!!")</f>
        <v>Indihome telkomsel lgi what can we do !!!!!!</v>
      </c>
    </row>
    <row r="235" ht="15.75" customHeight="1">
      <c r="A235" s="3" t="s">
        <v>468</v>
      </c>
      <c r="B235" s="3" t="s">
        <v>469</v>
      </c>
      <c r="C235" s="3" t="str">
        <f>IFERROR(__xludf.DUMMYFUNCTION("GOOGLETRANSLATE(B235,""ID"",""EN"")"),"People from yesterday to complain Telkomsel disorders, Indihome disorders but thank God they did not at all
What are you doing smoothly? Btw thank you Telkomsel 😄😘 @telkomsel")</f>
        <v>People from yesterday to complain Telkomsel disorders, Indihome disorders but thank God they did not at all
What are you doing smoothly? Btw thank you Telkomsel 😄😘 @telkomsel</v>
      </c>
    </row>
    <row r="236" ht="15.75" customHeight="1">
      <c r="A236" s="3" t="s">
        <v>470</v>
      </c>
      <c r="B236" s="3" t="s">
        <v>471</v>
      </c>
      <c r="C236" s="3" t="str">
        <f>IFERROR(__xludf.DUMMYFUNCTION("GOOGLETRANSLATE(B236,""ID"",""EN"")"),"Indihome Telkomsel Ngentodddddddddddd")</f>
        <v>Indihome Telkomsel Ngentodddddddddddd</v>
      </c>
    </row>
    <row r="237" ht="15.75" customHeight="1">
      <c r="A237" s="3" t="s">
        <v>472</v>
      </c>
      <c r="B237" s="3" t="s">
        <v>473</v>
      </c>
      <c r="C237" s="3" t="str">
        <f>IFERROR(__xludf.DUMMYFUNCTION("GOOGLETRANSLATE(B237,""ID"",""EN"")"),"@Telkomcare error LG what is the indihome cok with Telkomsel. Cape Deeh")</f>
        <v>@Telkomcare error LG what is the indihome cok with Telkomsel. Cape Deeh</v>
      </c>
    </row>
    <row r="238" ht="15.75" customHeight="1">
      <c r="A238" s="3" t="s">
        <v>474</v>
      </c>
      <c r="B238" s="3" t="s">
        <v>475</v>
      </c>
      <c r="C238" s="3" t="str">
        <f>IFERROR(__xludf.DUMMYFUNCTION("GOOGLETRANSLATE(B238,""ID"",""EN"")"),"Indihome and Telkomsel decided to make it down when I needed the internet really ye.")</f>
        <v>Indihome and Telkomsel decided to make it down when I needed the internet really ye.</v>
      </c>
    </row>
    <row r="239" ht="15.75" customHeight="1">
      <c r="A239" s="3" t="s">
        <v>476</v>
      </c>
      <c r="B239" s="3" t="s">
        <v>477</v>
      </c>
      <c r="C239" s="3" t="str">
        <f>IFERROR(__xludf.DUMMYFUNCTION("GOOGLETRANSLATE(B239,""ID"",""EN"")"),"The service is similar, whether Telkomsel orbit and Telkom Indihome is mutually cannibal? https://t.co/quzzm2dwzn.")</f>
        <v>The service is similar, whether Telkomsel orbit and Telkom Indihome is mutually cannibal? https://t.co/quzzm2dwzn.</v>
      </c>
    </row>
    <row r="240" ht="15.75" customHeight="1">
      <c r="A240" s="3" t="s">
        <v>478</v>
      </c>
      <c r="B240" s="3" t="s">
        <v>479</v>
      </c>
      <c r="C240" s="3" t="str">
        <f>IFERROR(__xludf.DUMMYFUNCTION("GOOGLETRANSLATE(B240,""ID"",""EN"")"),"Ter Debest Dah 2 This Open Safari Aja Kaga Strong @Telkomsel @Indihome https://t.co/69NVYRNKWP")</f>
        <v>Ter Debest Dah 2 This Open Safari Aja Kaga Strong @Telkomsel @Indihome https://t.co/69NVYRNKWP</v>
      </c>
    </row>
    <row r="241" ht="15.75" customHeight="1">
      <c r="A241" s="3" t="s">
        <v>480</v>
      </c>
      <c r="B241" s="3" t="s">
        <v>481</v>
      </c>
      <c r="C241" s="3" t="str">
        <f>IFERROR(__xludf.DUMMYFUNCTION("GOOGLETRANSLATE(B241,""ID"",""EN"")"),"@Telkomsel Please help internet interference in my area in Pangoi Village, Muara Dua, Lhokseumawe, Aceh. Both Telkomsel and Indihome cannot be used.")</f>
        <v>@Telkomsel Please help internet interference in my area in Pangoi Village, Muara Dua, Lhokseumawe, Aceh. Both Telkomsel and Indihome cannot be used.</v>
      </c>
    </row>
    <row r="242" ht="15.75" customHeight="1">
      <c r="A242" s="3" t="s">
        <v>482</v>
      </c>
      <c r="B242" s="3" t="s">
        <v>483</v>
      </c>
      <c r="C242" s="3" t="str">
        <f>IFERROR(__xludf.DUMMYFUNCTION("GOOGLETRANSLATE(B242,""ID"",""EN"")"),"The service is similar, whether Telkomsel orbit and Telkom Indihome is mutually cannibal?
 #Sindonews #BukanBaitAbiasa .https: //t.co/26mkrjjh8")</f>
        <v>The service is similar, whether Telkomsel orbit and Telkom Indihome is mutually cannibal?
 #Sindonews #BukanBaitAbiasa .https: //t.co/26mkrjjh8</v>
      </c>
    </row>
    <row r="243" ht="15.75" customHeight="1">
      <c r="A243" s="3" t="s">
        <v>484</v>
      </c>
      <c r="B243" s="3" t="s">
        <v>485</v>
      </c>
      <c r="C243" s="3" t="str">
        <f>IFERROR(__xludf.DUMMYFUNCTION("GOOGLETRANSLATE(B243,""ID"",""EN"")"),"Still remember? That day, the signal connection in Indo was again dilapidated from the previous day. Ampe becomes trending twiter #Indihome #telkomsel 🙈 duh ... fortunately can it be connected to zoom even though it's ngellag ""mulu 😂 especially the pos"&amp;"ition of the house at the foot of mount hahaha")</f>
        <v>Still remember? That day, the signal connection in Indo was again dilapidated from the previous day. Ampe becomes trending twiter #Indihome #telkomsel 🙈 duh ... fortunately can it be connected to zoom even though it's ngellag "mulu 😂 especially the position of the house at the foot of mount hahaha</v>
      </c>
    </row>
    <row r="244" ht="15.75" customHeight="1">
      <c r="A244" s="3" t="s">
        <v>486</v>
      </c>
      <c r="B244" s="3" t="s">
        <v>487</v>
      </c>
      <c r="C244" s="3" t="str">
        <f>IFERROR(__xludf.DUMMYFUNCTION("GOOGLETRANSLATE(B244,""ID"",""EN"")"),"Ajsgdahaksbsjskbx.
F * CK Telkomsel Indihome😭😭😭😭😭")</f>
        <v>Ajsgdahaksbsjskbx.
F * CK Telkomsel Indihome😭😭😭😭😭</v>
      </c>
    </row>
    <row r="245" ht="15.75" customHeight="1">
      <c r="A245" s="3" t="s">
        <v>488</v>
      </c>
      <c r="B245" s="3" t="s">
        <v>489</v>
      </c>
      <c r="C245" s="3" t="str">
        <f>IFERROR(__xludf.DUMMYFUNCTION("GOOGLETRANSLATE(B245,""ID"",""EN"")"),"@notfromoz @convomf cave is telkomsel as indosat anyway. Incidentally, he dual SIM HP, but if you want whatsapp he slowly response. wifinya indihome because")</f>
        <v>@notfromoz @convomf cave is telkomsel as indosat anyway. Incidentally, he dual SIM HP, but if you want whatsapp he slowly response. wifinya indihome because</v>
      </c>
    </row>
    <row r="246" ht="15.75" customHeight="1">
      <c r="A246" s="3" t="s">
        <v>490</v>
      </c>
      <c r="B246" s="3" t="s">
        <v>491</v>
      </c>
      <c r="C246" s="3" t="str">
        <f>IFERROR(__xludf.DUMMYFUNCTION("GOOGLETRANSLATE(B246,""ID"",""EN"")"),"@IndihomCare @Indihome @telkomsel @telkomcare again why tonight? Really disturb really work.
Even though paying has never been late, tends to be right, but how come isoir? The speed upgrade is 20Mbps now only 6Mbps.
Where is the accountability ???")</f>
        <v>@IndihomCare @Indihome @telkomsel @telkomcare again why tonight? Really disturb really work.
Even though paying has never been late, tends to be right, but how come isoir? The speed upgrade is 20Mbps now only 6Mbps.
Where is the accountability ???</v>
      </c>
    </row>
    <row r="247" ht="15.75" customHeight="1">
      <c r="A247" s="3" t="s">
        <v>492</v>
      </c>
      <c r="B247" s="3" t="s">
        <v>493</v>
      </c>
      <c r="C247" s="3" t="str">
        <f>IFERROR(__xludf.DUMMYFUNCTION("GOOGLETRANSLATE(B247,""ID"",""EN"")"),"Ni indihome ama telkomsel lag what disorder is yak. Kaga can 22 it")</f>
        <v>Ni indihome ama telkomsel lag what disorder is yak. Kaga can 22 it</v>
      </c>
    </row>
    <row r="248" ht="15.75" customHeight="1">
      <c r="A248" s="3" t="s">
        <v>494</v>
      </c>
      <c r="B248" s="3" t="s">
        <v>495</v>
      </c>
      <c r="C248" s="3" t="str">
        <f>IFERROR(__xludf.DUMMYFUNCTION("GOOGLETRANSLATE(B248,""ID"",""EN"")"),"Astagfirullah.
Is this Telkomsel and Indihome, bro? From 3 pm until 21.22 there was no signal. Is the cable bitten by iwak shark again? 🙄")</f>
        <v>Astagfirullah.
Is this Telkomsel and Indihome, bro? From 3 pm until 21.22 there was no signal. Is the cable bitten by iwak shark again? 🙄</v>
      </c>
    </row>
    <row r="249" ht="15.75" customHeight="1">
      <c r="A249" s="3" t="s">
        <v>496</v>
      </c>
      <c r="B249" s="3" t="s">
        <v>497</v>
      </c>
      <c r="C249" s="3" t="str">
        <f>IFERROR(__xludf.DUMMYFUNCTION("GOOGLETRANSLATE(B249,""ID"",""EN"")"),"Telkomsel &amp; amp; Indihome GOBLOK Ngahap Pisan")</f>
        <v>Telkomsel &amp; amp; Indihome GOBLOK Ngahap Pisan</v>
      </c>
    </row>
    <row r="250" ht="15.75" customHeight="1">
      <c r="A250" s="3" t="s">
        <v>498</v>
      </c>
      <c r="B250" s="3" t="s">
        <v>499</v>
      </c>
      <c r="C250" s="3" t="str">
        <f>IFERROR(__xludf.DUMMYFUNCTION("GOOGLETRANSLATE(B250,""ID"",""EN"")"),"@Codingfess Telkomsel / Indihome? It's been patient, just enjoy it")</f>
        <v>@Codingfess Telkomsel / Indihome? It's been patient, just enjoy it</v>
      </c>
    </row>
    <row r="251" ht="15.75" customHeight="1">
      <c r="A251" s="3" t="s">
        <v>500</v>
      </c>
      <c r="B251" s="3" t="s">
        <v>501</v>
      </c>
      <c r="C251" s="3" t="str">
        <f>IFERROR(__xludf.DUMMYFUNCTION("GOOGLETRANSLATE(B251,""ID"",""EN"")"),"this is indihome + telkomsel which is stupid what the genshin server is down the dog")</f>
        <v>this is indihome + telkomsel which is stupid what the genshin server is down the dog</v>
      </c>
    </row>
    <row r="252" ht="15.75" customHeight="1">
      <c r="A252" s="3" t="s">
        <v>502</v>
      </c>
      <c r="B252" s="3" t="s">
        <v>503</v>
      </c>
      <c r="C252" s="3" t="str">
        <f>IFERROR(__xludf.DUMMYFUNCTION("GOOGLETRANSLATE(B252,""ID"",""EN"")"),"BUMN bangsad, using telkom @Indihome at home or @telkomsel outside the same dog, mokad all commissioners n policy makers.")</f>
        <v>BUMN bangsad, using telkom @Indihome at home or @telkomsel outside the same dog, mokad all commissioners n policy makers.</v>
      </c>
    </row>
    <row r="253" ht="15.75" customHeight="1">
      <c r="A253" s="3" t="s">
        <v>504</v>
      </c>
      <c r="B253" s="3" t="s">
        <v>505</v>
      </c>
      <c r="C253" s="3" t="str">
        <f>IFERROR(__xludf.DUMMYFUNCTION("GOOGLETRANSLATE(B253,""ID"",""EN"")"),"@Indihome Please info, the response is old ... @Telkomsel @Jokowi @erickThohir https://t.co/xDS4LogpXL")</f>
        <v>@Indihome Please info, the response is old ... @Telkomsel @Jokowi @erickThohir https://t.co/xDS4LogpXL</v>
      </c>
    </row>
    <row r="254" ht="15.75" customHeight="1">
      <c r="A254" s="3" t="s">
        <v>506</v>
      </c>
      <c r="B254" s="3" t="s">
        <v>507</v>
      </c>
      <c r="C254" s="3" t="str">
        <f>IFERROR(__xludf.DUMMYFUNCTION("GOOGLETRANSLATE(B254,""ID"",""EN"")"),"@juliantlahatu @nattnatnatt is one of the characteristics of a masochist: use Indihome and Telkomsel at once.")</f>
        <v>@juliantlahatu @nattnatnatt is one of the characteristics of a masochist: use Indihome and Telkomsel at once.</v>
      </c>
    </row>
    <row r="255" ht="15.75" customHeight="1">
      <c r="A255" s="3" t="s">
        <v>508</v>
      </c>
      <c r="B255" s="3" t="s">
        <v>509</v>
      </c>
      <c r="C255" s="3" t="str">
        <f>IFERROR(__xludf.DUMMYFUNCTION("GOOGLETRANSLATE(B255,""ID"",""EN"")"),"Not indihome friend, telkomsel sympathy, can't open https://t.co/l4yjobjvsh same open apple music slow, the time to listen to the song just have to use vpn https://t.co/bxz5a2wmxb")</f>
        <v>Not indihome friend, telkomsel sympathy, can't open https://t.co/l4yjobjvsh same open apple music slow, the time to listen to the song just have to use vpn https://t.co/bxz5a2wmxb</v>
      </c>
    </row>
    <row r="256" ht="15.75" customHeight="1">
      <c r="A256" s="3" t="s">
        <v>510</v>
      </c>
      <c r="B256" s="3" t="s">
        <v>511</v>
      </c>
      <c r="C256" s="3" t="str">
        <f>IFERROR(__xludf.DUMMYFUNCTION("GOOGLETRANSLATE(B256,""ID"",""EN"")"),"Quota many wifi there but no clarity of this disorder @Telkomsel @Indihome")</f>
        <v>Quota many wifi there but no clarity of this disorder @Telkomsel @Indihome</v>
      </c>
    </row>
    <row r="257" ht="15.75" customHeight="1">
      <c r="A257" s="3" t="s">
        <v>512</v>
      </c>
      <c r="B257" s="3" t="s">
        <v>513</v>
      </c>
      <c r="C257" s="3" t="str">
        <f>IFERROR(__xludf.DUMMYFUNCTION("GOOGLETRANSLATE(B257,""ID"",""EN"")"),"@ Fadlijon21 @ khusnul05091996 @nksthi @Indihome 1 more things you have to know that there are areas that can only be Telkomsel. Signal poles are all controlled by Telkomsel. Other providers have not received slots. There are telkomsel.
What do you think "&amp;"or not? I've never pursued a deadline work suddenly the internet dies?")</f>
        <v>@ Fadlijon21 @ khusnul05091996 @nksthi @Indihome 1 more things you have to know that there are areas that can only be Telkomsel. Signal poles are all controlled by Telkomsel. Other providers have not received slots. There are telkomsel.
What do you think or not? I've never pursued a deadline work suddenly the internet dies?</v>
      </c>
    </row>
    <row r="258" ht="15.75" customHeight="1">
      <c r="A258" s="3" t="s">
        <v>514</v>
      </c>
      <c r="B258" s="3" t="s">
        <v>515</v>
      </c>
      <c r="C258" s="3" t="str">
        <f>IFERROR(__xludf.DUMMYFUNCTION("GOOGLETRANSLATE(B258,""ID"",""EN"")"),"Telkomsel &amp; amp; Can Indihome sanely don't?")</f>
        <v>Telkomsel &amp; amp; Can Indihome sanely don't?</v>
      </c>
    </row>
    <row r="259" ht="15.75" customHeight="1">
      <c r="A259" s="3" t="s">
        <v>516</v>
      </c>
      <c r="B259" s="3" t="s">
        <v>517</v>
      </c>
      <c r="C259" s="3" t="str">
        <f>IFERROR(__xludf.DUMMYFUNCTION("GOOGLETRANSLATE(B259,""ID"",""EN"")"),"Telkomsel Indihome What disturbance does the signal come ""lost")</f>
        <v>Telkomsel Indihome What disturbance does the signal come "lost</v>
      </c>
    </row>
    <row r="260" ht="15.75" customHeight="1">
      <c r="A260" s="3" t="s">
        <v>518</v>
      </c>
      <c r="B260" s="3" t="s">
        <v>519</v>
      </c>
      <c r="C260" s="3" t="str">
        <f>IFERROR(__xludf.DUMMYFUNCTION("GOOGLETRANSLATE(B260,""ID"",""EN"")"),"@thestorykids @stray_kids eh but really there is a telkomsel mas (precisely indihome) that looks like hyunjin, but it is more fully higher (like), the skin is also more Indonesian, but it's clean 😶 I'm shocked to be opened")</f>
        <v>@thestorykids @stray_kids eh but really there is a telkomsel mas (precisely indihome) that looks like hyunjin, but it is more fully higher (like), the skin is also more Indonesian, but it's clean 😶 I'm shocked to be opened</v>
      </c>
    </row>
    <row r="261" ht="15.75" customHeight="1">
      <c r="A261" s="3" t="s">
        <v>520</v>
      </c>
      <c r="B261" s="3" t="s">
        <v>521</v>
      </c>
      <c r="C261" s="3" t="str">
        <f>IFERROR(__xludf.DUMMYFUNCTION("GOOGLETRANSLATE(B261,""ID"",""EN"")"),"Telkomsel as indihome again there is a problem what is 🥲")</f>
        <v>Telkomsel as indihome again there is a problem what is 🥲</v>
      </c>
    </row>
    <row r="262" ht="15.75" customHeight="1">
      <c r="A262" s="3" t="s">
        <v>522</v>
      </c>
      <c r="B262" s="3" t="s">
        <v>523</v>
      </c>
      <c r="C262" s="3" t="str">
        <f>IFERROR(__xludf.DUMMYFUNCTION("GOOGLETRANSLATE(B262,""ID"",""EN"")"),"not indihome not telkomsel just the same")</f>
        <v>not indihome not telkomsel just the same</v>
      </c>
    </row>
    <row r="263" ht="15.75" customHeight="1">
      <c r="A263" s="3" t="s">
        <v>524</v>
      </c>
      <c r="B263" s="3" t="s">
        <v>525</v>
      </c>
      <c r="C263" s="3" t="str">
        <f>IFERROR(__xludf.DUMMYFUNCTION("GOOGLETRANSLATE(B263,""ID"",""EN"")"),"Really tired of Indihome Telkomsel, O God")</f>
        <v>Really tired of Indihome Telkomsel, O God</v>
      </c>
    </row>
    <row r="264" ht="15.75" customHeight="1">
      <c r="A264" s="3" t="s">
        <v>526</v>
      </c>
      <c r="B264" s="3" t="s">
        <v>527</v>
      </c>
      <c r="C264" s="3" t="str">
        <f>IFERROR(__xludf.DUMMYFUNCTION("GOOGLETRANSLATE(B264,""ID"",""EN"")"),"@bbyjeon_jk @Indihome @telkomsel bias there is the animal inner")</f>
        <v>@bbyjeon_jk @Indihome @telkomsel bias there is the animal inner</v>
      </c>
    </row>
    <row r="265" ht="15.75" customHeight="1">
      <c r="A265" s="3" t="s">
        <v>528</v>
      </c>
      <c r="B265" s="3" t="s">
        <v>529</v>
      </c>
      <c r="C265" s="3" t="str">
        <f>IFERROR(__xludf.DUMMYFUNCTION("GOOGLETRANSLATE(B265,""ID"",""EN"")"),"Telkomsel &amp; amp; Indihome is the right combination to test patience")</f>
        <v>Telkomsel &amp; amp; Indihome is the right combination to test patience</v>
      </c>
    </row>
    <row r="266" ht="15.75" customHeight="1">
      <c r="A266" s="3" t="s">
        <v>530</v>
      </c>
      <c r="B266" s="3" t="s">
        <v>531</v>
      </c>
      <c r="C266" s="3" t="str">
        <f>IFERROR(__xludf.DUMMYFUNCTION("GOOGLETRANSLATE(B266,""ID"",""EN"")"),"@bbyjeon_jk hi, kak aida. I'm sorry. For information or complaints about https://t.co/4xeeetqbya and Indihome, please contact TELKOM colleagues to be assisted by Facebook: Indihome, Twitter: Indihome, or Telkom Call Center: 147. TKS :) -KIA")</f>
        <v>@bbyjeon_jk hi, kak aida. I'm sorry. For information or complaints about https://t.co/4xeeetqbya and Indihome, please contact TELKOM colleagues to be assisted by Facebook: Indihome, Twitter: Indihome, or Telkom Call Center: 147. TKS :) -KIA</v>
      </c>
    </row>
    <row r="267" ht="15.75" customHeight="1">
      <c r="A267" s="3" t="s">
        <v>532</v>
      </c>
      <c r="B267" s="3" t="s">
        <v>533</v>
      </c>
      <c r="C267" s="3" t="str">
        <f>IFERROR(__xludf.DUMMYFUNCTION("GOOGLETRANSLATE(B267,""ID"",""EN"")"),"@bbyjeon_jk hi, kak aida. Regarding complaints or indihome service constraints, please contact Twitter @Indihome, FB Indihome or Call Center 147 Yes. I hope this helps. Thanks :) - Lin")</f>
        <v>@bbyjeon_jk hi, kak aida. Regarding complaints or indihome service constraints, please contact Twitter @Indihome, FB Indihome or Call Center 147 Yes. I hope this helps. Thanks :) - Lin</v>
      </c>
    </row>
    <row r="268" ht="15.75" customHeight="1">
      <c r="A268" s="3" t="s">
        <v>534</v>
      </c>
      <c r="B268" s="3" t="s">
        <v>535</v>
      </c>
      <c r="C268" s="3" t="str">
        <f>IFERROR(__xludf.DUMMYFUNCTION("GOOGLETRANSLATE(B268,""ID"",""EN"")"),"Please dong indihome tv modem I'm dead yakkk gabisaa okay already pushed power button also gabisa dinyalain @Indihome @telkomsel https://t.co/sm5fuwzkhc")</f>
        <v>Please dong indihome tv modem I'm dead yakkk gabisaa okay already pushed power button also gabisa dinyalain @Indihome @telkomsel https://t.co/sm5fuwzkhc</v>
      </c>
    </row>
    <row r="269" ht="15.75" customHeight="1">
      <c r="A269" s="3" t="s">
        <v>536</v>
      </c>
      <c r="B269" s="3" t="s">
        <v>537</v>
      </c>
      <c r="C269" s="3" t="str">
        <f>IFERROR(__xludf.DUMMYFUNCTION("GOOGLETRANSLATE(B269,""ID"",""EN"")"),"@Telkomsel already, just keep it slow like @Indihome or still not stable network?
Location on Jalan Raya Pontianak Ngabang Km 2.8 Ngabang District, Landak Regency")</f>
        <v>@Telkomsel already, just keep it slow like @Indihome or still not stable network?
Location on Jalan Raya Pontianak Ngabang Km 2.8 Ngabang District, Landak Regency</v>
      </c>
    </row>
    <row r="270" ht="15.75" customHeight="1">
      <c r="A270" s="3" t="s">
        <v>538</v>
      </c>
      <c r="B270" s="3" t="s">
        <v>539</v>
      </c>
      <c r="C270" s="3" t="str">
        <f>IFERROR(__xludf.DUMMYFUNCTION("GOOGLETRANSLATE(B270,""ID"",""EN"")"),"@Telkomsel @Indihome any more disturbance? Open YouTube just quality 144 buffering, severe")</f>
        <v>@Telkomsel @Indihome any more disturbance? Open YouTube just quality 144 buffering, severe</v>
      </c>
    </row>
    <row r="271" ht="15.75" customHeight="1">
      <c r="A271" s="3" t="s">
        <v>540</v>
      </c>
      <c r="B271" s="3" t="s">
        <v>541</v>
      </c>
      <c r="C271" s="3" t="str">
        <f>IFERROR(__xludf.DUMMYFUNCTION("GOOGLETRANSLATE(B271,""ID"",""EN"")"),"In the same class operator the Telkomsel signal is the disruption to this day? @byu_id.
In-game also those who use Telkomsel are riding. Then I try to use Indihome just the same. Ckckck Telkom Severe https://t.co/QKU1N5FI6G")</f>
        <v>In the same class operator the Telkomsel signal is the disruption to this day? @byu_id.
In-game also those who use Telkomsel are riding. Then I try to use Indihome just the same. Ckckck Telkom Severe https://t.co/QKU1N5FI6G</v>
      </c>
    </row>
    <row r="272" ht="15.75" customHeight="1">
      <c r="A272" s="3" t="s">
        <v>542</v>
      </c>
      <c r="B272" s="3" t="s">
        <v>543</v>
      </c>
      <c r="C272" s="3" t="str">
        <f>IFERROR(__xludf.DUMMYFUNCTION("GOOGLETRANSLATE(B272,""ID"",""EN"")"),"@Telkomsel @Indihome tulung.")</f>
        <v>@Telkomsel @Indihome tulung.</v>
      </c>
    </row>
    <row r="273" ht="15.75" customHeight="1">
      <c r="A273" s="3" t="s">
        <v>544</v>
      </c>
      <c r="B273" s="3" t="s">
        <v>545</v>
      </c>
      <c r="C273" s="3" t="str">
        <f>IFERROR(__xludf.DUMMYFUNCTION("GOOGLETRANSLATE(B273,""ID"",""EN"")"),"Compact BGT Indihome Telkomsel High School Invites Gelutnya")</f>
        <v>Compact BGT Indihome Telkomsel High School Invites Gelutnya</v>
      </c>
    </row>
    <row r="274" ht="15.75" customHeight="1">
      <c r="A274" s="3" t="s">
        <v>546</v>
      </c>
      <c r="B274" s="3" t="s">
        <v>547</v>
      </c>
      <c r="C274" s="3" t="str">
        <f>IFERROR(__xludf.DUMMYFUNCTION("GOOGLETRANSLATE(B274,""ID"",""EN"")"),"Indihome Telkomsel Mending Lo Bedua Penance, Dizziness BGt Network Mulu Disorders. useless to pay Anjir but the mulu disorder")</f>
        <v>Indihome Telkomsel Mending Lo Bedua Penance, Dizziness BGt Network Mulu Disorders. useless to pay Anjir but the mulu disorder</v>
      </c>
    </row>
    <row r="275" ht="15.75" customHeight="1">
      <c r="A275" s="3" t="s">
        <v>548</v>
      </c>
      <c r="B275" s="3" t="s">
        <v>549</v>
      </c>
      <c r="C275" s="3" t="str">
        <f>IFERROR(__xludf.DUMMYFUNCTION("GOOGLETRANSLATE(B275,""ID"",""EN"")"),"Min, please, please just Maren the contents of the package can't be used every time I've come home, keep going. H + Sometimes cm 1 stem, what can you. Upload the work report also can't, is this?
Indihome hasn't been bs, at least repairing the net provider"&amp;" of the tsel lbh enhanced lg @telkomsel")</f>
        <v>Min, please, please just Maren the contents of the package can't be used every time I've come home, keep going. H + Sometimes cm 1 stem, what can you. Upload the work report also can't, is this?
Indihome hasn't been bs, at least repairing the net provider of the tsel lbh enhanced lg @telkomsel</v>
      </c>
    </row>
    <row r="276" ht="15.75" customHeight="1">
      <c r="A276" s="3" t="s">
        <v>550</v>
      </c>
      <c r="B276" s="3" t="s">
        <v>551</v>
      </c>
      <c r="C276" s="3" t="str">
        <f>IFERROR(__xludf.DUMMYFUNCTION("GOOGLETRANSLATE(B276,""ID"",""EN"")"),"Telkomsel with Indihome again trouble again huh?")</f>
        <v>Telkomsel with Indihome again trouble again huh?</v>
      </c>
    </row>
    <row r="277" ht="15.75" customHeight="1">
      <c r="A277" s="3" t="s">
        <v>552</v>
      </c>
      <c r="B277" s="3" t="s">
        <v>553</v>
      </c>
      <c r="C277" s="3" t="str">
        <f>IFERROR(__xludf.DUMMYFUNCTION("GOOGLETRANSLATE(B277,""ID"",""EN"")"),"Honientrrr tired with Indihome and Telkomsel")</f>
        <v>Honientrrr tired with Indihome and Telkomsel</v>
      </c>
    </row>
    <row r="278" ht="15.75" customHeight="1">
      <c r="A278" s="3" t="s">
        <v>554</v>
      </c>
      <c r="B278" s="3" t="s">
        <v>555</v>
      </c>
      <c r="C278" s="3" t="str">
        <f>IFERROR(__xludf.DUMMYFUNCTION("GOOGLETRANSLATE(B278,""ID"",""EN"")"),"Ni gw again the oath I just felt a severe slow signal of Telkomsel and Make Indihome coincidence, the pantesan org grumbling wkwkwkwkwkwk just knew it was like 🤣")</f>
        <v>Ni gw again the oath I just felt a severe slow signal of Telkomsel and Make Indihome coincidence, the pantesan org grumbling wkwkwkwkwkwk just knew it was like 🤣</v>
      </c>
    </row>
    <row r="279" ht="15.75" customHeight="1">
      <c r="A279" s="3" t="s">
        <v>556</v>
      </c>
      <c r="B279" s="3" t="s">
        <v>557</v>
      </c>
      <c r="C279" s="3" t="str">
        <f>IFERROR(__xludf.DUMMYFUNCTION("GOOGLETRANSLATE(B279,""ID"",""EN"")"),"Telkom Group ensures that the entire service is well fixed broadband included by Indihome Mauoun Mobilr Boradband owned by Telkomsel, has returned to normal and accessible customers throughout Indonesia
@telkomindonesia https://t.co/q7zc1hzckr.")</f>
        <v>Telkom Group ensures that the entire service is well fixed broadband included by Indihome Mauoun Mobilr Boradband owned by Telkomsel, has returned to normal and accessible customers throughout Indonesia
@telkomindonesia https://t.co/q7zc1hzckr.</v>
      </c>
    </row>
    <row r="280" ht="15.75" customHeight="1">
      <c r="A280" s="3" t="s">
        <v>558</v>
      </c>
      <c r="B280" s="3" t="s">
        <v>559</v>
      </c>
      <c r="C280" s="3" t="str">
        <f>IFERROR(__xludf.DUMMYFUNCTION("GOOGLETRANSLATE(B280,""ID"",""EN"")"),"@Telkomsel this is Telkomsel hello why is it ?????? Not indihome, not telkomsel everything is slow. It's useless to pay expensive every month!")</f>
        <v>@Telkomsel this is Telkomsel hello why is it ?????? Not indihome, not telkomsel everything is slow. It's useless to pay expensive every month!</v>
      </c>
    </row>
    <row r="281" ht="15.75" customHeight="1">
      <c r="A281" s="3" t="s">
        <v>560</v>
      </c>
      <c r="B281" s="3" t="s">
        <v>561</v>
      </c>
      <c r="C281" s="3" t="str">
        <f>IFERROR(__xludf.DUMMYFUNCTION("GOOGLETRANSLATE(B281,""ID"",""EN"")"),"As a result of the interruption of internet network services some time ago, PT Telkom Indonesia (Persero) Tbk finally provided compensation to its customers.
@Telkomindonesia.
@Telkomsel.
#Indihome.
#Internet Network
https://t.co/kxzokt1osk.")</f>
        <v>As a result of the interruption of internet network services some time ago, PT Telkom Indonesia (Persero) Tbk finally provided compensation to its customers.
@Telkomindonesia.
@Telkomsel.
#Indihome.
#Internet Network
https://t.co/kxzokt1osk.</v>
      </c>
    </row>
    <row r="282" ht="15.75" customHeight="1">
      <c r="A282" s="3" t="s">
        <v>562</v>
      </c>
      <c r="B282" s="3" t="s">
        <v>563</v>
      </c>
      <c r="C282" s="3" t="str">
        <f>IFERROR(__xludf.DUMMYFUNCTION("GOOGLETRANSLATE(B282,""ID"",""EN"")"),"@ ACONX84600660 Hi, Sis Aconx. Sorry, for complaints of Indihome service, Mimin suggests brother to contact our colleague through the 147 Call Center (CS Indihome). Complete info Help Indihome can be accessed at https://t.co/yicy8AEP. Hope it helps, thank"&amp;"s :) - Lena")</f>
        <v>@ ACONX84600660 Hi, Sis Aconx. Sorry, for complaints of Indihome service, Mimin suggests brother to contact our colleague through the 147 Call Center (CS Indihome). Complete info Help Indihome can be accessed at https://t.co/yicy8AEP. Hope it helps, thanks :) - Lena</v>
      </c>
    </row>
    <row r="283" ht="15.75" customHeight="1">
      <c r="A283" s="3" t="s">
        <v>564</v>
      </c>
      <c r="B283" s="3" t="s">
        <v>565</v>
      </c>
      <c r="C283" s="3" t="str">
        <f>IFERROR(__xludf.DUMMYFUNCTION("GOOGLETRANSLATE(B283,""ID"",""EN"")"),"@Telkomsel indihome makassar part manggala interference again ...
Or again the disturbance ???
At my house wifi red nyalanya kept from morning")</f>
        <v>@Telkomsel indihome makassar part manggala interference again ...
Or again the disturbance ???
At my house wifi red nyalanya kept from morning</v>
      </c>
    </row>
    <row r="284" ht="15.75" customHeight="1">
      <c r="A284" s="3" t="s">
        <v>566</v>
      </c>
      <c r="B284" s="3" t="s">
        <v>567</v>
      </c>
      <c r="C284" s="3" t="str">
        <f>IFERROR(__xludf.DUMMYFUNCTION("GOOGLETRANSLATE(B284,""ID"",""EN"")"),"Indihome / Telkomsel Down Again Yak")</f>
        <v>Indihome / Telkomsel Down Again Yak</v>
      </c>
    </row>
    <row r="285" ht="15.75" customHeight="1">
      <c r="A285" s="3" t="s">
        <v>568</v>
      </c>
      <c r="B285" s="3" t="s">
        <v>569</v>
      </c>
      <c r="C285" s="3" t="str">
        <f>IFERROR(__xludf.DUMMYFUNCTION("GOOGLETRANSLATE(B285,""ID"",""EN"")"),"Indihome and Telkomsel Providers really test patience")</f>
        <v>Indihome and Telkomsel Providers really test patience</v>
      </c>
    </row>
    <row r="286" ht="15.75" customHeight="1">
      <c r="A286" s="3" t="s">
        <v>570</v>
      </c>
      <c r="B286" s="3" t="s">
        <v>571</v>
      </c>
      <c r="C286" s="3" t="str">
        <f>IFERROR(__xludf.DUMMYFUNCTION("GOOGLETRANSLATE(B286,""ID"",""EN"")"),"Heyyy Signal Telkomsel + Indihome I why is thisIIIIIIIIIIIIIIIIIIIIIIIIII")</f>
        <v>Heyyy Signal Telkomsel + Indihome I why is thisIIIIIIIIIIIIIIIIIIIIIIIIII</v>
      </c>
    </row>
    <row r="287" ht="15.75" customHeight="1">
      <c r="A287" s="3" t="s">
        <v>572</v>
      </c>
      <c r="B287" s="3" t="s">
        <v>573</v>
      </c>
      <c r="C287" s="3" t="str">
        <f>IFERROR(__xludf.DUMMYFUNCTION("GOOGLETRANSLATE(B287,""ID"",""EN"")"),"I use Indihome at home quickly. Cellphone using telkomsel too and quickly also https://t.co/pjhl7GlxQi")</f>
        <v>I use Indihome at home quickly. Cellphone using telkomsel too and quickly also https://t.co/pjhl7GlxQi</v>
      </c>
    </row>
    <row r="288" ht="15.75" customHeight="1">
      <c r="A288" s="3" t="s">
        <v>574</v>
      </c>
      <c r="B288" s="3" t="s">
        <v>575</v>
      </c>
      <c r="C288" s="3" t="str">
        <f>IFERROR(__xludf.DUMMYFUNCTION("GOOGLETRANSLATE(B288,""ID"",""EN"")"),"@rrabadikik oath really really, the problem is no choice but using Telkomsel Indihome. Yes again")</f>
        <v>@rrabadikik oath really really, the problem is no choice but using Telkomsel Indihome. Yes again</v>
      </c>
    </row>
    <row r="289" ht="15.75" customHeight="1">
      <c r="A289" s="3" t="s">
        <v>576</v>
      </c>
      <c r="B289" s="3" t="s">
        <v>577</v>
      </c>
      <c r="C289" s="3" t="str">
        <f>IFERROR(__xludf.DUMMYFUNCTION("GOOGLETRANSLATE(B289,""ID"",""EN"")"),"The telkomsel is as indihome what is a problem? Getting it first ..")</f>
        <v>The telkomsel is as indihome what is a problem? Getting it first ..</v>
      </c>
    </row>
    <row r="290" ht="15.75" customHeight="1">
      <c r="A290" s="3" t="s">
        <v>578</v>
      </c>
      <c r="B290" s="3" t="s">
        <v>579</v>
      </c>
      <c r="C290" s="3" t="str">
        <f>IFERROR(__xludf.DUMMYFUNCTION("GOOGLETRANSLATE(B290,""ID"",""EN"")"),"@TxTDRPemerintah using Telkomsel, by.u, Indihome elevated Klean.")</f>
        <v>@TxTDRPemerintah using Telkomsel, by.u, Indihome elevated Klean.</v>
      </c>
    </row>
    <row r="291" ht="15.75" customHeight="1">
      <c r="A291" s="3" t="s">
        <v>580</v>
      </c>
      <c r="B291" s="3" t="s">
        <v>581</v>
      </c>
      <c r="C291" s="3" t="str">
        <f>IFERROR(__xludf.DUMMYFUNCTION("GOOGLETRANSLATE(B291,""ID"",""EN"")"),"Indihome why again?
Telkomsel why again?")</f>
        <v>Indihome why again?
Telkomsel why again?</v>
      </c>
    </row>
    <row r="292" ht="15.75" customHeight="1">
      <c r="A292" s="3" t="s">
        <v>582</v>
      </c>
      <c r="B292" s="3" t="s">
        <v>583</v>
      </c>
      <c r="C292" s="3" t="str">
        <f>IFERROR(__xludf.DUMMYFUNCTION("GOOGLETRANSLATE(B292,""ID"",""EN"")"),"@Itiskid Hai, Sis Siti. Sorry, for information or complaints about https://t.co/4xeeetqya and Indihome, please contact Telkom colleagues to be helped through Facebook: / Indihome /, Twitter: https://t.co/7OIO838ZNO Center Telkom: 147. I hope this helps. T"&amp;"hanks :) -Mia.")</f>
        <v>@Itiskid Hai, Sis Siti. Sorry, for information or complaints about https://t.co/4xeeetqya and Indihome, please contact Telkom colleagues to be helped through Facebook: / Indihome /, Twitter: https://t.co/7OIO838ZNO Center Telkom: 147. I hope this helps. Thanks :) -Mia.</v>
      </c>
    </row>
    <row r="293" ht="15.75" customHeight="1">
      <c r="A293" s="3" t="s">
        <v>584</v>
      </c>
      <c r="B293" s="3" t="s">
        <v>585</v>
      </c>
      <c r="C293" s="3" t="str">
        <f>IFERROR(__xludf.DUMMYFUNCTION("GOOGLETRANSLATE(B293,""ID"",""EN"")"),"Indihome + telkomsel ..")</f>
        <v>Indihome + telkomsel ..</v>
      </c>
    </row>
    <row r="294" ht="15.75" customHeight="1">
      <c r="A294" s="3" t="s">
        <v>586</v>
      </c>
      <c r="B294" s="3" t="s">
        <v>587</v>
      </c>
      <c r="C294" s="3" t="str">
        <f>IFERROR(__xludf.DUMMYFUNCTION("GOOGLETRANSLATE(B294,""ID"",""EN"")"),"@__ Sridiana_3va like a few days yesterday Telkomsel network time and Indihome Down finally ......, 😂😂")</f>
        <v>@__ Sridiana_3va like a few days yesterday Telkomsel network time and Indihome Down finally ......, 😂😂</v>
      </c>
    </row>
    <row r="295" ht="15.75" customHeight="1">
      <c r="A295" s="3" t="s">
        <v>588</v>
      </c>
      <c r="B295" s="3" t="s">
        <v>589</v>
      </c>
      <c r="C295" s="3" t="str">
        <f>IFERROR(__xludf.DUMMYFUNCTION("GOOGLETRANSLATE(B295,""ID"",""EN"")"),"@Ibnutasrip I use Indosat 150RB 100GB. Comfortable DRPD Telkomsel is difficult to signal in me / Indihome that Mihil especially I moved the area. Complicated it")</f>
        <v>@Ibnutasrip I use Indosat 150RB 100GB. Comfortable DRPD Telkomsel is difficult to signal in me / Indihome that Mihil especially I moved the area. Complicated it</v>
      </c>
    </row>
    <row r="296" ht="15.75" customHeight="1">
      <c r="A296" s="3" t="s">
        <v>590</v>
      </c>
      <c r="B296" s="3" t="s">
        <v>591</v>
      </c>
      <c r="C296" s="3" t="str">
        <f>IFERROR(__xludf.DUMMYFUNCTION("GOOGLETRANSLATE(B296,""ID"",""EN"")"),"Bad people born from good people who install indihome plus using telkomsel provider")</f>
        <v>Bad people born from good people who install indihome plus using telkomsel provider</v>
      </c>
    </row>
    <row r="297" ht="15.75" customHeight="1">
      <c r="A297" s="3" t="s">
        <v>592</v>
      </c>
      <c r="B297" s="3" t="s">
        <v>593</v>
      </c>
      <c r="C297" s="3" t="str">
        <f>IFERROR(__xludf.DUMMYFUNCTION("GOOGLETRANSLATE(B297,""ID"",""EN"")"),"Telkomsel SM Indihome disorders again? 🙃")</f>
        <v>Telkomsel SM Indihome disorders again? 🙃</v>
      </c>
    </row>
    <row r="298" ht="15.75" customHeight="1">
      <c r="A298" s="3" t="s">
        <v>594</v>
      </c>
      <c r="B298" s="3" t="s">
        <v>595</v>
      </c>
      <c r="C298" s="3" t="str">
        <f>IFERROR(__xludf.DUMMYFUNCTION("GOOGLETRANSLATE(B298,""ID"",""EN"")"),"Indihome signal ilang, telkomsel signal also.")</f>
        <v>Indihome signal ilang, telkomsel signal also.</v>
      </c>
    </row>
    <row r="299" ht="15.75" customHeight="1">
      <c r="A299" s="3" t="s">
        <v>596</v>
      </c>
      <c r="B299" s="3" t="s">
        <v>597</v>
      </c>
      <c r="C299" s="3" t="str">
        <f>IFERROR(__xludf.DUMMYFUNCTION("GOOGLETRANSLATE(B299,""ID"",""EN"")"),"Indihome / Telkomsel User Struggle https://t.co/og8Melt2ey")</f>
        <v>Indihome / Telkomsel User Struggle https://t.co/og8Melt2ey</v>
      </c>
    </row>
    <row r="300" ht="15.75" customHeight="1">
      <c r="A300" s="3" t="s">
        <v>598</v>
      </c>
      <c r="B300" s="3" t="s">
        <v>599</v>
      </c>
      <c r="C300" s="3" t="str">
        <f>IFERROR(__xludf.DUMMYFUNCTION("GOOGLETRANSLATE(B300,""ID"",""EN"")"),"What should I really apply make Indihome + Telkomsel")</f>
        <v>What should I really apply make Indihome + Telkomsel</v>
      </c>
    </row>
    <row r="301" ht="15.75" customHeight="1">
      <c r="A301" s="3" t="s">
        <v>600</v>
      </c>
      <c r="B301" s="3" t="s">
        <v>601</v>
      </c>
      <c r="C301" s="3" t="str">
        <f>IFERROR(__xludf.DUMMYFUNCTION("GOOGLETRANSLATE(B301,""ID"",""EN"")"),"Indihome down again, huh? Telkomsel is also slow 🤦🤦🤦")</f>
        <v>Indihome down again, huh? Telkomsel is also slow 🤦🤦🤦</v>
      </c>
    </row>
    <row r="302" ht="15.75" customHeight="1">
      <c r="A302" s="3" t="s">
        <v>602</v>
      </c>
      <c r="B302" s="3" t="s">
        <v>603</v>
      </c>
      <c r="C302" s="3" t="str">
        <f>IFERROR(__xludf.DUMMYFUNCTION("GOOGLETRANSLATE(B302,""ID"",""EN"")"),"Telkomsel Gajelas Indihome is not clear")</f>
        <v>Telkomsel Gajelas Indihome is not clear</v>
      </c>
    </row>
    <row r="303" ht="15.75" customHeight="1">
      <c r="A303" s="3" t="s">
        <v>604</v>
      </c>
      <c r="B303" s="3" t="s">
        <v>605</v>
      </c>
      <c r="C303" s="3" t="str">
        <f>IFERROR(__xludf.DUMMYFUNCTION("GOOGLETRANSLATE(B303,""ID"",""EN"")"),"@scaramochies really 😭 Never mind, Telkomsel + Indihome, the best combo is 😍😍😍💔")</f>
        <v>@scaramochies really 😭 Never mind, Telkomsel + Indihome, the best combo is 😍😍😍💔</v>
      </c>
    </row>
    <row r="304" ht="15.75" customHeight="1">
      <c r="A304" s="3" t="s">
        <v>606</v>
      </c>
      <c r="B304" s="3" t="s">
        <v>607</v>
      </c>
      <c r="C304" s="3" t="str">
        <f>IFERROR(__xludf.DUMMYFUNCTION("GOOGLETRANSLATE(B304,""ID"",""EN"")"),"@mujinafetus tdi indihomeku also slow, jdi i hotspotin cellphone to laptop, the beginning of the beginning it's smooth but it's getting bigger, ehh until now it's bad, it's ugly, why don't you do it, indihome + telkomsel, it's a week")</f>
        <v>@mujinafetus tdi indihomeku also slow, jdi i hotspotin cellphone to laptop, the beginning of the beginning it's smooth but it's getting bigger, ehh until now it's bad, it's ugly, why don't you do it, indihome + telkomsel, it's a week</v>
      </c>
    </row>
    <row r="305" ht="15.75" customHeight="1">
      <c r="A305" s="3" t="s">
        <v>608</v>
      </c>
      <c r="B305" s="3" t="s">
        <v>609</v>
      </c>
      <c r="C305" s="3" t="str">
        <f>IFERROR(__xludf.DUMMYFUNCTION("GOOGLETRANSLATE(B305,""ID"",""EN"")"),"@graham_asscot yesterday indihome and telkomsel lg down ... no sound ... maybe because he's a guitarist not vocalist")</f>
        <v>@graham_asscot yesterday indihome and telkomsel lg down ... no sound ... maybe because he's a guitarist not vocalist</v>
      </c>
    </row>
    <row r="306" ht="15.75" customHeight="1">
      <c r="A306" s="3" t="s">
        <v>610</v>
      </c>
      <c r="B306" s="3" t="s">
        <v>611</v>
      </c>
      <c r="C306" s="3" t="str">
        <f>IFERROR(__xludf.DUMMYFUNCTION("GOOGLETRANSLATE(B306,""ID"",""EN"")"),"@Journalbea Indihome / Telkomsel (?)")</f>
        <v>@Journalbea Indihome / Telkomsel (?)</v>
      </c>
    </row>
    <row r="307" ht="15.75" customHeight="1">
      <c r="A307" s="3" t="s">
        <v>612</v>
      </c>
      <c r="B307" s="3" t="s">
        <v>613</v>
      </c>
      <c r="C307" s="3" t="str">
        <f>IFERROR(__xludf.DUMMYFUNCTION("GOOGLETRANSLATE(B307,""ID"",""EN"")"),"Is there a disturbance in Telkomsel and Indihome, also influences Indosat? @Indosatcare")</f>
        <v>Is there a disturbance in Telkomsel and Indihome, also influences Indosat? @Indosatcare</v>
      </c>
    </row>
    <row r="308" ht="15.75" customHeight="1">
      <c r="A308" s="3" t="s">
        <v>614</v>
      </c>
      <c r="B308" s="3" t="s">
        <v>615</v>
      </c>
      <c r="C308" s="3" t="str">
        <f>IFERROR(__xludf.DUMMYFUNCTION("GOOGLETRANSLATE(B308,""ID"",""EN"")"),"@Telkomsel woy This Pisangan area is still very bad Dech. Even though it's close to Indihome, close to the tower. Dizzy nutmeg")</f>
        <v>@Telkomsel woy This Pisangan area is still very bad Dech. Even though it's close to Indihome, close to the tower. Dizzy nutmeg</v>
      </c>
    </row>
    <row r="309" ht="15.75" customHeight="1">
      <c r="A309" s="3" t="s">
        <v>616</v>
      </c>
      <c r="B309" s="3" t="s">
        <v>617</v>
      </c>
      <c r="C309" s="3" t="str">
        <f>IFERROR(__xludf.DUMMYFUNCTION("GOOGLETRANSLATE(B309,""ID"",""EN"")"),"@ggilberthoct hello @telkomsel @Indihome GMANA NII")</f>
        <v>@ggilberthoct hello @telkomsel @Indihome GMANA NII</v>
      </c>
    </row>
    <row r="310" ht="15.75" customHeight="1">
      <c r="A310" s="3" t="s">
        <v>618</v>
      </c>
      <c r="B310" s="3" t="s">
        <v>619</v>
      </c>
      <c r="C310" s="3" t="str">
        <f>IFERROR(__xludf.DUMMYFUNCTION("GOOGLETRANSLATE(B310,""ID"",""EN"")"),"@banteng_pbg @telkomsel @Indihome huahahahahahahahah
https://t.co/Y06ZT5LDZV.")</f>
        <v>@banteng_pbg @telkomsel @Indihome huahahahahahahahah
https://t.co/Y06ZT5LDZV.</v>
      </c>
    </row>
    <row r="311" ht="15.75" customHeight="1">
      <c r="A311" s="3" t="s">
        <v>620</v>
      </c>
      <c r="B311" s="3" t="s">
        <v>621</v>
      </c>
      <c r="C311" s="3" t="str">
        <f>IFERROR(__xludf.DUMMYFUNCTION("GOOGLETRANSLATE(B311,""ID"",""EN"")"),"@banteng_pbg @telkomsel @Indihome me is not tired of being paid, I'm tired of slow ...")</f>
        <v>@banteng_pbg @telkomsel @Indihome me is not tired of being paid, I'm tired of slow ...</v>
      </c>
    </row>
    <row r="312" ht="15.75" customHeight="1">
      <c r="A312" s="3" t="s">
        <v>622</v>
      </c>
      <c r="B312" s="3" t="s">
        <v>623</v>
      </c>
      <c r="C312" s="3" t="str">
        <f>IFERROR(__xludf.DUMMYFUNCTION("GOOGLETRANSLATE(B312,""ID"",""EN"")"),"Strange Telkomsel. Indihome annoys. Zonk.")</f>
        <v>Strange Telkomsel. Indihome annoys. Zonk.</v>
      </c>
    </row>
    <row r="313" ht="15.75" customHeight="1">
      <c r="A313" s="3" t="s">
        <v>624</v>
      </c>
      <c r="B313" s="3" t="s">
        <v>625</v>
      </c>
      <c r="C313" s="3" t="str">
        <f>IFERROR(__xludf.DUMMYFUNCTION("GOOGLETRANSLATE(B313,""ID"",""EN"")"),"@Indihome is indihome why is it with Telkomsel")</f>
        <v>@Indihome is indihome why is it with Telkomsel</v>
      </c>
    </row>
    <row r="314" ht="15.75" customHeight="1">
      <c r="A314" s="3" t="s">
        <v>626</v>
      </c>
      <c r="B314" s="3" t="s">
        <v>627</v>
      </c>
      <c r="C314" s="3" t="str">
        <f>IFERROR(__xludf.DUMMYFUNCTION("GOOGLETRANSLATE(B314,""ID"",""EN"")"),"@ SOZEE95 @Indihome @Telkomsel yes this is already in DM too, Males phone haha
Mas iqbal never suddenly the names of wifi sm passwords themselves?")</f>
        <v>@ SOZEE95 @Indihome @Telkomsel yes this is already in DM too, Males phone haha
Mas iqbal never suddenly the names of wifi sm passwords themselves?</v>
      </c>
    </row>
    <row r="315" ht="15.75" customHeight="1">
      <c r="A315" s="3" t="s">
        <v>628</v>
      </c>
      <c r="B315" s="3" t="s">
        <v>629</v>
      </c>
      <c r="C315" s="3" t="str">
        <f>IFERROR(__xludf.DUMMYFUNCTION("GOOGLETRANSLATE(B315,""ID"",""EN"")"),"@Indihome min I study full zoom, so I subscribe to indihome .. but now it can't be used for a full make quota ... where is Telkomsel, the signal is bad at home I don't have a signal ... I have to go to town first ... 😭😭")</f>
        <v>@Indihome min I study full zoom, so I subscribe to indihome .. but now it can't be used for a full make quota ... where is Telkomsel, the signal is bad at home I don't have a signal ... I have to go to town first ... 😭😭</v>
      </c>
    </row>
    <row r="316" ht="15.75" customHeight="1">
      <c r="A316" s="3" t="s">
        <v>630</v>
      </c>
      <c r="B316" s="3" t="s">
        <v>631</v>
      </c>
      <c r="C316" s="3" t="str">
        <f>IFERROR(__xludf.DUMMYFUNCTION("GOOGLETRANSLATE(B316,""ID"",""EN"")"),"When Rangorang is a noise about Telkomsel and Indihome's disruption, I'm still anteng.
And it turns out that today has its euphoria. All day nge-lag, freeze @indihome @telkomsel")</f>
        <v>When Rangorang is a noise about Telkomsel and Indihome's disruption, I'm still anteng.
And it turns out that today has its euphoria. All day nge-lag, freeze @indihome @telkomsel</v>
      </c>
    </row>
    <row r="317" ht="15.75" customHeight="1">
      <c r="A317" s="3" t="s">
        <v>632</v>
      </c>
      <c r="B317" s="3" t="s">
        <v>633</v>
      </c>
      <c r="C317" s="3" t="str">
        <f>IFERROR(__xludf.DUMMYFUNCTION("GOOGLETRANSLATE(B317,""ID"",""EN"")"),"Indihome with Telkomsel is really true, yeah, it starts again")</f>
        <v>Indihome with Telkomsel is really true, yeah, it starts again</v>
      </c>
    </row>
    <row r="318" ht="15.75" customHeight="1">
      <c r="A318" s="3" t="s">
        <v>634</v>
      </c>
      <c r="B318" s="3" t="s">
        <v>635</v>
      </c>
      <c r="C318" s="3" t="str">
        <f>IFERROR(__xludf.DUMMYFUNCTION("GOOGLETRANSLATE(B318,""ID"",""EN"")"),"@Debjky @Indihome @Telkomsel usually directly call if I'm mbak, so fast to be responded ...")</f>
        <v>@Debjky @Indihome @Telkomsel usually directly call if I'm mbak, so fast to be responded ...</v>
      </c>
    </row>
    <row r="319" ht="15.75" customHeight="1">
      <c r="A319" s="3" t="s">
        <v>636</v>
      </c>
      <c r="B319" s="3" t="s">
        <v>637</v>
      </c>
      <c r="C319" s="3" t="str">
        <f>IFERROR(__xludf.DUMMYFUNCTION("GOOGLETRANSLATE(B319,""ID"",""EN"")"),"@Debjky @Indihome 3. Telkom call center: 147. Hopefully help :) -kim (2/2)")</f>
        <v>@Debjky @Indihome 3. Telkom call center: 147. Hopefully help :) -kim (2/2)</v>
      </c>
    </row>
    <row r="320" ht="15.75" customHeight="1">
      <c r="A320" s="3" t="s">
        <v>638</v>
      </c>
      <c r="B320" s="3" t="s">
        <v>639</v>
      </c>
      <c r="C320" s="3" t="str">
        <f>IFERROR(__xludf.DUMMYFUNCTION("GOOGLETRANSLATE(B320,""ID"",""EN"")"),"@Debjky @Indihome Hai, Sis Delle. Sorry so it's not comfortable. For information or complaints about https://t.co/4xeeetqbya &amp; amp; Indihome, please contact Telkom colleagues to be assisted through:
1. Facebook: https://t.co/hngJy8SZQQ,
2. Twitter: https:"&amp;"//t.co/JP9TMXJT3C, (1/2)")</f>
        <v>@Debjky @Indihome Hai, Sis Delle. Sorry so it's not comfortable. For information or complaints about https://t.co/4xeeetqbya &amp; amp; Indihome, please contact Telkom colleagues to be assisted through:
1. Facebook: https://t.co/hngJy8SZQQ,
2. Twitter: https://t.co/JP9TMXJT3C, (1/2)</v>
      </c>
    </row>
    <row r="321" ht="15.75" customHeight="1">
      <c r="A321" s="3" t="s">
        <v>640</v>
      </c>
      <c r="B321" s="3" t="s">
        <v>641</v>
      </c>
      <c r="C321" s="3" t="str">
        <f>IFERROR(__xludf.DUMMYFUNCTION("GOOGLETRANSLATE(B321,""ID"",""EN"")"),"Yesterday Indihome with Telkomsel troubled grgr sharks, but there was a problem with the Indonesian people who would be wrong with Abis Abisan🥵")</f>
        <v>Yesterday Indihome with Telkomsel troubled grgr sharks, but there was a problem with the Indonesian people who would be wrong with Abis Abisan🥵</v>
      </c>
    </row>
    <row r="322" ht="15.75" customHeight="1">
      <c r="A322" s="3" t="s">
        <v>642</v>
      </c>
      <c r="B322" s="3" t="s">
        <v>643</v>
      </c>
      <c r="C322" s="3" t="str">
        <f>IFERROR(__xludf.DUMMYFUNCTION("GOOGLETRANSLATE(B322,""ID"",""EN"")"),"Sok-sokan Ngetawain Telkomsel and Indihome Disturbance PDAHAL INDOSAT GAADA GAADAN TUHADAN TBTB NO SERVICE https://t.co/LLDPJTRQXK")</f>
        <v>Sok-sokan Ngetawain Telkomsel and Indihome Disturbance PDAHAL INDOSAT GAADA GAADAN TUHADAN TBTB NO SERVICE https://t.co/LLDPJTRQXK</v>
      </c>
    </row>
    <row r="323" ht="15.75" customHeight="1">
      <c r="A323" s="3" t="s">
        <v>644</v>
      </c>
      <c r="B323" s="3" t="s">
        <v>645</v>
      </c>
      <c r="C323" s="3" t="str">
        <f>IFERROR(__xludf.DUMMYFUNCTION("GOOGLETRANSLATE(B323,""ID"",""EN"")"),"@saginey JGNKAN Telkomsel, Indihome is really slow 😢")</f>
        <v>@saginey JGNKAN Telkomsel, Indihome is really slow 😢</v>
      </c>
    </row>
    <row r="324" ht="15.75" customHeight="1">
      <c r="A324" s="3" t="s">
        <v>646</v>
      </c>
      <c r="B324" s="3" t="s">
        <v>647</v>
      </c>
      <c r="C324" s="3" t="str">
        <f>IFERROR(__xludf.DUMMYFUNCTION("GOOGLETRANSLATE(B324,""ID"",""EN"")"),"So next month the bill should also reach October 25th.
What month is this month ??
Then what about Telkomsel users and who are not indihome users or just wifi doang.
Thanks of Terimakesyen🙏")</f>
        <v>So next month the bill should also reach October 25th.
What month is this month ??
Then what about Telkomsel users and who are not indihome users or just wifi doang.
Thanks of Terimakesyen🙏</v>
      </c>
    </row>
    <row r="325" ht="15.75" customHeight="1">
      <c r="A325" s="3" t="s">
        <v>648</v>
      </c>
      <c r="B325" s="3" t="s">
        <v>649</v>
      </c>
      <c r="C325" s="3" t="str">
        <f>IFERROR(__xludf.DUMMYFUNCTION("GOOGLETRANSLATE(B325,""ID"",""EN"")"),"Her Asah You @Telkomsel @Indihome")</f>
        <v>Her Asah You @Telkomsel @Indihome</v>
      </c>
    </row>
    <row r="326" ht="15.75" customHeight="1">
      <c r="A326" s="3" t="s">
        <v>650</v>
      </c>
      <c r="B326" s="3" t="s">
        <v>651</v>
      </c>
      <c r="C326" s="3" t="str">
        <f>IFERROR(__xludf.DUMMYFUNCTION("GOOGLETRANSLATE(B326,""ID"",""EN"")"),"@IndihomCare Hi, Sis Claudi. Please check the telkomsel and indihome internet status of the Mataram area, because boss disorders")</f>
        <v>@IndihomCare Hi, Sis Claudi. Please check the telkomsel and indihome internet status of the Mataram area, because boss disorders</v>
      </c>
    </row>
    <row r="327" ht="15.75" customHeight="1">
      <c r="A327" s="3" t="s">
        <v>652</v>
      </c>
      <c r="B327" s="3" t="s">
        <v>653</v>
      </c>
      <c r="C327" s="3" t="str">
        <f>IFERROR(__xludf.DUMMYFUNCTION("GOOGLETRANSLATE(B327,""ID"",""EN"")"),"@banteng_pbg @telkomsel @Indihome SIK posts SERLON GEGER GEDEN")</f>
        <v>@banteng_pbg @telkomsel @Indihome SIK posts SERLON GEGER GEDEN</v>
      </c>
    </row>
    <row r="328" ht="15.75" customHeight="1">
      <c r="A328" s="3" t="s">
        <v>654</v>
      </c>
      <c r="B328" s="3" t="s">
        <v>655</v>
      </c>
      <c r="C328" s="3" t="str">
        <f>IFERROR(__xludf.DUMMYFUNCTION("GOOGLETRANSLATE(B328,""ID"",""EN"")"),"Why is the Telkomsel and Indihome signal in Lamandau Offline District? #Indihome #Telkomsel.")</f>
        <v>Why is the Telkomsel and Indihome signal in Lamandau Offline District? #Indihome #Telkomsel.</v>
      </c>
    </row>
    <row r="329" ht="15.75" customHeight="1">
      <c r="A329" s="3" t="s">
        <v>656</v>
      </c>
      <c r="B329" s="3" t="s">
        <v>657</v>
      </c>
      <c r="C329" s="3" t="str">
        <f>IFERROR(__xludf.DUMMYFUNCTION("GOOGLETRANSLATE(B329,""ID"",""EN"")"),"@Telkomsel Oh all I've done Sis, this is 2021. Cust already on smart for the initiative on / off. Airplane mode etc. The problem is in you. Knp internet quality is really bad. Indihome is not connected, HP Internet signal likes not connected. What's up fo"&amp;"r what is inituh? Alien?")</f>
        <v>@Telkomsel Oh all I've done Sis, this is 2021. Cust already on smart for the initiative on / off. Airplane mode etc. The problem is in you. Knp internet quality is really bad. Indihome is not connected, HP Internet signal likes not connected. What's up for what is inituh? Alien?</v>
      </c>
    </row>
    <row r="330" ht="15.75" customHeight="1">
      <c r="A330" s="3" t="s">
        <v>658</v>
      </c>
      <c r="B330" s="3" t="s">
        <v>659</v>
      </c>
      <c r="C330" s="3" t="str">
        <f>IFERROR(__xludf.DUMMYFUNCTION("GOOGLETRANSLATE(B330,""ID"",""EN"")"),"This is when you want to do it rich? @Telkomsel @Indihome how come it's compact from the past if it's bad it's always barengan.")</f>
        <v>This is when you want to do it rich? @Telkomsel @Indihome how come it's compact from the past if it's bad it's always barengan.</v>
      </c>
    </row>
    <row r="331" ht="15.75" customHeight="1">
      <c r="A331" s="3" t="s">
        <v>660</v>
      </c>
      <c r="B331" s="3" t="s">
        <v>661</v>
      </c>
      <c r="C331" s="3" t="str">
        <f>IFERROR(__xludf.DUMMYFUNCTION("GOOGLETRANSLATE(B331,""ID"",""EN"")"),"Telkomsel and Indihome at the same time, bye the internet")</f>
        <v>Telkomsel and Indihome at the same time, bye the internet</v>
      </c>
    </row>
    <row r="332" ht="15.75" customHeight="1">
      <c r="A332" s="3" t="s">
        <v>662</v>
      </c>
      <c r="B332" s="3" t="s">
        <v>663</v>
      </c>
      <c r="C332" s="3" t="str">
        <f>IFERROR(__xludf.DUMMYFUNCTION("GOOGLETRANSLATE(B332,""ID"",""EN"")"),"@tukangakakakakans ga after thinking me ama indihome ama telkomsel😭")</f>
        <v>@tukangakakakakans ga after thinking me ama indihome ama telkomsel😭</v>
      </c>
    </row>
    <row r="333" ht="15.75" customHeight="1">
      <c r="A333" s="3" t="s">
        <v>664</v>
      </c>
      <c r="B333" s="3" t="s">
        <v>665</v>
      </c>
      <c r="C333" s="3" t="str">
        <f>IFERROR(__xludf.DUMMYFUNCTION("GOOGLETRANSLATE(B333,""ID"",""EN"")"),"Not Telkomsel and Indihome Letting Me Down at the Same Time. y'all, I have a meeting.")</f>
        <v>Not Telkomsel and Indihome Letting Me Down at the Same Time. y'all, I have a meeting.</v>
      </c>
    </row>
    <row r="334" ht="15.75" customHeight="1">
      <c r="A334" s="3" t="s">
        <v>666</v>
      </c>
      <c r="B334" s="3" t="s">
        <v>667</v>
      </c>
      <c r="C334" s="3" t="str">
        <f>IFERROR(__xludf.DUMMYFUNCTION("GOOGLETRANSLATE(B334,""ID"",""EN"")"),"Indihome Dies, Telkomsel Signal")</f>
        <v>Indihome Dies, Telkomsel Signal</v>
      </c>
    </row>
    <row r="335" ht="15.75" customHeight="1">
      <c r="A335" s="3" t="s">
        <v>668</v>
      </c>
      <c r="B335" s="3" t="s">
        <v>669</v>
      </c>
      <c r="C335" s="3" t="str">
        <f>IFERROR(__xludf.DUMMYFUNCTION("GOOGLETRANSLATE(B335,""ID"",""EN"")"),"@Indihome and @telkomsel dog")</f>
        <v>@Indihome and @telkomsel dog</v>
      </c>
    </row>
    <row r="336" ht="15.75" customHeight="1">
      <c r="A336" s="3" t="s">
        <v>670</v>
      </c>
      <c r="B336" s="3" t="s">
        <v>671</v>
      </c>
      <c r="C336" s="3" t="str">
        <f>IFERROR(__xludf.DUMMYFUNCTION("GOOGLETRANSLATE(B336,""ID"",""EN"")"),"Lately, internet access in Indonesia has interference or often referred to as servers down, especially for Indihome fiber users and providers from Telkomsel, namely sympathy.
https://t.co/P2SQCF82XE.
#Surabaya #BeritaJatim.")</f>
        <v>Lately, internet access in Indonesia has interference or often referred to as servers down, especially for Indihome fiber users and providers from Telkomsel, namely sympathy.
https://t.co/P2SQCF82XE.
#Surabaya #BeritaJatim.</v>
      </c>
    </row>
    <row r="337" ht="15.75" customHeight="1">
      <c r="A337" s="3" t="s">
        <v>672</v>
      </c>
      <c r="B337" s="3" t="s">
        <v>673</v>
      </c>
      <c r="C337" s="3" t="str">
        <f>IFERROR(__xludf.DUMMYFUNCTION("GOOGLETRANSLATE(B337,""ID"",""EN"")"),"Indihome and Telkomsel So Slow Today")</f>
        <v>Indihome and Telkomsel So Slow Today</v>
      </c>
    </row>
    <row r="338" ht="15.75" customHeight="1">
      <c r="A338" s="3" t="s">
        <v>674</v>
      </c>
      <c r="B338" s="3" t="s">
        <v>675</v>
      </c>
      <c r="C338" s="3" t="str">
        <f>IFERROR(__xludf.DUMMYFUNCTION("GOOGLETRANSLATE(B338,""ID"",""EN"")"),"How to make people upset is using Telkomsel + Indihome ☺️☺️")</f>
        <v>How to make people upset is using Telkomsel + Indihome ☺️☺️</v>
      </c>
    </row>
    <row r="339" ht="15.75" customHeight="1">
      <c r="A339" s="3" t="s">
        <v>676</v>
      </c>
      <c r="B339" s="3" t="s">
        <v>677</v>
      </c>
      <c r="C339" s="3" t="str">
        <f>IFERROR(__xludf.DUMMYFUNCTION("GOOGLETRANSLATE(B339,""ID"",""EN"")"),"@Indihome n @Telkomsel trouble again ??? 😷")</f>
        <v>@Indihome n @Telkomsel trouble again ??? 😷</v>
      </c>
    </row>
    <row r="340" ht="15.75" customHeight="1">
      <c r="A340" s="3" t="s">
        <v>678</v>
      </c>
      <c r="B340" s="3" t="s">
        <v>679</v>
      </c>
      <c r="C340" s="3" t="str">
        <f>IFERROR(__xludf.DUMMYFUNCTION("GOOGLETRANSLATE(B340,""ID"",""EN"")"),"@banteng_pbg @telkomsel how much is the salary? It works too")</f>
        <v>@banteng_pbg @telkomsel how much is the salary? It works too</v>
      </c>
    </row>
    <row r="341" ht="15.75" customHeight="1">
      <c r="A341" s="3" t="s">
        <v>680</v>
      </c>
      <c r="B341" s="3" t="s">
        <v>681</v>
      </c>
      <c r="C341" s="3" t="str">
        <f>IFERROR(__xludf.DUMMYFUNCTION("GOOGLETRANSLATE(B341,""ID"",""EN"")"),"@indopremier @wahyuiiirawan Disturbance only from Indihome and Telkomsel. If you use VPN, it's open to the IPOT. It seems like @indopremier must make a load balancer in Indonesia.")</f>
        <v>@indopremier @wahyuiiirawan Disturbance only from Indihome and Telkomsel. If you use VPN, it's open to the IPOT. It seems like @indopremier must make a load balancer in Indonesia.</v>
      </c>
    </row>
    <row r="342" ht="15.75" customHeight="1">
      <c r="A342" s="3" t="s">
        <v>682</v>
      </c>
      <c r="B342" s="3" t="s">
        <v>683</v>
      </c>
      <c r="C342" s="3" t="str">
        <f>IFERROR(__xludf.DUMMYFUNCTION("GOOGLETRANSLATE(B342,""ID"",""EN"")"),"#Indihome still error or not ??? In my boarding house still ""connected, no internet"" already a week ... where is the provider #telkomsel the same as it's like that ... tiring")</f>
        <v>#Indihome still error or not ??? In my boarding house still "connected, no internet" already a week ... where is the provider #telkomsel the same as it's like that ... tiring</v>
      </c>
    </row>
    <row r="343" ht="15.75" customHeight="1">
      <c r="A343" s="3" t="s">
        <v>684</v>
      </c>
      <c r="B343" s="3" t="s">
        <v>685</v>
      </c>
      <c r="C343" s="3" t="str">
        <f>IFERROR(__xludf.DUMMYFUNCTION("GOOGLETRANSLATE(B343,""ID"",""EN"")"),"Steam Launcher can't open using Indihome and Telkomsel ??")</f>
        <v>Steam Launcher can't open using Indihome and Telkomsel ??</v>
      </c>
    </row>
    <row r="344" ht="15.75" customHeight="1">
      <c r="A344" s="3" t="s">
        <v>686</v>
      </c>
      <c r="B344" s="3" t="s">
        <v>687</v>
      </c>
      <c r="C344" s="3" t="str">
        <f>IFERROR(__xludf.DUMMYFUNCTION("GOOGLETRANSLATE(B344,""ID"",""EN"")"),"Cape Cokkkk, Nek Ngag Continue to Lie Lecture Pie Taiii Indihome Telkomsel Trouble Kabeh")</f>
        <v>Cape Cokkkk, Nek Ngag Continue to Lie Lecture Pie Taiii Indihome Telkomsel Trouble Kabeh</v>
      </c>
    </row>
    <row r="345" ht="15.75" customHeight="1">
      <c r="A345" s="3" t="s">
        <v>688</v>
      </c>
      <c r="B345" s="3" t="s">
        <v>689</v>
      </c>
      <c r="C345" s="3" t="str">
        <f>IFERROR(__xludf.DUMMYFUNCTION("GOOGLETRANSLATE(B345,""ID"",""EN"")"),"Telkom Group has announced an effort to recover the Batam-Pontianak underwater cable trail which causes interference with internet connection by some Telkomsel and Indihome users taking about a month. #Tempotekno https://t.co/QFjzPi2F7e.")</f>
        <v>Telkom Group has announced an effort to recover the Batam-Pontianak underwater cable trail which causes interference with internet connection by some Telkomsel and Indihome users taking about a month. #Tempotekno https://t.co/QFjzPi2F7e.</v>
      </c>
    </row>
    <row r="346" ht="15.75" customHeight="1">
      <c r="A346" s="3" t="s">
        <v>690</v>
      </c>
      <c r="B346" s="3" t="s">
        <v>691</v>
      </c>
      <c r="C346" s="3" t="str">
        <f>IFERROR(__xludf.DUMMYFUNCTION("GOOGLETRANSLATE(B346,""ID"",""EN"")"),"@Dalgonaloffee Hai, Sis William. Sorry so it's not comfortable. For information or complaints about https://t.co/4xeeetqbya and Indihome, please contact Telkom colleagues to be helped through:
1. Facebook: https://t.co/hngJy8SZQQ,
2. Twitter: https://t.co"&amp;"/JP9TMXJT3C, (1/2)")</f>
        <v>@Dalgonaloffee Hai, Sis William. Sorry so it's not comfortable. For information or complaints about https://t.co/4xeeetqbya and Indihome, please contact Telkom colleagues to be helped through:
1. Facebook: https://t.co/hngJy8SZQQ,
2. Twitter: https://t.co/JP9TMXJT3C, (1/2)</v>
      </c>
    </row>
    <row r="347" ht="15.75" customHeight="1">
      <c r="A347" s="3" t="s">
        <v>692</v>
      </c>
      <c r="B347" s="3" t="s">
        <v>693</v>
      </c>
      <c r="C347" s="3" t="str">
        <f>IFERROR(__xludf.DUMMYFUNCTION("GOOGLETRANSLATE(B347,""ID"",""EN"")"),"Telkomsel Indihome Disturbance Again Gazi? @Telkomsel https://t.co/FXJZH4DTLL.")</f>
        <v>Telkomsel Indihome Disturbance Again Gazi? @Telkomsel https://t.co/FXJZH4DTLL.</v>
      </c>
    </row>
    <row r="348" ht="15.75" customHeight="1">
      <c r="A348" s="3" t="s">
        <v>694</v>
      </c>
      <c r="B348" s="3" t="s">
        <v>695</v>
      </c>
      <c r="C348" s="3" t="str">
        <f>IFERROR(__xludf.DUMMYFUNCTION("GOOGLETRANSLATE(B348,""ID"",""EN"")"),"Telkomsel + Indihome Combo is the most bastard this month.
#lag !!")</f>
        <v>Telkomsel + Indihome Combo is the most bastard this month.
#lag !!</v>
      </c>
    </row>
    <row r="349" ht="15.75" customHeight="1">
      <c r="A349" s="3" t="s">
        <v>696</v>
      </c>
      <c r="B349" s="3" t="s">
        <v>697</v>
      </c>
      <c r="C349" s="3" t="str">
        <f>IFERROR(__xludf.DUMMYFUNCTION("GOOGLETRANSLATE(B349,""ID"",""EN"")"),"@ _Pi2ng @Indihome @telkomsel @IndihomCare parahhhhh")</f>
        <v>@ _Pi2ng @Indihome @telkomsel @IndihomCare parahhhhh</v>
      </c>
    </row>
    <row r="350" ht="15.75" customHeight="1">
      <c r="A350" s="3" t="s">
        <v>698</v>
      </c>
      <c r="B350" s="3" t="s">
        <v>699</v>
      </c>
      <c r="C350" s="3" t="str">
        <f>IFERROR(__xludf.DUMMYFUNCTION("GOOGLETRANSLATE(B350,""ID"",""EN"")"),"@BadMintonalk Indihome with Telkomsel again crazy error ... you can watch it on the video")</f>
        <v>@BadMintonalk Indihome with Telkomsel again crazy error ... you can watch it on the video</v>
      </c>
    </row>
    <row r="351" ht="15.75" customHeight="1">
      <c r="A351" s="3" t="s">
        <v>700</v>
      </c>
      <c r="B351" s="3" t="s">
        <v>701</v>
      </c>
      <c r="C351" s="3" t="str">
        <f>IFERROR(__xludf.DUMMYFUNCTION("GOOGLETRANSLATE(B351,""ID"",""EN"")"),"No Telkomsel doesn't XL not tri not indihome, everything is CCT //")</f>
        <v>No Telkomsel doesn't XL not tri not indihome, everything is CCT //</v>
      </c>
    </row>
    <row r="352" ht="15.75" customHeight="1">
      <c r="A352" s="3" t="s">
        <v>702</v>
      </c>
      <c r="B352" s="3" t="s">
        <v>703</v>
      </c>
      <c r="C352" s="3" t="str">
        <f>IFERROR(__xludf.DUMMYFUNCTION("GOOGLETRANSLATE(B352,""ID"",""EN"")"),"@ U1897 @Indihome @Telkomsel @IndihomCare wkwkwkkw gloomy right: D")</f>
        <v>@ U1897 @Indihome @Telkomsel @IndihomCare wkwkwkkw gloomy right: D</v>
      </c>
    </row>
    <row r="353" ht="15.75" customHeight="1">
      <c r="A353" s="3" t="s">
        <v>704</v>
      </c>
      <c r="B353" s="3" t="s">
        <v>705</v>
      </c>
      <c r="C353" s="3" t="str">
        <f>IFERROR(__xludf.DUMMYFUNCTION("GOOGLETRANSLATE(B353,""ID"",""EN"")"),"@Telkomcare is indihome with telkomsel again, bro, yes, the new Allah is also right")</f>
        <v>@Telkomcare is indihome with telkomsel again, bro, yes, the new Allah is also right</v>
      </c>
    </row>
    <row r="354" ht="15.75" customHeight="1">
      <c r="A354" s="3" t="s">
        <v>706</v>
      </c>
      <c r="B354" s="3" t="s">
        <v>707</v>
      </c>
      <c r="C354" s="3" t="str">
        <f>IFERROR(__xludf.DUMMYFUNCTION("GOOGLETRANSLATE(B354,""ID"",""EN"")"),"@ U1897 Hi, Kak Ubai. Sorry so it's not comfortable. For information or complaints about https://t.co/4xeeetqbya and Indihome, please contact Telkom colleagues to be helped through:
1. Facebook: https://t.co/hngJy8SZQQ,
2. Twitter: https://t.co/JP9TMXJT3C"&amp;", (1/2)")</f>
        <v>@ U1897 Hi, Kak Ubai. Sorry so it's not comfortable. For information or complaints about https://t.co/4xeeetqbya and Indihome, please contact Telkom colleagues to be helped through:
1. Facebook: https://t.co/hngJy8SZQQ,
2. Twitter: https://t.co/JP9TMXJT3C, (1/2)</v>
      </c>
    </row>
    <row r="355" ht="15.75" customHeight="1">
      <c r="A355" s="3" t="s">
        <v>708</v>
      </c>
      <c r="B355" s="3" t="s">
        <v>709</v>
      </c>
      <c r="C355" s="3" t="str">
        <f>IFERROR(__xludf.DUMMYFUNCTION("GOOGLETRANSLATE(B355,""ID"",""EN"")"),"Indihome is not good, fortunately there is a quota. Well, forget to use Telkomsel 🤭")</f>
        <v>Indihome is not good, fortunately there is a quota. Well, forget to use Telkomsel 🤭</v>
      </c>
    </row>
    <row r="356" ht="15.75" customHeight="1">
      <c r="A356" s="3" t="s">
        <v>710</v>
      </c>
      <c r="B356" s="3" t="s">
        <v>711</v>
      </c>
      <c r="C356" s="3" t="str">
        <f>IFERROR(__xludf.DUMMYFUNCTION("GOOGLETRANSLATE(B356,""ID"",""EN"")"),"Telkomgroup services have returned to normal, both IndiHome and Telkomsel who have decreased quality due to disruption of the Sea Cable Communication System of the Jair Section Batam - Pontianak, currently it has returned to normal &amp; amp; Customers can be"&amp;" accessed throughout Indonesia as they are available at https://t.co/5RGLXLUFV1")</f>
        <v>Telkomgroup services have returned to normal, both IndiHome and Telkomsel who have decreased quality due to disruption of the Sea Cable Communication System of the Jair Section Batam - Pontianak, currently it has returned to normal &amp; amp; Customers can be accessed throughout Indonesia as they are available at https://t.co/5RGLXLUFV1</v>
      </c>
    </row>
    <row r="357" ht="15.75" customHeight="1">
      <c r="A357" s="3" t="s">
        <v>712</v>
      </c>
      <c r="B357" s="3" t="s">
        <v>713</v>
      </c>
      <c r="C357" s="3" t="str">
        <f>IFERROR(__xludf.DUMMYFUNCTION("GOOGLETRANSLATE(B357,""ID"",""EN"")"),"@bertanyarl I use Telkomsel but again using Indihome")</f>
        <v>@bertanyarl I use Telkomsel but again using Indihome</v>
      </c>
    </row>
    <row r="358" ht="15.75" customHeight="1">
      <c r="A358" s="3" t="s">
        <v>714</v>
      </c>
      <c r="B358" s="3" t="s">
        <v>715</v>
      </c>
      <c r="C358" s="3" t="str">
        <f>IFERROR(__xludf.DUMMYFUNCTION("GOOGLETRANSLATE(B358,""ID"",""EN"")"),"What else? @Indihome @Telkomsel @IndihomCare
#Indihomedown
#Indihome.
#jaringancut https://t.co/HP7H6GRCJB.")</f>
        <v>What else? @Indihome @Telkomsel @IndihomCare
#Indihomedown
#Indihome.
#jaringancut https://t.co/HP7H6GRCJB.</v>
      </c>
    </row>
    <row r="359" ht="15.75" customHeight="1">
      <c r="A359" s="3" t="s">
        <v>716</v>
      </c>
      <c r="B359" s="3" t="s">
        <v>717</v>
      </c>
      <c r="C359" s="3" t="str">
        <f>IFERROR(__xludf.DUMMYFUNCTION("GOOGLETRANSLATE(B359,""ID"",""EN"")"),"This tweet from @benwillrogers has been withheld in response to a report from the copyright holder. Learn More.")</f>
        <v>This tweet from @benwillrogers has been withheld in response to a report from the copyright holder. Learn More.</v>
      </c>
    </row>
    <row r="360" ht="15.75" customHeight="1">
      <c r="A360" s="3" t="s">
        <v>718</v>
      </c>
      <c r="B360" s="3" t="s">
        <v>719</v>
      </c>
      <c r="C360" s="3" t="str">
        <f>IFERROR(__xludf.DUMMYFUNCTION("GOOGLETRANSLATE(B360,""ID"",""EN"")"),"@danessaveralerie if indihome and telkomsel yes wkwkwk
Otherwise")</f>
        <v>@danessaveralerie if indihome and telkomsel yes wkwkwk
Otherwise</v>
      </c>
    </row>
    <row r="361" ht="15.75" customHeight="1">
      <c r="A361" s="3" t="s">
        <v>720</v>
      </c>
      <c r="B361" s="3" t="s">
        <v>721</v>
      </c>
      <c r="C361" s="3" t="str">
        <f>IFERROR(__xludf.DUMMYFUNCTION("GOOGLETRANSLATE(B361,""ID"",""EN"")"),"Indihome + Telkomsel = 🤬😡😠😤😒🙄☹️😭")</f>
        <v>Indihome + Telkomsel = 🤬😡😠😤😒🙄☹️😭</v>
      </c>
    </row>
    <row r="362" ht="15.75" customHeight="1">
      <c r="A362" s="3" t="s">
        <v>722</v>
      </c>
      <c r="B362" s="3" t="s">
        <v>723</v>
      </c>
      <c r="C362" s="3" t="str">
        <f>IFERROR(__xludf.DUMMYFUNCTION("GOOGLETRANSLATE(B362,""ID"",""EN"")"),"@TxTDaridGMBK Tri - &amp; gt; Telkomsel with Indihome natural network resolution ......... 👀")</f>
        <v>@TxTDaridGMBK Tri - &amp; gt; Telkomsel with Indihome natural network resolution ......... 👀</v>
      </c>
    </row>
    <row r="363" ht="15.75" customHeight="1">
      <c r="A363" s="3" t="s">
        <v>724</v>
      </c>
      <c r="B363" s="3" t="s">
        <v>725</v>
      </c>
      <c r="C363" s="3" t="str">
        <f>IFERROR(__xludf.DUMMYFUNCTION("GOOGLETRANSLATE(B363,""ID"",""EN"")"),"indihome sma telkomsel knp lgi si astagfirullah")</f>
        <v>indihome sma telkomsel knp lgi si astagfirullah</v>
      </c>
    </row>
    <row r="364" ht="15.75" customHeight="1">
      <c r="A364" s="3" t="s">
        <v>726</v>
      </c>
      <c r="B364" s="3" t="s">
        <v>727</v>
      </c>
      <c r="C364" s="3" t="str">
        <f>IFERROR(__xludf.DUMMYFUNCTION("GOOGLETRANSLATE(B364,""ID"",""EN"")"),"@Iikanlaut is likely. But I don't use Indihome or Telkomsel")</f>
        <v>@Iikanlaut is likely. But I don't use Indihome or Telkomsel</v>
      </c>
    </row>
    <row r="365" ht="15.75" customHeight="1">
      <c r="A365" s="3" t="s">
        <v>728</v>
      </c>
      <c r="B365" s="3" t="s">
        <v>729</v>
      </c>
      <c r="C365" s="3" t="str">
        <f>IFERROR(__xludf.DUMMYFUNCTION("GOOGLETRANSLATE(B365,""ID"",""EN"")"),"The top markotope is really @telkomsel just want to add a quota package, from buying via the application, passing * 363 #, until the call center calls
The same can not all 😂😂😂😂
It's really close to the brotherhood with Indihome")</f>
        <v>The top markotope is really @telkomsel just want to add a quota package, from buying via the application, passing * 363 #, until the call center calls
The same can not all 😂😂😂😂
It's really close to the brotherhood with Indihome</v>
      </c>
    </row>
    <row r="366" ht="15.75" customHeight="1">
      <c r="A366" s="3" t="s">
        <v>730</v>
      </c>
      <c r="B366" s="3" t="s">
        <v>731</v>
      </c>
      <c r="C366" s="3" t="str">
        <f>IFERROR(__xludf.DUMMYFUNCTION("GOOGLETRANSLATE(B366,""ID"",""EN"")"),"open letter for Indihome &amp; amp; telkomsel please for the next Saturday the signal don't be ugly plis gamau watching the teuday luplep ya😭🙏🏼")</f>
        <v>open letter for Indihome &amp; amp; telkomsel please for the next Saturday the signal don't be ugly plis gamau watching the teuday luplep ya😭🙏🏼</v>
      </c>
    </row>
    <row r="367" ht="15.75" customHeight="1">
      <c r="A367" s="3" t="s">
        <v>732</v>
      </c>
      <c r="B367" s="3" t="s">
        <v>733</v>
      </c>
      <c r="C367" s="3" t="str">
        <f>IFERROR(__xludf.DUMMYFUNCTION("GOOGLETRANSLATE(B367,""ID"",""EN"")"),"Jacuk Sea Cable (Java-Sumatra-Kalimantan) is a source of indihome-Telkomsel internet network problems experience interference,
@Telkomindonesia.
https://t.co/eupwubidh8.8")</f>
        <v>Jacuk Sea Cable (Java-Sumatra-Kalimantan) is a source of indihome-Telkomsel internet network problems experience interference,
@Telkomindonesia.
https://t.co/eupwubidh8.8</v>
      </c>
    </row>
    <row r="368" ht="15.75" customHeight="1">
      <c r="A368" s="3" t="s">
        <v>734</v>
      </c>
      <c r="B368" s="3" t="s">
        <v>735</v>
      </c>
      <c r="C368" s="3" t="str">
        <f>IFERROR(__xludf.DUMMYFUNCTION("GOOGLETRANSLATE(B368,""ID"",""EN"")"),"When electricity dies ...
Indihome internet, Telkomsel data package 👏👏👏")</f>
        <v>When electricity dies ...
Indihome internet, Telkomsel data package 👏👏👏</v>
      </c>
    </row>
    <row r="369" ht="15.75" customHeight="1">
      <c r="A369" s="3" t="s">
        <v>736</v>
      </c>
      <c r="B369" s="3" t="s">
        <v>737</v>
      </c>
      <c r="C369" s="3" t="str">
        <f>IFERROR(__xludf.DUMMYFUNCTION("GOOGLETRANSLATE(B369,""ID"",""EN"")"),"@Valriussinica I use myrep safe and stable anyway. Indihome number one (from below) ......
Telkomsel: Turbo Snail
TELKOM: Still Turbo Snail, but he hits the Innova Kijang")</f>
        <v>@Valriussinica I use myrep safe and stable anyway. Indihome number one (from below) ......
Telkomsel: Turbo Snail
TELKOM: Still Turbo Snail, but he hits the Innova Kijang</v>
      </c>
    </row>
    <row r="370" ht="15.75" customHeight="1">
      <c r="A370" s="3" t="s">
        <v>738</v>
      </c>
      <c r="B370" s="3" t="s">
        <v>739</v>
      </c>
      <c r="C370" s="3" t="str">
        <f>IFERROR(__xludf.DUMMYFUNCTION("GOOGLETRANSLATE(B370,""ID"",""EN"")"),"@Telkomsel.
@Indihome.
Taik Taik")</f>
        <v>@Telkomsel.
@Indihome.
Taik Taik</v>
      </c>
    </row>
    <row r="371" ht="15.75" customHeight="1">
      <c r="A371" s="3" t="s">
        <v>740</v>
      </c>
      <c r="B371" s="3" t="s">
        <v>741</v>
      </c>
      <c r="C371" s="3" t="str">
        <f>IFERROR(__xludf.DUMMYFUNCTION("GOOGLETRANSLATE(B371,""ID"",""EN"")"),"Friend, all Telkomgroup services both Indihome and Telkomsel who had decreased quality due to disruption of the Batam Sea Cable Communication System - Pontianak, currently has returned to normal and accessible customers throughout Indonesia as usual.")</f>
        <v>Friend, all Telkomgroup services both Indihome and Telkomsel who had decreased quality due to disruption of the Batam Sea Cable Communication System - Pontianak, currently has returned to normal and accessible customers throughout Indonesia as usual.</v>
      </c>
    </row>
    <row r="372" ht="15.75" customHeight="1">
      <c r="A372" s="3" t="s">
        <v>742</v>
      </c>
      <c r="B372" s="3" t="s">
        <v>743</v>
      </c>
      <c r="C372" s="3" t="str">
        <f>IFERROR(__xludf.DUMMYFUNCTION("GOOGLETRANSLATE(B372,""ID"",""EN"")"),"@Purplesyq @xumafans @epsd__ I use by.u capital quota doang ticks like the Olympics. Should Telkomsel with Indihome also the same, free.")</f>
        <v>@Purplesyq @xumafans @epsd__ I use by.u capital quota doang ticks like the Olympics. Should Telkomsel with Indihome also the same, free.</v>
      </c>
    </row>
    <row r="373" ht="15.75" customHeight="1">
      <c r="A373" s="3" t="s">
        <v>744</v>
      </c>
      <c r="B373" s="3" t="s">
        <v>745</v>
      </c>
      <c r="C373" s="3" t="str">
        <f>IFERROR(__xludf.DUMMYFUNCTION("GOOGLETRANSLATE(B373,""ID"",""EN"")"),"@Gandawan If you see the financial statements of Telkom - the biggest contribution of Renvenya apart from Telkomsel also from Indihome.")</f>
        <v>@Gandawan If you see the financial statements of Telkom - the biggest contribution of Renvenya apart from Telkomsel also from Indihome.</v>
      </c>
    </row>
    <row r="374" ht="15.75" customHeight="1">
      <c r="A374" s="3" t="s">
        <v>746</v>
      </c>
      <c r="B374" s="3" t="s">
        <v>747</v>
      </c>
      <c r="C374" s="3" t="str">
        <f>IFERROR(__xludf.DUMMYFUNCTION("GOOGLETRANSLATE(B374,""ID"",""EN"")"),"Pantes Indihome Underwater &amp; Amp; Telkomsel Trouble ... https://t.co/epyCy1KCae")</f>
        <v>Pantes Indihome Underwater &amp; Amp; Telkomsel Trouble ... https://t.co/epyCy1KCae</v>
      </c>
    </row>
    <row r="375" ht="15.75" customHeight="1">
      <c r="A375" s="3" t="s">
        <v>748</v>
      </c>
      <c r="B375" s="3" t="s">
        <v>749</v>
      </c>
      <c r="C375" s="3" t="str">
        <f>IFERROR(__xludf.DUMMYFUNCTION("GOOGLETRANSLATE(B375,""ID"",""EN"")"),"Ni who plays pokemon unite definite the internet is really bangtsttt ... the user indihome / telkomsel ni definitely ... on so the plan to get the team there is only the one who doesn't move 🤬")</f>
        <v>Ni who plays pokemon unite definite the internet is really bangtsttt ... the user indihome / telkomsel ni definitely ... on so the plan to get the team there is only the one who doesn't move 🤬</v>
      </c>
    </row>
    <row r="376" ht="15.75" customHeight="1">
      <c r="A376" s="3" t="s">
        <v>750</v>
      </c>
      <c r="B376" s="3" t="s">
        <v>751</v>
      </c>
      <c r="C376" s="3" t="str">
        <f>IFERROR(__xludf.DUMMYFUNCTION("GOOGLETRANSLATE(B376,""ID"",""EN"")"),"@Lihubonna @IndihomCare @Indihome @Telkomsel @KemenBUMN https://t.co/ouuxHigooe")</f>
        <v>@Lihubonna @IndihomCare @Indihome @Telkomsel @KemenBUMN https://t.co/ouuxHigooe</v>
      </c>
    </row>
    <row r="377" ht="15.75" customHeight="1">
      <c r="A377" s="3" t="s">
        <v>752</v>
      </c>
      <c r="B377" s="3" t="s">
        <v>753</v>
      </c>
      <c r="C377" s="3" t="str">
        <f>IFERROR(__xludf.DUMMYFUNCTION("GOOGLETRANSLATE(B377,""ID"",""EN"")"),"@IndihomCare how is this @Indihome @Telkomsel @KEMENBUMN, yesterday's interference experienced by an indiffreshed customer. Then compensation is only given to internet + TV customers? Then only internet customers are not given? Think clear and fair.")</f>
        <v>@IndihomCare how is this @Indihome @Telkomsel @KEMENBUMN, yesterday's interference experienced by an indiffreshed customer. Then compensation is only given to internet + TV customers? Then only internet customers are not given? Think clear and fair.</v>
      </c>
    </row>
    <row r="378" ht="15.75" customHeight="1">
      <c r="A378" s="3" t="s">
        <v>754</v>
      </c>
      <c r="B378" s="3" t="s">
        <v>755</v>
      </c>
      <c r="C378" s="3" t="str">
        <f>IFERROR(__xludf.DUMMYFUNCTION("GOOGLETRANSLATE(B378,""ID"",""EN"")"),"@TelkomIndonesia Group announced, all internet services both fixed broadband @Indihome and cellular owned by Telkomsel who had experienced disorders had returned to normal.
#Telkom #Telkomindonesia #Jokowi #erickThohir #Indihome
https://t.co/oaawveaxt0.")</f>
        <v>@TelkomIndonesia Group announced, all internet services both fixed broadband @Indihome and cellular owned by Telkomsel who had experienced disorders had returned to normal.
#Telkom #Telkomindonesia #Jokowi #erickThohir #Indihome
https://t.co/oaawveaxt0.</v>
      </c>
    </row>
    <row r="379" ht="15.75" customHeight="1">
      <c r="A379" s="3" t="s">
        <v>756</v>
      </c>
      <c r="B379" s="3" t="s">
        <v>757</v>
      </c>
      <c r="C379" s="3" t="str">
        <f>IFERROR(__xludf.DUMMYFUNCTION("GOOGLETRANSLATE(B379,""ID"",""EN"")"),"Indihome &amp; amp; Telkomsel is still a disorder? Tired bgt 😭")</f>
        <v>Indihome &amp; amp; Telkomsel is still a disorder? Tired bgt 😭</v>
      </c>
    </row>
    <row r="380" ht="15.75" customHeight="1">
      <c r="A380" s="3" t="s">
        <v>758</v>
      </c>
      <c r="B380" s="3" t="s">
        <v>759</v>
      </c>
      <c r="C380" s="3" t="str">
        <f>IFERROR(__xludf.DUMMYFUNCTION("GOOGLETRANSLATE(B380,""ID"",""EN"")"),"@Fantasytactical may be due to the telkomsel and indihome signal which is disturbed because of the underwater cable mas")</f>
        <v>@Fantasytactical may be due to the telkomsel and indihome signal which is disturbed because of the underwater cable mas</v>
      </c>
    </row>
    <row r="381" ht="15.75" customHeight="1">
      <c r="A381" s="3" t="s">
        <v>760</v>
      </c>
      <c r="B381" s="3" t="s">
        <v>761</v>
      </c>
      <c r="C381" s="3" t="str">
        <f>IFERROR(__xludf.DUMMYFUNCTION("GOOGLETRANSLATE(B381,""ID"",""EN"")"),"In the past few days @Indihome and @Telkomsel were rather lazy to hurt it, fortunately it was saved by #Movimax @SmartFrenworld, thank you so much.")</f>
        <v>In the past few days @Indihome and @Telkomsel were rather lazy to hurt it, fortunately it was saved by #Movimax @SmartFrenworld, thank you so much.</v>
      </c>
    </row>
    <row r="382" ht="15.75" customHeight="1">
      <c r="A382" s="3" t="s">
        <v>762</v>
      </c>
      <c r="B382" s="3" t="s">
        <v>763</v>
      </c>
      <c r="C382" s="3" t="str">
        <f>IFERROR(__xludf.DUMMYFUNCTION("GOOGLETRANSLATE(B382,""ID"",""EN"")"),"Ga Telkomsel Ga Indihome Samasama Anjj")</f>
        <v>Ga Telkomsel Ga Indihome Samasama Anjj</v>
      </c>
    </row>
    <row r="383" ht="15.75" customHeight="1">
      <c r="A383" s="3" t="s">
        <v>764</v>
      </c>
      <c r="B383" s="3" t="s">
        <v>765</v>
      </c>
      <c r="C383" s="3" t="str">
        <f>IFERROR(__xludf.DUMMYFUNCTION("GOOGLETRANSLATE(B383,""ID"",""EN"")"),"Mood Want to learn but your internet network is Telkomsel and Indihome")</f>
        <v>Mood Want to learn but your internet network is Telkomsel and Indihome</v>
      </c>
    </row>
    <row r="384" ht="15.75" customHeight="1">
      <c r="A384" s="3" t="s">
        <v>766</v>
      </c>
      <c r="B384" s="3" t="s">
        <v>767</v>
      </c>
      <c r="C384" s="3" t="str">
        <f>IFERROR(__xludf.DUMMYFUNCTION("GOOGLETRANSLATE(B384,""ID"",""EN"")"),"You can do it, if you go out of home using WiFi internet from home. Fill in 100 thousand more, the contents of 50rb are fast after #Telkomsel #Indihome")</f>
        <v>You can do it, if you go out of home using WiFi internet from home. Fill in 100 thousand more, the contents of 50rb are fast after #Telkomsel #Indihome</v>
      </c>
    </row>
    <row r="385" ht="15.75" customHeight="1">
      <c r="A385" s="3" t="s">
        <v>768</v>
      </c>
      <c r="B385" s="3" t="s">
        <v>769</v>
      </c>
      <c r="C385" s="3" t="str">
        <f>IFERROR(__xludf.DUMMYFUNCTION("GOOGLETRANSLATE(B385,""ID"",""EN"")"),"Ga @telkomsel this is not @Indihome this network is the same as a bapuk for playing games asu")</f>
        <v>Ga @telkomsel this is not @Indihome this network is the same as a bapuk for playing games asu</v>
      </c>
    </row>
    <row r="386" ht="15.75" customHeight="1">
      <c r="A386" s="3" t="s">
        <v>770</v>
      </c>
      <c r="B386" s="3" t="s">
        <v>771</v>
      </c>
      <c r="C386" s="3" t="str">
        <f>IFERROR(__xludf.DUMMYFUNCTION("GOOGLETRANSLATE(B386,""ID"",""EN"")"),"Trading using Indihome / Telkomsel connection is troubling")</f>
        <v>Trading using Indihome / Telkomsel connection is troubling</v>
      </c>
    </row>
    <row r="387" ht="15.75" customHeight="1">
      <c r="A387" s="3" t="s">
        <v>772</v>
      </c>
      <c r="B387" s="3" t="s">
        <v>773</v>
      </c>
      <c r="C387" s="3" t="str">
        <f>IFERROR(__xludf.DUMMYFUNCTION("GOOGLETRANSLATE(B387,""ID"",""EN"")"),"Alhamdulillah, Telkomsel IndiHome Wes Bener Astarfirullah Wis Paketan Paketan XL AM")</f>
        <v>Alhamdulillah, Telkomsel IndiHome Wes Bener Astarfirullah Wis Paketan Paketan XL AM</v>
      </c>
    </row>
    <row r="388" ht="15.75" customHeight="1">
      <c r="A388" s="3" t="s">
        <v>774</v>
      </c>
      <c r="B388" s="3" t="s">
        <v>775</v>
      </c>
      <c r="C388" s="3" t="str">
        <f>IFERROR(__xludf.DUMMYFUNCTION("GOOGLETRANSLATE(B388,""ID"",""EN"")"),"Indihome with Telkomsel disruption again? just press the network gabisaa sii?")</f>
        <v>Indihome with Telkomsel disruption again? just press the network gabisaa sii?</v>
      </c>
    </row>
    <row r="389" ht="15.75" customHeight="1">
      <c r="A389" s="3" t="s">
        <v>776</v>
      </c>
      <c r="B389" s="3" t="s">
        <v>777</v>
      </c>
      <c r="C389" s="3" t="str">
        <f>IFERROR(__xludf.DUMMYFUNCTION("GOOGLETRANSLATE(B389,""ID"",""EN"")"),"Indihome can't IP, Telkomsel Sinynya H + also Hadeh Telkom Telkom")</f>
        <v>Indihome can't IP, Telkomsel Sinynya H + also Hadeh Telkom Telkom</v>
      </c>
    </row>
    <row r="390" ht="15.75" customHeight="1">
      <c r="A390" s="3" t="s">
        <v>778</v>
      </c>
      <c r="B390" s="3" t="s">
        <v>779</v>
      </c>
      <c r="C390" s="3" t="str">
        <f>IFERROR(__xludf.DUMMYFUNCTION("GOOGLETRANSLATE(B390,""ID"",""EN"")"),"Telkomsel indihome ngaco gini signal")</f>
        <v>Telkomsel indihome ngaco gini signal</v>
      </c>
    </row>
    <row r="391" ht="15.75" customHeight="1">
      <c r="A391" s="3" t="s">
        <v>780</v>
      </c>
      <c r="B391" s="3" t="s">
        <v>781</v>
      </c>
      <c r="C391" s="3" t="str">
        <f>IFERROR(__xludf.DUMMYFUNCTION("GOOGLETRANSLATE(B391,""ID"",""EN"")"),"WOI Indihome Telkomsel. Compensation for the removal of fine. I paid the gapernah late but lu slow anjir. No.")</f>
        <v>WOI Indihome Telkomsel. Compensation for the removal of fine. I paid the gapernah late but lu slow anjir. No.</v>
      </c>
    </row>
    <row r="392" ht="15.75" customHeight="1">
      <c r="A392" s="3" t="s">
        <v>782</v>
      </c>
      <c r="B392" s="3" t="s">
        <v>783</v>
      </c>
      <c r="C392" s="3" t="str">
        <f>IFERROR(__xludf.DUMMYFUNCTION("GOOGLETRANSLATE(B392,""ID"",""EN"")"),"Kangen. But what do you do?
Where is the IndiHome network and Telkomsel signal again dangdutan.")</f>
        <v>Kangen. But what do you do?
Where is the IndiHome network and Telkomsel signal again dangdutan.</v>
      </c>
    </row>
    <row r="393" ht="15.75" customHeight="1">
      <c r="A393" s="3" t="s">
        <v>784</v>
      </c>
      <c r="B393" s="3" t="s">
        <v>785</v>
      </c>
      <c r="C393" s="3" t="str">
        <f>IFERROR(__xludf.DUMMYFUNCTION("GOOGLETRANSLATE(B393,""ID"",""EN"")"),"PT Telkom Indonesia (Persero) Tbk revealed that the entire telkomgroup service both fixed broadband including IndiHome and Telkomsel's mobile broadband has returned to normal.
@tio_richardo @ arjuno_ireng01 @ ninjacir3ng https://t.co/runXPBCF3D")</f>
        <v>PT Telkom Indonesia (Persero) Tbk revealed that the entire telkomgroup service both fixed broadband including IndiHome and Telkomsel's mobile broadband has returned to normal.
@tio_richardo @ arjuno_ireng01 @ ninjacir3ng https://t.co/runXPBCF3D</v>
      </c>
    </row>
    <row r="394" ht="15.75" customHeight="1">
      <c r="A394" s="3" t="s">
        <v>786</v>
      </c>
      <c r="B394" s="3" t="s">
        <v>787</v>
      </c>
      <c r="C394" s="3" t="str">
        <f>IFERROR(__xludf.DUMMYFUNCTION("GOOGLETRANSLATE(B394,""ID"",""EN"")"),"@Waskithosatrio Telkomsel and Indihome")</f>
        <v>@Waskithosatrio Telkomsel and Indihome</v>
      </c>
    </row>
    <row r="395" ht="15.75" customHeight="1">
      <c r="A395" s="3" t="s">
        <v>788</v>
      </c>
      <c r="B395" s="3" t="s">
        <v>789</v>
      </c>
      <c r="C395" s="3" t="str">
        <f>IFERROR(__xludf.DUMMYFUNCTION("GOOGLETRANSLATE(B395,""ID"",""EN"")"),"Telkomsel is as indihome why again :) his sinynya is all 📉
Plis can't get this game")</f>
        <v>Telkomsel is as indihome why again :) his sinynya is all 📉
Plis can't get this game</v>
      </c>
    </row>
    <row r="396" ht="15.75" customHeight="1">
      <c r="A396" s="3" t="s">
        <v>790</v>
      </c>
      <c r="B396" s="3" t="s">
        <v>791</v>
      </c>
      <c r="C396" s="3" t="str">
        <f>IFERROR(__xludf.DUMMYFUNCTION("GOOGLETRANSLATE(B396,""ID"",""EN"")"),"Yok can yok tired bgt already ni @Indihome @Telkomsel")</f>
        <v>Yok can yok tired bgt already ni @Indihome @Telkomsel</v>
      </c>
    </row>
    <row r="397" ht="15.75" customHeight="1">
      <c r="A397" s="3" t="s">
        <v>792</v>
      </c>
      <c r="B397" s="3" t="s">
        <v>793</v>
      </c>
      <c r="C397" s="3" t="str">
        <f>IFERROR(__xludf.DUMMYFUNCTION("GOOGLETRANSLATE(B397,""ID"",""EN"")"),"Indihome wifi is not useful at all. Using the Telkomsel package also 115 signals. It feels like it's like to live in the LUCKA Cave :(")</f>
        <v>Indihome wifi is not useful at all. Using the Telkomsel package also 115 signals. It feels like it's like to live in the LUCKA Cave :(</v>
      </c>
    </row>
    <row r="398" ht="15.75" customHeight="1">
      <c r="A398" s="3" t="s">
        <v>794</v>
      </c>
      <c r="B398" s="3" t="s">
        <v>795</v>
      </c>
      <c r="C398" s="3" t="str">
        <f>IFERROR(__xludf.DUMMYFUNCTION("GOOGLETRANSLATE(B398,""ID"",""EN"")"),"On Monday morning September 20, 2021, the keyword Indihome and Telkomsel Trending Pad A Twitter social media. This was caused by Telkomsel and Indihome networks that had experienced interference on September 19, 2021, Sunday night.")</f>
        <v>On Monday morning September 20, 2021, the keyword Indihome and Telkomsel Trending Pad A Twitter social media. This was caused by Telkomsel and Indihome networks that had experienced interference on September 19, 2021, Sunday night.</v>
      </c>
    </row>
    <row r="399" ht="15.75" customHeight="1">
      <c r="A399" s="3" t="s">
        <v>796</v>
      </c>
      <c r="B399" s="3" t="s">
        <v>797</v>
      </c>
      <c r="C399" s="3" t="str">
        <f>IFERROR(__xludf.DUMMYFUNCTION("GOOGLETRANSLATE(B399,""ID"",""EN"")"),"@ nasihukk69 @Indihome @telkomsel lebok")</f>
        <v>@ nasihukk69 @Indihome @telkomsel lebok</v>
      </c>
    </row>
    <row r="400" ht="15.75" customHeight="1">
      <c r="A400" s="3" t="s">
        <v>798</v>
      </c>
      <c r="B400" s="3" t="s">
        <v>799</v>
      </c>
      <c r="C400" s="3" t="str">
        <f>IFERROR(__xludf.DUMMYFUNCTION("GOOGLETRANSLATE(B400,""ID"",""EN"")"),"Telkomsel, Indihome again on all ugly 👎")</f>
        <v>Telkomsel, Indihome again on all ugly 👎</v>
      </c>
    </row>
    <row r="401" ht="15.75" customHeight="1">
      <c r="A401" s="3" t="s">
        <v>800</v>
      </c>
      <c r="B401" s="3" t="s">
        <v>801</v>
      </c>
      <c r="C401" s="3" t="str">
        <f>IFERROR(__xludf.DUMMYFUNCTION("GOOGLETRANSLATE(B401,""ID"",""EN"")"),"Indihome Kintil
Telkomsel Yo Kintil ...")</f>
        <v>Indihome Kintil
Telkomsel Yo Kintil ...</v>
      </c>
    </row>
    <row r="402" ht="15.75" customHeight="1">
      <c r="A402" s="3" t="s">
        <v>802</v>
      </c>
      <c r="B402" s="3" t="s">
        <v>803</v>
      </c>
      <c r="C402" s="3" t="str">
        <f>IFERROR(__xludf.DUMMYFUNCTION("GOOGLETRANSLATE(B402,""ID"",""EN"")"),"Indihome is really slow, Telkomsel at home synchyly ugly 🥲
Alexa Play Survive by Rama")</f>
        <v>Indihome is really slow, Telkomsel at home synchyly ugly 🥲
Alexa Play Survive by Rama</v>
      </c>
    </row>
    <row r="403" ht="15.75" customHeight="1">
      <c r="A403" s="3" t="s">
        <v>804</v>
      </c>
      <c r="B403" s="3" t="s">
        <v>805</v>
      </c>
      <c r="C403" s="3" t="str">
        <f>IFERROR(__xludf.DUMMYFUNCTION("GOOGLETRANSLATE(B403,""ID"",""EN"")"),"WiFi: @Indihome.
Data package: @telkomsel
.
Dah, came out first from the world of Netijen.")</f>
        <v>WiFi: @Indihome.
Data package: @telkomsel
.
Dah, came out first from the world of Netijen.</v>
      </c>
    </row>
    <row r="404" ht="15.75" customHeight="1">
      <c r="A404" s="3" t="s">
        <v>806</v>
      </c>
      <c r="B404" s="3" t="s">
        <v>807</v>
      </c>
      <c r="C404" s="3" t="str">
        <f>IFERROR(__xludf.DUMMYFUNCTION("GOOGLETRANSLATE(B404,""ID"",""EN"")"),"Telkomsel &amp; amp; Indihome Jancok 🖕🏽")</f>
        <v>Telkomsel &amp; amp; Indihome Jancok 🖕🏽</v>
      </c>
    </row>
    <row r="405" ht="15.75" customHeight="1">
      <c r="A405" s="3" t="s">
        <v>808</v>
      </c>
      <c r="B405" s="3" t="s">
        <v>809</v>
      </c>
      <c r="C405" s="3" t="str">
        <f>IFERROR(__xludf.DUMMYFUNCTION("GOOGLETRANSLATE(B405,""ID"",""EN"")"),"If this is a marine cable repair of equal estimates a month, but the gadow compensation. For the sake of anything, you have gazed @Indihome @telkomsel")</f>
        <v>If this is a marine cable repair of equal estimates a month, but the gadow compensation. For the sake of anything, you have gazed @Indihome @telkomsel</v>
      </c>
    </row>
    <row r="406" ht="15.75" customHeight="1">
      <c r="A406" s="3" t="s">
        <v>810</v>
      </c>
      <c r="B406" s="3" t="s">
        <v>811</v>
      </c>
      <c r="C406" s="3" t="str">
        <f>IFERROR(__xludf.DUMMYFUNCTION("GOOGLETRANSLATE(B406,""ID"",""EN"")"),"indihome telkomsel makes me alike mbak aja apart boyfriend anjir")</f>
        <v>indihome telkomsel makes me alike mbak aja apart boyfriend anjir</v>
      </c>
    </row>
    <row r="407" ht="15.75" customHeight="1">
      <c r="A407" s="3" t="s">
        <v>812</v>
      </c>
      <c r="B407" s="3" t="s">
        <v>813</v>
      </c>
      <c r="C407" s="3" t="str">
        <f>IFERROR(__xludf.DUMMYFUNCTION("GOOGLETRANSLATE(B407,""ID"",""EN"")"),"@IndihomCare Indihome on Kangen Island is incompatible. Telkomsel signal error indihome signal error too. Investigate it turned out that Indihome's signal came to the Telkomsel signal. How come you pay every month? @TENESA_TELKOM")</f>
        <v>@IndihomCare Indihome on Kangen Island is incompatible. Telkomsel signal error indihome signal error too. Investigate it turned out that Indihome's signal came to the Telkomsel signal. How come you pay every month? @TENESA_TELKOM</v>
      </c>
    </row>
    <row r="408" ht="15.75" customHeight="1">
      <c r="A408" s="3" t="s">
        <v>814</v>
      </c>
      <c r="B408" s="3" t="s">
        <v>815</v>
      </c>
      <c r="C408" s="3" t="str">
        <f>IFERROR(__xludf.DUMMYFUNCTION("GOOGLETRANSLATE(B408,""ID"",""EN"")"),"Fate using Indihome WiFi, Telkomsel Quota Card 😁")</f>
        <v>Fate using Indihome WiFi, Telkomsel Quota Card 😁</v>
      </c>
    </row>
    <row r="409" ht="15.75" customHeight="1">
      <c r="A409" s="3" t="s">
        <v>816</v>
      </c>
      <c r="B409" s="3" t="s">
        <v>817</v>
      </c>
      <c r="C409" s="3" t="str">
        <f>IFERROR(__xludf.DUMMYFUNCTION("GOOGLETRANSLATE(B409,""ID"",""EN"")"),"Indihome with Telkomsel again interference? There is no difference, it's still the same chat from the cave remains ignored.")</f>
        <v>Indihome with Telkomsel again interference? There is no difference, it's still the same chat from the cave remains ignored.</v>
      </c>
    </row>
    <row r="410" ht="15.75" customHeight="1">
      <c r="A410" s="3" t="s">
        <v>818</v>
      </c>
      <c r="B410" s="3" t="s">
        <v>819</v>
      </c>
      <c r="C410" s="3" t="str">
        <f>IFERROR(__xludf.DUMMYFUNCTION("GOOGLETRANSLATE(B410,""ID"",""EN"")"),"@Sekarwigati_ Indihome or Telkomsel is still a disturbance.")</f>
        <v>@Sekarwigati_ Indihome or Telkomsel is still a disturbance.</v>
      </c>
    </row>
    <row r="411" ht="15.75" customHeight="1">
      <c r="A411" s="3" t="s">
        <v>820</v>
      </c>
      <c r="B411" s="3" t="s">
        <v>821</v>
      </c>
      <c r="C411" s="3" t="str">
        <f>IFERROR(__xludf.DUMMYFUNCTION("GOOGLETRANSLATE(B411,""ID"",""EN"")"),"@IndihomCare Minn, why does NTN Mola use the wifi indihome loading, but if TATHERING uses Telkomsel smoothly, why is Why ???")</f>
        <v>@IndihomCare Minn, why does NTN Mola use the wifi indihome loading, but if TATHERING uses Telkomsel smoothly, why is Why ???</v>
      </c>
    </row>
    <row r="412" ht="15.75" customHeight="1">
      <c r="A412" s="3" t="s">
        <v>822</v>
      </c>
      <c r="B412" s="3" t="s">
        <v>823</v>
      </c>
      <c r="C412" s="3" t="str">
        <f>IFERROR(__xludf.DUMMYFUNCTION("GOOGLETRANSLATE(B412,""ID"",""EN"")"),"For the sake of Allah Indihome Jelekbgt. Use the Telkomsel Quota Sympathy JG ugly. Ahmith.")</f>
        <v>For the sake of Allah Indihome Jelekbgt. Use the Telkomsel Quota Sympathy JG ugly. Ahmith.</v>
      </c>
    </row>
    <row r="413" ht="15.75" customHeight="1">
      <c r="A413" s="3" t="s">
        <v>824</v>
      </c>
      <c r="B413" s="3" t="s">
        <v>825</v>
      </c>
      <c r="C413" s="3" t="str">
        <f>IFERROR(__xludf.DUMMYFUNCTION("GOOGLETRANSLATE(B413,""ID"",""EN"")"),"@wira_zahy @manutd @Indihome [2] If you have and the results remain the same.
Please, brother inform the following data via DM to be helped further check and privacy of data awake:
1. cellphone number,
2. The date and time of the incident,
3. Location (ke"&amp;"lurahan, sub-district and city)
4. Other Telkomsel numbers that are in touch.
TKS-URI")</f>
        <v>@wira_zahy @manutd @Indihome [2] If you have and the results remain the same.
Please, brother inform the following data via DM to be helped further check and privacy of data awake:
1. cellphone number,
2. The date and time of the incident,
3. Location (kelurahan, sub-district and city)
4. Other Telkomsel numbers that are in touch.
TKS-URI</v>
      </c>
    </row>
    <row r="414" ht="15.75" customHeight="1">
      <c r="A414" s="3" t="s">
        <v>826</v>
      </c>
      <c r="B414" s="3" t="s">
        <v>827</v>
      </c>
      <c r="C414" s="3" t="str">
        <f>IFERROR(__xludf.DUMMYFUNCTION("GOOGLETRANSLATE(B414,""ID"",""EN"")"),"@wira_zahy @manutd @Indihome [1] O sister Wira. Sorry for the signal constraint. Have you tried refreshing the network by moving automatic network mode to the manual, then return to automatic mode?")</f>
        <v>@wira_zahy @manutd @Indihome [1] O sister Wira. Sorry for the signal constraint. Have you tried refreshing the network by moving automatic network mode to the manual, then return to automatic mode?</v>
      </c>
    </row>
    <row r="415" ht="15.75" customHeight="1">
      <c r="A415" s="3" t="s">
        <v>828</v>
      </c>
      <c r="B415" s="3" t="s">
        <v>829</v>
      </c>
      <c r="C415" s="3" t="str">
        <f>IFERROR(__xludf.DUMMYFUNCTION("GOOGLETRANSLATE(B415,""ID"",""EN"")"),"Is this Telkomsel with Indihome still an error huh? This really signal")</f>
        <v>Is this Telkomsel with Indihome still an error huh? This really signal</v>
      </c>
    </row>
    <row r="416" ht="15.75" customHeight="1">
      <c r="A416" s="3" t="s">
        <v>830</v>
      </c>
      <c r="B416" s="3" t="s">
        <v>831</v>
      </c>
      <c r="C416" s="3" t="str">
        <f>IFERROR(__xludf.DUMMYFUNCTION("GOOGLETRANSLATE(B416,""ID"",""EN"")"),"Make wifi and cellular data GAAD is the difference between slow! @Indihome @Telkomsel.")</f>
        <v>Make wifi and cellular data GAAD is the difference between slow! @Indihome @Telkomsel.</v>
      </c>
    </row>
    <row r="417" ht="15.75" customHeight="1">
      <c r="A417" s="3" t="s">
        <v>832</v>
      </c>
      <c r="B417" s="3" t="s">
        <v>833</v>
      </c>
      <c r="C417" s="3" t="str">
        <f>IFERROR(__xludf.DUMMYFUNCTION("GOOGLETRANSLATE(B417,""ID"",""EN"")"),"Indihome with Telkomsel acting again")</f>
        <v>Indihome with Telkomsel acting again</v>
      </c>
    </row>
    <row r="418" ht="15.75" customHeight="1">
      <c r="A418" s="3" t="s">
        <v>834</v>
      </c>
      <c r="B418" s="3" t="s">
        <v>835</v>
      </c>
      <c r="C418" s="3" t="str">
        <f>IFERROR(__xludf.DUMMYFUNCTION("GOOGLETRANSLATE(B418,""ID"",""EN"")"),"Why every @manutd plays signal you rot @telkomsel @Indihome")</f>
        <v>Why every @manutd plays signal you rot @telkomsel @Indihome</v>
      </c>
    </row>
    <row r="419" ht="15.75" customHeight="1">
      <c r="A419" s="3" t="s">
        <v>836</v>
      </c>
      <c r="B419" s="3" t="s">
        <v>837</v>
      </c>
      <c r="C419" s="3" t="str">
        <f>IFERROR(__xludf.DUMMYFUNCTION("GOOGLETRANSLATE(B419,""ID"",""EN"")"),"@yubialayy @Indihome even though the nighttime night entertainment is important yah :(, ges mah internet imah @indihome, cellphone package @telkomsel sarua duana")</f>
        <v>@yubialayy @Indihome even though the nighttime night entertainment is important yah :(, ges mah internet imah @indihome, cellphone package @telkomsel sarua duana</v>
      </c>
    </row>
    <row r="420" ht="15.75" customHeight="1">
      <c r="A420" s="3" t="s">
        <v>838</v>
      </c>
      <c r="B420" s="3" t="s">
        <v>839</v>
      </c>
      <c r="C420" s="3" t="str">
        <f>IFERROR(__xludf.DUMMYFUNCTION("GOOGLETRANSLATE(B420,""ID"",""EN"")"),"@gerispradhana @Indihome temptation malem week, internet Imah Pareum. Telkomsel Keur Siga Kieu 😓")</f>
        <v>@gerispradhana @Indihome temptation malem week, internet Imah Pareum. Telkomsel Keur Siga Kieu 😓</v>
      </c>
    </row>
    <row r="421" ht="15.75" customHeight="1">
      <c r="A421" s="3" t="s">
        <v>840</v>
      </c>
      <c r="B421" s="3" t="s">
        <v>841</v>
      </c>
      <c r="C421" s="3" t="str">
        <f>IFERROR(__xludf.DUMMYFUNCTION("GOOGLETRANSLATE(B421,""ID"",""EN"")"),"Ngeselin bgt emang telkomsel as indihome, where there is still responsibility for dozens of people's validation")</f>
        <v>Ngeselin bgt emang telkomsel as indihome, where there is still responsibility for dozens of people's validation</v>
      </c>
    </row>
    <row r="422" ht="15.75" customHeight="1">
      <c r="A422" s="3" t="s">
        <v>842</v>
      </c>
      <c r="B422" s="3" t="s">
        <v>843</v>
      </c>
      <c r="C422" s="3" t="str">
        <f>IFERROR(__xludf.DUMMYFUNCTION("GOOGLETRANSLATE(B422,""ID"",""EN"")"),"Indihome why is it God. Where is the second number of Telkomsel")</f>
        <v>Indihome why is it God. Where is the second number of Telkomsel</v>
      </c>
    </row>
    <row r="423" ht="15.75" customHeight="1">
      <c r="A423" s="3" t="s">
        <v>844</v>
      </c>
      <c r="B423" s="3" t="s">
        <v>845</v>
      </c>
      <c r="C423" s="3" t="str">
        <f>IFERROR(__xludf.DUMMYFUNCTION("GOOGLETRANSLATE(B423,""ID"",""EN"")"),"@domesnosnotos @Indihome [3] If it is currently in a situation, brother can send a long latitude on Google Maps so that Mimin can check more accurately. Thanks :) -kim.")</f>
        <v>@domesnosnotos @Indihome [3] If it is currently in a situation, brother can send a long latitude on Google Maps so that Mimin can check more accurately. Thanks :) -kim.</v>
      </c>
    </row>
    <row r="424" ht="15.75" customHeight="1">
      <c r="A424" s="3" t="s">
        <v>846</v>
      </c>
      <c r="B424" s="3" t="s">
        <v>847</v>
      </c>
      <c r="C424" s="3" t="str">
        <f>IFERROR(__xludf.DUMMYFUNCTION("GOOGLETRANSLATE(B424,""ID"",""EN"")"),"@domesnosnotos @Indihome [2] If it has been and remain the same, please inform the data below via DM so that it is helped further check and the privacy of data is maintained:
1. cellphone number,
2. Other Telkomsel numbers that are in touch.")</f>
        <v>@domesnosnotos @Indihome [2] If it has been and remain the same, please inform the data below via DM so that it is helped further check and the privacy of data is maintained:
1. cellphone number,
2. Other Telkomsel numbers that are in touch.</v>
      </c>
    </row>
    <row r="425" ht="15.75" customHeight="1">
      <c r="A425" s="3" t="s">
        <v>848</v>
      </c>
      <c r="B425" s="3" t="s">
        <v>849</v>
      </c>
      <c r="C425" s="3" t="str">
        <f>IFERROR(__xludf.DUMMYFUNCTION("GOOGLETRANSLATE(B425,""ID"",""EN"")"),"@domesnosnotos @Indihome [1] Hi, Sis Adit. Sorry, so it's not comfortable. Regarding the complaints of slow internet access, whether before trying to refresh the network by off-kan data service a while, then on-right back?")</f>
        <v>@domesnosnotos @Indihome [1] Hi, Sis Adit. Sorry, so it's not comfortable. Regarding the complaints of slow internet access, whether before trying to refresh the network by off-kan data service a while, then on-right back?</v>
      </c>
    </row>
    <row r="426" ht="15.75" customHeight="1">
      <c r="A426" s="3" t="s">
        <v>850</v>
      </c>
      <c r="B426" s="3" t="s">
        <v>851</v>
      </c>
      <c r="C426" s="3" t="str">
        <f>IFERROR(__xludf.DUMMYFUNCTION("GOOGLETRANSLATE(B426,""ID"",""EN"")"),"@Ljegrey Telkomsel + Indihome")</f>
        <v>@Ljegrey Telkomsel + Indihome</v>
      </c>
    </row>
    <row r="427" ht="15.75" customHeight="1">
      <c r="A427" s="3" t="s">
        <v>852</v>
      </c>
      <c r="B427" s="3" t="s">
        <v>853</v>
      </c>
      <c r="C427" s="3" t="str">
        <f>IFERROR(__xludf.DUMMYFUNCTION("GOOGLETRANSLATE(B427,""ID"",""EN"")"),"@ucuuumi @txtDrigaElas MJB, because there is a shark ngegigit internet cable inside the sea, it will be telkomsel / indihome ngelag for a few days. Cmiiw.")</f>
        <v>@ucuuumi @txtDrigaElas MJB, because there is a shark ngegigit internet cable inside the sea, it will be telkomsel / indihome ngelag for a few days. Cmiiw.</v>
      </c>
    </row>
    <row r="428" ht="15.75" customHeight="1">
      <c r="A428" s="3" t="s">
        <v>854</v>
      </c>
      <c r="B428" s="3" t="s">
        <v>855</v>
      </c>
      <c r="C428" s="3" t="str">
        <f>IFERROR(__xludf.DUMMYFUNCTION("GOOGLETRANSLATE(B428,""ID"",""EN"")"),"I use Indihome with Telkomsel crying see this 😭😭😭 https://t.co/M0QTFMC63i")</f>
        <v>I use Indihome with Telkomsel crying see this 😭😭😭 https://t.co/M0QTFMC63i</v>
      </c>
    </row>
    <row r="429" ht="15.75" customHeight="1">
      <c r="A429" s="3" t="s">
        <v>856</v>
      </c>
      <c r="B429" s="3" t="s">
        <v>857</v>
      </c>
      <c r="C429" s="3" t="str">
        <f>IFERROR(__xludf.DUMMYFUNCTION("GOOGLETRANSLATE(B429,""ID"",""EN"")"),"@IndihomCare @Indihome @Telkomsel Cape knows GA. https://t.co/IouW8x7DS7.")</f>
        <v>@IndihomCare @Indihome @Telkomsel Cape knows GA. https://t.co/IouW8x7DS7.</v>
      </c>
    </row>
    <row r="430" ht="15.75" customHeight="1">
      <c r="A430" s="3" t="s">
        <v>858</v>
      </c>
      <c r="B430" s="3" t="s">
        <v>859</v>
      </c>
      <c r="C430" s="3" t="str">
        <f>IFERROR(__xludf.DUMMYFUNCTION("GOOGLETRANSLATE(B430,""ID"",""EN"")"),"Sorry, min, this is a disturbance or why? The @Indihome network with the internet network @Telkomsel in Amuntai, South Kalimantan, very slow from this afternoon. Open the picture on twitter it can't, play youtube video buffering.")</f>
        <v>Sorry, min, this is a disturbance or why? The @Indihome network with the internet network @Telkomsel in Amuntai, South Kalimantan, very slow from this afternoon. Open the picture on twitter it can't, play youtube video buffering.</v>
      </c>
    </row>
    <row r="431" ht="15.75" customHeight="1">
      <c r="A431" s="3" t="s">
        <v>860</v>
      </c>
      <c r="B431" s="3" t="s">
        <v>861</v>
      </c>
      <c r="C431" s="3" t="str">
        <f>IFERROR(__xludf.DUMMYFUNCTION("GOOGLETRANSLATE(B431,""ID"",""EN"")"),"@Oxiputra again in Kalimantan Brother ?? Yeaa sea cable jawa jawa sumatra kalimantan disorder, a month he said the repair was repaired: / in Pamulang Jga again Rada2 indihome ama telkomsel wkwkwk")</f>
        <v>@Oxiputra again in Kalimantan Brother ?? Yeaa sea cable jawa jawa sumatra kalimantan disorder, a month he said the repair was repaired: / in Pamulang Jga again Rada2 indihome ama telkomsel wkwkwk</v>
      </c>
    </row>
    <row r="432" ht="15.75" customHeight="1">
      <c r="A432" s="3" t="s">
        <v>862</v>
      </c>
      <c r="B432" s="3" t="s">
        <v>863</v>
      </c>
      <c r="C432" s="3" t="str">
        <f>IFERROR(__xludf.DUMMYFUNCTION("GOOGLETRANSLATE(B432,""ID"",""EN"")"),"Time Indonesia Telkomsel and Indihome section acting")</f>
        <v>Time Indonesia Telkomsel and Indihome section acting</v>
      </c>
    </row>
    <row r="433" ht="15.75" customHeight="1">
      <c r="A433" s="3" t="s">
        <v>864</v>
      </c>
      <c r="B433" s="3" t="s">
        <v>865</v>
      </c>
      <c r="C433" s="3" t="str">
        <f>IFERROR(__xludf.DUMMYFUNCTION("GOOGLETRANSLATE(B433,""ID"",""EN"")"),"Overcast, Indihome, Telkomsel, Wes Karek iso Sabrr")</f>
        <v>Overcast, Indihome, Telkomsel, Wes Karek iso Sabrr</v>
      </c>
    </row>
    <row r="434" ht="15.75" customHeight="1">
      <c r="A434" s="3" t="s">
        <v>866</v>
      </c>
      <c r="B434" s="3" t="s">
        <v>867</v>
      </c>
      <c r="C434" s="3" t="str">
        <f>IFERROR(__xludf.DUMMYFUNCTION("GOOGLETRANSLATE(B434,""ID"",""EN"")"),"Telkomsel and Indihome in Kalimantan again Melemotttt Hhhrrr")</f>
        <v>Telkomsel and Indihome in Kalimantan again Melemotttt Hhhrrr</v>
      </c>
    </row>
    <row r="435" ht="15.75" customHeight="1">
      <c r="A435" s="3" t="s">
        <v>868</v>
      </c>
      <c r="B435" s="3" t="s">
        <v>869</v>
      </c>
      <c r="C435" s="3" t="str">
        <f>IFERROR(__xludf.DUMMYFUNCTION("GOOGLETRANSLATE(B435,""ID"",""EN"")"),"Telkom Claim Services Telkomsel and Indihome Already Normal https://t.co/7BTK1ESLKP")</f>
        <v>Telkom Claim Services Telkomsel and Indihome Already Normal https://t.co/7BTK1ESLKP</v>
      </c>
    </row>
    <row r="436" ht="15.75" customHeight="1">
      <c r="A436" s="3" t="s">
        <v>870</v>
      </c>
      <c r="B436" s="3" t="s">
        <v>871</v>
      </c>
      <c r="C436" s="3" t="str">
        <f>IFERROR(__xludf.DUMMYFUNCTION("GOOGLETRANSLATE(B436,""ID"",""EN"")"),"Telkomsel OR Indihome Pls Be Nice 🤧😫")</f>
        <v>Telkomsel OR Indihome Pls Be Nice 🤧😫</v>
      </c>
    </row>
    <row r="437" ht="15.75" customHeight="1">
      <c r="A437" s="3" t="s">
        <v>872</v>
      </c>
      <c r="B437" s="3" t="s">
        <v>873</v>
      </c>
      <c r="C437" s="3" t="str">
        <f>IFERROR(__xludf.DUMMYFUNCTION("GOOGLETRANSLATE(B437,""ID"",""EN"")"),"Yeey is happy when you know the news of Telkom's services, both IndiHome and Telkomsel have recovered
#DigitalBisa.
# ForindonesiaAyAyAl https://t.co/oasoIPBJXC.")</f>
        <v>Yeey is happy when you know the news of Telkom's services, both IndiHome and Telkomsel have recovered
#DigitalBisa.
# ForindonesiaAyAyAl https://t.co/oasoIPBJXC.</v>
      </c>
    </row>
    <row r="438" ht="15.75" customHeight="1">
      <c r="A438" s="3" t="s">
        <v>874</v>
      </c>
      <c r="B438" s="3" t="s">
        <v>875</v>
      </c>
      <c r="C438" s="3" t="str">
        <f>IFERROR(__xludf.DUMMYFUNCTION("GOOGLETRANSLATE(B438,""ID"",""EN"")"),"Hasem Telkomsel Indihome Kalimantan disorders again.")</f>
        <v>Hasem Telkomsel Indihome Kalimantan disorders again.</v>
      </c>
    </row>
    <row r="439" ht="15.75" customHeight="1">
      <c r="A439" s="3" t="s">
        <v>876</v>
      </c>
      <c r="B439" s="3" t="s">
        <v>877</v>
      </c>
      <c r="C439" s="3" t="str">
        <f>IFERROR(__xludf.DUMMYFUNCTION("GOOGLETRANSLATE(B439,""ID"",""EN"")"),"@Putraotama @Indihome @IndihomCare @Telkomsel")</f>
        <v>@Putraotama @Indihome @IndihomCare @Telkomsel</v>
      </c>
    </row>
    <row r="440" ht="15.75" customHeight="1">
      <c r="A440" s="3" t="s">
        <v>878</v>
      </c>
      <c r="B440" s="3" t="s">
        <v>879</v>
      </c>
      <c r="C440" s="3" t="str">
        <f>IFERROR(__xludf.DUMMYFUNCTION("GOOGLETRANSLATE(B440,""ID"",""EN"")"),"@Telkomsel this is why huawei android tablet I can't login wifi starbucks? Can this notification or the SSID is not inappropriate even though before it's not an obstacle?! Have to do this setting? @Indihome https://t.co/x7u6athjwi.")</f>
        <v>@Telkomsel this is why huawei android tablet I can't login wifi starbucks? Can this notification or the SSID is not inappropriate even though before it's not an obstacle?! Have to do this setting? @Indihome https://t.co/x7u6athjwi.</v>
      </c>
    </row>
    <row r="441" ht="15.75" customHeight="1">
      <c r="A441" s="3" t="s">
        <v>880</v>
      </c>
      <c r="B441" s="3" t="s">
        <v>881</v>
      </c>
      <c r="C441" s="3" t="str">
        <f>IFERROR(__xludf.DUMMYFUNCTION("GOOGLETRANSLATE(B441,""ID"",""EN"")"),"Telkomsel 🤝 Indihome BE Like: ""Let's Disturbance Together""
😐")</f>
        <v>Telkomsel 🤝 Indihome BE Like: "Let's Disturbance Together"
😐</v>
      </c>
    </row>
    <row r="442" ht="15.75" customHeight="1">
      <c r="A442" s="3" t="s">
        <v>882</v>
      </c>
      <c r="B442" s="3" t="s">
        <v>883</v>
      </c>
      <c r="C442" s="3" t="str">
        <f>IFERROR(__xludf.DUMMYFUNCTION("GOOGLETRANSLATE(B442,""ID"",""EN"")"),"Indihome + Telkomsel has interference
Your money :(")</f>
        <v>Indihome + Telkomsel has interference
Your money :(</v>
      </c>
    </row>
    <row r="443" ht="15.75" customHeight="1">
      <c r="A443" s="3" t="s">
        <v>884</v>
      </c>
      <c r="B443" s="3" t="s">
        <v>885</v>
      </c>
      <c r="C443" s="3" t="str">
        <f>IFERROR(__xludf.DUMMYFUNCTION("GOOGLETRANSLATE(B443,""ID"",""EN"")"),"Indihome Telkomsel Woyyyy Anjgget When Lu Benera Sihhh Asuuuu")</f>
        <v>Indihome Telkomsel Woyyyy Anjgget When Lu Benera Sihhh Asuuuu</v>
      </c>
    </row>
    <row r="444" ht="15.75" customHeight="1">
      <c r="A444" s="3" t="s">
        <v>886</v>
      </c>
      <c r="B444" s="3" t="s">
        <v>887</v>
      </c>
      <c r="C444" s="3" t="str">
        <f>IFERROR(__xludf.DUMMYFUNCTION("GOOGLETRANSLATE(B444,""ID"",""EN"")"),"Indihome with Telkomsel, it's already smooth, it's not the network, I still do it")</f>
        <v>Indihome with Telkomsel, it's already smooth, it's not the network, I still do it</v>
      </c>
    </row>
    <row r="445" ht="15.75" customHeight="1">
      <c r="A445" s="3" t="s">
        <v>888</v>
      </c>
      <c r="B445" s="3" t="s">
        <v>889</v>
      </c>
      <c r="C445" s="3" t="str">
        <f>IFERROR(__xludf.DUMMYFUNCTION("GOOGLETRANSLATE(B445,""ID"",""EN"")"),"Indihome Pulp, XL Pulp, Telkomsel Quota Dah Want Abis")</f>
        <v>Indihome Pulp, XL Pulp, Telkomsel Quota Dah Want Abis</v>
      </c>
    </row>
    <row r="446" ht="15.75" customHeight="1">
      <c r="A446" s="3" t="s">
        <v>890</v>
      </c>
      <c r="B446" s="3" t="s">
        <v>891</v>
      </c>
      <c r="C446" s="3" t="str">
        <f>IFERROR(__xludf.DUMMYFUNCTION("GOOGLETRANSLATE(B446,""ID"",""EN"")"),"I bought a ticket, Indihome + Telkomsel turned out to be made watch :)))))")</f>
        <v>I bought a ticket, Indihome + Telkomsel turned out to be made watch :)))))</v>
      </c>
    </row>
    <row r="447" ht="15.75" customHeight="1">
      <c r="A447" s="3" t="s">
        <v>892</v>
      </c>
      <c r="B447" s="3" t="s">
        <v>893</v>
      </c>
      <c r="C447" s="3" t="str">
        <f>IFERROR(__xludf.DUMMYFUNCTION("GOOGLETRANSLATE(B447,""ID"",""EN"")"),"Before the Jakarta congestion pandemic who tested patience. Now since the pandemic, Indihome signal with Telkomsel who tested patience. it has lived in this country to test true patience")</f>
        <v>Before the Jakarta congestion pandemic who tested patience. Now since the pandemic, Indihome signal with Telkomsel who tested patience. it has lived in this country to test true patience</v>
      </c>
    </row>
    <row r="448" ht="15.75" customHeight="1">
      <c r="A448" s="3" t="s">
        <v>894</v>
      </c>
      <c r="B448" s="3" t="s">
        <v>895</v>
      </c>
      <c r="C448" s="3" t="str">
        <f>IFERROR(__xludf.DUMMYFUNCTION("GOOGLETRANSLATE(B448,""ID"",""EN"")"),"All services @Telkomindonesia both fixed broadband including IndiHome and Telkomsel's mobile broadband has returned to normal and accessible customers throughout Indonesia. https://t.co/H6IXJI5MP5.")</f>
        <v>All services @Telkomindonesia both fixed broadband including IndiHome and Telkomsel's mobile broadband has returned to normal and accessible customers throughout Indonesia. https://t.co/H6IXJI5MP5.</v>
      </c>
    </row>
    <row r="449" ht="15.75" customHeight="1">
      <c r="A449" s="3" t="s">
        <v>896</v>
      </c>
      <c r="B449" s="3" t="s">
        <v>897</v>
      </c>
      <c r="C449" s="3" t="str">
        <f>IFERROR(__xludf.DUMMYFUNCTION("GOOGLETRANSLATE(B449,""ID"",""EN"")"),"Telkomsel with Indihome relapse again ... 🙃")</f>
        <v>Telkomsel with Indihome relapse again ... 🙃</v>
      </c>
    </row>
    <row r="450" ht="15.75" customHeight="1">
      <c r="A450" s="3" t="s">
        <v>898</v>
      </c>
      <c r="B450" s="3" t="s">
        <v>899</v>
      </c>
      <c r="C450" s="3" t="str">
        <f>IFERROR(__xludf.DUMMYFUNCTION("GOOGLETRANSLATE(B450,""ID"",""EN"")"),"Really badly indihome with telkomsel, I can't join Kelaas 😭😭😭😭😭")</f>
        <v>Really badly indihome with telkomsel, I can't join Kelaas 😭😭😭😭😭</v>
      </c>
    </row>
    <row r="451" ht="15.75" customHeight="1">
      <c r="A451" s="3" t="s">
        <v>900</v>
      </c>
      <c r="B451" s="3" t="s">
        <v>901</v>
      </c>
      <c r="C451" s="3" t="str">
        <f>IFERROR(__xludf.DUMMYFUNCTION("GOOGLETRANSLATE(B451,""ID"",""EN"")"),"@jeje_jildhuz @kompastv @telkomindonesia @Telkomsel @byu_id if I have forgotten the ex and turn to the commitment. Tired of calling but in PHP with Indihome. The cable is not wearing instead of cleaning but left to put the pole. Cook 1 house. The cables a"&amp;"re more than 1 🤣🤣🤣")</f>
        <v>@jeje_jildhuz @kompastv @telkomindonesia @Telkomsel @byu_id if I have forgotten the ex and turn to the commitment. Tired of calling but in PHP with Indihome. The cable is not wearing instead of cleaning but left to put the pole. Cook 1 house. The cables are more than 1 🤣🤣🤣</v>
      </c>
    </row>
    <row r="452" ht="15.75" customHeight="1">
      <c r="A452" s="3" t="s">
        <v>902</v>
      </c>
      <c r="B452" s="3" t="s">
        <v>903</v>
      </c>
      <c r="C452" s="3" t="str">
        <f>IFERROR(__xludf.DUMMYFUNCTION("GOOGLETRANSLATE(B452,""ID"",""EN"")"),"@jhopech yeah njir, I'm indihome with Telkomsel, both of them can't 😭😭😭😭")</f>
        <v>@jhopech yeah njir, I'm indihome with Telkomsel, both of them can't 😭😭😭😭</v>
      </c>
    </row>
    <row r="453" ht="15.75" customHeight="1">
      <c r="A453" s="3" t="s">
        <v>904</v>
      </c>
      <c r="B453" s="3" t="s">
        <v>905</v>
      </c>
      <c r="C453" s="3" t="str">
        <f>IFERROR(__xludf.DUMMYFUNCTION("GOOGLETRANSLATE(B453,""ID"",""EN"")"),"Wi-Fi Kostan = Indihome
SIM1 = Telkomsel.
Sim2 = by.u.
Given ujan, already wassalam")</f>
        <v>Wi-Fi Kostan = Indihome
SIM1 = Telkomsel.
Sim2 = by.u.
Given ujan, already wassalam</v>
      </c>
    </row>
    <row r="454" ht="15.75" customHeight="1">
      <c r="A454" s="3" t="s">
        <v>906</v>
      </c>
      <c r="B454" s="3" t="s">
        <v>907</v>
      </c>
      <c r="C454" s="3" t="str">
        <f>IFERROR(__xludf.DUMMYFUNCTION("GOOGLETRANSLATE(B454,""ID"",""EN"")"),"O Allah from Kmrn, when I want to see this KCON, I want to see Lee Know the internet, the mulu disorder is surprised, my schedule is happy to be the same as the internet, not Telkomsel doesn't indiHome")</f>
        <v>O Allah from Kmrn, when I want to see this KCON, I want to see Lee Know the internet, the mulu disorder is surprised, my schedule is happy to be the same as the internet, not Telkomsel doesn't indiHome</v>
      </c>
    </row>
    <row r="455" ht="15.75" customHeight="1">
      <c r="A455" s="3" t="s">
        <v>908</v>
      </c>
      <c r="B455" s="3" t="s">
        <v>909</v>
      </c>
      <c r="C455" s="3" t="str">
        <f>IFERROR(__xludf.DUMMYFUNCTION("GOOGLETRANSLATE(B455,""ID"",""EN"")"),"Indihome with Telkomsel down or not? GADAGA Laptop Masa Same PC Gabisa Connect Wifi Gabisa Connect Hotspot Tsel -___- Macem Which Aing Wants Nethers To Atuh Weh")</f>
        <v>Indihome with Telkomsel down or not? GADAGA Laptop Masa Same PC Gabisa Connect Wifi Gabisa Connect Hotspot Tsel -___- Macem Which Aing Wants Nethers To Atuh Weh</v>
      </c>
    </row>
    <row r="456" ht="15.75" customHeight="1">
      <c r="A456" s="3" t="s">
        <v>910</v>
      </c>
      <c r="B456" s="3" t="s">
        <v>911</v>
      </c>
      <c r="C456" s="3" t="str">
        <f>IFERROR(__xludf.DUMMYFUNCTION("GOOGLETRANSLATE(B456,""ID"",""EN"")"),"Information for all, Telkomgroup services have returned to normal, both Telkomsel and Indihome, the community can return to use digital services comfortably
#DigitalBisa.
#UntungindonesiaAyAyAy https://t.co/zfofxreco6.")</f>
        <v>Information for all, Telkomgroup services have returned to normal, both Telkomsel and Indihome, the community can return to use digital services comfortably
#DigitalBisa.
#UntungindonesiaAyAyAy https://t.co/zfofxreco6.</v>
      </c>
    </row>
    <row r="457" ht="15.75" customHeight="1">
      <c r="A457" s="3" t="s">
        <v>912</v>
      </c>
      <c r="B457" s="3" t="s">
        <v>913</v>
      </c>
      <c r="C457" s="3" t="str">
        <f>IFERROR(__xludf.DUMMYFUNCTION("GOOGLETRANSLATE(B457,""ID"",""EN"")"),"Wow, very good. Indihome and Telkomsel with the disturbance")</f>
        <v>Wow, very good. Indihome and Telkomsel with the disturbance</v>
      </c>
    </row>
    <row r="458" ht="15.75" customHeight="1">
      <c r="A458" s="3" t="s">
        <v>914</v>
      </c>
      <c r="B458" s="3" t="s">
        <v>915</v>
      </c>
      <c r="C458" s="3" t="str">
        <f>IFERROR(__xludf.DUMMYFUNCTION("GOOGLETRANSLATE(B458,""ID"",""EN"")"),"WiFi using Indihome Telkomsel data package is very bad at the njir")</f>
        <v>WiFi using Indihome Telkomsel data package is very bad at the njir</v>
      </c>
    </row>
    <row r="459" ht="15.75" customHeight="1">
      <c r="A459" s="3" t="s">
        <v>916</v>
      </c>
      <c r="B459" s="3" t="s">
        <v>917</v>
      </c>
      <c r="C459" s="3" t="str">
        <f>IFERROR(__xludf.DUMMYFUNCTION("GOOGLETRANSLATE(B459,""ID"",""EN"")"),"Indihome and Telkomsel are very goodssssssssssssssssssss")</f>
        <v>Indihome and Telkomsel are very goodssssssssssssssssssss</v>
      </c>
    </row>
    <row r="460" ht="15.75" customHeight="1">
      <c r="A460" s="3" t="s">
        <v>918</v>
      </c>
      <c r="B460" s="3" t="s">
        <v>919</v>
      </c>
      <c r="C460" s="3" t="str">
        <f>IFERROR(__xludf.DUMMYFUNCTION("GOOGLETRANSLATE(B460,""ID"",""EN"")"),"PT. TELKOM Indonesia Announces Indihome and Telkomsel services already returned to normal https://t.co/8ue4NlyR3G")</f>
        <v>PT. TELKOM Indonesia Announces Indihome and Telkomsel services already returned to normal https://t.co/8ue4NlyR3G</v>
      </c>
    </row>
    <row r="461" ht="15.75" customHeight="1">
      <c r="A461" s="3" t="s">
        <v>920</v>
      </c>
      <c r="B461" s="3" t="s">
        <v>921</v>
      </c>
      <c r="C461" s="3" t="str">
        <f>IFERROR(__xludf.DUMMYFUNCTION("GOOGLETRANSLATE(B461,""ID"",""EN"")"),"Byangin Pak Satpol using Telkomsel / Indihome BLM Send Send UDH Death Delan")</f>
        <v>Byangin Pak Satpol using Telkomsel / Indihome BLM Send Send UDH Death Delan</v>
      </c>
    </row>
    <row r="462" ht="15.75" customHeight="1">
      <c r="A462" s="3" t="s">
        <v>922</v>
      </c>
      <c r="B462" s="3" t="s">
        <v>923</v>
      </c>
      <c r="C462" s="3" t="str">
        <f>IFERROR(__xludf.DUMMYFUNCTION("GOOGLETRANSLATE(B462,""ID"",""EN"")"),"@_angelbaabyy even though I don't use Indihome what is Telkomsel 😭")</f>
        <v>@_angelbaabyy even though I don't use Indihome what is Telkomsel 😭</v>
      </c>
    </row>
    <row r="463" ht="15.75" customHeight="1">
      <c r="A463" s="3" t="s">
        <v>924</v>
      </c>
      <c r="B463" s="3" t="s">
        <v>925</v>
      </c>
      <c r="C463" s="3" t="str">
        <f>IFERROR(__xludf.DUMMYFUNCTION("GOOGLETRANSLATE(B463,""ID"",""EN"")"),"PT. TELKOM Indonesia (Persero) Tbk revealed that the entire Telkomgroup service either fixed broadband including IndiHome and Telkomsel's mobile broadband has returned to normal.
https://t.co/qakMT7MVJ5.")</f>
        <v>PT. TELKOM Indonesia (Persero) Tbk revealed that the entire Telkomgroup service either fixed broadband including IndiHome and Telkomsel's mobile broadband has returned to normal.
https://t.co/qakMT7MVJ5.</v>
      </c>
    </row>
    <row r="464" ht="15.75" customHeight="1">
      <c r="A464" s="3" t="s">
        <v>926</v>
      </c>
      <c r="B464" s="3" t="s">
        <v>927</v>
      </c>
      <c r="C464" s="3" t="str">
        <f>IFERROR(__xludf.DUMMYFUNCTION("GOOGLETRANSLATE(B464,""ID"",""EN"")"),"This is indihome with Telkomsel why is the ah😭")</f>
        <v>This is indihome with Telkomsel why is the ah😭</v>
      </c>
    </row>
    <row r="465" ht="15.75" customHeight="1">
      <c r="A465" s="3" t="s">
        <v>928</v>
      </c>
      <c r="B465" s="3" t="s">
        <v>929</v>
      </c>
      <c r="C465" s="3" t="str">
        <f>IFERROR(__xludf.DUMMYFUNCTION("GOOGLETRANSLATE(B465,""ID"",""EN"")"),"Hey Any Indonesians Can Agree? Why Is Telkomsel And Indihome So Fuckin Slow?")</f>
        <v>Hey Any Indonesians Can Agree? Why Is Telkomsel And Indihome So Fuckin Slow?</v>
      </c>
    </row>
    <row r="466" ht="15.75" customHeight="1">
      <c r="A466" s="3" t="s">
        <v>930</v>
      </c>
      <c r="B466" s="3" t="s">
        <v>931</v>
      </c>
      <c r="C466" s="3" t="str">
        <f>IFERROR(__xludf.DUMMYFUNCTION("GOOGLETRANSLATE(B466,""ID"",""EN"")"),"@ MDFB80 Telkomsel is slow, Indihome doesn't get internet at all")</f>
        <v>@ MDFB80 Telkomsel is slow, Indihome doesn't get internet at all</v>
      </c>
    </row>
    <row r="467" ht="15.75" customHeight="1">
      <c r="A467" s="3" t="s">
        <v>932</v>
      </c>
      <c r="B467" s="3" t="s">
        <v>933</v>
      </c>
      <c r="C467" s="3" t="str">
        <f>IFERROR(__xludf.DUMMYFUNCTION("GOOGLETRANSLATE(B467,""ID"",""EN"")"),"@Telkomsel solved after using another provider card. Thanks yes. Now indihome still down")</f>
        <v>@Telkomsel solved after using another provider card. Thanks yes. Now indihome still down</v>
      </c>
    </row>
    <row r="468" ht="15.75" customHeight="1">
      <c r="A468" s="3" t="s">
        <v>934</v>
      </c>
      <c r="B468" s="3" t="s">
        <v>935</v>
      </c>
      <c r="C468" s="3" t="str">
        <f>IFERROR(__xludf.DUMMYFUNCTION("GOOGLETRANSLATE(B468,""ID"",""EN"")"),"Is this Indihome with Telkomsel down again ????")</f>
        <v>Is this Indihome with Telkomsel down again ????</v>
      </c>
    </row>
    <row r="469" ht="15.75" customHeight="1">
      <c r="A469" s="3" t="s">
        <v>936</v>
      </c>
      <c r="B469" s="3" t="s">
        <v>937</v>
      </c>
      <c r="C469" s="3" t="str">
        <f>IFERROR(__xludf.DUMMYFUNCTION("GOOGLETRANSLATE(B469,""ID"",""EN"")"),"@Telkomsel is not https://t.co/NW3LDT4QTK. But the US card package internet network and @Indihome have a problem?")</f>
        <v>@Telkomsel is not https://t.co/NW3LDT4QTK. But the US card package internet network and @Indihome have a problem?</v>
      </c>
    </row>
    <row r="470" ht="15.75" customHeight="1">
      <c r="A470" s="3" t="s">
        <v>938</v>
      </c>
      <c r="B470" s="3" t="s">
        <v>939</v>
      </c>
      <c r="C470" s="3" t="str">
        <f>IFERROR(__xludf.DUMMYFUNCTION("GOOGLETRANSLATE(B470,""ID"",""EN"")"),"@ Tprabow87 Hi, Sis. Sorry so it's not comfortable. For information or complaints about https://t.co/4xeeetqbya and Indihome, please contact Telkom colleagues to be helped through:
1. Facebook: https://t.co/hngJy8SZQQ,
2. Twitter: https://t.co/JP9TMXJT3C,"&amp;" (1/2)")</f>
        <v>@ Tprabow87 Hi, Sis. Sorry so it's not comfortable. For information or complaints about https://t.co/4xeeetqbya and Indihome, please contact Telkom colleagues to be helped through:
1. Facebook: https://t.co/hngJy8SZQQ,
2. Twitter: https://t.co/JP9TMXJT3C, (1/2)</v>
      </c>
    </row>
    <row r="471" ht="15.75" customHeight="1">
      <c r="A471" s="3" t="s">
        <v>940</v>
      </c>
      <c r="B471" s="3" t="s">
        <v>941</v>
      </c>
      <c r="C471" s="3" t="str">
        <f>IFERROR(__xludf.DUMMYFUNCTION("GOOGLETRANSLATE(B471,""ID"",""EN"")"),"Indihome can't connect the internet, Telkomsel internet is slow. Try any offline theater you want to watch theater already")</f>
        <v>Indihome can't connect the internet, Telkomsel internet is slow. Try any offline theater you want to watch theater already</v>
      </c>
    </row>
    <row r="472" ht="15.75" customHeight="1">
      <c r="A472" s="3" t="s">
        <v>942</v>
      </c>
      <c r="B472" s="3" t="s">
        <v>943</v>
      </c>
      <c r="C472" s="3" t="str">
        <f>IFERROR(__xludf.DUMMYFUNCTION("GOOGLETRANSLATE(B472,""ID"",""EN"")"),"Telkomsel network with indihome why is it already, at 1 o'clock I ads zoom yaelah")</f>
        <v>Telkomsel network with indihome why is it already, at 1 o'clock I ads zoom yaelah</v>
      </c>
    </row>
    <row r="473" ht="15.75" customHeight="1">
      <c r="A473" s="3" t="s">
        <v>944</v>
      </c>
      <c r="B473" s="3" t="s">
        <v>945</v>
      </c>
      <c r="C473" s="3" t="str">
        <f>IFERROR(__xludf.DUMMYFUNCTION("GOOGLETRANSLATE(B473,""ID"",""EN"")"),"This internet signal #Indihome has been lost, #Telkomsel signal is also bad. Deliberately yes Double Team blocked work? @Indihome @Telkomsel.")</f>
        <v>This internet signal #Indihome has been lost, #Telkomsel signal is also bad. Deliberately yes Double Team blocked work? @Indihome @Telkomsel.</v>
      </c>
    </row>
    <row r="474" ht="15.75" customHeight="1">
      <c r="A474" s="3" t="s">
        <v>946</v>
      </c>
      <c r="B474" s="3" t="s">
        <v>947</v>
      </c>
      <c r="C474" s="3" t="str">
        <f>IFERROR(__xludf.DUMMYFUNCTION("GOOGLETRANSLATE(B474,""ID"",""EN"")"),"Indihome CCD, Telkomsel with AJ, TRS today studies via zoom🙂👍🏻")</f>
        <v>Indihome CCD, Telkomsel with AJ, TRS today studies via zoom🙂👍🏻</v>
      </c>
    </row>
    <row r="475" ht="15.75" customHeight="1">
      <c r="A475" s="3" t="s">
        <v>948</v>
      </c>
      <c r="B475" s="3" t="s">
        <v>949</v>
      </c>
      <c r="C475" s="3" t="str">
        <f>IFERROR(__xludf.DUMMYFUNCTION("GOOGLETRANSLATE(B475,""ID"",""EN"")"),"The South Kalimantan area is still the same with #Indihome who is not connected #Telkomsel who is a slow EIH taunya there is #ngibulvarianbaru")</f>
        <v>The South Kalimantan area is still the same with #Indihome who is not connected #Telkomsel who is a slow EIH taunya there is #ngibulvarianbaru</v>
      </c>
    </row>
    <row r="476" ht="15.75" customHeight="1">
      <c r="A476" s="3" t="s">
        <v>950</v>
      </c>
      <c r="B476" s="3" t="s">
        <v>951</v>
      </c>
      <c r="C476" s="3" t="str">
        <f>IFERROR(__xludf.DUMMYFUNCTION("GOOGLETRANSLATE(B476,""ID"",""EN"")"),"@IndihomCare Cau Fucked Indihome Error @Telkomsel Error finished this weekend")</f>
        <v>@IndihomCare Cau Fucked Indihome Error @Telkomsel Error finished this weekend</v>
      </c>
    </row>
    <row r="477" ht="15.75" customHeight="1">
      <c r="A477" s="3" t="s">
        <v>952</v>
      </c>
      <c r="B477" s="3" t="s">
        <v>953</v>
      </c>
      <c r="C477" s="3" t="str">
        <f>IFERROR(__xludf.DUMMYFUNCTION("GOOGLETRANSLATE(B477,""ID"",""EN"")"),"Sy as wifi user indihome and halo card.Memhon for telkomsel to free the bill 3 months next time Telkom must be responsible.")</f>
        <v>Sy as wifi user indihome and halo card.Memhon for telkomsel to free the bill 3 months next time Telkom must be responsible.</v>
      </c>
    </row>
    <row r="478" ht="15.75" customHeight="1">
      <c r="A478" s="3" t="s">
        <v>954</v>
      </c>
      <c r="B478" s="3" t="s">
        <v>955</v>
      </c>
      <c r="C478" s="3" t="str">
        <f>IFERROR(__xludf.DUMMYFUNCTION("GOOGLETRANSLATE(B478,""ID"",""EN"")"),"Indihome Telkomsel acted again")</f>
        <v>Indihome Telkomsel acted again</v>
      </c>
    </row>
    <row r="479" ht="15.75" customHeight="1">
      <c r="A479" s="3" t="s">
        <v>956</v>
      </c>
      <c r="B479" s="3" t="s">
        <v>957</v>
      </c>
      <c r="C479" s="3" t="str">
        <f>IFERROR(__xludf.DUMMYFUNCTION("GOOGLETRANSLATE(B479,""ID"",""EN"")"),"The South Kalimantan area #Indihome and #Telkomsel acting again ... it can't work on the task 😣")</f>
        <v>The South Kalimantan area #Indihome and #Telkomsel acting again ... it can't work on the task 😣</v>
      </c>
    </row>
    <row r="480" ht="15.75" customHeight="1">
      <c r="A480" s="3" t="s">
        <v>958</v>
      </c>
      <c r="B480" s="3" t="s">
        <v>959</v>
      </c>
      <c r="C480" s="3" t="str">
        <f>IFERROR(__xludf.DUMMYFUNCTION("GOOGLETRANSLATE(B480,""ID"",""EN"")"),"Indihome yampun why do you get it again, how long has it been like this @Indihome cape, it's just right when using a quota @telkomsel, it's also slow, what do you want the mood of the task of Si🥴")</f>
        <v>Indihome yampun why do you get it again, how long has it been like this @Indihome cape, it's just right when using a quota @telkomsel, it's also slow, what do you want the mood of the task of Si🥴</v>
      </c>
    </row>
    <row r="481" ht="15.75" customHeight="1">
      <c r="A481" s="3" t="s">
        <v>960</v>
      </c>
      <c r="B481" s="3" t="s">
        <v>961</v>
      </c>
      <c r="C481" s="3" t="str">
        <f>IFERROR(__xludf.DUMMYFUNCTION("GOOGLETRANSLATE(B481,""ID"",""EN"")"),"Back Slow #Indihome #Telkomsel area of ​​South Kalimantan")</f>
        <v>Back Slow #Indihome #Telkomsel area of ​​South Kalimantan</v>
      </c>
    </row>
    <row r="482" ht="15.75" customHeight="1">
      <c r="A482" s="3" t="s">
        <v>962</v>
      </c>
      <c r="B482" s="3" t="s">
        <v>963</v>
      </c>
      <c r="C482" s="3" t="str">
        <f>IFERROR(__xludf.DUMMYFUNCTION("GOOGLETRANSLATE(B482,""ID"",""EN"")"),"@maychalattee Indihome Telkomsel is also severe bet")</f>
        <v>@maychalattee Indihome Telkomsel is also severe bet</v>
      </c>
    </row>
    <row r="483" ht="15.75" customHeight="1">
      <c r="A483" s="3" t="s">
        <v>964</v>
      </c>
      <c r="B483" s="3" t="s">
        <v>965</v>
      </c>
      <c r="C483" s="3" t="str">
        <f>IFERROR(__xludf.DUMMYFUNCTION("GOOGLETRANSLATE(B483,""ID"",""EN"")"),"@Telkomsel indihome points kak not telkomsel points")</f>
        <v>@Telkomsel indihome points kak not telkomsel points</v>
      </c>
    </row>
    <row r="484" ht="15.75" customHeight="1">
      <c r="A484" s="3" t="s">
        <v>966</v>
      </c>
      <c r="B484" s="3" t="s">
        <v>967</v>
      </c>
      <c r="C484" s="3" t="str">
        <f>IFERROR(__xludf.DUMMYFUNCTION("GOOGLETRANSLATE(B484,""ID"",""EN"")"),"@Telkomcare @telkomsel @Indihome @IndihomCare.")</f>
        <v>@Telkomcare @telkomsel @Indihome @IndihomCare.</v>
      </c>
    </row>
    <row r="485" ht="15.75" customHeight="1">
      <c r="A485" s="3" t="s">
        <v>968</v>
      </c>
      <c r="B485" s="3" t="s">
        <v>969</v>
      </c>
      <c r="C485" s="3" t="str">
        <f>IFERROR(__xludf.DUMMYFUNCTION("GOOGLETRANSLATE(B485,""ID"",""EN"")"),"Indihome with Telkomsel why is it again 😭")</f>
        <v>Indihome with Telkomsel why is it again 😭</v>
      </c>
    </row>
    <row r="486" ht="15.75" customHeight="1">
      <c r="A486" s="3" t="s">
        <v>970</v>
      </c>
      <c r="B486" s="3" t="s">
        <v>971</v>
      </c>
      <c r="C486" s="3" t="str">
        <f>IFERROR(__xludf.DUMMYFUNCTION("GOOGLETRANSLATE(B486,""ID"",""EN"")"),"It's been a speed of fatigue, datengin the office asks to break up sm this provider. Boro-boro Open this wifi PK Telkomsel data package Aja Open Twitter does not appear image. Bye Indihome, Telkomsel 😡")</f>
        <v>It's been a speed of fatigue, datengin the office asks to break up sm this provider. Boro-boro Open this wifi PK Telkomsel data package Aja Open Twitter does not appear image. Bye Indihome, Telkomsel 😡</v>
      </c>
    </row>
    <row r="487" ht="15.75" customHeight="1">
      <c r="A487" s="3" t="s">
        <v>972</v>
      </c>
      <c r="B487" s="3" t="s">
        <v>973</v>
      </c>
      <c r="C487" s="3" t="str">
        <f>IFERROR(__xludf.DUMMYFUNCTION("GOOGLETRANSLATE(B487,""ID"",""EN"")"),"@Herrysis maybe because I was domiciled on the island of Sumatra, the impact of his disturbance was really briefly: 1 hour last Sunday. So on smoothly all either Telkomsel and Indihome.")</f>
        <v>@Herrysis maybe because I was domiciled on the island of Sumatra, the impact of his disturbance was really briefly: 1 hour last Sunday. So on smoothly all either Telkomsel and Indihome.</v>
      </c>
    </row>
    <row r="488" ht="15.75" customHeight="1">
      <c r="A488" s="3" t="s">
        <v>974</v>
      </c>
      <c r="B488" s="3" t="s">
        <v>975</v>
      </c>
      <c r="C488" s="3" t="str">
        <f>IFERROR(__xludf.DUMMYFUNCTION("GOOGLETRANSLATE(B488,""ID"",""EN"")"),"@Telkomsel Miin want to ask, so that the 4G signal is stable what is the best APN setting min? It's really sad that Indihome is slow, you want to use a card package, it doesn't help too: ((((https://t.co/iwe2e6htxf")</f>
        <v>@Telkomsel Miin want to ask, so that the 4G signal is stable what is the best APN setting min? It's really sad that Indihome is slow, you want to use a card package, it doesn't help too: ((((https://t.co/iwe2e6htxf</v>
      </c>
    </row>
    <row r="489" ht="15.75" customHeight="1">
      <c r="A489" s="3" t="s">
        <v>976</v>
      </c>
      <c r="B489" s="3" t="s">
        <v>977</v>
      </c>
      <c r="C489" s="3" t="str">
        <f>IFERROR(__xludf.DUMMYFUNCTION("GOOGLETRANSLATE(B489,""ID"",""EN"")"),"Telkomsel and Indihome are you still an error?")</f>
        <v>Telkomsel and Indihome are you still an error?</v>
      </c>
    </row>
    <row r="490" ht="15.75" customHeight="1">
      <c r="A490" s="3" t="s">
        <v>978</v>
      </c>
      <c r="B490" s="3" t="s">
        <v>979</v>
      </c>
      <c r="C490" s="3" t="str">
        <f>IFERROR(__xludf.DUMMYFUNCTION("GOOGLETRANSLATE(B490,""ID"",""EN"")"),"Loading mulu 😑
Telkomsel is the same as this indihome duh when it really is!")</f>
        <v>Loading mulu 😑
Telkomsel is the same as this indihome duh when it really is!</v>
      </c>
    </row>
    <row r="491" ht="15.75" customHeight="1">
      <c r="A491" s="3" t="s">
        <v>980</v>
      </c>
      <c r="B491" s="3" t="s">
        <v>981</v>
      </c>
      <c r="C491" s="3" t="str">
        <f>IFERROR(__xludf.DUMMYFUNCTION("GOOGLETRANSLATE(B491,""ID"",""EN"")"),"Indihome telogodhog, telomello telogoreng..ajurr gaweane")</f>
        <v>Indihome telogodhog, telomello telogoreng..ajurr gaweane</v>
      </c>
    </row>
    <row r="492" ht="15.75" customHeight="1">
      <c r="A492" s="3" t="s">
        <v>982</v>
      </c>
      <c r="B492" s="3" t="s">
        <v>983</v>
      </c>
      <c r="C492" s="3" t="str">
        <f>IFERROR(__xludf.DUMMYFUNCTION("GOOGLETRANSLATE(B492,""ID"",""EN"")"),"Ga Indihome, Ga Telkomsel
Ampas.")</f>
        <v>Ga Indihome, Ga Telkomsel
Ampas.</v>
      </c>
    </row>
    <row r="493" ht="15.75" customHeight="1">
      <c r="A493" s="3" t="s">
        <v>984</v>
      </c>
      <c r="B493" s="3" t="s">
        <v>985</v>
      </c>
      <c r="C493" s="3" t="str">
        <f>IFERROR(__xludf.DUMMYFUNCTION("GOOGLETRANSLATE(B493,""ID"",""EN"")"),"@hnifoo ya not connect nep, telkomsel with indihome interference for connection abroad")</f>
        <v>@hnifoo ya not connect nep, telkomsel with indihome interference for connection abroad</v>
      </c>
    </row>
    <row r="494" ht="15.75" customHeight="1">
      <c r="A494" s="3" t="s">
        <v>986</v>
      </c>
      <c r="B494" s="3" t="s">
        <v>987</v>
      </c>
      <c r="C494" s="3" t="str">
        <f>IFERROR(__xludf.DUMMYFUNCTION("GOOGLETRANSLATE(B494,""ID"",""EN"")"),"oath dah indihome sm telkomsel is eaten what megalodon is gmn")</f>
        <v>oath dah indihome sm telkomsel is eaten what megalodon is gmn</v>
      </c>
    </row>
    <row r="495" ht="15.75" customHeight="1">
      <c r="A495" s="3" t="s">
        <v>988</v>
      </c>
      <c r="B495" s="3" t="s">
        <v>989</v>
      </c>
      <c r="C495" s="3" t="str">
        <f>IFERROR(__xludf.DUMMYFUNCTION("GOOGLETRANSLATE(B495,""ID"",""EN"")"),"Telkom Group recovered service, Telkomsel and Indihome returned to normal https://t.co/HiefCqyjam")</f>
        <v>Telkom Group recovered service, Telkomsel and Indihome returned to normal https://t.co/HiefCqyjam</v>
      </c>
    </row>
    <row r="496" ht="15.75" customHeight="1">
      <c r="A496" s="3" t="s">
        <v>990</v>
      </c>
      <c r="B496" s="3" t="s">
        <v>991</v>
      </c>
      <c r="C496" s="3" t="str">
        <f>IFERROR(__xludf.DUMMYFUNCTION("GOOGLETRANSLATE(B496,""ID"",""EN"")"),"TELKOM: Telkomsel and Indihome services have recovered 100 percent https://t.co/1TZZ0CMT9J")</f>
        <v>TELKOM: Telkomsel and Indihome services have recovered 100 percent https://t.co/1TZZ0CMT9J</v>
      </c>
    </row>
    <row r="497" ht="15.75" customHeight="1">
      <c r="A497" s="3" t="s">
        <v>992</v>
      </c>
      <c r="B497" s="3" t="s">
        <v>993</v>
      </c>
      <c r="C497" s="3" t="str">
        <f>IFERROR(__xludf.DUMMYFUNCTION("GOOGLETRANSLATE(B497,""ID"",""EN"")"),"Telkom Make sure the IndiHome and Telkomsel network has returned to normal https://t.co/rosslnrxqez #Bogja #Jogja #JogjaStight https://t.co/s3thzNeJv7")</f>
        <v>Telkom Make sure the IndiHome and Telkomsel network has returned to normal https://t.co/rosslnrxqez #Bogja #Jogja #JogjaStight https://t.co/s3thzNeJv7</v>
      </c>
    </row>
    <row r="498" ht="15.75" customHeight="1">
      <c r="A498" s="3" t="s">
        <v>994</v>
      </c>
      <c r="B498" s="3" t="s">
        <v>995</v>
      </c>
      <c r="C498" s="3" t="str">
        <f>IFERROR(__xludf.DUMMYFUNCTION("GOOGLETRANSLATE(B498,""ID"",""EN"")"),"want sungkem sm all indihome sm telkomsel user who has been teased dah yaallah yesellah ni indosat gabener really")</f>
        <v>want sungkem sm all indihome sm telkomsel user who has been teased dah yaallah yesellah ni indosat gabener really</v>
      </c>
    </row>
    <row r="499" ht="15.75" customHeight="1">
      <c r="A499" s="3" t="s">
        <v>996</v>
      </c>
      <c r="B499" s="3" t="s">
        <v>997</v>
      </c>
      <c r="C499" s="3" t="str">
        <f>IFERROR(__xludf.DUMMYFUNCTION("GOOGLETRANSLATE(B499,""ID"",""EN"")"),"Gws dah telkomsel ama indihome")</f>
        <v>Gws dah telkomsel ama indihome</v>
      </c>
    </row>
    <row r="500" ht="15.75" customHeight="1">
      <c r="A500" s="3" t="s">
        <v>998</v>
      </c>
      <c r="B500" s="3" t="s">
        <v>999</v>
      </c>
      <c r="C500" s="3" t="str">
        <f>IFERROR(__xludf.DUMMYFUNCTION("GOOGLETRANSLATE(B500,""ID"",""EN"")"),"@Pancibozz Indihome / Telkomsel Trouble SLRUH INDON ...")</f>
        <v>@Pancibozz Indihome / Telkomsel Trouble SLRUH INDON ...</v>
      </c>
    </row>
    <row r="501" ht="15.75" customHeight="1">
      <c r="A501" s="3" t="s">
        <v>1000</v>
      </c>
      <c r="B501" s="3" t="s">
        <v>1001</v>
      </c>
      <c r="C501" s="3" t="str">
        <f>IFERROR(__xludf.DUMMYFUNCTION("GOOGLETRANSLATE(B501,""ID"",""EN"")"),"Telkom (TLKM) Call the Indihome and Telkomsel network has returned to normal https://t.co/PQ5540V51J")</f>
        <v>Telkom (TLKM) Call the Indihome and Telkomsel network has returned to normal https://t.co/PQ5540V51J</v>
      </c>
    </row>
    <row r="502" ht="15.75" customHeight="1">
      <c r="A502" s="3" t="s">
        <v>1002</v>
      </c>
      <c r="B502" s="3" t="s">
        <v>1003</v>
      </c>
      <c r="C502" s="3" t="str">
        <f>IFERROR(__xludf.DUMMYFUNCTION("GOOGLETRANSLATE(B502,""ID"",""EN"")"),"🐶: Provider users other than Telkomsel
Fitting telkom and indihome there is a trouble
🐶be Like:
""Yes, sorry for the internet, it's already back on the stone time there""
Fitting telkom and indihome already right
🐶be Like:
""For the hotspot, right, you"&amp;" use Telkom, which is fast, the promise is only using WA""")</f>
        <v>🐶: Provider users other than Telkomsel
Fitting telkom and indihome there is a trouble
🐶be Like:
"Yes, sorry for the internet, it's already back on the stone time there"
Fitting telkom and indihome already right
🐶be Like:
"For the hotspot, right, you use Telkom, which is fast, the promise is only using WA"</v>
      </c>
    </row>
    <row r="503" ht="15.75" customHeight="1">
      <c r="A503" s="3" t="s">
        <v>1004</v>
      </c>
      <c r="B503" s="3" t="s">
        <v>1005</v>
      </c>
      <c r="C503" s="3" t="str">
        <f>IFERROR(__xludf.DUMMYFUNCTION("GOOGLETRANSLATE(B503,""ID"",""EN"")"),"Telkom (TLKM) Call the Indihome and Telkomsel networks have returned to normal https://t.co/llNHCC5")</f>
        <v>Telkom (TLKM) Call the Indihome and Telkomsel networks have returned to normal https://t.co/llNHCC5</v>
      </c>
    </row>
    <row r="504" ht="15.75" customHeight="1">
      <c r="A504" s="3" t="s">
        <v>1006</v>
      </c>
      <c r="B504" s="3" t="s">
        <v>1007</v>
      </c>
      <c r="C504" s="3" t="str">
        <f>IFERROR(__xludf.DUMMYFUNCTION("GOOGLETRANSLATE(B504,""ID"",""EN"")"),"Indihome Telkomsel Fix Hanb * N Anti")</f>
        <v>Indihome Telkomsel Fix Hanb * N Anti</v>
      </c>
    </row>
    <row r="505" ht="15.75" customHeight="1">
      <c r="A505" s="3" t="s">
        <v>1008</v>
      </c>
      <c r="B505" s="3" t="s">
        <v>1009</v>
      </c>
      <c r="C505" s="3" t="str">
        <f>IFERROR(__xludf.DUMMYFUNCTION("GOOGLETRANSLATE(B505,""ID"",""EN"")"),"Surveiltates 2 days of Telkomsel is slow, indihome also slow, can't do it. until buying an XL card hoping smoothly, but it's just a magazine")</f>
        <v>Surveiltates 2 days of Telkomsel is slow, indihome also slow, can't do it. until buying an XL card hoping smoothly, but it's just a magazine</v>
      </c>
    </row>
    <row r="506" ht="15.75" customHeight="1">
      <c r="A506" s="3" t="s">
        <v>1010</v>
      </c>
      <c r="B506" s="3" t="s">
        <v>1011</v>
      </c>
      <c r="C506" s="3" t="str">
        <f>IFERROR(__xludf.DUMMYFUNCTION("GOOGLETRANSLATE(B506,""ID"",""EN"")"),"Really crying indihome network, telkomsel, by u disruption again .. this time sms same phone no can ... oh god servant ldr 🥲 https://t.co/yvgl2luiwo")</f>
        <v>Really crying indihome network, telkomsel, by u disruption again .. this time sms same phone no can ... oh god servant ldr 🥲 https://t.co/yvgl2luiwo</v>
      </c>
    </row>
    <row r="507" ht="15.75" customHeight="1">
      <c r="A507" s="3" t="s">
        <v>1012</v>
      </c>
      <c r="B507" s="3" t="s">
        <v>1013</v>
      </c>
      <c r="C507" s="3" t="str">
        <f>IFERROR(__xludf.DUMMYFUNCTION("GOOGLETRANSLATE(B507,""ID"",""EN"")"),"Telkom claims indihome network and telkomsel is normal
https://t.co/JyQyHWH9HJ.")</f>
        <v>Telkom claims indihome network and telkomsel is normal
https://t.co/JyQyHWH9HJ.</v>
      </c>
    </row>
    <row r="508" ht="15.75" customHeight="1">
      <c r="A508" s="3" t="s">
        <v>1014</v>
      </c>
      <c r="B508" s="3" t="s">
        <v>1015</v>
      </c>
      <c r="C508" s="3" t="str">
        <f>IFERROR(__xludf.DUMMYFUNCTION("GOOGLETRANSLATE(B508,""ID"",""EN"")"),"Telkomgroup announced, all Internet services both in IndiHome and cellular broadband owned by Telkomsel, which had experienced disruption had returned to normal.
https://t.co/0ke6lycpns.")</f>
        <v>Telkomgroup announced, all Internet services both in IndiHome and cellular broadband owned by Telkomsel, which had experienced disruption had returned to normal.
https://t.co/0ke6lycpns.</v>
      </c>
    </row>
    <row r="509" ht="15.75" customHeight="1">
      <c r="A509" s="3" t="s">
        <v>1016</v>
      </c>
      <c r="B509" s="3" t="s">
        <v>1017</v>
      </c>
      <c r="C509" s="3" t="str">
        <f>IFERROR(__xludf.DUMMYFUNCTION("GOOGLETRANSLATE(B509,""ID"",""EN"")"),"Mampus is even bullied 😌😌
Think of Gw Pabe Indihome with Telkomsel ...
A month can only be 500 to pay Telkomsel + Indihome. It's new from one person doang😆😆 the risk of work ... https://t.co/jkbshn5hrw")</f>
        <v>Mampus is even bullied 😌😌
Think of Gw Pabe Indihome with Telkomsel ...
A month can only be 500 to pay Telkomsel + Indihome. It's new from one person doang😆😆 the risk of work ... https://t.co/jkbshn5hrw</v>
      </c>
    </row>
    <row r="510" ht="15.75" customHeight="1">
      <c r="A510" s="3" t="s">
        <v>1018</v>
      </c>
      <c r="B510" s="3" t="s">
        <v>1019</v>
      </c>
      <c r="C510" s="3" t="str">
        <f>IFERROR(__xludf.DUMMYFUNCTION("GOOGLETRANSLATE(B510,""ID"",""EN"")"),"How is @telkomsel and @Indihome compensation for the disorders that occur and until now Indihome services are not stable?
Is there another compensation?
https://t.co/A4FTRAO0RV.")</f>
        <v>How is @telkomsel and @Indihome compensation for the disorders that occur and until now Indihome services are not stable?
Is there another compensation?
https://t.co/A4FTRAO0RV.</v>
      </c>
    </row>
    <row r="511" ht="15.75" customHeight="1">
      <c r="A511" s="3" t="s">
        <v>1020</v>
      </c>
      <c r="B511" s="3" t="s">
        <v>1021</v>
      </c>
      <c r="C511" s="3" t="str">
        <f>IFERROR(__xludf.DUMMYFUNCTION("GOOGLETRANSLATE(B511,""ID"",""EN"")"),"@Minsaga_ @papagum_ even though it's raining, if I use Indihome and he wears Telkomsel. It's the same, the operator likes Jelous.")</f>
        <v>@Minsaga_ @papagum_ even though it's raining, if I use Indihome and he wears Telkomsel. It's the same, the operator likes Jelous.</v>
      </c>
    </row>
    <row r="512" ht="15.75" customHeight="1">
      <c r="A512" s="3" t="s">
        <v>1022</v>
      </c>
      <c r="B512" s="3" t="s">
        <v>1023</v>
      </c>
      <c r="C512" s="3" t="str">
        <f>IFERROR(__xludf.DUMMYFUNCTION("GOOGLETRANSLATE(B512,""ID"",""EN"")"),"@inibamie aaa i seee hiwhiw ... it's slow to make emotions, already using the indihome card telkomsel also 😭.")</f>
        <v>@inibamie aaa i seee hiwhiw ... it's slow to make emotions, already using the indihome card telkomsel also 😭.</v>
      </c>
    </row>
    <row r="513" ht="15.75" customHeight="1">
      <c r="A513" s="3" t="s">
        <v>1024</v>
      </c>
      <c r="B513" s="3" t="s">
        <v>1025</v>
      </c>
      <c r="C513" s="3" t="str">
        <f>IFERROR(__xludf.DUMMYFUNCTION("GOOGLETRANSLATE(B513,""ID"",""EN"")"),"Indihome telkomsel byu babik🐒🐒")</f>
        <v>Indihome telkomsel byu babik🐒🐒</v>
      </c>
    </row>
    <row r="514" ht="15.75" customHeight="1">
      <c r="A514" s="3" t="s">
        <v>1026</v>
      </c>
      <c r="B514" s="3" t="s">
        <v>1027</v>
      </c>
      <c r="C514" s="3" t="str">
        <f>IFERROR(__xludf.DUMMYFUNCTION("GOOGLETRANSLATE(B514,""ID"",""EN"")"),"What's the telkomsel indihome gajelas bgt tbtb no service ?????")</f>
        <v>What's the telkomsel indihome gajelas bgt tbtb no service ?????</v>
      </c>
    </row>
    <row r="515" ht="15.75" customHeight="1">
      <c r="A515" s="3" t="s">
        <v>1028</v>
      </c>
      <c r="B515" s="3" t="s">
        <v>1029</v>
      </c>
      <c r="C515" s="3" t="str">
        <f>IFERROR(__xludf.DUMMYFUNCTION("GOOGLETRANSLATE(B515,""ID"",""EN"")"),"Telkomsel is the same as Indihome, it's error, but thank God, when it's right, it's fine, stop just before the VC starts, the neighbor of Stop Getok-Getok Hammer Renov is like a 5 minute VC starts. God is really good, good night, congratulate Dowoon's dre"&amp;"am")</f>
        <v>Telkomsel is the same as Indihome, it's error, but thank God, when it's right, it's fine, stop just before the VC starts, the neighbor of Stop Getok-Getok Hammer Renov is like a 5 minute VC starts. God is really good, good night, congratulate Dowoon's dream</v>
      </c>
    </row>
    <row r="516" ht="15.75" customHeight="1">
      <c r="A516" s="3" t="s">
        <v>1030</v>
      </c>
      <c r="B516" s="3" t="s">
        <v>1031</v>
      </c>
      <c r="C516" s="3" t="str">
        <f>IFERROR(__xludf.DUMMYFUNCTION("GOOGLETRANSLATE(B516,""ID"",""EN"")"),"@Elulavtuber isn't just indihome that is problematic but also itb (indihome telkomsel byu)")</f>
        <v>@Elulavtuber isn't just indihome that is problematic but also itb (indihome telkomsel byu)</v>
      </c>
    </row>
    <row r="517" ht="15.75" customHeight="1">
      <c r="A517" s="3" t="s">
        <v>1032</v>
      </c>
      <c r="B517" s="3" t="s">
        <v>1033</v>
      </c>
      <c r="C517" s="3" t="str">
        <f>IFERROR(__xludf.DUMMYFUNCTION("GOOGLETRANSLATE(B517,""ID"",""EN"")"),"Telkomsel with Indihome the network is very stable, never interference, it's good than others")</f>
        <v>Telkomsel with Indihome the network is very stable, never interference, it's good than others</v>
      </c>
    </row>
    <row r="518" ht="15.75" customHeight="1">
      <c r="A518" s="3" t="s">
        <v>1034</v>
      </c>
      <c r="B518" s="3" t="s">
        <v>1035</v>
      </c>
      <c r="C518" s="3" t="str">
        <f>IFERROR(__xludf.DUMMYFUNCTION("GOOGLETRANSLATE(B518,""ID"",""EN"")"),"wifi ku indihome, kartuku telkomsel, can't see pictures on twitter🙂 but tiktok smoothly")</f>
        <v>wifi ku indihome, kartuku telkomsel, can't see pictures on twitter🙂 but tiktok smoothly</v>
      </c>
    </row>
    <row r="519" ht="15.75" customHeight="1">
      <c r="A519" s="3" t="s">
        <v>1036</v>
      </c>
      <c r="B519" s="3" t="s">
        <v>1037</v>
      </c>
      <c r="C519" s="3" t="str">
        <f>IFERROR(__xludf.DUMMYFUNCTION("GOOGLETRANSLATE(B519,""ID"",""EN"")"),"@Indihome @Telkomsel.")</f>
        <v>@Indihome @Telkomsel.</v>
      </c>
    </row>
    <row r="520" ht="15.75" customHeight="1">
      <c r="A520" s="3" t="s">
        <v>1038</v>
      </c>
      <c r="B520" s="3" t="s">
        <v>1039</v>
      </c>
      <c r="C520" s="3" t="str">
        <f>IFERROR(__xludf.DUMMYFUNCTION("GOOGLETRANSLATE(B520,""ID"",""EN"")"),"@Indihome @Telkomsel u guys are the perfect combo for Makes Me Being angry Marrrrrrah 🤬🤬")</f>
        <v>@Indihome @Telkomsel u guys are the perfect combo for Makes Me Being angry Marrrrrrah 🤬🤬</v>
      </c>
    </row>
    <row r="521" ht="15.75" customHeight="1">
      <c r="A521" s="3" t="s">
        <v>1040</v>
      </c>
      <c r="B521" s="3" t="s">
        <v>1041</v>
      </c>
      <c r="C521" s="3" t="str">
        <f>IFERROR(__xludf.DUMMYFUNCTION("GOOGLETRANSLATE(B521,""ID"",""EN"")"),"Indihome Gabisa, Telkomsel Gabisa ...")</f>
        <v>Indihome Gabisa, Telkomsel Gabisa ...</v>
      </c>
    </row>
    <row r="522" ht="15.75" customHeight="1">
      <c r="A522" s="3" t="s">
        <v>1042</v>
      </c>
      <c r="B522" s="3" t="s">
        <v>1043</v>
      </c>
      <c r="C522" s="3" t="str">
        <f>IFERROR(__xludf.DUMMYFUNCTION("GOOGLETRANSLATE(B522,""ID"",""EN"")"),"want to arrive when Indihome Telkomsel is slow aaaaaarrghh")</f>
        <v>want to arrive when Indihome Telkomsel is slow aaaaaarrghh</v>
      </c>
    </row>
    <row r="523" ht="15.75" customHeight="1">
      <c r="A523" s="3" t="s">
        <v>1044</v>
      </c>
      <c r="B523" s="3" t="s">
        <v>1045</v>
      </c>
      <c r="C523" s="3" t="str">
        <f>IFERROR(__xludf.DUMMYFUNCTION("GOOGLETRANSLATE(B523,""ID"",""EN"")"),"@banjarbase 3, Telkomsel, with Indihome who became Indigo Network Wahini 🤣")</f>
        <v>@banjarbase 3, Telkomsel, with Indihome who became Indigo Network Wahini 🤣</v>
      </c>
    </row>
    <row r="524" ht="15.75" customHeight="1">
      <c r="A524" s="3" t="s">
        <v>1046</v>
      </c>
      <c r="B524" s="3" t="s">
        <v>1047</v>
      </c>
      <c r="C524" s="3" t="str">
        <f>IFERROR(__xludf.DUMMYFUNCTION("GOOGLETRANSLATE(B524,""ID"",""EN"")"),"@mer_pass @telkomsel @Indihome patient bangetttttt. Almost ilang Mood Order Meal, For Just Now To Order Wkwkwk")</f>
        <v>@mer_pass @telkomsel @Indihome patient bangetttttt. Almost ilang Mood Order Meal, For Just Now To Order Wkwkwk</v>
      </c>
    </row>
    <row r="525" ht="15.75" customHeight="1">
      <c r="A525" s="3" t="s">
        <v>1048</v>
      </c>
      <c r="B525" s="3" t="s">
        <v>1049</v>
      </c>
      <c r="C525" s="3" t="str">
        <f>IFERROR(__xludf.DUMMYFUNCTION("GOOGLETRANSLATE(B525,""ID"",""EN"")"),"@Humantolol @telkomsel @Indihome: ') SAARIZE YAAK")</f>
        <v>@Humantolol @telkomsel @Indihome: ') SAARIZE YAAK</v>
      </c>
    </row>
    <row r="526" ht="15.75" customHeight="1">
      <c r="A526" s="3" t="s">
        <v>1050</v>
      </c>
      <c r="B526" s="3" t="s">
        <v>1051</v>
      </c>
      <c r="C526" s="3" t="str">
        <f>IFERROR(__xludf.DUMMYFUNCTION("GOOGLETRANSLATE(B526,""ID"",""EN"")"),"@mer_pass @telkomsel @Indihome still. Want to order a new 1 hour food to the process. God is really good")</f>
        <v>@mer_pass @telkomsel @Indihome still. Want to order a new 1 hour food to the process. God is really good</v>
      </c>
    </row>
    <row r="527" ht="15.75" customHeight="1">
      <c r="A527" s="3" t="s">
        <v>1052</v>
      </c>
      <c r="B527" s="3" t="s">
        <v>1053</v>
      </c>
      <c r="C527" s="3" t="str">
        <f>IFERROR(__xludf.DUMMYFUNCTION("GOOGLETRANSLATE(B527,""ID"",""EN"")"),"@IndihomCare @Indihome @Telkomsel how come the internet is really problematic?
Access to https://t.co/bvagri8Bws, https://t.co/D2MKVMJFR1, https://t.co/9654ZioIHV, and most website resources outside, it can't be accessed. If possible, it's so slow like a"&amp;" snail https://t.co/L0HTE9acow")</f>
        <v>@IndihomCare @Indihome @Telkomsel how come the internet is really problematic?
Access to https://t.co/bvagri8Bws, https://t.co/D2MKVMJFR1, https://t.co/9654ZioIHV, and most website resources outside, it can't be accessed. If possible, it's so slow like a snail https://t.co/L0HTE9acow</v>
      </c>
    </row>
    <row r="528" ht="15.75" customHeight="1">
      <c r="A528" s="3" t="s">
        <v>1054</v>
      </c>
      <c r="B528" s="3" t="s">
        <v>1055</v>
      </c>
      <c r="C528" s="3" t="str">
        <f>IFERROR(__xludf.DUMMYFUNCTION("GOOGLETRANSLATE(B528,""ID"",""EN"")"),"Is this Telkomsel error until the network isn't indihome? Long time like to want to see photos.")</f>
        <v>Is this Telkomsel error until the network isn't indihome? Long time like to want to see photos.</v>
      </c>
    </row>
    <row r="529" ht="15.75" customHeight="1">
      <c r="A529" s="3" t="s">
        <v>1056</v>
      </c>
      <c r="B529" s="3" t="s">
        <v>1057</v>
      </c>
      <c r="C529" s="3" t="str">
        <f>IFERROR(__xludf.DUMMYFUNCTION("GOOGLETRANSLATE(B529,""ID"",""EN"")"),"@Agungnandito @Indihome @IndihomCare @NetflixID [2] Hopefully help. Thanks :) -Chandz.")</f>
        <v>@Agungnandito @Indihome @IndihomCare @NetflixID [2] Hopefully help. Thanks :) -Chandz.</v>
      </c>
    </row>
    <row r="530" ht="15.75" customHeight="1">
      <c r="A530" s="3" t="s">
        <v>1058</v>
      </c>
      <c r="B530" s="3" t="s">
        <v>1059</v>
      </c>
      <c r="C530" s="3" t="str">
        <f>IFERROR(__xludf.DUMMYFUNCTION("GOOGLETRANSLATE(B530,""ID"",""EN"")"),"@Agungnandito @Indihome @IndihomCare @NetflixID [1] Hi, Sis. Sorry so it's not comfortable. For information or complaints about https://t.co/4xeeetqbya and Indihome, please contact Telkom colleagues to be helped through:
1. Facebook: https://t.co/maxM250H"&amp;"N2,
2. Twitter: https://t.co/JP9TMXJT3C,
3. Telkom Call Center: 147.")</f>
        <v>@Agungnandito @Indihome @IndihomCare @NetflixID [1] Hi, Sis. Sorry so it's not comfortable. For information or complaints about https://t.co/4xeeetqbya and Indihome, please contact Telkom colleagues to be helped through:
1. Facebook: https://t.co/maxM250HN2,
2. Twitter: https://t.co/JP9TMXJT3C,
3. Telkom Call Center: 147.</v>
      </c>
    </row>
    <row r="531" ht="15.75" customHeight="1">
      <c r="A531" s="3" t="s">
        <v>1060</v>
      </c>
      <c r="B531" s="3" t="s">
        <v>1061</v>
      </c>
      <c r="C531" s="3" t="str">
        <f>IFERROR(__xludf.DUMMYFUNCTION("GOOGLETRANSLATE(B531,""ID"",""EN"")"),"Telkomsel disorders again .. Telkomsel signal ilang, indihome also dies")</f>
        <v>Telkomsel disorders again .. Telkomsel signal ilang, indihome also dies</v>
      </c>
    </row>
    <row r="532" ht="15.75" customHeight="1">
      <c r="A532" s="3" t="s">
        <v>1062</v>
      </c>
      <c r="B532" s="3" t="s">
        <v>1063</v>
      </c>
      <c r="C532" s="3" t="str">
        <f>IFERROR(__xludf.DUMMYFUNCTION("GOOGLETRANSLATE(B532,""ID"",""EN"")"),"@Humantolol @telkomsel @Indihome is still a disorder? how come it's normally normally")</f>
        <v>@Humantolol @telkomsel @Indihome is still a disorder? how come it's normally normally</v>
      </c>
    </row>
    <row r="533" ht="15.75" customHeight="1">
      <c r="A533" s="3" t="s">
        <v>1064</v>
      </c>
      <c r="B533" s="3" t="s">
        <v>1065</v>
      </c>
      <c r="C533" s="3" t="str">
        <f>IFERROR(__xludf.DUMMYFUNCTION("GOOGLETRANSLATE(B533,""ID"",""EN"")"),"I swear, I'm really good for both @telkomsel @Indihome")</f>
        <v>I swear, I'm really good for both @telkomsel @Indihome</v>
      </c>
    </row>
    <row r="534" ht="15.75" customHeight="1">
      <c r="A534" s="3" t="s">
        <v>1066</v>
      </c>
      <c r="B534" s="3" t="s">
        <v>1067</v>
      </c>
      <c r="C534" s="3" t="str">
        <f>IFERROR(__xludf.DUMMYFUNCTION("GOOGLETRANSLATE(B534,""ID"",""EN"")"),"@SugarLIDERRZ Astagfirullah Cha, the ugly prayer always returns to yourself. Briefly indihome you broke up on Telkomsel 3g want ????")</f>
        <v>@SugarLIDERRZ Astagfirullah Cha, the ugly prayer always returns to yourself. Briefly indihome you broke up on Telkomsel 3g want ????</v>
      </c>
    </row>
    <row r="535" ht="15.75" customHeight="1">
      <c r="A535" s="3" t="s">
        <v>1068</v>
      </c>
      <c r="B535" s="3" t="s">
        <v>1069</v>
      </c>
      <c r="C535" s="3" t="str">
        <f>IFERROR(__xludf.DUMMYFUNCTION("GOOGLETRANSLATE(B535,""ID"",""EN"")"),"This is Telkomsel with Indihome to block Quora What is what? I opened from it can't. Really bad. Emang Quora Porn Site What Ampe Blocked to Gini.")</f>
        <v>This is Telkomsel with Indihome to block Quora What is what? I opened from it can't. Really bad. Emang Quora Porn Site What Ampe Blocked to Gini.</v>
      </c>
    </row>
    <row r="536" ht="15.75" customHeight="1">
      <c r="A536" s="3" t="s">
        <v>1070</v>
      </c>
      <c r="B536" s="3" t="s">
        <v>1071</v>
      </c>
      <c r="C536" s="3" t="str">
        <f>IFERROR(__xludf.DUMMYFUNCTION("GOOGLETRANSLATE(B536,""ID"",""EN"")"),"@Telkomsel woi this indihome why please ya yutub buffer2")</f>
        <v>@Telkomsel woi this indihome why please ya yutub buffer2</v>
      </c>
    </row>
    <row r="537" ht="15.75" customHeight="1">
      <c r="A537" s="3" t="s">
        <v>1072</v>
      </c>
      <c r="B537" s="3" t="s">
        <v>1073</v>
      </c>
      <c r="C537" s="3" t="str">
        <f>IFERROR(__xludf.DUMMYFUNCTION("GOOGLETRANSLATE(B537,""ID"",""EN"")"),"The Struggle When You Used Indihome and Telkomsel is Real")</f>
        <v>The Struggle When You Used Indihome and Telkomsel is Real</v>
      </c>
    </row>
    <row r="538" ht="15.75" customHeight="1">
      <c r="A538" s="3" t="s">
        <v>1074</v>
      </c>
      <c r="B538" s="3" t="s">
        <v>1075</v>
      </c>
      <c r="C538" s="3" t="str">
        <f>IFERROR(__xludf.DUMMYFUNCTION("GOOGLETRANSLATE(B538,""ID"",""EN"")"),"Hello User Indihome and Telkomsel, repair of underwater cables it takes a minimum of one month. Be patient.")</f>
        <v>Hello User Indihome and Telkomsel, repair of underwater cables it takes a minimum of one month. Be patient.</v>
      </c>
    </row>
    <row r="539" ht="15.75" customHeight="1">
      <c r="A539" s="3" t="s">
        <v>1076</v>
      </c>
      <c r="B539" s="3" t="s">
        <v>1077</v>
      </c>
      <c r="C539" s="3" t="str">
        <f>IFERROR(__xludf.DUMMYFUNCTION("GOOGLETRANSLATE(B539,""ID"",""EN"")"),"@Telkomsel @balenciagun @Indihome @by_ID dick. Then like that? Is there a follow-up? Bullshit pork")</f>
        <v>@Telkomsel @balenciagun @Indihome @by_ID dick. Then like that? Is there a follow-up? Bullshit pork</v>
      </c>
    </row>
    <row r="540" ht="15.75" customHeight="1">
      <c r="A540" s="3" t="s">
        <v>1078</v>
      </c>
      <c r="B540" s="3" t="s">
        <v>1079</v>
      </c>
      <c r="C540" s="3" t="str">
        <f>IFERROR(__xludf.DUMMYFUNCTION("GOOGLETRANSLATE(B540,""ID"",""EN"")"),"@BalyCiagun @Indihome @yyu_id please brother infokan the following data via DM so that the check and privacy of the data is maintained:
1. cellphone number,
2. The date and time of the incident,
3. Location (kelurahan, sub-district and city)
4. Other Telk"&amp;"omsel numbers that are in touch. TKS :) -Chandz (2/2)")</f>
        <v>@BalyCiagun @Indihome @yyu_id please brother infokan the following data via DM so that the check and privacy of the data is maintained:
1. cellphone number,
2. The date and time of the incident,
3. Location (kelurahan, sub-district and city)
4. Other Telkomsel numbers that are in touch. TKS :) -Chandz (2/2)</v>
      </c>
    </row>
    <row r="541" ht="15.75" customHeight="1">
      <c r="A541" s="3" t="s">
        <v>1080</v>
      </c>
      <c r="B541" s="3" t="s">
        <v>1081</v>
      </c>
      <c r="C541" s="3" t="str">
        <f>IFERROR(__xludf.DUMMYFUNCTION("GOOGLETRANSLATE(B541,""ID"",""EN"")"),"@BalyCiagun @Indihome @byu_id Hai, Sis. Sorry so it's not comfortable. If what is meant by network complaints that cause slow internet access, can the brother try to refresh the network by off-right data service a few moments, then on-right back? If it ha"&amp;"s and remain the same too, (1/2)")</f>
        <v>@BalyCiagun @Indihome @byu_id Hai, Sis. Sorry so it's not comfortable. If what is meant by network complaints that cause slow internet access, can the brother try to refresh the network by off-right data service a few moments, then on-right back? If it has and remain the same too, (1/2)</v>
      </c>
    </row>
    <row r="542" ht="15.75" customHeight="1">
      <c r="A542" s="3" t="s">
        <v>1082</v>
      </c>
      <c r="B542" s="3" t="s">
        <v>1083</v>
      </c>
      <c r="C542" s="3" t="str">
        <f>IFERROR(__xludf.DUMMYFUNCTION("GOOGLETRANSLATE(B542,""ID"",""EN"")"),"@Indihome this is how the internet is Haloo @telkomsel @byu_id")</f>
        <v>@Indihome this is how the internet is Haloo @telkomsel @byu_id</v>
      </c>
    </row>
    <row r="543" ht="15.75" customHeight="1">
      <c r="A543" s="3" t="s">
        <v>1084</v>
      </c>
      <c r="B543" s="3" t="s">
        <v>1085</v>
      </c>
      <c r="C543" s="3" t="str">
        <f>IFERROR(__xludf.DUMMYFUNCTION("GOOGLETRANSLATE(B543,""ID"",""EN"")"),"@pricilvernka try repeat. 2 days of slowness is very slow. But Telkomsel isn't Lola. Just indihome just")</f>
        <v>@pricilvernka try repeat. 2 days of slowness is very slow. But Telkomsel isn't Lola. Just indihome just</v>
      </c>
    </row>
    <row r="544" ht="15.75" customHeight="1">
      <c r="A544" s="3" t="s">
        <v>1086</v>
      </c>
      <c r="B544" s="3" t="s">
        <v>1087</v>
      </c>
      <c r="C544" s="3" t="str">
        <f>IFERROR(__xludf.DUMMYFUNCTION("GOOGLETRANSLATE(B544,""ID"",""EN"")"),"Oh God, this is the vows of Indihome Telkomsel severe, the lag (T_T) 😭😭😭")</f>
        <v>Oh God, this is the vows of Indihome Telkomsel severe, the lag (T_T) 😭😭😭</v>
      </c>
    </row>
    <row r="545" ht="15.75" customHeight="1">
      <c r="A545" s="3" t="s">
        <v>1088</v>
      </c>
      <c r="B545" s="3" t="s">
        <v>1089</v>
      </c>
      <c r="C545" s="3" t="str">
        <f>IFERROR(__xludf.DUMMYFUNCTION("GOOGLETRANSLATE(B545,""ID"",""EN"")"),"pls indihome / telkomsel don't like it anymore, I want Marathon Squid Game 😭")</f>
        <v>pls indihome / telkomsel don't like it anymore, I want Marathon Squid Game 😭</v>
      </c>
    </row>
    <row r="546" ht="15.75" customHeight="1">
      <c r="A546" s="3" t="s">
        <v>1090</v>
      </c>
      <c r="B546" s="3" t="s">
        <v>1091</v>
      </c>
      <c r="C546" s="3" t="str">
        <f>IFERROR(__xludf.DUMMYFUNCTION("GOOGLETRANSLATE(B546,""ID"",""EN"")"),"Telkom revealed that Indihome and Telkomsel internet services have recovered 100%. Then, how are you repairing the jacse sea cable? https://t.co/yskiejdi8.")</f>
        <v>Telkom revealed that Indihome and Telkomsel internet services have recovered 100%. Then, how are you repairing the jacse sea cable? https://t.co/yskiejdi8.</v>
      </c>
    </row>
    <row r="547" ht="15.75" customHeight="1">
      <c r="A547" s="3" t="s">
        <v>1092</v>
      </c>
      <c r="B547" s="3" t="s">
        <v>1093</v>
      </c>
      <c r="C547" s="3" t="str">
        <f>IFERROR(__xludf.DUMMYFUNCTION("GOOGLETRANSLATE(B547,""ID"",""EN"")"),"@Theblyatman_ indihome 🤝 Telkomsel")</f>
        <v>@Theblyatman_ indihome 🤝 Telkomsel</v>
      </c>
    </row>
    <row r="548" ht="15.75" customHeight="1">
      <c r="A548" s="3" t="s">
        <v>1094</v>
      </c>
      <c r="B548" s="3" t="s">
        <v>1095</v>
      </c>
      <c r="C548" s="3" t="str">
        <f>IFERROR(__xludf.DUMMYFUNCTION("GOOGLETRANSLATE(B548,""ID"",""EN"")"),"aholah woi ugly bgt indihome ama telkomsel")</f>
        <v>aholah woi ugly bgt indihome ama telkomsel</v>
      </c>
    </row>
    <row r="549" ht="15.75" customHeight="1">
      <c r="A549" s="3" t="s">
        <v>1096</v>
      </c>
      <c r="B549" s="3" t="s">
        <v>1097</v>
      </c>
      <c r="C549" s="3" t="str">
        <f>IFERROR(__xludf.DUMMYFUNCTION("GOOGLETRANSLATE(B549,""ID"",""EN"")"),"Dienakno Rek Disorders @Indihome @Telkomsel, Dijarno is comfortable. Tuman.")</f>
        <v>Dienakno Rek Disorders @Indihome @Telkomsel, Dijarno is comfortable. Tuman.</v>
      </c>
    </row>
    <row r="550" ht="15.75" customHeight="1">
      <c r="A550" s="3" t="s">
        <v>1098</v>
      </c>
      <c r="B550" s="3" t="s">
        <v>1099</v>
      </c>
      <c r="C550" s="3" t="str">
        <f>IFERROR(__xludf.DUMMYFUNCTION("GOOGLETRANSLATE(B550,""ID"",""EN"")"),"There is indihome compensation
#Berita #Beritater #BeritaJogja #BerJakarta #News #NewsUpdate #VIRAL #VIRALTOK #VIRALTWITTHTN #TECHNOLOGY #TECHNO #TELKOMSEL #TELKOMSELDOWN #TelkomDown #Telkom #Indihome #IndihomeGangguan #Indihomedown https://t.co/S8FS6Z5ZP"&amp;"X")</f>
        <v>There is indihome compensation
#Berita #Beritater #BeritaJogja #BerJakarta #News #NewsUpdate #VIRAL #VIRALTOK #VIRALTWITTHTN #TECHNOLOGY #TECHNO #TELKOMSEL #TELKOMSELDOWN #TelkomDown #Telkom #Indihome #IndihomeGangguan #Indihomedown https://t.co/S8FS6Z5ZPX</v>
      </c>
    </row>
    <row r="551" ht="15.75" customHeight="1">
      <c r="A551" s="3" t="s">
        <v>1100</v>
      </c>
      <c r="B551" s="3" t="s">
        <v>1101</v>
      </c>
      <c r="C551" s="3" t="str">
        <f>IFERROR(__xludf.DUMMYFUNCTION("GOOGLETRANSLATE(B551,""ID"",""EN"")"),"Indihome is an intermediary to collect sin, thanks to the connection, most of the users often make words that smell of nurse and even Makian. Likewise with Telkomsel and By.u")</f>
        <v>Indihome is an intermediary to collect sin, thanks to the connection, most of the users often make words that smell of nurse and even Makian. Likewise with Telkomsel and By.u</v>
      </c>
    </row>
    <row r="552" ht="15.75" customHeight="1">
      <c r="A552" s="3" t="s">
        <v>1102</v>
      </c>
      <c r="B552" s="3" t="s">
        <v>1103</v>
      </c>
      <c r="C552" s="3" t="str">
        <f>IFERROR(__xludf.DUMMYFUNCTION("GOOGLETRANSLATE(B552,""ID"",""EN"")"),"I haven't heard customer news whether it can compensate additional GB data for Telkomsel or free IndiHome shows some certain periods or telkomselhalo or indihome bills. https://t.co/q88L04i7KH.")</f>
        <v>I haven't heard customer news whether it can compensate additional GB data for Telkomsel or free IndiHome shows some certain periods or telkomselhalo or indihome bills. https://t.co/q88L04i7KH.</v>
      </c>
    </row>
    <row r="553" ht="15.75" customHeight="1">
      <c r="A553" s="3" t="s">
        <v>1104</v>
      </c>
      <c r="B553" s="3" t="s">
        <v>1105</v>
      </c>
      <c r="C553" s="3" t="str">
        <f>IFERROR(__xludf.DUMMYFUNCTION("GOOGLETRANSLATE(B553,""ID"",""EN"")"),"Indihome and Telkomsel please work for a while
this is how you want to go to college can't be able to get a signal")</f>
        <v>Indihome and Telkomsel please work for a while
this is how you want to go to college can't be able to get a signal</v>
      </c>
    </row>
    <row r="554" ht="15.75" customHeight="1">
      <c r="A554" s="3" t="s">
        <v>1106</v>
      </c>
      <c r="B554" s="3" t="s">
        <v>1107</v>
      </c>
      <c r="C554" s="3" t="str">
        <f>IFERROR(__xludf.DUMMYFUNCTION("GOOGLETRANSLATE(B554,""ID"",""EN"")"),"Good news, Telkom Claim Indihome services and Telkomsel return to normal https://t.co/hlyj0rtMBS https://t.co/ycbch1B7KB")</f>
        <v>Good news, Telkom Claim Indihome services and Telkomsel return to normal https://t.co/hlyj0rtMBS https://t.co/ycbch1B7KB</v>
      </c>
    </row>
    <row r="555" ht="15.75" customHeight="1">
      <c r="A555" s="3" t="s">
        <v>1108</v>
      </c>
      <c r="B555" s="3" t="s">
        <v>1109</v>
      </c>
      <c r="C555" s="3" t="str">
        <f>IFERROR(__xludf.DUMMYFUNCTION("GOOGLETRANSLATE(B555,""ID"",""EN"")"),"Telkomsel and Indihome are still chaotic in their siny. what fuck the download period of netflix I can't play it so weak the signal 🙂")</f>
        <v>Telkomsel and Indihome are still chaotic in their siny. what fuck the download period of netflix I can't play it so weak the signal 🙂</v>
      </c>
    </row>
    <row r="556" ht="15.75" customHeight="1">
      <c r="A556" s="3" t="s">
        <v>1110</v>
      </c>
      <c r="B556" s="3" t="s">
        <v>1111</v>
      </c>
      <c r="C556" s="3" t="str">
        <f>IFERROR(__xludf.DUMMYFUNCTION("GOOGLETRANSLATE(B556,""ID"",""EN"")"),"Failed to Intuctert Gara2 Indihome Same Telkomsel")</f>
        <v>Failed to Intuctert Gara2 Indihome Same Telkomsel</v>
      </c>
    </row>
    <row r="557" ht="15.75" customHeight="1">
      <c r="A557" s="3" t="s">
        <v>1112</v>
      </c>
      <c r="B557" s="3" t="s">
        <v>1113</v>
      </c>
      <c r="C557" s="3" t="str">
        <f>IFERROR(__xludf.DUMMYFUNCTION("GOOGLETRANSLATE(B557,""ID"",""EN"")"),"@iam_mrfrog indihome no disorder, klo telkomsel instead smoothly")</f>
        <v>@iam_mrfrog indihome no disorder, klo telkomsel instead smoothly</v>
      </c>
    </row>
    <row r="558" ht="15.75" customHeight="1">
      <c r="A558" s="3" t="s">
        <v>1114</v>
      </c>
      <c r="B558" s="3" t="s">
        <v>1115</v>
      </c>
      <c r="C558" s="3" t="str">
        <f>IFERROR(__xludf.DUMMYFUNCTION("GOOGLETRANSLATE(B558,""ID"",""EN"")"),"@Wishicouldx UDH uses Indihome WiFi. I use Telkomsel data packages. Udh can't say anymore")</f>
        <v>@Wishicouldx UDH uses Indihome WiFi. I use Telkomsel data packages. Udh can't say anymore</v>
      </c>
    </row>
    <row r="559" ht="15.75" customHeight="1">
      <c r="A559" s="3" t="s">
        <v>1116</v>
      </c>
      <c r="B559" s="3" t="s">
        <v>1117</v>
      </c>
      <c r="C559" s="3" t="str">
        <f>IFERROR(__xludf.DUMMYFUNCTION("GOOGLETRANSLATE(B559,""ID"",""EN"")"),"@Fidiicha @IndihomCare [1] Hi, Sis Icha. Sorry so it's not comfortable. For information or complaints about https://t.co/4xeeetqbya and Indihome, please contact Telkom colleagues to be helped through:
1. Facebook: https://t.co/maxM250HN2,
2. Twitter: http"&amp;"s://t.co/JP9TMXJT3C,
3. Telkom Call Center: 147.")</f>
        <v>@Fidiicha @IndihomCare [1] Hi, Sis Icha. Sorry so it's not comfortable. For information or complaints about https://t.co/4xeeetqbya and Indihome, please contact Telkom colleagues to be helped through:
1. Facebook: https://t.co/maxM250HN2,
2. Twitter: https://t.co/JP9TMXJT3C,
3. Telkom Call Center: 147.</v>
      </c>
    </row>
    <row r="560" ht="15.75" customHeight="1">
      <c r="A560" s="3" t="s">
        <v>1118</v>
      </c>
      <c r="B560" s="3" t="s">
        <v>1119</v>
      </c>
      <c r="C560" s="3" t="str">
        <f>IFERROR(__xludf.DUMMYFUNCTION("GOOGLETRANSLATE(B560,""ID"",""EN"")"),"@Indihome @Telkomsel @ E100SS https://t.co/6EKYT8Y5RO")</f>
        <v>@Indihome @Telkomsel @ E100SS https://t.co/6EKYT8Y5RO</v>
      </c>
    </row>
    <row r="561" ht="15.75" customHeight="1">
      <c r="A561" s="3" t="s">
        <v>1120</v>
      </c>
      <c r="B561" s="3" t="s">
        <v>1121</v>
      </c>
      <c r="C561" s="3" t="str">
        <f>IFERROR(__xludf.DUMMYFUNCTION("GOOGLETRANSLATE(B561,""ID"",""EN"")"),"@lxvly_prkjm Telkomsel huh? Indihome?")</f>
        <v>@lxvly_prkjm Telkomsel huh? Indihome?</v>
      </c>
    </row>
    <row r="562" ht="15.75" customHeight="1">
      <c r="A562" s="3" t="s">
        <v>1122</v>
      </c>
      <c r="B562" s="3" t="s">
        <v>1123</v>
      </c>
      <c r="C562" s="3" t="str">
        <f>IFERROR(__xludf.DUMMYFUNCTION("GOOGLETRANSLATE(B562,""ID"",""EN"")"),"really really this is telkomsel sm indihome😭")</f>
        <v>really really this is telkomsel sm indihome😭</v>
      </c>
    </row>
    <row r="563" ht="15.75" customHeight="1">
      <c r="A563" s="3" t="s">
        <v>1124</v>
      </c>
      <c r="B563" s="3" t="s">
        <v>1125</v>
      </c>
      <c r="C563" s="3" t="str">
        <f>IFERROR(__xludf.DUMMYFUNCTION("GOOGLETRANSLATE(B563,""ID"",""EN"")"),"Haloooo @telkomsel @telkomcare @TelkomIndonesia @Indihome @IndihomeCecare There is info about network disorders or network care in the area of ​​Pontianak City and surrounding areas ??")</f>
        <v>Haloooo @telkomsel @telkomcare @TelkomIndonesia @Indihome @IndihomeCecare There is info about network disorders or network care in the area of ​​Pontianak City and surrounding areas ??</v>
      </c>
    </row>
    <row r="564" ht="15.75" customHeight="1">
      <c r="A564" s="3" t="s">
        <v>1126</v>
      </c>
      <c r="B564" s="3" t="s">
        <v>1127</v>
      </c>
      <c r="C564" s="3" t="str">
        <f>IFERROR(__xludf.DUMMYFUNCTION("GOOGLETRANSLATE(B564,""ID"",""EN"")"),"Xl is really smart, follow the ugly signal in the middle of IndiHome &amp; amp; Telkomsel down so let me close because of the ramean user tsel sm indihome which is in protest 🙂")</f>
        <v>Xl is really smart, follow the ugly signal in the middle of IndiHome &amp; amp; Telkomsel down so let me close because of the ramean user tsel sm indihome which is in protest 🙂</v>
      </c>
    </row>
    <row r="565" ht="15.75" customHeight="1">
      <c r="A565" s="3" t="s">
        <v>1128</v>
      </c>
      <c r="B565" s="3" t="s">
        <v>1129</v>
      </c>
      <c r="C565" s="3" t="str">
        <f>IFERROR(__xludf.DUMMYFUNCTION("GOOGLETRANSLATE(B565,""ID"",""EN"")"),"Telkomsel Indihome is the same !!!! pig")</f>
        <v>Telkomsel Indihome is the same !!!! pig</v>
      </c>
    </row>
    <row r="566" ht="15.75" customHeight="1">
      <c r="A566" s="3" t="s">
        <v>1130</v>
      </c>
      <c r="B566" s="3" t="s">
        <v>1131</v>
      </c>
      <c r="C566" s="3" t="str">
        <f>IFERROR(__xludf.DUMMYFUNCTION("GOOGLETRANSLATE(B566,""ID"",""EN"")"),"Want a 100k discount snack in Raena GA Bible with @Indihome &amp; amp; @Telkomsel. Try using both nothing can. Uda uda make me save 🙃 https://t.co/xqhmur8lnh")</f>
        <v>Want a 100k discount snack in Raena GA Bible with @Indihome &amp; amp; @Telkomsel. Try using both nothing can. Uda uda make me save 🙃 https://t.co/xqhmur8lnh</v>
      </c>
    </row>
    <row r="567" ht="15.75" customHeight="1">
      <c r="A567" s="3" t="s">
        <v>1132</v>
      </c>
      <c r="B567" s="3" t="s">
        <v>1133</v>
      </c>
      <c r="C567" s="3" t="str">
        <f>IFERROR(__xludf.DUMMYFUNCTION("GOOGLETRANSLATE(B567,""ID"",""EN"")"),"Hi Statisticians!
Lately, Indihome and Telkomsel services are experiencing disruption to become one of the trending topics in Indonesia, here. Many people complain about them.
Do you become one that is affected by this disorder?
#StatisticsauII https:/"&amp;"/t.co/riiuEPWBE4.")</f>
        <v>Hi Statisticians!
Lately, Indihome and Telkomsel services are experiencing disruption to become one of the trending topics in Indonesia, here. Many people complain about them.
Do you become one that is affected by this disorder?
#StatisticsauII https://t.co/riiuEPWBE4.</v>
      </c>
    </row>
    <row r="568" ht="15.75" customHeight="1">
      <c r="A568" s="3" t="s">
        <v>1134</v>
      </c>
      <c r="B568" s="3" t="s">
        <v>1135</v>
      </c>
      <c r="C568" s="3" t="str">
        <f>IFERROR(__xludf.DUMMYFUNCTION("GOOGLETRANSLATE(B568,""ID"",""EN"")"),"Hopefully PAS MC BSK Telkomsel + Indihome is friends")</f>
        <v>Hopefully PAS MC BSK Telkomsel + Indihome is friends</v>
      </c>
    </row>
    <row r="569" ht="15.75" customHeight="1">
      <c r="A569" s="3" t="s">
        <v>1136</v>
      </c>
      <c r="B569" s="3" t="s">
        <v>1137</v>
      </c>
      <c r="C569" s="3" t="str">
        <f>IFERROR(__xludf.DUMMYFUNCTION("GOOGLETRANSLATE(B569,""ID"",""EN"")"),"Gangerti bgt yes this is wrong indihome telkomsel what mbca that makes trouble essent sucks uuuuuuuuu gbs transaction")</f>
        <v>Gangerti bgt yes this is wrong indihome telkomsel what mbca that makes trouble essent sucks uuuuuuuuu gbs transaction</v>
      </c>
    </row>
    <row r="570" ht="15.75" customHeight="1">
      <c r="A570" s="3" t="s">
        <v>1138</v>
      </c>
      <c r="B570" s="3" t="s">
        <v>1139</v>
      </c>
      <c r="C570" s="3" t="str">
        <f>IFERROR(__xludf.DUMMYFUNCTION("GOOGLETRANSLATE(B570,""ID"",""EN"")"),"@ekalinart is ...
Yes emg Telkomsel package I admit MiHil compared to other providers
Geez, just know.
Gara2 Indihome my house is connected &amp; amp; It can be used by my mother Zoom Kirain Udh healed.
EMG Indihomennya LG Ga Strong To Open Genshin Klo In My"&amp;" House
Yes, if it's in Rays, you will take apolodias")</f>
        <v>@ekalinart is ...
Yes emg Telkomsel package I admit MiHil compared to other providers
Geez, just know.
Gara2 Indihome my house is connected &amp; amp; It can be used by my mother Zoom Kirain Udh healed.
EMG Indihomennya LG Ga Strong To Open Genshin Klo In My House
Yes, if it's in Rays, you will take apolodias</v>
      </c>
    </row>
    <row r="571" ht="15.75" customHeight="1">
      <c r="A571" s="3" t="s">
        <v>1140</v>
      </c>
      <c r="B571" s="3" t="s">
        <v>1141</v>
      </c>
      <c r="C571" s="3" t="str">
        <f>IFERROR(__xludf.DUMMYFUNCTION("GOOGLETRANSLATE(B571,""ID"",""EN"")"),"@ardiarzz mjb kaa original, telkomsel wifihome wifihome again again. Slow all wkwk😭")</f>
        <v>@ardiarzz mjb kaa original, telkomsel wifihome wifihome again again. Slow all wkwk😭</v>
      </c>
    </row>
    <row r="572" ht="15.75" customHeight="1">
      <c r="A572" s="3" t="s">
        <v>1142</v>
      </c>
      <c r="B572" s="3" t="s">
        <v>1143</v>
      </c>
      <c r="C572" s="3" t="str">
        <f>IFERROR(__xludf.DUMMYFUNCTION("GOOGLETRANSLATE(B572,""ID"",""EN"")"),"@setiawanado Hai, Sis Setiawan. Sorry so it's not comfortable. Related to activation but not active in the package, whether the brother has checked his brother's number at https://t.co/xVD8WS4EMR. If it's but it's not yet there, brother can contact Indiho"&amp;"me again, sis, so it's helped further. TRIMS :) -zabo.")</f>
        <v>@setiawanado Hai, Sis Setiawan. Sorry so it's not comfortable. Related to activation but not active in the package, whether the brother has checked his brother's number at https://t.co/xVD8WS4EMR. If it's but it's not yet there, brother can contact Indihome again, sis, so it's helped further. TRIMS :) -zabo.</v>
      </c>
    </row>
    <row r="573" ht="15.75" customHeight="1">
      <c r="A573" s="3" t="s">
        <v>1144</v>
      </c>
      <c r="B573" s="3" t="s">
        <v>1145</v>
      </c>
      <c r="C573" s="3" t="str">
        <f>IFERROR(__xludf.DUMMYFUNCTION("GOOGLETRANSLATE(B573,""ID"",""EN"")"),"hopefully get well soon, indihome and telkomsel, the radius, it feels still the time of GPRS")</f>
        <v>hopefully get well soon, indihome and telkomsel, the radius, it feels still the time of GPRS</v>
      </c>
    </row>
    <row r="574" ht="15.75" customHeight="1">
      <c r="A574" s="3" t="s">
        <v>1146</v>
      </c>
      <c r="B574" s="3" t="s">
        <v>1147</v>
      </c>
      <c r="C574" s="3" t="str">
        <f>IFERROR(__xludf.DUMMYFUNCTION("GOOGLETRANSLATE(B574,""ID"",""EN"")"),"@Telkomsel Yesterday there were already Nelp from CS Indihome &amp; amp; Have activated my number, but why is it still not active, the package?")</f>
        <v>@Telkomsel Yesterday there were already Nelp from CS Indihome &amp; amp; Have activated my number, but why is it still not active, the package?</v>
      </c>
    </row>
    <row r="575" ht="15.75" customHeight="1">
      <c r="A575" s="3" t="s">
        <v>1148</v>
      </c>
      <c r="B575" s="3" t="s">
        <v>1149</v>
      </c>
      <c r="C575" s="3" t="str">
        <f>IFERROR(__xludf.DUMMYFUNCTION("GOOGLETRANSLATE(B575,""ID"",""EN"")"),"Please help Luurr, if there is an ASN who protests Telkomsel or Indihome slow, tulung in the Ndase Single Buanteerr, keep going to the nearest mirror ... Suwun Luurr .. Love you 😘😘")</f>
        <v>Please help Luurr, if there is an ASN who protests Telkomsel or Indihome slow, tulung in the Ndase Single Buanteerr, keep going to the nearest mirror ... Suwun Luurr .. Love you 😘😘</v>
      </c>
    </row>
    <row r="576" ht="15.75" customHeight="1">
      <c r="A576" s="3" t="s">
        <v>1150</v>
      </c>
      <c r="B576" s="3" t="s">
        <v>1151</v>
      </c>
      <c r="C576" s="3" t="str">
        <f>IFERROR(__xludf.DUMMYFUNCTION("GOOGLETRANSLATE(B576,""ID"",""EN"")"),"Good news of IndiHome customers, Telkom prepares compensation related to internet interference, there are 3 schemes
#Telkom #Indihome #Telkomsel #Internet #KompensasIndihome #GantiraniIndihome
https://t.co/xm4eyoiip via @tribunkaltim.")</f>
        <v>Good news of IndiHome customers, Telkom prepares compensation related to internet interference, there are 3 schemes
#Telkom #Indihome #Telkomsel #Internet #KompensasIndihome #GantiraniIndihome
https://t.co/xm4eyoiip via @tribunkaltim.</v>
      </c>
    </row>
    <row r="577" ht="15.75" customHeight="1">
      <c r="A577" s="3" t="s">
        <v>1152</v>
      </c>
      <c r="B577" s="3" t="s">
        <v>1153</v>
      </c>
      <c r="C577" s="3" t="str">
        <f>IFERROR(__xludf.DUMMYFUNCTION("GOOGLETRANSLATE(B577,""ID"",""EN"")"),"Dah internet e indihome data package telkomsel😭 complete lifepp ahahahahaaasw")</f>
        <v>Dah internet e indihome data package telkomsel😭 complete lifepp ahahahahaaasw</v>
      </c>
    </row>
    <row r="578" ht="15.75" customHeight="1">
      <c r="A578" s="3" t="s">
        <v>1154</v>
      </c>
      <c r="B578" s="3" t="s">
        <v>1155</v>
      </c>
      <c r="C578" s="3" t="str">
        <f>IFERROR(__xludf.DUMMYFUNCTION("GOOGLETRANSLATE(B578,""ID"",""EN"")"),"But it's our turn late a day just playing it on our internet, even though it's still the same month, our work that uses the internet, it's also getting caught up, if we hit SP cm because the internet is bad? Indihome / Telkomsel PFFT wants responsibility?")</f>
        <v>But it's our turn late a day just playing it on our internet, even though it's still the same month, our work that uses the internet, it's also getting caught up, if we hit SP cm because the internet is bad? Indihome / Telkomsel PFFT wants responsibility?</v>
      </c>
    </row>
    <row r="579" ht="15.75" customHeight="1">
      <c r="A579" s="3" t="s">
        <v>1156</v>
      </c>
      <c r="B579" s="3" t="s">
        <v>1157</v>
      </c>
      <c r="C579" s="3" t="str">
        <f>IFERROR(__xludf.DUMMYFUNCTION("GOOGLETRANSLATE(B579,""ID"",""EN"")"),"Imagine how bad luck is a human wifi indihome + telkomsel sim card :)")</f>
        <v>Imagine how bad luck is a human wifi indihome + telkomsel sim card :)</v>
      </c>
    </row>
    <row r="580" ht="15.75" customHeight="1">
      <c r="A580" s="3" t="s">
        <v>1158</v>
      </c>
      <c r="B580" s="3" t="s">
        <v>1159</v>
      </c>
      <c r="C580" s="3" t="str">
        <f>IFERROR(__xludf.DUMMYFUNCTION("GOOGLETRANSLATE(B580,""ID"",""EN"")"),"@kompascom Indihome &amp; amp; Telkomsel disorder 1 week
CEO: Yes compensation can pay more late")</f>
        <v>@kompascom Indihome &amp; amp; Telkomsel disorder 1 week
CEO: Yes compensation can pay more late</v>
      </c>
    </row>
    <row r="581" ht="15.75" customHeight="1">
      <c r="A581" s="3" t="s">
        <v>1160</v>
      </c>
      <c r="B581" s="3" t="s">
        <v>1161</v>
      </c>
      <c r="C581" s="3" t="str">
        <f>IFERROR(__xludf.DUMMYFUNCTION("GOOGLETRANSLATE(B581,""ID"",""EN"")"),"Telkom Group ensures that all services are well fixed broadband including Telkomsel's IndiHome and Mobile Broadband, it has returned to normal and accessible customers throughout Indonesia. Look .. #Fraftsharapan
https://t.co/7mmecZXTXB.")</f>
        <v>Telkom Group ensures that all services are well fixed broadband including Telkomsel's IndiHome and Mobile Broadband, it has returned to normal and accessible customers throughout Indonesia. Look .. #Fraftsharapan
https://t.co/7mmecZXTXB.</v>
      </c>
    </row>
    <row r="582" ht="15.75" customHeight="1">
      <c r="A582" s="3" t="s">
        <v>1162</v>
      </c>
      <c r="B582" s="3" t="s">
        <v>1163</v>
      </c>
      <c r="C582" s="3" t="str">
        <f>IFERROR(__xludf.DUMMYFUNCTION("GOOGLETRANSLATE(B582,""ID"",""EN"")"),"Telkomsel with Indihome has started Dowj What is what): Can't do anything in addition to loading mulu .. Live the data even network 🥲 https://t.co/nezGMZNNO3")</f>
        <v>Telkomsel with Indihome has started Dowj What is what): Can't do anything in addition to loading mulu .. Live the data even network 🥲 https://t.co/nezGMZNNO3</v>
      </c>
    </row>
    <row r="583" ht="15.75" customHeight="1">
      <c r="A583" s="3" t="s">
        <v>1164</v>
      </c>
      <c r="B583" s="3" t="s">
        <v>1165</v>
      </c>
      <c r="C583" s="3" t="str">
        <f>IFERROR(__xludf.DUMMYFUNCTION("GOOGLETRANSLATE(B583,""ID"",""EN"")"),"How come there are people make Telkomsel with Indihome")</f>
        <v>How come there are people make Telkomsel with Indihome</v>
      </c>
    </row>
    <row r="584" ht="15.75" customHeight="1">
      <c r="A584" s="3" t="s">
        <v>1166</v>
      </c>
      <c r="B584" s="3" t="s">
        <v>1167</v>
      </c>
      <c r="C584" s="3" t="str">
        <f>IFERROR(__xludf.DUMMYFUNCTION("GOOGLETRANSLATE(B584,""ID"",""EN"")"),"15.59 #Beritasonora - Telkom Group ensures all Indihome and Telkomsel services can already be re-accessed by customers throughout Indonesia. https://t.co/mehvhh23Hb.
Via @Kompascom.")</f>
        <v>15.59 #Beritasonora - Telkom Group ensures all Indihome and Telkomsel services can already be re-accessed by customers throughout Indonesia. https://t.co/mehvhh23Hb.
Via @Kompascom.</v>
      </c>
    </row>
    <row r="585" ht="15.75" customHeight="1">
      <c r="A585" s="3" t="s">
        <v>1168</v>
      </c>
      <c r="B585" s="3" t="s">
        <v>1169</v>
      </c>
      <c r="C585" s="3" t="str">
        <f>IFERROR(__xludf.DUMMYFUNCTION("GOOGLETRANSLATE(B585,""ID"",""EN"")"),"@akssaM @nksthi Aku who lives in Papua, can only use Indihome and Telkomsel, offended reading reply mbaknya 😭😭")</f>
        <v>@akssaM @nksthi Aku who lives in Papua, can only use Indihome and Telkomsel, offended reading reply mbaknya 😭😭</v>
      </c>
    </row>
    <row r="586" ht="15.75" customHeight="1">
      <c r="A586" s="3" t="s">
        <v>1170</v>
      </c>
      <c r="B586" s="3" t="s">
        <v>1171</v>
      </c>
      <c r="C586" s="3" t="str">
        <f>IFERROR(__xludf.DUMMYFUNCTION("GOOGLETRANSLATE(B586,""ID"",""EN"")"),"@wedingpitch @nksthi Aku who lives in Papua can only use Indihome and Telkomsel, crying read this 🥲")</f>
        <v>@wedingpitch @nksthi Aku who lives in Papua can only use Indihome and Telkomsel, crying read this 🥲</v>
      </c>
    </row>
    <row r="587" ht="15.75" customHeight="1">
      <c r="A587" s="3" t="s">
        <v>1172</v>
      </c>
      <c r="B587" s="3" t="s">
        <v>1173</v>
      </c>
      <c r="C587" s="3" t="str">
        <f>IFERROR(__xludf.DUMMYFUNCTION("GOOGLETRANSLATE(B587,""ID"",""EN"")"),"@ Raybutar20 @wordpressdotcom @Indihome @IndihomCare @Telkomsel KASIAN HOAX in making articles continue to be spread. It's a video 7 years ago there was on YouTube and already watched 1.6jt people")</f>
        <v>@ Raybutar20 @wordpressdotcom @Indihome @IndihomCare @Telkomsel KASIAN HOAX in making articles continue to be spread. It's a video 7 years ago there was on YouTube and already watched 1.6jt people</v>
      </c>
    </row>
    <row r="588" ht="15.75" customHeight="1">
      <c r="A588" s="3" t="s">
        <v>1174</v>
      </c>
      <c r="B588" s="3" t="s">
        <v>1175</v>
      </c>
      <c r="C588" s="3" t="str">
        <f>IFERROR(__xludf.DUMMYFUNCTION("GOOGLETRANSLATE(B588,""ID"",""EN"")"),"Kampret Ga Dapet Skin Silvanna Because Telkomsel and Indihome. Make me AFK. I'm not forgive")</f>
        <v>Kampret Ga Dapet Skin Silvanna Because Telkomsel and Indihome. Make me AFK. I'm not forgive</v>
      </c>
    </row>
    <row r="589" ht="15.75" customHeight="1">
      <c r="A589" s="3" t="s">
        <v>1176</v>
      </c>
      <c r="B589" s="3" t="s">
        <v>1177</v>
      </c>
      <c r="C589" s="3" t="str">
        <f>IFERROR(__xludf.DUMMYFUNCTION("GOOGLETRANSLATE(B589,""ID"",""EN"")"),"Telkom Make sure the entire Telkomsel and Indihome service has returned to normal https://t.co/bk8rua1DT0")</f>
        <v>Telkom Make sure the entire Telkomsel and Indihome service has returned to normal https://t.co/bk8rua1DT0</v>
      </c>
    </row>
    <row r="590" ht="15.75" customHeight="1">
      <c r="A590" s="3" t="s">
        <v>1178</v>
      </c>
      <c r="B590" s="3" t="s">
        <v>1179</v>
      </c>
      <c r="C590" s="3" t="str">
        <f>IFERROR(__xludf.DUMMYFUNCTION("GOOGLETRANSLATE(B590,""ID"",""EN"")"),"Telkom Group ensures all Indihome and Telkomsel services can be re-accessed by customers throughout Indonesia. https://t.co/nm8Gqqcqnn.")</f>
        <v>Telkom Group ensures all Indihome and Telkomsel services can be re-accessed by customers throughout Indonesia. https://t.co/nm8Gqqcqnn.</v>
      </c>
    </row>
    <row r="591" ht="15.75" customHeight="1">
      <c r="A591" s="3" t="s">
        <v>1180</v>
      </c>
      <c r="B591" s="3" t="s">
        <v>1181</v>
      </c>
      <c r="C591" s="3" t="str">
        <f>IFERROR(__xludf.DUMMYFUNCTION("GOOGLETRANSLATE(B591,""ID"",""EN"")"),"@ Pahlul1 Hi, Kak Pahl. I'm sorry. For information or complaints about https://t.co/4xeeetqbya and Indihome, please contact TELKOM colleagues to be assisted by Facebook: Indihome, Twitter: Indihome, or Telkom Call Center: 147. TKS :) -KIA")</f>
        <v>@ Pahlul1 Hi, Kak Pahl. I'm sorry. For information or complaints about https://t.co/4xeeetqbya and Indihome, please contact TELKOM colleagues to be assisted by Facebook: Indihome, Twitter: Indihome, or Telkom Call Center: 147. TKS :) -KIA</v>
      </c>
    </row>
    <row r="592" ht="15.75" customHeight="1">
      <c r="A592" s="3" t="s">
        <v>1182</v>
      </c>
      <c r="B592" s="3" t="s">
        <v>1183</v>
      </c>
      <c r="C592" s="3" t="str">
        <f>IFERROR(__xludf.DUMMYFUNCTION("GOOGLETRANSLATE(B592,""ID"",""EN"")"),"@Telkomsel internet can be accessed, tp indihome TV network still error, can't login")</f>
        <v>@Telkomsel internet can be accessed, tp indihome TV network still error, can't login</v>
      </c>
    </row>
    <row r="593" ht="15.75" customHeight="1">
      <c r="A593" s="3" t="s">
        <v>1184</v>
      </c>
      <c r="B593" s="3" t="s">
        <v>1185</v>
      </c>
      <c r="C593" s="3" t="str">
        <f>IFERROR(__xludf.DUMMYFUNCTION("GOOGLETRANSLATE(B593,""ID"",""EN"")"),"TELKOM mentions Indihome and Telkomsel internet service connections have returned to normal per day on Friday (24/9/2021). This is the explanation! https://t.co/K3Silq1Svb.")</f>
        <v>TELKOM mentions Indihome and Telkomsel internet service connections have returned to normal per day on Friday (24/9/2021). This is the explanation! https://t.co/K3Silq1Svb.</v>
      </c>
    </row>
    <row r="594" ht="15.75" customHeight="1">
      <c r="A594" s="3" t="s">
        <v>1184</v>
      </c>
      <c r="B594" s="3" t="s">
        <v>1186</v>
      </c>
      <c r="C594" s="3" t="str">
        <f>IFERROR(__xludf.DUMMYFUNCTION("GOOGLETRANSLATE(B594,""ID"",""EN"")"),"TELKOM mentions Indihome and Telkomsel internet service connections have returned to normal per day on Friday (24/9/2021). This is the explanation! https://t.co/hejebrp02N.")</f>
        <v>TELKOM mentions Indihome and Telkomsel internet service connections have returned to normal per day on Friday (24/9/2021). This is the explanation! https://t.co/hejebrp02N.</v>
      </c>
    </row>
    <row r="595" ht="15.75" customHeight="1">
      <c r="A595" s="3" t="s">
        <v>1187</v>
      </c>
      <c r="B595" s="3" t="s">
        <v>1188</v>
      </c>
      <c r="C595" s="3" t="str">
        <f>IFERROR(__xludf.DUMMYFUNCTION("GOOGLETRANSLATE(B595,""ID"",""EN"")"),"Telkomsel Ama Indihome knp")</f>
        <v>Telkomsel Ama Indihome knp</v>
      </c>
    </row>
    <row r="596" ht="15.75" customHeight="1">
      <c r="A596" s="3" t="s">
        <v>1189</v>
      </c>
      <c r="B596" s="3" t="s">
        <v>1190</v>
      </c>
      <c r="C596" s="3" t="str">
        <f>IFERROR(__xludf.DUMMYFUNCTION("GOOGLETRANSLATE(B596,""ID"",""EN"")"),"Internet Indihome-Telkomsel Recovers, Sea Cable Completed October https://t.co/QinXGPO3OC")</f>
        <v>Internet Indihome-Telkomsel Recovers, Sea Cable Completed October https://t.co/QinXGPO3OC</v>
      </c>
    </row>
    <row r="597" ht="15.75" customHeight="1">
      <c r="A597" s="3" t="s">
        <v>1191</v>
      </c>
      <c r="B597" s="3" t="s">
        <v>1192</v>
      </c>
      <c r="C597" s="3" t="str">
        <f>IFERROR(__xludf.DUMMYFUNCTION("GOOGLETRANSLATE(B597,""ID"",""EN"")"),"WiFi Kosan, WiFi Head Office, Wifi Office Indihome Branch
Telkomsel my card, by.u, sympathy
Wkwkwk is really loyal, I am with Telkom Group Wkwk https://t.co/GFTLPBRR3Q")</f>
        <v>WiFi Kosan, WiFi Head Office, Wifi Office Indihome Branch
Telkomsel my card, by.u, sympathy
Wkwkwk is really loyal, I am with Telkom Group Wkwk https://t.co/GFTLPBRR3Q</v>
      </c>
    </row>
    <row r="598" ht="15.75" customHeight="1">
      <c r="A598" s="3" t="s">
        <v>1193</v>
      </c>
      <c r="B598" s="3" t="s">
        <v>1194</v>
      </c>
      <c r="C598" s="3" t="str">
        <f>IFERROR(__xludf.DUMMYFUNCTION("GOOGLETRANSLATE(B598,""ID"",""EN"")"),"@medcom_id who is indihome yes, then the telkomsel card gmna no compensation ??
We know that you can rely on the network")</f>
        <v>@medcom_id who is indihome yes, then the telkomsel card gmna no compensation ??
We know that you can rely on the network</v>
      </c>
    </row>
    <row r="599" ht="15.75" customHeight="1">
      <c r="A599" s="3" t="s">
        <v>1195</v>
      </c>
      <c r="B599" s="3" t="s">
        <v>1196</v>
      </c>
      <c r="C599" s="3" t="str">
        <f>IFERROR(__xludf.DUMMYFUNCTION("GOOGLETRANSLATE(B599,""ID"",""EN"")"),"TELKOM mentions Indihome and Telkomsel internet service connections have returned to normal per day on Friday (24/9/2021). This is Telkom's explanation. https://t.co/KoiQDFDBMZ.")</f>
        <v>TELKOM mentions Indihome and Telkomsel internet service connections have returned to normal per day on Friday (24/9/2021). This is Telkom's explanation. https://t.co/KoiQDFDBMZ.</v>
      </c>
    </row>
    <row r="600" ht="15.75" customHeight="1">
      <c r="A600" s="3" t="s">
        <v>1197</v>
      </c>
      <c r="B600" s="3" t="s">
        <v>1198</v>
      </c>
      <c r="C600" s="3" t="str">
        <f>IFERROR(__xludf.DUMMYFUNCTION("GOOGLETRANSLATE(B600,""ID"",""EN"")"),"@CrowDedrep yesterday it's IndiHome &amp; amp; Telkomsel Down Mulu😭 until trending here. he said there was a problem under the sea, it was already right on Sunday PTS😭")</f>
        <v>@CrowDedrep yesterday it's IndiHome &amp; amp; Telkomsel Down Mulu😭 until trending here. he said there was a problem under the sea, it was already right on Sunday PTS😭</v>
      </c>
    </row>
    <row r="601" ht="15.75" customHeight="1">
      <c r="A601" s="3" t="s">
        <v>1199</v>
      </c>
      <c r="B601" s="3" t="s">
        <v>1200</v>
      </c>
      <c r="C601" s="3" t="str">
        <f>IFERROR(__xludf.DUMMYFUNCTION("GOOGLETRANSLATE(B601,""ID"",""EN"")"),"Viral Video Sharks Bite the Cable So Causes Indihome Disorders, this is the fact https://t.co/IrvyHGPoo7 via @wordpressdotcom
#Telkomsel #Indihomedown @Indihome @IndihomCare @Telkomsel #Jasuka #HiugigiTkabel
#RealOrhoax #jaringanelet")</f>
        <v>Viral Video Sharks Bite the Cable So Causes Indihome Disorders, this is the fact https://t.co/IrvyHGPoo7 via @wordpressdotcom
#Telkomsel #Indihomedown @Indihome @IndihomCare @Telkomsel #Jasuka #HiugigiTkabel
#RealOrhoax #jaringanelet</v>
      </c>
    </row>
    <row r="602" ht="15.75" customHeight="1">
      <c r="A602" s="3" t="s">
        <v>1201</v>
      </c>
      <c r="B602" s="3" t="s">
        <v>1202</v>
      </c>
      <c r="C602" s="3" t="str">
        <f>IFERROR(__xludf.DUMMYFUNCTION("GOOGLETRANSLATE(B602,""ID"",""EN"")"),"Lately, Telkomsel is the same as Indihome, how come it's always ngelek Si")</f>
        <v>Lately, Telkomsel is the same as Indihome, how come it's always ngelek Si</v>
      </c>
    </row>
    <row r="603" ht="15.75" customHeight="1">
      <c r="A603" s="3" t="s">
        <v>1203</v>
      </c>
      <c r="B603" s="3" t="s">
        <v>1204</v>
      </c>
      <c r="C603" s="3" t="str">
        <f>IFERROR(__xludf.DUMMYFUNCTION("GOOGLETRANSLATE(B603,""ID"",""EN"")"),"Indihome and Telkomsel can be accessed as before
https://t.co/szbpky9C6N.")</f>
        <v>Indihome and Telkomsel can be accessed as before
https://t.co/szbpky9C6N.</v>
      </c>
    </row>
    <row r="604" ht="15.75" customHeight="1">
      <c r="A604" s="3" t="s">
        <v>1205</v>
      </c>
      <c r="B604" s="3" t="s">
        <v>1206</v>
      </c>
      <c r="C604" s="3" t="str">
        <f>IFERROR(__xludf.DUMMYFUNCTION("GOOGLETRANSLATE(B604,""ID"",""EN"")"),"Hoaks of IndiHome-Telkomsel Disorders because the FO cable is bitten by sharks
.
.
Complete Video Click Youtube Tribune Central Java
#Indihome #Telkomsel #Jasuka #TheBunjateng #JaditahuberKattribun #matalokalMenjangkaAndonesia https://t.co/enbjjnpfgw")</f>
        <v>Hoaks of IndiHome-Telkomsel Disorders because the FO cable is bitten by sharks
.
.
Complete Video Click Youtube Tribune Central Java
#Indihome #Telkomsel #Jasuka #TheBunjateng #JaditahuberKattribun #matalokalMenjangkaAndonesia https://t.co/enbjjnpfgw</v>
      </c>
    </row>
    <row r="605" ht="15.75" customHeight="1">
      <c r="A605" s="3" t="s">
        <v>1207</v>
      </c>
      <c r="B605" s="3" t="s">
        <v>1208</v>
      </c>
      <c r="C605" s="3" t="str">
        <f>IFERROR(__xludf.DUMMYFUNCTION("GOOGLETRANSLATE(B605,""ID"",""EN"")"),"@moenthe_ Hi, Sis. Sorry, so it's not comfortable. For information or complaints about Indihome, please contact Telkom colleagues to be assisted through:
1. Facebook: https://t.co/hngJy8SZQQ,
2. Twitter: https://t.co/JP9TMXJT3C,
3. Telkom Call Center: 147"&amp;".
I hope this helps. Thanks :) -zabo.")</f>
        <v>@moenthe_ Hi, Sis. Sorry, so it's not comfortable. For information or complaints about Indihome, please contact Telkom colleagues to be assisted through:
1. Facebook: https://t.co/hngJy8SZQQ,
2. Twitter: https://t.co/JP9TMXJT3C,
3. Telkom Call Center: 147.
I hope this helps. Thanks :) -zabo.</v>
      </c>
    </row>
    <row r="606" ht="15.75" customHeight="1">
      <c r="A606" s="3" t="s">
        <v>1209</v>
      </c>
      <c r="B606" s="3" t="s">
        <v>1210</v>
      </c>
      <c r="C606" s="3" t="str">
        <f>IFERROR(__xludf.DUMMYFUNCTION("GOOGLETRANSLATE(B606,""ID"",""EN"")"),"TELKOM: Indihome and Telkomsel services have returned to normal https://t.co/FGMXULSQ3P")</f>
        <v>TELKOM: Indihome and Telkomsel services have returned to normal https://t.co/FGMXULSQ3P</v>
      </c>
    </row>
    <row r="607" ht="15.75" customHeight="1">
      <c r="A607" s="3" t="s">
        <v>1211</v>
      </c>
      <c r="B607" s="3" t="s">
        <v>1212</v>
      </c>
      <c r="C607" s="3" t="str">
        <f>IFERROR(__xludf.DUMMYFUNCTION("GOOGLETRANSLATE(B607,""ID"",""EN"")"),"@Telkomsel @Indihome don't know what time I report, it's still a solution, which is a child who is disturbed by OL school and my job is delayed")</f>
        <v>@Telkomsel @Indihome don't know what time I report, it's still a solution, which is a child who is disturbed by OL school and my job is delayed</v>
      </c>
    </row>
    <row r="608" ht="15.75" customHeight="1">
      <c r="A608" s="3" t="s">
        <v>1213</v>
      </c>
      <c r="B608" s="3" t="s">
        <v>1214</v>
      </c>
      <c r="C608" s="3" t="str">
        <f>IFERROR(__xludf.DUMMYFUNCTION("GOOGLETRANSLATE(B608,""ID"",""EN"")"),"@moenthe_ Hi, Sis Moenthe. Regarding complaints or indihome service constraints, please contact Twitter @Indihome, FB Indihome or Call Center 147 Yes. I hope this helps. Thanks :) - Lin")</f>
        <v>@moenthe_ Hi, Sis Moenthe. Regarding complaints or indihome service constraints, please contact Twitter @Indihome, FB Indihome or Call Center 147 Yes. I hope this helps. Thanks :) - Lin</v>
      </c>
    </row>
    <row r="609" ht="15.75" customHeight="1">
      <c r="A609" s="3" t="s">
        <v>1215</v>
      </c>
      <c r="B609" s="3" t="s">
        <v>1216</v>
      </c>
      <c r="C609" s="3" t="str">
        <f>IFERROR(__xludf.DUMMYFUNCTION("GOOGLETRANSLATE(B609,""ID"",""EN"")"),"Telkom said that IndiHome and Telkomsel internet services recovered 100%. The company will continue to compensate affected users.
H https://t.co/vmh3auqiva.")</f>
        <v>Telkom said that IndiHome and Telkomsel internet services recovered 100%. The company will continue to compensate affected users.
H https://t.co/vmh3auqiva.</v>
      </c>
    </row>
    <row r="610" ht="15.75" customHeight="1">
      <c r="A610" s="3" t="s">
        <v>1217</v>
      </c>
      <c r="B610" s="3" t="s">
        <v>1218</v>
      </c>
      <c r="C610" s="3" t="str">
        <f>IFERROR(__xludf.DUMMYFUNCTION("GOOGLETRANSLATE(B610,""ID"",""EN"")"),"Indihome internet and Telkomsel interference, this is the cause - https://t.co/th3Z9F6NAR - Tekno https://t.co/Th3Z9F6NAR https://t.co/uzro0Jygyn")</f>
        <v>Indihome internet and Telkomsel interference, this is the cause - https://t.co/th3Z9F6NAR - Tekno https://t.co/Th3Z9F6NAR https://t.co/uzro0Jygyn</v>
      </c>
    </row>
    <row r="611" ht="15.75" customHeight="1">
      <c r="A611" s="3" t="s">
        <v>1219</v>
      </c>
      <c r="B611" s="3" t="s">
        <v>1220</v>
      </c>
      <c r="C611" s="3" t="str">
        <f>IFERROR(__xludf.DUMMYFUNCTION("GOOGLETRANSLATE(B611,""ID"",""EN"")"),"Indihome and Telkomsel services experienced a loss last weekend (19/9). The parent of the business, Telkom also prepares compensation for IndiHome customers.
 https://t.co/KBrteFWXJY.")</f>
        <v>Indihome and Telkomsel services experienced a loss last weekend (19/9). The parent of the business, Telkom also prepares compensation for IndiHome customers.
 https://t.co/KBrteFWXJY.</v>
      </c>
    </row>
    <row r="612" ht="15.75" customHeight="1">
      <c r="A612" s="3" t="s">
        <v>1221</v>
      </c>
      <c r="B612" s="3" t="s">
        <v>1222</v>
      </c>
      <c r="C612" s="3" t="str">
        <f>IFERROR(__xludf.DUMMYFUNCTION("GOOGLETRANSLATE(B612,""ID"",""EN"")"),"@DisneyPlusid Hello @disneyPlusid, how come your service is very strange sii. I subscribe but the period must access via Telkomsel or Indihome quota. Beyond the second I was rejected continuously. the point is how yaaa @disneyPlusid")</f>
        <v>@DisneyPlusid Hello @disneyPlusid, how come your service is very strange sii. I subscribe but the period must access via Telkomsel or Indihome quota. Beyond the second I was rejected continuously. the point is how yaaa @disneyPlusid</v>
      </c>
    </row>
    <row r="613" ht="15.75" customHeight="1">
      <c r="A613" s="3" t="s">
        <v>1223</v>
      </c>
      <c r="B613" s="3" t="s">
        <v>1224</v>
      </c>
      <c r="C613" s="3" t="str">
        <f>IFERROR(__xludf.DUMMYFUNCTION("GOOGLETRANSLATE(B613,""ID"",""EN"")"),"Hello @disneyplusid, how come your service is very strange sii. I subscribe but the period must access via Telkomsel or Indihome quota. Beyond the second I was rejected continuously. the point is how yaaa @disneyPlusid")</f>
        <v>Hello @disneyplusid, how come your service is very strange sii. I subscribe but the period must access via Telkomsel or Indihome quota. Beyond the second I was rejected continuously. the point is how yaaa @disneyPlusid</v>
      </c>
    </row>
    <row r="614" ht="15.75" customHeight="1">
      <c r="A614" s="3" t="s">
        <v>1225</v>
      </c>
      <c r="B614" s="3" t="s">
        <v>1226</v>
      </c>
      <c r="C614" s="3" t="str">
        <f>IFERROR(__xludf.DUMMYFUNCTION("GOOGLETRANSLATE(B614,""ID"",""EN"")"),"Usually buy Telkomsel quota once a month to use if again outside the house, finally this month has refilled the quota until 3 times because of IndiHome Pukimak")</f>
        <v>Usually buy Telkomsel quota once a month to use if again outside the house, finally this month has refilled the quota until 3 times because of IndiHome Pukimak</v>
      </c>
    </row>
    <row r="615" ht="15.75" customHeight="1">
      <c r="A615" s="3" t="s">
        <v>1227</v>
      </c>
      <c r="B615" s="3" t="s">
        <v>1228</v>
      </c>
      <c r="C615" s="3" t="str">
        <f>IFERROR(__xludf.DUMMYFUNCTION("GOOGLETRANSLATE(B615,""ID"",""EN"")"),"@Indihome @IndihomCare, do you think TIFAK is about the interests of school children and online jobs?
@Telkomsel @telkomindonesia")</f>
        <v>@Indihome @IndihomCare, do you think TIFAK is about the interests of school children and online jobs?
@Telkomsel @telkomindonesia</v>
      </c>
    </row>
    <row r="616" ht="15.75" customHeight="1">
      <c r="A616" s="3" t="s">
        <v>1229</v>
      </c>
      <c r="B616" s="3" t="s">
        <v>1230</v>
      </c>
      <c r="C616" s="3" t="str">
        <f>IFERROR(__xludf.DUMMYFUNCTION("GOOGLETRANSLATE(B616,""ID"",""EN"")"),"@afif_usman @Indihome @IndihomCare @ArickThohir Why Erick Thorir Sis, Is it a BUMN? What is Karna Telkomsel 🤣")</f>
        <v>@afif_usman @Indihome @IndihomCare @ArickThohir Why Erick Thorir Sis, Is it a BUMN? What is Karna Telkomsel 🤣</v>
      </c>
    </row>
    <row r="617" ht="15.75" customHeight="1">
      <c r="A617" s="3" t="s">
        <v>1231</v>
      </c>
      <c r="B617" s="3" t="s">
        <v>1232</v>
      </c>
      <c r="C617" s="3" t="str">
        <f>IFERROR(__xludf.DUMMYFUNCTION("GOOGLETRANSLATE(B617,""ID"",""EN"")"),"Nold @krstoarnld the time of Adek Lu Si Aldo, when the Telkomsel internet cable is as indihome under the underwater yesterday, he said, he said, ""Why is it a problem anying? Anying I don't stop why today 🤣🤣🤣🤣")</f>
        <v>Nold @krstoarnld the time of Adek Lu Si Aldo, when the Telkomsel internet cable is as indihome under the underwater yesterday, he said, he said, "Why is it a problem anying? Anying I don't stop why today 🤣🤣🤣🤣</v>
      </c>
    </row>
    <row r="618" ht="15.75" customHeight="1">
      <c r="A618" s="3" t="s">
        <v>1233</v>
      </c>
      <c r="B618" s="3" t="s">
        <v>1234</v>
      </c>
      <c r="C618" s="3" t="str">
        <f>IFERROR(__xludf.DUMMYFUNCTION("GOOGLETRANSLATE(B618,""ID"",""EN"")"),"Service Had Down, Telkomsel IndiHome Internet Claims to Recover https://t.co/M1LUC3W08X")</f>
        <v>Service Had Down, Telkomsel IndiHome Internet Claims to Recover https://t.co/M1LUC3W08X</v>
      </c>
    </row>
    <row r="619" ht="15.75" customHeight="1">
      <c r="A619" s="3" t="s">
        <v>1235</v>
      </c>
      <c r="B619" s="3" t="s">
        <v>1236</v>
      </c>
      <c r="C619" s="3" t="str">
        <f>IFERROR(__xludf.DUMMYFUNCTION("GOOGLETRANSLATE(B619,""ID"",""EN"")"),"Ni Telkomsel is the same as Indihome, what do you do it? Just make it rough")</f>
        <v>Ni Telkomsel is the same as Indihome, what do you do it? Just make it rough</v>
      </c>
    </row>
    <row r="620" ht="15.75" customHeight="1">
      <c r="A620" s="3" t="s">
        <v>1237</v>
      </c>
      <c r="B620" s="3" t="s">
        <v>1238</v>
      </c>
      <c r="C620" s="3" t="str">
        <f>IFERROR(__xludf.DUMMYFUNCTION("GOOGLETRANSLATE(B620,""ID"",""EN"")"),"The feeling of the indiHome disorder &amp; amp; Telkomsel. Why do xl follow the rotten like this 😭")</f>
        <v>The feeling of the indiHome disorder &amp; amp; Telkomsel. Why do xl follow the rotten like this 😭</v>
      </c>
    </row>
    <row r="621" ht="15.75" customHeight="1">
      <c r="A621" s="3" t="s">
        <v>1239</v>
      </c>
      <c r="B621" s="3" t="s">
        <v>1240</v>
      </c>
      <c r="C621" s="3" t="str">
        <f>IFERROR(__xludf.DUMMYFUNCTION("GOOGLETRANSLATE(B621,""ID"",""EN"")"),"@XRKSND for information or complaints about IndiHome, please contact Telkom colleagues to be helped by Facebook: Indihome, Twitter: Indihome, or Telkom Call Center: 147. TKS :) -Kia (2/2)")</f>
        <v>@XRKSND for information or complaints about IndiHome, please contact Telkom colleagues to be helped by Facebook: Indihome, Twitter: Indihome, or Telkom Call Center: 147. TKS :) -Kia (2/2)</v>
      </c>
    </row>
    <row r="622" ht="15.75" customHeight="1">
      <c r="A622" s="3" t="s">
        <v>1241</v>
      </c>
      <c r="B622" s="3" t="s">
        <v>1242</v>
      </c>
      <c r="C622" s="3" t="str">
        <f>IFERROR(__xludf.DUMMYFUNCTION("GOOGLETRANSLATE(B622,""ID"",""EN"")"),"After the public is enlivened by news down its Telkomsel network &amp; amp; Indihome, recently subject information related to internet services back crowded. Sedulur know no? There is a horrendous news that Internet services will totally die on 24th of the up"&amp;"coming 30-09-21 https://t.co/8slxS2FA9Z")</f>
        <v>After the public is enlivened by news down its Telkomsel network &amp; amp; Indihome, recently subject information related to internet services back crowded. Sedulur know no? There is a horrendous news that Internet services will totally die on 24th of the upcoming 30-09-21 https://t.co/8slxS2FA9Z</v>
      </c>
    </row>
    <row r="623" ht="15.75" customHeight="1">
      <c r="A623" s="3" t="s">
        <v>1243</v>
      </c>
      <c r="B623" s="3" t="s">
        <v>1244</v>
      </c>
      <c r="C623" s="3" t="str">
        <f>IFERROR(__xludf.DUMMYFUNCTION("GOOGLETRANSLATE(B623,""ID"",""EN"")"),"It is said that he said ... Indihome &amp; amp; Telkomsel can only be normal at least 2 weeks .. Woww ... woww ... huehueh")</f>
        <v>It is said that he said ... Indihome &amp; amp; Telkomsel can only be normal at least 2 weeks .. Woww ... woww ... huehueh</v>
      </c>
    </row>
    <row r="624" ht="15.75" customHeight="1">
      <c r="A624" s="3" t="s">
        <v>1245</v>
      </c>
      <c r="B624" s="3" t="s">
        <v>1246</v>
      </c>
      <c r="C624" s="3" t="str">
        <f>IFERROR(__xludf.DUMMYFUNCTION("GOOGLETRANSLATE(B624,""ID"",""EN"")"),"@ Riefb79 Hi, Sis. Sorry so it's not comfortable. For information or complaints about https://t.co/4xeeetqbya and Indihome, please contact Telkom colleagues to be assisted through: (1/2)")</f>
        <v>@ Riefb79 Hi, Sis. Sorry so it's not comfortable. For information or complaints about https://t.co/4xeeetqbya and Indihome, please contact Telkom colleagues to be assisted through: (1/2)</v>
      </c>
    </row>
    <row r="625" ht="15.75" customHeight="1">
      <c r="A625" s="3" t="s">
        <v>1247</v>
      </c>
      <c r="B625" s="3" t="s">
        <v>1248</v>
      </c>
      <c r="C625" s="3" t="str">
        <f>IFERROR(__xludf.DUMMYFUNCTION("GOOGLETRANSLATE(B625,""ID"",""EN"")"),"Indihome / telkomsel normal orbit ndasmuuuu !!! @Telkomsel https://t.co/pilalwkyi.")</f>
        <v>Indihome / telkomsel normal orbit ndasmuuuu !!! @Telkomsel https://t.co/pilalwkyi.</v>
      </c>
    </row>
    <row r="626" ht="15.75" customHeight="1">
      <c r="A626" s="3" t="s">
        <v>1249</v>
      </c>
      <c r="B626" s="3" t="s">
        <v>1250</v>
      </c>
      <c r="C626" s="3" t="str">
        <f>IFERROR(__xludf.DUMMYFUNCTION("GOOGLETRANSLATE(B626,""ID"",""EN"")"),"Don't stop there, if you can this App to be a KTP, SIM, BPJS, Account Jenius, NPWP, Acknail, PLN, Telkomsel, Indihome, Member Gym, Mart Card, Kopken https://t.co/zpfjwpyacz")</f>
        <v>Don't stop there, if you can this App to be a KTP, SIM, BPJS, Account Jenius, NPWP, Acknail, PLN, Telkomsel, Indihome, Member Gym, Mart Card, Kopken https://t.co/zpfjwpyacz</v>
      </c>
    </row>
    <row r="627" ht="15.75" customHeight="1">
      <c r="A627" s="3" t="s">
        <v>1251</v>
      </c>
      <c r="B627" s="3" t="s">
        <v>1252</v>
      </c>
      <c r="C627" s="3" t="str">
        <f>IFERROR(__xludf.DUMMYFUNCTION("GOOGLETRANSLATE(B627,""ID"",""EN"")"),"nga indihome nga telkomsel nga firstmedia on all drunken")</f>
        <v>nga indihome nga telkomsel nga firstmedia on all drunken</v>
      </c>
    </row>
    <row r="628" ht="15.75" customHeight="1">
      <c r="A628" s="3" t="s">
        <v>1253</v>
      </c>
      <c r="B628" s="3" t="s">
        <v>1254</v>
      </c>
      <c r="C628" s="3" t="str">
        <f>IFERROR(__xludf.DUMMYFUNCTION("GOOGLETRANSLATE(B628,""ID"",""EN"")"),"Keep yesterday afternoon. Patient crowded. The IGD telephone is damaged. Want a consul must buy a telephone package. The consul via wa must hang out -Literally- in front of the IGD because sending a failed picture trs. FYI Telkomsel internet package. Nyam"&amp;"pe home, indihome wifi, open Google too long. Telkomsel signal can't get it.")</f>
        <v>Keep yesterday afternoon. Patient crowded. The IGD telephone is damaged. Want a consul must buy a telephone package. The consul via wa must hang out -Literally- in front of the IGD because sending a failed picture trs. FYI Telkomsel internet package. Nyampe home, indihome wifi, open Google too long. Telkomsel signal can't get it.</v>
      </c>
    </row>
    <row r="629" ht="15.75" customHeight="1">
      <c r="A629" s="3" t="s">
        <v>1255</v>
      </c>
      <c r="B629" s="3" t="s">
        <v>1256</v>
      </c>
      <c r="C629" s="3" t="str">
        <f>IFERROR(__xludf.DUMMYFUNCTION("GOOGLETRANSLATE(B629,""ID"",""EN"")"),"Indihome &amp; amp; Telkomsel is still really Luemot. Considering for replacing the provider")</f>
        <v>Indihome &amp; amp; Telkomsel is still really Luemot. Considering for replacing the provider</v>
      </c>
    </row>
    <row r="630" ht="15.75" customHeight="1">
      <c r="A630" s="3" t="s">
        <v>1257</v>
      </c>
      <c r="B630" s="3" t="s">
        <v>1258</v>
      </c>
      <c r="C630" s="3" t="str">
        <f>IFERROR(__xludf.DUMMYFUNCTION("GOOGLETRANSLATE(B630,""ID"",""EN"")"),"Prime card &amp; gt; &amp; gt; Telkomsel, WIFI &amp; GT; &amp; Gt; Indihome. Kelarrr!")</f>
        <v>Prime card &amp; gt; &amp; gt; Telkomsel, WIFI &amp; GT; &amp; Gt; Indihome. Kelarrr!</v>
      </c>
    </row>
    <row r="631" ht="15.75" customHeight="1">
      <c r="A631" s="3" t="s">
        <v>1259</v>
      </c>
      <c r="B631" s="3" t="s">
        <v>1260</v>
      </c>
      <c r="C631" s="3" t="str">
        <f>IFERROR(__xludf.DUMMYFUNCTION("GOOGLETRANSLATE(B631,""ID"",""EN"")"),"This is Telkomsel Indihome Kunaon Deui Anying")</f>
        <v>This is Telkomsel Indihome Kunaon Deui Anying</v>
      </c>
    </row>
    <row r="632" ht="15.75" customHeight="1">
      <c r="A632" s="3" t="s">
        <v>1261</v>
      </c>
      <c r="B632" s="3" t="s">
        <v>1262</v>
      </c>
      <c r="C632" s="3" t="str">
        <f>IFERROR(__xludf.DUMMYFUNCTION("GOOGLETRANSLATE(B632,""ID"",""EN"")"),"failed to interview because of IndiHome + Telkomsel ........ 🥲")</f>
        <v>failed to interview because of IndiHome + Telkomsel ........ 🥲</v>
      </c>
    </row>
    <row r="633" ht="15.75" customHeight="1">
      <c r="A633" s="3" t="s">
        <v>1263</v>
      </c>
      <c r="B633" s="3" t="s">
        <v>1264</v>
      </c>
      <c r="C633" s="3" t="str">
        <f>IFERROR(__xludf.DUMMYFUNCTION("GOOGLETRANSLATE(B633,""ID"",""EN"")"),"wrong bnget wifi indihome telkomsel card :) if it's crashed with asu")</f>
        <v>wrong bnget wifi indihome telkomsel card :) if it's crashed with asu</v>
      </c>
    </row>
    <row r="634" ht="15.75" customHeight="1">
      <c r="A634" s="3" t="s">
        <v>1265</v>
      </c>
      <c r="B634" s="3" t="s">
        <v>1266</v>
      </c>
      <c r="C634" s="3" t="str">
        <f>IFERROR(__xludf.DUMMYFUNCTION("GOOGLETRANSLATE(B634,""ID"",""EN"")"),"@mcmilansmrs indihome sm telkomsel SK problematic yaaa blkgn?")</f>
        <v>@mcmilansmrs indihome sm telkomsel SK problematic yaaa blkgn?</v>
      </c>
    </row>
    <row r="635" ht="15.75" customHeight="1">
      <c r="A635" s="3" t="s">
        <v>1267</v>
      </c>
      <c r="B635" s="3" t="s">
        <v>1268</v>
      </c>
      <c r="C635" s="3" t="str">
        <f>IFERROR(__xludf.DUMMYFUNCTION("GOOGLETRANSLATE(B635,""ID"",""EN"")"),"This is Telkomsel and Indihome again what is ugly?")</f>
        <v>This is Telkomsel and Indihome again what is ugly?</v>
      </c>
    </row>
    <row r="636" ht="15.75" customHeight="1">
      <c r="A636" s="3" t="s">
        <v>1269</v>
      </c>
      <c r="B636" s="3" t="s">
        <v>1270</v>
      </c>
      <c r="C636" s="3" t="str">
        <f>IFERROR(__xludf.DUMMYFUNCTION("GOOGLETRANSLATE(B636,""ID"",""EN"")"),"Telkomsel and Indihome a rotten combination indeed")</f>
        <v>Telkomsel and Indihome a rotten combination indeed</v>
      </c>
    </row>
    <row r="637" ht="15.75" customHeight="1">
      <c r="A637" s="3" t="s">
        <v>1271</v>
      </c>
      <c r="B637" s="3" t="s">
        <v>1272</v>
      </c>
      <c r="C637" s="3" t="str">
        <f>IFERROR(__xludf.DUMMYFUNCTION("GOOGLETRANSLATE(B637,""ID"",""EN"")"),"Because of IndiHome with Telkomsel, it will be an interview 😭😭😭😭😭😭 lag paraaaaaahhhhhhh")</f>
        <v>Because of IndiHome with Telkomsel, it will be an interview 😭😭😭😭😭😭 lag paraaaaaahhhhhhh</v>
      </c>
    </row>
    <row r="638" ht="15.75" customHeight="1">
      <c r="A638" s="3" t="s">
        <v>1273</v>
      </c>
      <c r="B638" s="3" t="s">
        <v>1274</v>
      </c>
      <c r="C638" s="3" t="str">
        <f>IFERROR(__xludf.DUMMYFUNCTION("GOOGLETRANSLATE(B638,""ID"",""EN"")"),"Indihome &amp; amp; Telkomsel repairs a month
Gamas-affected area https://t.co/WHDMPA3FJR")</f>
        <v>Indihome &amp; amp; Telkomsel repairs a month
Gamas-affected area https://t.co/WHDMPA3FJR</v>
      </c>
    </row>
    <row r="639" ht="15.75" customHeight="1">
      <c r="A639" s="3" t="s">
        <v>1275</v>
      </c>
      <c r="B639" s="3" t="s">
        <v>1276</v>
      </c>
      <c r="C639" s="3" t="str">
        <f>IFERROR(__xludf.DUMMYFUNCTION("GOOGLETRANSLATE(B639,""ID"",""EN"")"),"hello who uses indihome provider what is it down ?? Telkomsel too ??")</f>
        <v>hello who uses indihome provider what is it down ?? Telkomsel too ??</v>
      </c>
    </row>
    <row r="640" ht="15.75" customHeight="1">
      <c r="A640" s="3" t="s">
        <v>1277</v>
      </c>
      <c r="B640" s="3" t="s">
        <v>1278</v>
      </c>
      <c r="C640" s="3" t="str">
        <f>IFERROR(__xludf.DUMMYFUNCTION("GOOGLETRANSLATE(B640,""ID"",""EN"")"),"@rehan_peang @ ahh59981630 @telkomsel @Indihome lied to")</f>
        <v>@rehan_peang @ ahh59981630 @telkomsel @Indihome lied to</v>
      </c>
    </row>
    <row r="641" ht="15.75" customHeight="1">
      <c r="A641" s="3" t="s">
        <v>1279</v>
      </c>
      <c r="B641" s="3" t="s">
        <v>1280</v>
      </c>
      <c r="C641" s="3" t="str">
        <f>IFERROR(__xludf.DUMMYFUNCTION("GOOGLETRANSLATE(B641,""ID"",""EN"")"),"@Indihome and @telkomsel Plis Dong Plis Plis this plis I can be scolded: ((")</f>
        <v>@Indihome and @telkomsel Plis Dong Plis Plis this plis I can be scolded: ((</v>
      </c>
    </row>
    <row r="642" ht="15.75" customHeight="1">
      <c r="A642" s="3" t="s">
        <v>1281</v>
      </c>
      <c r="B642" s="3" t="s">
        <v>1282</v>
      </c>
      <c r="C642" s="3" t="str">
        <f>IFERROR(__xludf.DUMMYFUNCTION("GOOGLETRANSLATE(B642,""ID"",""EN"")"),"Hoaks, this is not a photo of Telkomsel Underwater Cable repair &amp; amp; Indihome https://t.co/peynpddazk.")</f>
        <v>Hoaks, this is not a photo of Telkomsel Underwater Cable repair &amp; amp; Indihome https://t.co/peynpddazk.</v>
      </c>
    </row>
    <row r="643" ht="15.75" customHeight="1">
      <c r="A643" s="3" t="s">
        <v>1283</v>
      </c>
      <c r="B643" s="3" t="s">
        <v>1284</v>
      </c>
      <c r="C643" s="3" t="str">
        <f>IFERROR(__xludf.DUMMYFUNCTION("GOOGLETRANSLATE(B643,""ID"",""EN"")"),"Where do you have troubled Telkomsel Telkomsel Indihome?")</f>
        <v>Where do you have troubled Telkomsel Telkomsel Indihome?</v>
      </c>
    </row>
    <row r="644" ht="15.75" customHeight="1">
      <c r="A644" s="3" t="s">
        <v>1285</v>
      </c>
      <c r="B644" s="3" t="s">
        <v>1286</v>
      </c>
      <c r="C644" s="3" t="str">
        <f>IFERROR(__xludf.DUMMYFUNCTION("GOOGLETRANSLATE(B644,""ID"",""EN"")"),"Indihome and Telkomsel is so bad?")</f>
        <v>Indihome and Telkomsel is so bad?</v>
      </c>
    </row>
    <row r="645" ht="15.75" customHeight="1">
      <c r="A645" s="3" t="s">
        <v>1287</v>
      </c>
      <c r="B645" s="3" t="s">
        <v>1288</v>
      </c>
      <c r="C645" s="3" t="str">
        <f>IFERROR(__xludf.DUMMYFUNCTION("GOOGLETRANSLATE(B645,""ID"",""EN"")"),"BTW because of the week of IndiHome + Telkomsel Lemot and Red Sky Police Union also not airing, I became goblin, I was still nyimpen in HD, Kangen Gong Yoo Dry Huhu and Kangen Bromance Chaotic and Lovey-Dovey Macem Doggaebi and Jeoseung alone ahjussi 🥺")</f>
        <v>BTW because of the week of IndiHome + Telkomsel Lemot and Red Sky Police Union also not airing, I became goblin, I was still nyimpen in HD, Kangen Gong Yoo Dry Huhu and Kangen Bromance Chaotic and Lovey-Dovey Macem Doggaebi and Jeoseung alone ahjussi 🥺</v>
      </c>
    </row>
    <row r="646" ht="15.75" customHeight="1">
      <c r="A646" s="3" t="s">
        <v>1289</v>
      </c>
      <c r="B646" s="3" t="s">
        <v>1290</v>
      </c>
      <c r="C646" s="3" t="str">
        <f>IFERROR(__xludf.DUMMYFUNCTION("GOOGLETRANSLATE(B646,""ID"",""EN"")"),"Telkomsel is still indihome still a disorder? after that intermittage today")</f>
        <v>Telkomsel is still indihome still a disorder? after that intermittage today</v>
      </c>
    </row>
    <row r="647" ht="15.75" customHeight="1">
      <c r="A647" s="3" t="s">
        <v>1291</v>
      </c>
      <c r="B647" s="3" t="s">
        <v>1292</v>
      </c>
      <c r="C647" s="3" t="str">
        <f>IFERROR(__xludf.DUMMYFUNCTION("GOOGLETRANSLATE(B647,""ID"",""EN"")"),"@IndihomCare roughly when finished his underwater project Sis? I use Indihome and Telkomsel. The network is the same. Kasian my child can't watch Cocomelon so keep the buffering video urination. 🥺")</f>
        <v>@IndihomCare roughly when finished his underwater project Sis? I use Indihome and Telkomsel. The network is the same. Kasian my child can't watch Cocomelon so keep the buffering video urination. 🥺</v>
      </c>
    </row>
    <row r="648" ht="15.75" customHeight="1">
      <c r="A648" s="3" t="s">
        <v>1293</v>
      </c>
      <c r="B648" s="3" t="s">
        <v>1294</v>
      </c>
      <c r="C648" s="3" t="str">
        <f>IFERROR(__xludf.DUMMYFUNCTION("GOOGLETRANSLATE(B648,""ID"",""EN"")"),"@is_pelssy @berkarya_net surely the tool is Telkomsel &amp; amp; Indihome made in China huh? 🤣🤣🤣🤣
Kw🤣🤣🤣🤣.")</f>
        <v>@is_pelssy @berkarya_net surely the tool is Telkomsel &amp; amp; Indihome made in China huh? 🤣🤣🤣🤣
Kw🤣🤣🤣🤣.</v>
      </c>
    </row>
    <row r="649" ht="15.75" customHeight="1">
      <c r="A649" s="3" t="s">
        <v>1295</v>
      </c>
      <c r="B649" s="3" t="s">
        <v>1296</v>
      </c>
      <c r="C649" s="3" t="str">
        <f>IFERROR(__xludf.DUMMYFUNCTION("GOOGLETRANSLATE(B649,""ID"",""EN"")"),"Two photos of Telkomsel and Indihome underwater cable repairs, it turns out that the hoax is https://t.co/VicowJBNFM")</f>
        <v>Two photos of Telkomsel and Indihome underwater cable repairs, it turns out that the hoax is https://t.co/VicowJBNFM</v>
      </c>
    </row>
    <row r="650" ht="15.75" customHeight="1">
      <c r="A650" s="3" t="s">
        <v>1297</v>
      </c>
      <c r="B650" s="3" t="s">
        <v>1298</v>
      </c>
      <c r="C650" s="3" t="str">
        <f>IFERROR(__xludf.DUMMYFUNCTION("GOOGLETRANSLATE(B650,""ID"",""EN"")"),"@Akudiyemmmmm emang problematic telkomsel ama indihome he said")</f>
        <v>@Akudiyemmmmm emang problematic telkomsel ama indihome he said</v>
      </c>
    </row>
    <row r="651" ht="15.75" customHeight="1">
      <c r="A651" s="3" t="s">
        <v>1299</v>
      </c>
      <c r="B651" s="3" t="s">
        <v>1300</v>
      </c>
      <c r="C651" s="3" t="str">
        <f>IFERROR(__xludf.DUMMYFUNCTION("GOOGLETRANSLATE(B651,""ID"",""EN"")"),"@Minieyeonie indihome telkomsel and by.u her men are all titsbengeknya wkwkwk")</f>
        <v>@Minieyeonie indihome telkomsel and by.u her men are all titsbengeknya wkwkwk</v>
      </c>
    </row>
    <row r="652" ht="15.75" customHeight="1">
      <c r="A652" s="3" t="s">
        <v>1301</v>
      </c>
      <c r="B652" s="3" t="s">
        <v>1302</v>
      </c>
      <c r="C652" s="3" t="str">
        <f>IFERROR(__xludf.DUMMYFUNCTION("GOOGLETRANSLATE(B652,""ID"",""EN"")"),"@ Ahh59981630 @telkomsel @Indihome Huwaduh, but Telkomsel says it's recovered and normal is the reality of normal bell bells at all this is ...)")</f>
        <v>@ Ahh59981630 @telkomsel @Indihome Huwaduh, but Telkomsel says it's recovered and normal is the reality of normal bell bells at all this is ...)</v>
      </c>
    </row>
    <row r="653" ht="15.75" customHeight="1">
      <c r="A653" s="3" t="s">
        <v>1303</v>
      </c>
      <c r="B653" s="3" t="s">
        <v>1304</v>
      </c>
      <c r="C653" s="3" t="str">
        <f>IFERROR(__xludf.DUMMYFUNCTION("GOOGLETRANSLATE(B653,""ID"",""EN"")"),"@Dediiajii @telkomsel @Indihome 😀 where ever")</f>
        <v>@Dediiajii @telkomsel @Indihome 😀 where ever</v>
      </c>
    </row>
    <row r="654" ht="15.75" customHeight="1">
      <c r="A654" s="3" t="s">
        <v>1305</v>
      </c>
      <c r="B654" s="3" t="s">
        <v>1306</v>
      </c>
      <c r="C654" s="3" t="str">
        <f>IFERROR(__xludf.DUMMYFUNCTION("GOOGLETRANSLATE(B654,""ID"",""EN"")"),"@banteng_pbg @telkomsel @Indihome https://t.co/1g7xutfknh")</f>
        <v>@banteng_pbg @telkomsel @Indihome https://t.co/1g7xutfknh</v>
      </c>
    </row>
    <row r="655" ht="15.75" customHeight="1">
      <c r="A655" s="3" t="s">
        <v>1307</v>
      </c>
      <c r="B655" s="3" t="s">
        <v>1308</v>
      </c>
      <c r="C655" s="3" t="str">
        <f>IFERROR(__xludf.DUMMYFUNCTION("GOOGLETRANSLATE(B655,""ID"",""EN"")"),"There is no compensation at all ?? ¿?? @Telkomsel.
@Indihome https://t.co/dvcpp1izon")</f>
        <v>There is no compensation at all ?? ¿?? @Telkomsel.
@Indihome https://t.co/dvcpp1izon</v>
      </c>
    </row>
    <row r="656" ht="15.75" customHeight="1">
      <c r="A656" s="3" t="s">
        <v>1309</v>
      </c>
      <c r="B656" s="3" t="s">
        <v>1310</v>
      </c>
      <c r="C656" s="3" t="str">
        <f>IFERROR(__xludf.DUMMYFUNCTION("GOOGLETRANSLATE(B656,""ID"",""EN"")"),"We're Sorry Again for the Glitch Countdown of Disolved of Fox &amp; amp; Disney Channel, Due of Connectivity Iss Isp Telkomgroup (Indihome / Telkomsel).
We've re-calulating on this countdown feed, we're sorry for the apologizes inconvidence! 🙏🏻
Stay Tune "&amp;"For More Information.")</f>
        <v>We're Sorry Again for the Glitch Countdown of Disolved of Fox &amp; amp; Disney Channel, Due of Connectivity Iss Isp Telkomgroup (Indihome / Telkomsel).
We've re-calulating on this countdown feed, we're sorry for the apologizes inconvidence! 🙏🏻
Stay Tune For More Information.</v>
      </c>
    </row>
    <row r="657" ht="15.75" customHeight="1">
      <c r="A657" s="3" t="s">
        <v>1311</v>
      </c>
      <c r="B657" s="3" t="s">
        <v>1312</v>
      </c>
      <c r="C657" s="3" t="str">
        <f>IFERROR(__xludf.DUMMYFUNCTION("GOOGLETRANSLATE(B657,""ID"",""EN"")"),"@DhikatF @Indihome checks can be more accurate. Thanks :) -Mia (3/3)")</f>
        <v>@DhikatF @Indihome checks can be more accurate. Thanks :) -Mia (3/3)</v>
      </c>
    </row>
    <row r="658" ht="15.75" customHeight="1">
      <c r="A658" s="3" t="s">
        <v>1313</v>
      </c>
      <c r="B658" s="3" t="s">
        <v>1314</v>
      </c>
      <c r="C658" s="3" t="str">
        <f>IFERROR(__xludf.DUMMYFUNCTION("GOOGLETRANSLATE(B658,""ID"",""EN"")"),"@DhikatF @Indihome DM so that it helps check further and the data privacy is maintained:
1. cellphone number,
2. Address (kelurahan, sub-district and city)
3. Other Telkomsel numbers that are in touch.
If it is currently in a location that is in a place, "&amp;"can be sent Long Lat on Google Maps so that (2/3)")</f>
        <v>@DhikatF @Indihome DM so that it helps check further and the data privacy is maintained:
1. cellphone number,
2. Address (kelurahan, sub-district and city)
3. Other Telkomsel numbers that are in touch.
If it is currently in a location that is in a place, can be sent Long Lat on Google Maps so that (2/3)</v>
      </c>
    </row>
    <row r="659" ht="15.75" customHeight="1">
      <c r="A659" s="3" t="s">
        <v>1315</v>
      </c>
      <c r="B659" s="3" t="s">
        <v>1316</v>
      </c>
      <c r="C659" s="3" t="str">
        <f>IFERROR(__xludf.DUMMYFUNCTION("GOOGLETRANSLATE(B659,""ID"",""EN"")"),"@dhikatf @Indihome Hi, Sis Dhika. Sorry, so it's not comfortable. Regarding the complaints of slow internet access,
Have you previously been trying to refresh the network by off-the service data a few moments, then on-right back?
If it has been and remain"&amp;" the same, please contact the following data on the data via (1/2)")</f>
        <v>@dhikatf @Indihome Hi, Sis Dhika. Sorry, so it's not comfortable. Regarding the complaints of slow internet access,
Have you previously been trying to refresh the network by off-the service data a few moments, then on-right back?
If it has been and remain the same, please contact the following data on the data via (1/2)</v>
      </c>
    </row>
    <row r="660" ht="15.75" customHeight="1">
      <c r="A660" s="3" t="s">
        <v>1317</v>
      </c>
      <c r="B660" s="3" t="s">
        <v>1318</v>
      </c>
      <c r="C660" s="3" t="str">
        <f>IFERROR(__xludf.DUMMYFUNCTION("GOOGLETRANSLATE(B660,""ID"",""EN"")"),"Hoaks, this is not a photo of Telkomsel Underwater Cable repair &amp; amp; Indihome https://t.co/SubQaft8US.")</f>
        <v>Hoaks, this is not a photo of Telkomsel Underwater Cable repair &amp; amp; Indihome https://t.co/SubQaft8US.</v>
      </c>
    </row>
    <row r="661" ht="15.75" customHeight="1">
      <c r="A661" s="3" t="s">
        <v>1319</v>
      </c>
      <c r="B661" s="3" t="s">
        <v>1320</v>
      </c>
      <c r="C661" s="3" t="str">
        <f>IFERROR(__xludf.DUMMYFUNCTION("GOOGLETRANSLATE(B661,""ID"",""EN"")"),"Min @telkomsel @Indihome There Is No Compensation? Wkwkwk https://t.co/8kowpryylu.")</f>
        <v>Min @telkomsel @Indihome There Is No Compensation? Wkwkwk https://t.co/8kowpryylu.</v>
      </c>
    </row>
    <row r="662" ht="15.75" customHeight="1">
      <c r="A662" s="3" t="s">
        <v>1321</v>
      </c>
      <c r="B662" s="3" t="s">
        <v>1322</v>
      </c>
      <c r="C662" s="3" t="str">
        <f>IFERROR(__xludf.DUMMYFUNCTION("GOOGLETRANSLATE(B662,""ID"",""EN"")"),"Min @Telkomsel and min @Indihome
This is really a tissue, it's really slow.
Even though I pay Indihome always on the 5th. Gapernah late")</f>
        <v>Min @Telkomsel and min @Indihome
This is really a tissue, it's really slow.
Even though I pay Indihome always on the 5th. Gapernah late</v>
      </c>
    </row>
    <row r="663" ht="15.75" customHeight="1">
      <c r="A663" s="3" t="s">
        <v>1323</v>
      </c>
      <c r="B663" s="3" t="s">
        <v>1324</v>
      </c>
      <c r="C663" s="3" t="str">
        <f>IFERROR(__xludf.DUMMYFUNCTION("GOOGLETRANSLATE(B663,""ID"",""EN"")"),"@Telkomsel should be free of subscription fees 1 this month
@Indihome.
@IndihomCare.
#Konpensasitelkomsel.")</f>
        <v>@Telkomsel should be free of subscription fees 1 this month
@Indihome.
@IndihomCare.
#Konpensasitelkomsel.</v>
      </c>
    </row>
    <row r="664" ht="15.75" customHeight="1">
      <c r="A664" s="3" t="s">
        <v>1325</v>
      </c>
      <c r="B664" s="3" t="s">
        <v>1326</v>
      </c>
      <c r="C664" s="3" t="str">
        <f>IFERROR(__xludf.DUMMYFUNCTION("GOOGLETRANSLATE(B664,""ID"",""EN"")"),"The real threat is not the PKI, TP Telkomsel and Indihome down until it doesn't use work for days.")</f>
        <v>The real threat is not the PKI, TP Telkomsel and Indihome down until it doesn't use work for days.</v>
      </c>
    </row>
    <row r="665" ht="15.75" customHeight="1">
      <c r="A665" s="3" t="s">
        <v>1327</v>
      </c>
      <c r="B665" s="3" t="s">
        <v>1328</v>
      </c>
      <c r="C665" s="3" t="str">
        <f>IFERROR(__xludf.DUMMYFUNCTION("GOOGLETRANSLATE(B665,""ID"",""EN"")"),"Indihome
Telkomsel.
And
By.u.
Still invites gelut")</f>
        <v>Indihome
Telkomsel.
And
By.u.
Still invites gelut</v>
      </c>
    </row>
    <row r="666" ht="15.75" customHeight="1">
      <c r="A666" s="3" t="s">
        <v>1329</v>
      </c>
      <c r="B666" s="3" t="s">
        <v>1330</v>
      </c>
      <c r="C666" s="3" t="str">
        <f>IFERROR(__xludf.DUMMYFUNCTION("GOOGLETRANSLATE(B666,""ID"",""EN"")"),"indihome fup abis, telkomsel tai too, exclaimed this life watching yotube 144p just buffering")</f>
        <v>indihome fup abis, telkomsel tai too, exclaimed this life watching yotube 144p just buffering</v>
      </c>
    </row>
    <row r="667" ht="15.75" customHeight="1">
      <c r="A667" s="3" t="s">
        <v>1331</v>
      </c>
      <c r="B667" s="3" t="s">
        <v>1332</v>
      </c>
      <c r="C667" s="3" t="str">
        <f>IFERROR(__xludf.DUMMYFUNCTION("GOOGLETRANSLATE(B667,""ID"",""EN"")"),"@lovinhehi @Indihome hello kak, sorry so it's not comfortable. Regarding complaints of internet access, surely it has tried it off and on-right data service. If it's already but it's still the same, Yuk DM number, the date of the incident, the location of"&amp;" the incident, and another number that is the same, so that it can be helped by checking. Thanks :) -Beny.")</f>
        <v>@lovinhehi @Indihome hello kak, sorry so it's not comfortable. Regarding complaints of internet access, surely it has tried it off and on-right data service. If it's already but it's still the same, Yuk DM number, the date of the incident, the location of the incident, and another number that is the same, so that it can be helped by checking. Thanks :) -Beny.</v>
      </c>
    </row>
    <row r="668" ht="15.75" customHeight="1">
      <c r="A668" s="3" t="s">
        <v>1333</v>
      </c>
      <c r="B668" s="3" t="s">
        <v>1334</v>
      </c>
      <c r="C668" s="3" t="str">
        <f>IFERROR(__xludf.DUMMYFUNCTION("GOOGLETRANSLATE(B668,""ID"",""EN"")"),"Apart from using Telkomsel at home using Indihome, the definition of the day ""Instant")</f>
        <v>Apart from using Telkomsel at home using Indihome, the definition of the day "Instant</v>
      </c>
    </row>
    <row r="669" ht="15.75" customHeight="1">
      <c r="A669" s="3" t="s">
        <v>1335</v>
      </c>
      <c r="B669" s="3" t="s">
        <v>1336</v>
      </c>
      <c r="C669" s="3" t="str">
        <f>IFERROR(__xludf.DUMMYFUNCTION("GOOGLETRANSLATE(B669,""ID"",""EN"")"),"From the yesterday I wanted my kaga slow, how come the guide and I hope that you don't get to Lahh. Early day direct bermaulh, huffttt fortunately there is still @telkomsel which signals the pollll continued 👍")</f>
        <v>From the yesterday I wanted my kaga slow, how come the guide and I hope that you don't get to Lahh. Early day direct bermaulh, huffttt fortunately there is still @telkomsel which signals the pollll continued 👍</v>
      </c>
    </row>
    <row r="670" ht="15.75" customHeight="1">
      <c r="A670" s="3" t="s">
        <v>1337</v>
      </c>
      <c r="B670" s="3" t="s">
        <v>1338</v>
      </c>
      <c r="C670" s="3" t="str">
        <f>IFERROR(__xludf.DUMMYFUNCTION("GOOGLETRANSLATE(B670,""ID"",""EN"")"),"indihome sm telkomsel lg stupid bgt dah")</f>
        <v>indihome sm telkomsel lg stupid bgt dah</v>
      </c>
    </row>
    <row r="671" ht="15.75" customHeight="1">
      <c r="A671" s="3" t="s">
        <v>1339</v>
      </c>
      <c r="B671" s="3" t="s">
        <v>1340</v>
      </c>
      <c r="C671" s="3" t="str">
        <f>IFERROR(__xludf.DUMMYFUNCTION("GOOGLETRANSLATE(B671,""ID"",""EN"")"),"emg really from 24 indihome with telkomsel dead totally until 30?")</f>
        <v>emg really from 24 indihome with telkomsel dead totally until 30?</v>
      </c>
    </row>
    <row r="672" ht="15.75" customHeight="1">
      <c r="A672" s="3" t="s">
        <v>1341</v>
      </c>
      <c r="B672" s="3" t="s">
        <v>1342</v>
      </c>
      <c r="C672" s="3" t="str">
        <f>IFERROR(__xludf.DUMMYFUNCTION("GOOGLETRANSLATE(B672,""ID"",""EN"")"),"The Reason Why Internet Error
Inspiration: A Day When The Internet Has Problems (Indihome and Telkomsel)
#Recordofragnarok.
#ShuumatSunovalkyrie
#Indonesia https://t.co/2VDXKFCDWR.")</f>
        <v>The Reason Why Internet Error
Inspiration: A Day When The Internet Has Problems (Indihome and Telkomsel)
#Recordofragnarok.
#ShuumatSunovalkyrie
#Indonesia https://t.co/2VDXKFCDWR.</v>
      </c>
    </row>
    <row r="673" ht="15.75" customHeight="1">
      <c r="A673" s="3" t="s">
        <v>1343</v>
      </c>
      <c r="B673" s="3" t="s">
        <v>1344</v>
      </c>
      <c r="C673" s="3" t="str">
        <f>IFERROR(__xludf.DUMMYFUNCTION("GOOGLETRANSLATE(B673,""ID"",""EN"")"),"Indihome ama Telkomsel has a problem life?")</f>
        <v>Indihome ama Telkomsel has a problem life?</v>
      </c>
    </row>
    <row r="674" ht="15.75" customHeight="1">
      <c r="A674" s="3" t="s">
        <v>1345</v>
      </c>
      <c r="B674" s="3" t="s">
        <v>1346</v>
      </c>
      <c r="C674" s="3" t="str">
        <f>IFERROR(__xludf.DUMMYFUNCTION("GOOGLETRANSLATE(B674,""ID"",""EN"")"),"@ Badak30178042 Hi, Sis. Does the wifi used are Indihome? If yes, please confirm via:
1. Contact Center 147,
2. Twitter @Indihome,
3. Facebook Indihome,
4. Web https://t.co/slwPouFFGE,
5. Email Customercare @ TELKOM. Co.. ID.
Thanks :) -Ghia.")</f>
        <v>@ Badak30178042 Hi, Sis. Does the wifi used are Indihome? If yes, please confirm via:
1. Contact Center 147,
2. Twitter @Indihome,
3. Facebook Indihome,
4. Web https://t.co/slwPouFFGE,
5. Email Customercare @ TELKOM. Co.. ID.
Thanks :) -Ghia.</v>
      </c>
    </row>
    <row r="675" ht="15.75" customHeight="1">
      <c r="A675" s="3" t="s">
        <v>1347</v>
      </c>
      <c r="B675" s="3" t="s">
        <v>1348</v>
      </c>
      <c r="C675" s="3" t="str">
        <f>IFERROR(__xludf.DUMMYFUNCTION("GOOGLETRANSLATE(B675,""ID"",""EN"")"),"I really use Telkomsel SM Indihome. Regardless of the one again, but it's a paid. Whereas work must use the internet.")</f>
        <v>I really use Telkomsel SM Indihome. Regardless of the one again, but it's a paid. Whereas work must use the internet.</v>
      </c>
    </row>
    <row r="676" ht="15.75" customHeight="1">
      <c r="A676" s="3" t="s">
        <v>1349</v>
      </c>
      <c r="B676" s="3" t="s">
        <v>1350</v>
      </c>
      <c r="C676" s="3" t="str">
        <f>IFERROR(__xludf.DUMMYFUNCTION("GOOGLETRANSLATE(B676,""ID"",""EN"")"),"@AgungNandito @Indihome @IndihomCare @NetFlixID @Telkomsel is really a problem, kirain mah I doang. From after an error on Monday, it can't be netflix until now")</f>
        <v>@AgungNandito @Indihome @IndihomCare @NetFlixID @Telkomsel is really a problem, kirain mah I doang. From after an error on Monday, it can't be netflix until now</v>
      </c>
    </row>
    <row r="677" ht="15.75" customHeight="1">
      <c r="A677" s="3" t="s">
        <v>1351</v>
      </c>
      <c r="B677" s="3" t="s">
        <v>1352</v>
      </c>
      <c r="C677" s="3" t="str">
        <f>IFERROR(__xludf.DUMMYFUNCTION("GOOGLETRANSLATE(B677,""ID"",""EN"")"),"Tai dog @telkomsel @Indihome")</f>
        <v>Tai dog @telkomsel @Indihome</v>
      </c>
    </row>
    <row r="678" ht="15.75" customHeight="1">
      <c r="A678" s="3" t="s">
        <v>1353</v>
      </c>
      <c r="B678" s="3" t="s">
        <v>1354</v>
      </c>
      <c r="C678" s="3" t="str">
        <f>IFERROR(__xludf.DUMMYFUNCTION("GOOGLETRANSLATE(B678,""ID"",""EN"")"),"@banteng_pbg lha gw uda uda indihome, telkomsel millions of millions every month they are told to nyelam lg..ya it's clear I protest inet slow n gw g to care about telkom gmn how to make it really ...")</f>
        <v>@banteng_pbg lha gw uda uda indihome, telkomsel millions of millions every month they are told to nyelam lg..ya it's clear I protest inet slow n gw g to care about telkom gmn how to make it really ...</v>
      </c>
    </row>
    <row r="679" ht="15.75" customHeight="1">
      <c r="A679" s="3" t="s">
        <v>1355</v>
      </c>
      <c r="B679" s="3" t="s">
        <v>1356</v>
      </c>
      <c r="C679" s="3" t="str">
        <f>IFERROR(__xludf.DUMMYFUNCTION("GOOGLETRANSLATE(B679,""ID"",""EN"")"),"Kabaganan oge gening slow indihome and telkomsel")</f>
        <v>Kabaganan oge gening slow indihome and telkomsel</v>
      </c>
    </row>
    <row r="680" ht="15.75" customHeight="1">
      <c r="A680" s="3" t="s">
        <v>1357</v>
      </c>
      <c r="B680" s="3" t="s">
        <v>1358</v>
      </c>
      <c r="C680" s="3" t="str">
        <f>IFERROR(__xludf.DUMMYFUNCTION("GOOGLETRANSLATE(B680,""ID"",""EN"")"),"The internet is trouble again kah indihome and telkomsel nii😤")</f>
        <v>The internet is trouble again kah indihome and telkomsel nii😤</v>
      </c>
    </row>
    <row r="681" ht="15.75" customHeight="1">
      <c r="A681" s="3" t="s">
        <v>1359</v>
      </c>
      <c r="B681" s="3" t="s">
        <v>1360</v>
      </c>
      <c r="C681" s="3" t="str">
        <f>IFERROR(__xludf.DUMMYFUNCTION("GOOGLETRANSLATE(B681,""ID"",""EN"")"),"@radiusdanu @Indihome @IndihomCare Hai Sis Damanik.Af yes, related to the constraints of internet connection, have you tried to on / off airplane mode or data service? JK remains the same, may be Infoin No. HP, and No. Other Telkomsel HP who are in touch "&amp;"via DM so that Mimin helps further and privacy of data awake.tks :) - kia")</f>
        <v>@radiusdanu @Indihome @IndihomCare Hai Sis Damanik.Af yes, related to the constraints of internet connection, have you tried to on / off airplane mode or data service? JK remains the same, may be Infoin No. HP, and No. Other Telkomsel HP who are in touch via DM so that Mimin helps further and privacy of data awake.tks :) - kia</v>
      </c>
    </row>
    <row r="682" ht="15.75" customHeight="1">
      <c r="A682" s="3" t="s">
        <v>1361</v>
      </c>
      <c r="B682" s="3" t="s">
        <v>1362</v>
      </c>
      <c r="C682" s="3" t="str">
        <f>IFERROR(__xludf.DUMMYFUNCTION("GOOGLETRANSLATE(B682,""ID"",""EN"")"),"Human characteristics of NowAdays: Indihome and Telkomsel users at the same time :)
And I am a human who loses patience.")</f>
        <v>Human characteristics of NowAdays: Indihome and Telkomsel users at the same time :)
And I am a human who loses patience.</v>
      </c>
    </row>
    <row r="683" ht="15.75" customHeight="1">
      <c r="A683" s="3" t="s">
        <v>1363</v>
      </c>
      <c r="B683" s="3" t="s">
        <v>1364</v>
      </c>
      <c r="C683" s="3" t="str">
        <f>IFERROR(__xludf.DUMMYFUNCTION("GOOGLETRANSLATE(B683,""ID"",""EN"")"),"@mohammedchaidir @banteng_pbg @telkomsel @Indihome agree")</f>
        <v>@mohammedchaidir @banteng_pbg @telkomsel @Indihome agree</v>
      </c>
    </row>
    <row r="684" ht="15.75" customHeight="1">
      <c r="A684" s="3" t="s">
        <v>1365</v>
      </c>
      <c r="B684" s="3" t="s">
        <v>1366</v>
      </c>
      <c r="C684" s="3" t="str">
        <f>IFERROR(__xludf.DUMMYFUNCTION("GOOGLETRANSLATE(B684,""ID"",""EN"")"),"@Telkomsel gabisa hotspotin to laptop, want to open valorant error continuously. Gabisa to load, it's the turn to use Indihome wifi can't because it's slow, you have to use the data, but the data is actually gajelas")</f>
        <v>@Telkomsel gabisa hotspotin to laptop, want to open valorant error continuously. Gabisa to load, it's the turn to use Indihome wifi can't because it's slow, you have to use the data, but the data is actually gajelas</v>
      </c>
    </row>
    <row r="685" ht="15.75" customHeight="1">
      <c r="A685" s="3" t="s">
        <v>1367</v>
      </c>
      <c r="B685" s="3" t="s">
        <v>1368</v>
      </c>
      <c r="C685" s="3" t="str">
        <f>IFERROR(__xludf.DUMMYFUNCTION("GOOGLETRANSLATE(B685,""ID"",""EN"")"),"Is this Indihome SM Telkomsel Joinan Yang Trouble?")</f>
        <v>Is this Indihome SM Telkomsel Joinan Yang Trouble?</v>
      </c>
    </row>
    <row r="686" ht="15.75" customHeight="1">
      <c r="A686" s="3" t="s">
        <v>1369</v>
      </c>
      <c r="B686" s="3" t="s">
        <v>1370</v>
      </c>
      <c r="C686" s="3" t="str">
        <f>IFERROR(__xludf.DUMMYFUNCTION("GOOGLETRANSLATE(B686,""ID"",""EN"")"),"Accused of cheating because of the old chat bales? Remember !! Telkomsel Indihome internet cable is bite sharks, ノノ")</f>
        <v>Accused of cheating because of the old chat bales? Remember !! Telkomsel Indihome internet cable is bite sharks, ノノ</v>
      </c>
    </row>
    <row r="687" ht="15.75" customHeight="1">
      <c r="A687" s="3" t="s">
        <v>1371</v>
      </c>
      <c r="B687" s="3" t="s">
        <v>1372</v>
      </c>
      <c r="C687" s="3" t="str">
        <f>IFERROR(__xludf.DUMMYFUNCTION("GOOGLETRANSLATE(B687,""ID"",""EN"")"),"@banteng_pbg @telkomsel @indihome late pay, if you get paid yes, the responsibility is tired, it's not tired, from all the monthly payments of the users, along with the late fine, this is the sea selling service, there is no business with the user, want t"&amp;"o carry the important megalodon already paying")</f>
        <v>@banteng_pbg @telkomsel @indihome late pay, if you get paid yes, the responsibility is tired, it's not tired, from all the monthly payments of the users, along with the late fine, this is the sea selling service, there is no business with the user, want to carry the important megalodon already paying</v>
      </c>
    </row>
    <row r="688" ht="15.75" customHeight="1">
      <c r="A688" s="3" t="s">
        <v>1373</v>
      </c>
      <c r="B688" s="3" t="s">
        <v>1374</v>
      </c>
      <c r="C688" s="3" t="str">
        <f>IFERROR(__xludf.DUMMYFUNCTION("GOOGLETRANSLATE(B688,""ID"",""EN"")"),"Ah, Telkomsel 😡😡😡 Indihome")</f>
        <v>Ah, Telkomsel 😡😡😡 Indihome</v>
      </c>
    </row>
    <row r="689" ht="15.75" customHeight="1">
      <c r="A689" s="3" t="s">
        <v>1375</v>
      </c>
      <c r="B689" s="3" t="s">
        <v>1376</v>
      </c>
      <c r="C689" s="3" t="str">
        <f>IFERROR(__xludf.DUMMYFUNCTION("GOOGLETRANSLATE(B689,""ID"",""EN"")"),"@airaiiiofiftteen if vtuber viewers can go out they would riot in front of indihome / telkomsel for their creators")</f>
        <v>@airaiiiofiftteen if vtuber viewers can go out they would riot in front of indihome / telkomsel for their creators</v>
      </c>
    </row>
    <row r="690" ht="15.75" customHeight="1">
      <c r="A690" s="3" t="s">
        <v>1377</v>
      </c>
      <c r="B690" s="3" t="s">
        <v>1378</v>
      </c>
      <c r="C690" s="3" t="str">
        <f>IFERROR(__xludf.DUMMYFUNCTION("GOOGLETRANSLATE(B690,""ID"",""EN"")"),"@Telkomsel is 7 o'clock, I want to use the Discord application using Telkomsel Provider. But suddenly the disconnect himself. Until now it can't be connected. While the Indihome user can. Is this from Telkomsel?")</f>
        <v>@Telkomsel is 7 o'clock, I want to use the Discord application using Telkomsel Provider. But suddenly the disconnect himself. Until now it can't be connected. While the Indihome user can. Is this from Telkomsel?</v>
      </c>
    </row>
    <row r="691" ht="15.75" customHeight="1">
      <c r="A691" s="3" t="s">
        <v>1379</v>
      </c>
      <c r="B691" s="3" t="s">
        <v>1380</v>
      </c>
      <c r="C691" s="3" t="str">
        <f>IFERROR(__xludf.DUMMYFUNCTION("GOOGLETRANSLATE(B691,""ID"",""EN"")"),"@fithozee (1/2) Hi, Sis Fithozee. Sorry, so it's not comfortable. For information or complaints about Indihome, please contact Telkom colleagues to be assisted through:
1. Facebook: https://t.co/hngJy8SZQQ,
2. Twitter: https://t.co/JP9TMXJT3C,
3. Telkom C"&amp;"all Center: 147.")</f>
        <v>@fithozee (1/2) Hi, Sis Fithozee. Sorry, so it's not comfortable. For information or complaints about Indihome, please contact Telkom colleagues to be assisted through:
1. Facebook: https://t.co/hngJy8SZQQ,
2. Twitter: https://t.co/JP9TMXJT3C,
3. Telkom Call Center: 147.</v>
      </c>
    </row>
    <row r="692" ht="15.75" customHeight="1">
      <c r="A692" s="3" t="s">
        <v>1381</v>
      </c>
      <c r="B692" s="3" t="s">
        <v>1382</v>
      </c>
      <c r="C692" s="3" t="str">
        <f>IFERROR(__xludf.DUMMYFUNCTION("GOOGLETRANSLATE(B692,""ID"",""EN"")"),"@Andreleo__ yes right Sis, Indihome and Telkomsel incidentally")</f>
        <v>@Andreleo__ yes right Sis, Indihome and Telkomsel incidentally</v>
      </c>
    </row>
    <row r="693" ht="15.75" customHeight="1">
      <c r="A693" s="3" t="s">
        <v>1383</v>
      </c>
      <c r="B693" s="3" t="s">
        <v>1384</v>
      </c>
      <c r="C693" s="3" t="str">
        <f>IFERROR(__xludf.DUMMYFUNCTION("GOOGLETRANSLATE(B693,""ID"",""EN"")"),"@Telkomsel already tried to restart the cellphone and network but still the same. Switches to Indihome-cellular data are also still the same.")</f>
        <v>@Telkomsel already tried to restart the cellphone and network but still the same. Switches to Indihome-cellular data are also still the same.</v>
      </c>
    </row>
    <row r="694" ht="15.75" customHeight="1">
      <c r="A694" s="3" t="s">
        <v>1385</v>
      </c>
      <c r="B694" s="3" t="s">
        <v>1386</v>
      </c>
      <c r="C694" s="3" t="str">
        <f>IFERROR(__xludf.DUMMYFUNCTION("GOOGLETRANSLATE(B694,""ID"",""EN"")"),"Telkomsel Indihome is a vision of being an uprooted provider of Indonesia")</f>
        <v>Telkomsel Indihome is a vision of being an uprooted provider of Indonesia</v>
      </c>
    </row>
    <row r="695" ht="15.75" customHeight="1">
      <c r="A695" s="3" t="s">
        <v>1387</v>
      </c>
      <c r="B695" s="3" t="s">
        <v>1388</v>
      </c>
      <c r="C695" s="3" t="str">
        <f>IFERROR(__xludf.DUMMYFUNCTION("GOOGLETRANSLATE(B695,""ID"",""EN"")"),"I'm angry all day at this time so you don't have work for work
I have an enemy with a genius with Indihome with Telkomsel")</f>
        <v>I'm angry all day at this time so you don't have work for work
I have an enemy with a genius with Indihome with Telkomsel</v>
      </c>
    </row>
    <row r="696" ht="15.75" customHeight="1">
      <c r="A696" s="3" t="s">
        <v>1389</v>
      </c>
      <c r="B696" s="3" t="s">
        <v>1390</v>
      </c>
      <c r="C696" s="3" t="str">
        <f>IFERROR(__xludf.DUMMYFUNCTION("GOOGLETRANSLATE(B696,""ID"",""EN"")"),"weve indihome with telkomsel no difference asuuu https://t.co/fbfkvrltk3")</f>
        <v>weve indihome with telkomsel no difference asuuu https://t.co/fbfkvrltk3</v>
      </c>
    </row>
    <row r="697" ht="15.75" customHeight="1">
      <c r="A697" s="3" t="s">
        <v>1391</v>
      </c>
      <c r="B697" s="3" t="s">
        <v>1392</v>
      </c>
      <c r="C697" s="3" t="str">
        <f>IFERROR(__xludf.DUMMYFUNCTION("GOOGLETRANSLATE(B697,""ID"",""EN"")"),"@davidbruchmann Hi Mr David. Sorry to be uncomfortable. For information OR complaints about https://t.co/4xeeetqbya and indihome, please contact telkom partners:
1. Facebook: https://t.co/maxM250HN2,
2. Twitter: https://t.co/JP9TMXJT3C,
3. Telkom Call Cen"&amp;"ter: 147.
Thanks :) -Chandz.")</f>
        <v>@davidbruchmann Hi Mr David. Sorry to be uncomfortable. For information OR complaints about https://t.co/4xeeetqbya and indihome, please contact telkom partners:
1. Facebook: https://t.co/maxM250HN2,
2. Twitter: https://t.co/JP9TMXJT3C,
3. Telkom Call Center: 147.
Thanks :) -Chandz.</v>
      </c>
    </row>
    <row r="698" ht="15.75" customHeight="1">
      <c r="A698" s="3" t="s">
        <v>1393</v>
      </c>
      <c r="B698" s="3" t="s">
        <v>1394</v>
      </c>
      <c r="C698" s="3" t="str">
        <f>IFERROR(__xludf.DUMMYFUNCTION("GOOGLETRANSLATE(B698,""ID"",""EN"")"),"@bilboyzzz @strukhrt @williamimmnl @veve_official @marvel @captainamerica @Indihome @Telkomsel ahahhahahahqhhwhqhqhah")</f>
        <v>@bilboyzzz @strukhrt @williamimmnl @veve_official @marvel @captainamerica @Indihome @Telkomsel ahahhahahahqhhwhqhqhah</v>
      </c>
    </row>
    <row r="699" ht="15.75" customHeight="1">
      <c r="A699" s="3" t="s">
        <v>1395</v>
      </c>
      <c r="B699" s="3" t="s">
        <v>1396</v>
      </c>
      <c r="C699" s="3" t="str">
        <f>IFERROR(__xludf.DUMMYFUNCTION("GOOGLETRANSLATE(B699,""ID"",""EN"")"),"@strukhrt @rafialfayadh @williamimmnl @veve_official @marvel @captainamerica @Indihome @telkomsel FYI https://t.co/uwMhqv6fep")</f>
        <v>@strukhrt @rafialfayadh @williamimmnl @veve_official @marvel @captainamerica @Indihome @telkomsel FYI https://t.co/uwMhqv6fep</v>
      </c>
    </row>
    <row r="700" ht="15.75" customHeight="1">
      <c r="A700" s="3" t="s">
        <v>1397</v>
      </c>
      <c r="B700" s="3" t="s">
        <v>1398</v>
      </c>
      <c r="C700" s="3" t="str">
        <f>IFERROR(__xludf.DUMMYFUNCTION("GOOGLETRANSLATE(B700,""ID"",""EN"")"),"Malem Mas / MBA Admin Want to ask Dong, BSK Really Telkomsel Network or WiFi from Indihome will be difficult to signal? @Telkomsel @Indihome 🥲")</f>
        <v>Malem Mas / MBA Admin Want to ask Dong, BSK Really Telkomsel Network or WiFi from Indihome will be difficult to signal? @Telkomsel @Indihome 🥲</v>
      </c>
    </row>
    <row r="701" ht="15.75" customHeight="1">
      <c r="A701" s="3" t="s">
        <v>1399</v>
      </c>
      <c r="B701" s="3" t="s">
        <v>1400</v>
      </c>
      <c r="C701" s="3" t="str">
        <f>IFERROR(__xludf.DUMMYFUNCTION("GOOGLETRANSLATE(B701,""ID"",""EN"")"),"Zoom Rent &amp; amp; Upgrade! ️
✨ Trusted Legal N FASTRESP
✨ WA for orders
https://t.co/8wnjelqp1e.
T. Cheap Premium Zoom Rental Upgrade Cheap Zoom Premium Applications Prem IndiHome Telkomsel Giring Indosat Anies Student Rendy #itsokaytonotbeokay #zonuang ht"&amp;"tps://t.co/B5WDQLRXXX")</f>
        <v>Zoom Rent &amp; amp; Upgrade! ️
✨ Trusted Legal N FASTRESP
✨ WA for orders
https://t.co/8wnjelqp1e.
T. Cheap Premium Zoom Rental Upgrade Cheap Zoom Premium Applications Prem IndiHome Telkomsel Giring Indosat Anies Student Rendy #itsokaytonotbeokay #zonuang https://t.co/B5WDQLRXXX</v>
      </c>
    </row>
    <row r="702" ht="15.75" customHeight="1">
      <c r="A702" s="3" t="s">
        <v>1401</v>
      </c>
      <c r="B702" s="3" t="s">
        <v>1402</v>
      </c>
      <c r="C702" s="3" t="str">
        <f>IFERROR(__xludf.DUMMYFUNCTION("GOOGLETRANSLATE(B702,""ID"",""EN"")"),"Zoom Rent &amp; amp; Upgrade! ️
✨ Trusted Legal N FASTRESP
✨ WA for orders
https://t.co/8wnjelqp1e.
T. Cheap Premium Zoom Rental Upgrade Cheap Zoom Premium Application of Prem IndiHome Telkomsel Giring Indosat Anies Student Rendy #zonuang https://t.co/B5WDQLR"&amp;"XXX")</f>
        <v>Zoom Rent &amp; amp; Upgrade! ️
✨ Trusted Legal N FASTRESP
✨ WA for orders
https://t.co/8wnjelqp1e.
T. Cheap Premium Zoom Rental Upgrade Cheap Zoom Premium Application of Prem IndiHome Telkomsel Giring Indosat Anies Student Rendy #zonuang https://t.co/B5WDQLRXXX</v>
      </c>
    </row>
    <row r="703" ht="15.75" customHeight="1">
      <c r="A703" s="3" t="s">
        <v>1403</v>
      </c>
      <c r="B703" s="3" t="s">
        <v>1404</v>
      </c>
      <c r="C703" s="3" t="str">
        <f>IFERROR(__xludf.DUMMYFUNCTION("GOOGLETRANSLATE(B703,""ID"",""EN"")"),"VPN becomes increasingly feeling the benefits of the telkomsel network with indihome problematic gini :))")</f>
        <v>VPN becomes increasingly feeling the benefits of the telkomsel network with indihome problematic gini :))</v>
      </c>
    </row>
    <row r="704" ht="15.75" customHeight="1">
      <c r="A704" s="3" t="s">
        <v>1405</v>
      </c>
      <c r="B704" s="3" t="s">
        <v>1406</v>
      </c>
      <c r="C704" s="3" t="str">
        <f>IFERROR(__xludf.DUMMYFUNCTION("GOOGLETRANSLATE(B704,""ID"",""EN"")"),"This original woy is Telkomsel with Indihome invites noisy center")</f>
        <v>This original woy is Telkomsel with Indihome invites noisy center</v>
      </c>
    </row>
    <row r="705" ht="15.75" customHeight="1">
      <c r="A705" s="3" t="s">
        <v>1407</v>
      </c>
      <c r="B705" s="3" t="s">
        <v>1408</v>
      </c>
      <c r="C705" s="3" t="str">
        <f>IFERROR(__xludf.DUMMYFUNCTION("GOOGLETRANSLATE(B705,""ID"",""EN"")"),"@bilboyzzz @williamimmnl @veve_official @marvel @captainamerica @Indihome @Telkomsel ahhahahahahaha")</f>
        <v>@bilboyzzz @williamimmnl @veve_official @marvel @captainamerica @Indihome @Telkomsel ahhahahahahaha</v>
      </c>
    </row>
    <row r="706" ht="15.75" customHeight="1">
      <c r="A706" s="3" t="s">
        <v>1409</v>
      </c>
      <c r="B706" s="3" t="s">
        <v>1410</v>
      </c>
      <c r="C706" s="3" t="str">
        <f>IFERROR(__xludf.DUMMYFUNCTION("GOOGLETRANSLATE(B706,""ID"",""EN"")"),"@williamimmnl @veve_official @marvel @captainamerica @veve_official @Indihome @telkomsel lu gathering three of us in order")</f>
        <v>@williamimmnl @veve_official @marvel @captainamerica @veve_official @Indihome @telkomsel lu gathering three of us in order</v>
      </c>
    </row>
    <row r="707" ht="15.75" customHeight="1">
      <c r="A707" s="3" t="s">
        <v>1411</v>
      </c>
      <c r="B707" s="3" t="s">
        <v>1412</v>
      </c>
      <c r="C707" s="3" t="str">
        <f>IFERROR(__xludf.DUMMYFUNCTION("GOOGLETRANSLATE(B707,""ID"",""EN"")"),"@banteng_pbg @telkomsel @Indihome Telkomsel is selling services, consumers also pay. It should be if there is a disturbance, consumers get compensation ... remember the payment stays!")</f>
        <v>@banteng_pbg @telkomsel @Indihome Telkomsel is selling services, consumers also pay. It should be if there is a disturbance, consumers get compensation ... remember the payment stays!</v>
      </c>
    </row>
    <row r="708" ht="15.75" customHeight="1">
      <c r="A708" s="3" t="s">
        <v>1413</v>
      </c>
      <c r="B708" s="3" t="s">
        <v>1414</v>
      </c>
      <c r="C708" s="3" t="str">
        <f>IFERROR(__xludf.DUMMYFUNCTION("GOOGLETRANSLATE(B708,""ID"",""EN"")"),"@Telkomsel Indihome Sucks Currently Some Connections Are Not Possible at All, Others Very Slow")</f>
        <v>@Telkomsel Indihome Sucks Currently Some Connections Are Not Possible at All, Others Very Slow</v>
      </c>
    </row>
    <row r="709" ht="15.75" customHeight="1">
      <c r="A709" s="3" t="s">
        <v>1415</v>
      </c>
      <c r="B709" s="3" t="s">
        <v>1416</v>
      </c>
      <c r="C709" s="3" t="str">
        <f>IFERROR(__xludf.DUMMYFUNCTION("GOOGLETRANSLATE(B709,""ID"",""EN"")"),"@PetreGaruJo yesterday MAH INDIHOME Doang Tic, now Telkomsel Provider")</f>
        <v>@PetreGaruJo yesterday MAH INDIHOME Doang Tic, now Telkomsel Provider</v>
      </c>
    </row>
    <row r="710" ht="15.75" customHeight="1">
      <c r="A710" s="3" t="s">
        <v>1417</v>
      </c>
      <c r="B710" s="3" t="s">
        <v>1418</v>
      </c>
      <c r="C710" s="3" t="str">
        <f>IFERROR(__xludf.DUMMYFUNCTION("GOOGLETRANSLATE(B710,""ID"",""EN"")"),"This is why it can't update # iOS15 because of IndiHome and Telkomsel disorders. Boro2 thinks of iOS updates, send chat wa just use muter2, stop by the mall first time just sent.")</f>
        <v>This is why it can't update # iOS15 because of IndiHome and Telkomsel disorders. Boro2 thinks of iOS updates, send chat wa just use muter2, stop by the mall first time just sent.</v>
      </c>
    </row>
    <row r="711" ht="15.75" customHeight="1">
      <c r="A711" s="3" t="s">
        <v>1419</v>
      </c>
      <c r="B711" s="3" t="s">
        <v>1420</v>
      </c>
      <c r="C711" s="3" t="str">
        <f>IFERROR(__xludf.DUMMYFUNCTION("GOOGLETRANSLATE(B711,""ID"",""EN"")"),"@zzhrkst Sumph The problem is the telkomsel and indihome card is not cheap gt loh fee! It shouldn't be this anj, exploitative bgt! Where if the wifi is replacing the provider or not, buy a shirt or change the card, it takes a lot of pre-set up that makes "&amp;"people lazy too!")</f>
        <v>@zzhrkst Sumph The problem is the telkomsel and indihome card is not cheap gt loh fee! It shouldn't be this anj, exploitative bgt! Where if the wifi is replacing the provider or not, buy a shirt or change the card, it takes a lot of pre-set up that makes people lazy too!</v>
      </c>
    </row>
    <row r="712" ht="15.75" customHeight="1">
      <c r="A712" s="3" t="s">
        <v>1421</v>
      </c>
      <c r="B712" s="3" t="s">
        <v>1422</v>
      </c>
      <c r="C712" s="3" t="str">
        <f>IFERROR(__xludf.DUMMYFUNCTION("GOOGLETRANSLATE(B712,""ID"",""EN"")"),"Indihome Telkomsel dick is correct.")</f>
        <v>Indihome Telkomsel dick is correct.</v>
      </c>
    </row>
    <row r="713" ht="15.75" customHeight="1">
      <c r="A713" s="3" t="s">
        <v>1423</v>
      </c>
      <c r="B713" s="3" t="s">
        <v>1424</v>
      </c>
      <c r="C713" s="3" t="str">
        <f>IFERROR(__xludf.DUMMYFUNCTION("GOOGLETRANSLATE(B713,""ID"",""EN"")"),"Telkomsel + Indihome. Dahlah https://t.co/PWRSMMQ3ZA.")</f>
        <v>Telkomsel + Indihome. Dahlah https://t.co/PWRSMMQ3ZA.</v>
      </c>
    </row>
    <row r="714" ht="15.75" customHeight="1">
      <c r="A714" s="3" t="s">
        <v>1425</v>
      </c>
      <c r="B714" s="3" t="s">
        <v>1426</v>
      </c>
      <c r="C714" s="3" t="str">
        <f>IFERROR(__xludf.DUMMYFUNCTION("GOOGLETRANSLATE(B714,""ID"",""EN"")"),"Not bad also get free Subrett Disney Hotstar for a year, because it uses a Halo card. but yes, it's better for Telkomsel to say that it will go to his brother, indihome if it can be free too, my internet bill is Su 🥴🥴")</f>
        <v>Not bad also get free Subrett Disney Hotstar for a year, because it uses a Halo card. but yes, it's better for Telkomsel to say that it will go to his brother, indihome if it can be free too, my internet bill is Su 🥴🥴</v>
      </c>
    </row>
    <row r="715" ht="15.75" customHeight="1">
      <c r="A715" s="3" t="s">
        <v>1427</v>
      </c>
      <c r="B715" s="3" t="s">
        <v>1428</v>
      </c>
      <c r="C715" s="3" t="str">
        <f>IFERROR(__xludf.DUMMYFUNCTION("GOOGLETRANSLATE(B715,""ID"",""EN"")"),"Woooi @telkomsel @Indihome where is this internet? Indihome is slow, switching hotspots to the data package can't even access at all the wrong hashh. He said, he had been fulfilled by the problem, instead so it was really hard.")</f>
        <v>Woooi @telkomsel @Indihome where is this internet? Indihome is slow, switching hotspots to the data package can't even access at all the wrong hashh. He said, he had been fulfilled by the problem, instead so it was really hard.</v>
      </c>
    </row>
    <row r="716" ht="15.75" customHeight="1">
      <c r="A716" s="3" t="s">
        <v>1429</v>
      </c>
      <c r="B716" s="3" t="s">
        <v>1430</v>
      </c>
      <c r="C716" s="3" t="str">
        <f>IFERROR(__xludf.DUMMYFUNCTION("GOOGLETRANSLATE(B716,""ID"",""EN"")"),"@banteng_pbg @telkomsel @Indihome @tikoramadhan_id @ keisora76")</f>
        <v>@banteng_pbg @telkomsel @Indihome @tikoramadhan_id @ keisora76</v>
      </c>
    </row>
    <row r="717" ht="15.75" customHeight="1">
      <c r="A717" s="3" t="s">
        <v>1431</v>
      </c>
      <c r="B717" s="3" t="s">
        <v>1432</v>
      </c>
      <c r="C717" s="3" t="str">
        <f>IFERROR(__xludf.DUMMYFUNCTION("GOOGLETRANSLATE(B717,""ID"",""EN"")"),"@unmagnetism Telkomsel, Indihome doesn't know")</f>
        <v>@unmagnetism Telkomsel, Indihome doesn't know</v>
      </c>
    </row>
    <row r="718" ht="15.75" customHeight="1">
      <c r="A718" s="3" t="s">
        <v>1433</v>
      </c>
      <c r="B718" s="3" t="s">
        <v>1434</v>
      </c>
      <c r="C718" s="3" t="str">
        <f>IFERROR(__xludf.DUMMYFUNCTION("GOOGLETRANSLATE(B718,""ID"",""EN"")"),"While using quota @Telkomsel alhmdllh is safe. Intention of installing wifi @Indihome @IndihomCare so that the wife is happy to surf, instead it adds to the dizziness, it is better, it turns out that it is not at all.")</f>
        <v>While using quota @Telkomsel alhmdllh is safe. Intention of installing wifi @Indihome @IndihomCare so that the wife is happy to surf, instead it adds to the dizziness, it is better, it turns out that it is not at all.</v>
      </c>
    </row>
    <row r="719" ht="15.75" customHeight="1">
      <c r="A719" s="3" t="s">
        <v>1435</v>
      </c>
      <c r="B719" s="3" t="s">
        <v>1436</v>
      </c>
      <c r="C719" s="3" t="str">
        <f>IFERROR(__xludf.DUMMYFUNCTION("GOOGLETRANSLATE(B719,""ID"",""EN"")"),"It took a month to repair the Jacuk Sea cable that had made Indihome and Telkomsel Down services on Sunday (19/9). This is Telkom's explanation. https://t.co/brNhLdobl3.")</f>
        <v>It took a month to repair the Jacuk Sea cable that had made Indihome and Telkomsel Down services on Sunday (19/9). This is Telkom's explanation. https://t.co/brNhLdobl3.</v>
      </c>
    </row>
    <row r="720" ht="15.75" customHeight="1">
      <c r="A720" s="3" t="s">
        <v>1437</v>
      </c>
      <c r="B720" s="3" t="s">
        <v>1438</v>
      </c>
      <c r="C720" s="3" t="str">
        <f>IFERROR(__xludf.DUMMYFUNCTION("GOOGLETRANSLATE(B720,""ID"",""EN"")"),"The time is my mother's hp, my mother made it because it's Indihome with Telkomsel why the Si")</f>
        <v>The time is my mother's hp, my mother made it because it's Indihome with Telkomsel why the Si</v>
      </c>
    </row>
    <row r="721" ht="15.75" customHeight="1">
      <c r="A721" s="3" t="s">
        <v>1439</v>
      </c>
      <c r="B721" s="3" t="s">
        <v>1440</v>
      </c>
      <c r="C721" s="3" t="str">
        <f>IFERROR(__xludf.DUMMYFUNCTION("GOOGLETRANSLATE(B721,""ID"",""EN"")"),"For the sake of Rabb Indihome with Telkomsel drain emotions")</f>
        <v>For the sake of Rabb Indihome with Telkomsel drain emotions</v>
      </c>
    </row>
    <row r="722" ht="15.75" customHeight="1">
      <c r="A722" s="3" t="s">
        <v>1441</v>
      </c>
      <c r="B722" s="3" t="s">
        <v>1442</v>
      </c>
      <c r="C722" s="3" t="str">
        <f>IFERROR(__xludf.DUMMYFUNCTION("GOOGLETRANSLATE(B722,""ID"",""EN"")"),"Indihome with Telkomsel made Marrahhhhhhhhhhhhhhhhhhhhh https://t.co/x8F2GQYFDQ")</f>
        <v>Indihome with Telkomsel made Marrahhhhhhhhhhhhhhhhhhhhh https://t.co/x8F2GQYFDQ</v>
      </c>
    </row>
    <row r="723" ht="15.75" customHeight="1">
      <c r="A723" s="3" t="s">
        <v>1443</v>
      </c>
      <c r="B723" s="3" t="s">
        <v>1444</v>
      </c>
      <c r="C723" s="3" t="str">
        <f>IFERROR(__xludf.DUMMYFUNCTION("GOOGLETRANSLATE(B723,""ID"",""EN"")"),"@Indihome @telkomsel lo if slowly I moved my direction")</f>
        <v>@Indihome @telkomsel lo if slowly I moved my direction</v>
      </c>
    </row>
    <row r="724" ht="15.75" customHeight="1">
      <c r="A724" s="3" t="s">
        <v>1445</v>
      </c>
      <c r="B724" s="3" t="s">
        <v>1446</v>
      </c>
      <c r="C724" s="3" t="str">
        <f>IFERROR(__xludf.DUMMYFUNCTION("GOOGLETRANSLATE(B724,""ID"",""EN"")"),"Wifi use indihome, data card using telkomsel same by.u 😭")</f>
        <v>Wifi use indihome, data card using telkomsel same by.u 😭</v>
      </c>
    </row>
    <row r="725" ht="15.75" customHeight="1">
      <c r="A725" s="3" t="s">
        <v>1447</v>
      </c>
      <c r="B725" s="3" t="s">
        <v>1448</v>
      </c>
      <c r="C725" s="3" t="str">
        <f>IFERROR(__xludf.DUMMYFUNCTION("GOOGLETRANSLATE(B725,""ID"",""EN"")"),"@infotwitwor_ buzzer indihome &amp; amp; Telkomsel goes down the mountain")</f>
        <v>@infotwitwor_ buzzer indihome &amp; amp; Telkomsel goes down the mountain</v>
      </c>
    </row>
    <row r="726" ht="15.75" customHeight="1">
      <c r="A726" s="3" t="s">
        <v>1449</v>
      </c>
      <c r="B726" s="3" t="s">
        <v>1450</v>
      </c>
      <c r="C726" s="3" t="str">
        <f>IFERROR(__xludf.DUMMYFUNCTION("GOOGLETRANSLATE(B726,""ID"",""EN"")"),"@banteng_pbg @telkomsel @Indihome You are paid how much is Telkom?")</f>
        <v>@banteng_pbg @telkomsel @Indihome You are paid how much is Telkom?</v>
      </c>
    </row>
    <row r="727" ht="15.75" customHeight="1">
      <c r="A727" s="3" t="s">
        <v>1451</v>
      </c>
      <c r="B727" s="3" t="s">
        <v>1452</v>
      </c>
      <c r="C727" s="3" t="str">
        <f>IFERROR(__xludf.DUMMYFUNCTION("GOOGLETRANSLATE(B727,""ID"",""EN"")"),"@airaiiiofiftteen POV: You're User Indihome Telkomsel I'm Confused
Speed ​​40kbps :(")</f>
        <v>@airaiiiofiftteen POV: You're User Indihome Telkomsel I'm Confused
Speed ​​40kbps :(</v>
      </c>
    </row>
    <row r="728" ht="15.75" customHeight="1">
      <c r="A728" s="3" t="s">
        <v>1453</v>
      </c>
      <c r="B728" s="3" t="s">
        <v>1454</v>
      </c>
      <c r="C728" s="3" t="str">
        <f>IFERROR(__xludf.DUMMYFUNCTION("GOOGLETRANSLATE(B728,""ID"",""EN"")"),"I want to send MF TP INDIHOME + Telkomsel slowly badly crazy")</f>
        <v>I want to send MF TP INDIHOME + Telkomsel slowly badly crazy</v>
      </c>
    </row>
    <row r="729" ht="15.75" customHeight="1">
      <c r="A729" s="3" t="s">
        <v>1455</v>
      </c>
      <c r="B729" s="3" t="s">
        <v>1456</v>
      </c>
      <c r="C729" s="3" t="str">
        <f>IFERROR(__xludf.DUMMYFUNCTION("GOOGLETRANSLATE(B729,""ID"",""EN"")"),"@banteng_pbg @telkomsel @Indihome Kan ngk every day it works so?")</f>
        <v>@banteng_pbg @telkomsel @Indihome Kan ngk every day it works so?</v>
      </c>
    </row>
    <row r="730" ht="15.75" customHeight="1">
      <c r="A730" s="3" t="s">
        <v>1457</v>
      </c>
      <c r="B730" s="3" t="s">
        <v>1458</v>
      </c>
      <c r="C730" s="3" t="str">
        <f>IFERROR(__xludf.DUMMYFUNCTION("GOOGLETRANSLATE(B730,""ID"",""EN"")"),"@Telkomsel download speed indihome no 100kb, telkomnyet also some of the sites can't be accessed what apan")</f>
        <v>@Telkomsel download speed indihome no 100kb, telkomnyet also some of the sites can't be accessed what apan</v>
      </c>
    </row>
    <row r="731" ht="15.75" customHeight="1">
      <c r="A731" s="3" t="s">
        <v>1459</v>
      </c>
      <c r="B731" s="3" t="s">
        <v>1460</v>
      </c>
      <c r="C731" s="3" t="str">
        <f>IFERROR(__xludf.DUMMYFUNCTION("GOOGLETRANSLATE(B731,""ID"",""EN"")"),"why do I use Indihome and Telkomsel users simultaneously")</f>
        <v>why do I use Indihome and Telkomsel users simultaneously</v>
      </c>
    </row>
    <row r="732" ht="15.75" customHeight="1">
      <c r="A732" s="3" t="s">
        <v>1461</v>
      </c>
      <c r="B732" s="3" t="s">
        <v>1462</v>
      </c>
      <c r="C732" s="3" t="str">
        <f>IFERROR(__xludf.DUMMYFUNCTION("GOOGLETRANSLATE(B732,""ID"",""EN"")"),"Buy prime m3 just want to try netflix I can't do it, and it turns out yes, indihome telkomsel netflix g luka 😆😆")</f>
        <v>Buy prime m3 just want to try netflix I can't do it, and it turns out yes, indihome telkomsel netflix g luka 😆😆</v>
      </c>
    </row>
    <row r="733" ht="15.75" customHeight="1">
      <c r="A733" s="3" t="s">
        <v>1463</v>
      </c>
      <c r="B733" s="3" t="s">
        <v>1464</v>
      </c>
      <c r="C733" s="3" t="str">
        <f>IFERROR(__xludf.DUMMYFUNCTION("GOOGLETRANSLATE(B733,""ID"",""EN"")"),"Nek ki ki leren, merem, tuuran, bay
Ojo njalok rabbi sek yo beautiful😂
Ngertio Ndunyo Sek Gerer Goro ""Indihome Karo Telkomsel Sek in Dandani, PDO Kyok Your Crew Seng Angel Kon Dandan.😂
@Ojokulinomekso.")</f>
        <v>Nek ki ki leren, merem, tuuran, bay
Ojo njalok rabbi sek yo beautiful😂
Ngertio Ndunyo Sek Gerer Goro "Indihome Karo Telkomsel Sek in Dandani, PDO Kyok Your Crew Seng Angel Kon Dandan.😂
@Ojokulinomekso.</v>
      </c>
    </row>
    <row r="734" ht="15.75" customHeight="1">
      <c r="A734" s="3" t="s">
        <v>1465</v>
      </c>
      <c r="B734" s="3" t="s">
        <v>1466</v>
      </c>
      <c r="C734" s="3" t="str">
        <f>IFERROR(__xludf.DUMMYFUNCTION("GOOGLETRANSLATE(B734,""ID"",""EN"")"),"Indihome, Telkomsel ... Be nice to me. 🙏")</f>
        <v>Indihome, Telkomsel ... Be nice to me. 🙏</v>
      </c>
    </row>
    <row r="735" ht="15.75" customHeight="1">
      <c r="A735" s="3" t="s">
        <v>1467</v>
      </c>
      <c r="B735" s="3" t="s">
        <v>1468</v>
      </c>
      <c r="C735" s="3" t="str">
        <f>IFERROR(__xludf.DUMMYFUNCTION("GOOGLETRANSLATE(B735,""ID"",""EN"")"),"@Lvdoyki he said only Indosat network, Telkomsel, Axis, Indihome?")</f>
        <v>@Lvdoyki he said only Indosat network, Telkomsel, Axis, Indihome?</v>
      </c>
    </row>
    <row r="736" ht="15.75" customHeight="1">
      <c r="A736" s="3" t="s">
        <v>1469</v>
      </c>
      <c r="B736" s="3" t="s">
        <v>1470</v>
      </c>
      <c r="C736" s="3" t="str">
        <f>IFERROR(__xludf.DUMMYFUNCTION("GOOGLETRANSLATE(B736,""ID"",""EN"")"),"What's the affected one? The problem is in the city I run smoothly at the time of the visit of Telkomsel friends also make Indihome smoothly. Disappeared 😭😭 https://t.co/QPMQ1XG8VU")</f>
        <v>What's the affected one? The problem is in the city I run smoothly at the time of the visit of Telkomsel friends also make Indihome smoothly. Disappeared 😭😭 https://t.co/QPMQ1XG8VU</v>
      </c>
    </row>
    <row r="737" ht="15.75" customHeight="1">
      <c r="A737" s="3" t="s">
        <v>1471</v>
      </c>
      <c r="B737" s="3" t="s">
        <v>1472</v>
      </c>
      <c r="C737" s="3" t="str">
        <f>IFERROR(__xludf.DUMMYFUNCTION("GOOGLETRANSLATE(B737,""ID"",""EN"")"),"@mivggu weve indihome sm telkomsel dog bgt")</f>
        <v>@mivggu weve indihome sm telkomsel dog bgt</v>
      </c>
    </row>
    <row r="738" ht="15.75" customHeight="1">
      <c r="A738" s="3" t="s">
        <v>1473</v>
      </c>
      <c r="B738" s="3" t="s">
        <v>1474</v>
      </c>
      <c r="C738" s="3" t="str">
        <f>IFERROR(__xludf.DUMMYFUNCTION("GOOGLETRANSLATE(B738,""ID"",""EN"")"),"BYU, INDIHOME, Telkomsel Ngapasih Dog😫😫 LG This lecture is good")</f>
        <v>BYU, INDIHOME, Telkomsel Ngapasih Dog😫😫 LG This lecture is good</v>
      </c>
    </row>
    <row r="739" ht="15.75" customHeight="1">
      <c r="A739" s="3" t="s">
        <v>1475</v>
      </c>
      <c r="B739" s="3" t="s">
        <v>1476</v>
      </c>
      <c r="C739" s="3" t="str">
        <f>IFERROR(__xludf.DUMMYFUNCTION("GOOGLETRANSLATE(B739,""ID"",""EN"")"),"@jellyfancyst All of his subsidiaries are Telkom, it seems that it is ugly, the signal is honest from Indihome Telkomsel the same by U")</f>
        <v>@jellyfancyst All of his subsidiaries are Telkom, it seems that it is ugly, the signal is honest from Indihome Telkomsel the same by U</v>
      </c>
    </row>
    <row r="740" ht="15.75" customHeight="1">
      <c r="A740" s="3" t="s">
        <v>1477</v>
      </c>
      <c r="B740" s="3" t="s">
        <v>1478</v>
      </c>
      <c r="C740" s="3" t="str">
        <f>IFERROR(__xludf.DUMMYFUNCTION("GOOGLETRANSLATE(B740,""ID"",""EN"")"),"@banteng_pbg @telkomsel @Indihome it's already a risk of work")</f>
        <v>@banteng_pbg @telkomsel @Indihome it's already a risk of work</v>
      </c>
    </row>
    <row r="741" ht="15.75" customHeight="1">
      <c r="A741" s="3" t="s">
        <v>1479</v>
      </c>
      <c r="B741" s="3" t="s">
        <v>1480</v>
      </c>
      <c r="C741" s="3" t="str">
        <f>IFERROR(__xludf.DUMMYFUNCTION("GOOGLETRANSLATE(B741,""ID"",""EN"")"),"tired sm internet at home. wifi indihome telkomsel card sm byu internet bye internet")</f>
        <v>tired sm internet at home. wifi indihome telkomsel card sm byu internet bye internet</v>
      </c>
    </row>
    <row r="742" ht="15.75" customHeight="1">
      <c r="A742" s="3" t="s">
        <v>1481</v>
      </c>
      <c r="B742" s="3" t="s">
        <v>1482</v>
      </c>
      <c r="C742" s="3" t="str">
        <f>IFERROR(__xludf.DUMMYFUNCTION("GOOGLETRANSLATE(B742,""ID"",""EN"")"),"This is indihome telkomsel slow again kah 😌")</f>
        <v>This is indihome telkomsel slow again kah 😌</v>
      </c>
    </row>
    <row r="743" ht="15.75" customHeight="1">
      <c r="A743" s="3" t="s">
        <v>1483</v>
      </c>
      <c r="B743" s="3" t="s">
        <v>1484</v>
      </c>
      <c r="C743" s="3" t="str">
        <f>IFERROR(__xludf.DUMMYFUNCTION("GOOGLETRANSLATE(B743,""ID"",""EN"")"),"@telkomsel palak x loh I indihome kekn telkomsel also kekperi, taik")</f>
        <v>@telkomsel palak x loh I indihome kekn telkomsel also kekperi, taik</v>
      </c>
    </row>
    <row r="744" ht="15.75" customHeight="1">
      <c r="A744" s="3" t="s">
        <v>1485</v>
      </c>
      <c r="B744" s="3" t="s">
        <v>1486</v>
      </c>
      <c r="C744" s="3" t="str">
        <f>IFERROR(__xludf.DUMMYFUNCTION("GOOGLETRANSLATE(B744,""ID"",""EN"")"),"@yinfang it doesn't just indihome telkomsel njir too. I just couldn't see the SHARE SCREEN finally I used Smartfren anjir for work and meeting doang")</f>
        <v>@yinfang it doesn't just indihome telkomsel njir too. I just couldn't see the SHARE SCREEN finally I used Smartfren anjir for work and meeting doang</v>
      </c>
    </row>
    <row r="745" ht="15.75" customHeight="1">
      <c r="A745" s="3" t="s">
        <v>1487</v>
      </c>
      <c r="B745" s="3" t="s">
        <v>1488</v>
      </c>
      <c r="C745" s="3" t="str">
        <f>IFERROR(__xludf.DUMMYFUNCTION("GOOGLETRANSLATE(B745,""ID"",""EN"")"),"Sharks with cable eating,
Indihome -Telkomsel google sentin. Hahaha🤣 https://t.co/nwc3ak6xjm.")</f>
        <v>Sharks with cable eating,
Indihome -Telkomsel google sentin. Hahaha🤣 https://t.co/nwc3ak6xjm.</v>
      </c>
    </row>
    <row r="746" ht="15.75" customHeight="1">
      <c r="A746" s="3" t="s">
        <v>1489</v>
      </c>
      <c r="B746" s="3" t="s">
        <v>1490</v>
      </c>
      <c r="C746" s="3" t="str">
        <f>IFERROR(__xludf.DUMMYFUNCTION("GOOGLETRANSLATE(B746,""ID"",""EN"")"),"@ryofury @telkomsel indihome too from yesterday until now")</f>
        <v>@ryofury @telkomsel indihome too from yesterday until now</v>
      </c>
    </row>
    <row r="747" ht="15.75" customHeight="1">
      <c r="A747" s="3" t="s">
        <v>1491</v>
      </c>
      <c r="B747" s="3" t="s">
        <v>1492</v>
      </c>
      <c r="C747" s="3" t="str">
        <f>IFERROR(__xludf.DUMMYFUNCTION("GOOGLETRANSLATE(B747,""ID"",""EN"")"),"Telkomsel &amp; amp; Indihome please cooperate huh")</f>
        <v>Telkomsel &amp; amp; Indihome please cooperate huh</v>
      </c>
    </row>
    <row r="748" ht="15.75" customHeight="1">
      <c r="A748" s="3" t="s">
        <v>1493</v>
      </c>
      <c r="B748" s="3" t="s">
        <v>1494</v>
      </c>
      <c r="C748" s="3" t="str">
        <f>IFERROR(__xludf.DUMMYFUNCTION("GOOGLETRANSLATE(B748,""ID"",""EN"")"),"WiFi using Indihome, the data package uses Telkomsel. Just sigh the gangs.")</f>
        <v>WiFi using Indihome, the data package uses Telkomsel. Just sigh the gangs.</v>
      </c>
    </row>
    <row r="749" ht="15.75" customHeight="1">
      <c r="A749" s="3" t="s">
        <v>1495</v>
      </c>
      <c r="B749" s="3" t="s">
        <v>1496</v>
      </c>
      <c r="C749" s="3" t="str">
        <f>IFERROR(__xludf.DUMMYFUNCTION("GOOGLETRANSLATE(B749,""ID"",""EN"")"),"The signal why is it anjirrr, really the same cape indihome &amp; amp; Telkomsel 😭")</f>
        <v>The signal why is it anjirrr, really the same cape indihome &amp; amp; Telkomsel 😭</v>
      </c>
    </row>
    <row r="750" ht="15.75" customHeight="1">
      <c r="A750" s="3" t="s">
        <v>1497</v>
      </c>
      <c r="B750" s="3" t="s">
        <v>1498</v>
      </c>
      <c r="C750" s="3" t="str">
        <f>IFERROR(__xludf.DUMMYFUNCTION("GOOGLETRANSLATE(B750,""ID"",""EN"")"),"And @telkomsel please cooperate. Indihome again Gajelas, Tsel Network also fucked")</f>
        <v>And @telkomsel please cooperate. Indihome again Gajelas, Tsel Network also fucked</v>
      </c>
    </row>
    <row r="751" ht="15.75" customHeight="1">
      <c r="A751" s="3" t="s">
        <v>1499</v>
      </c>
      <c r="B751" s="3" t="s">
        <v>1500</v>
      </c>
      <c r="C751" s="3" t="str">
        <f>IFERROR(__xludf.DUMMYFUNCTION("GOOGLETRANSLATE(B751,""ID"",""EN"")"),"A month waiting for the signal @Telkomsel &amp; amp; Indihome returned to normal https://t.co/NideFllGKR")</f>
        <v>A month waiting for the signal @Telkomsel &amp; amp; Indihome returned to normal https://t.co/NideFllGKR</v>
      </c>
    </row>
    <row r="752" ht="15.75" customHeight="1">
      <c r="A752" s="3" t="s">
        <v>1501</v>
      </c>
      <c r="B752" s="3" t="s">
        <v>1502</v>
      </c>
      <c r="C752" s="3" t="str">
        <f>IFERROR(__xludf.DUMMYFUNCTION("GOOGLETRANSLATE(B752,""ID"",""EN"")"),"Telkomsel Sucks, Indihome Worst")</f>
        <v>Telkomsel Sucks, Indihome Worst</v>
      </c>
    </row>
    <row r="753" ht="15.75" customHeight="1">
      <c r="A753" s="3" t="s">
        <v>1503</v>
      </c>
      <c r="B753" s="3" t="s">
        <v>1504</v>
      </c>
      <c r="C753" s="3" t="str">
        <f>IFERROR(__xludf.DUMMYFUNCTION("GOOGLETRANSLATE(B753,""ID"",""EN"")"),"@Moonseanne further checks from genius but we inform you if the provider used is Telkomsel or Indihome network if it is still constrained for access please can confirm to the provider related to the access constraint. ^ RBN")</f>
        <v>@Moonseanne further checks from genius but we inform you if the provider used is Telkomsel or Indihome network if it is still constrained for access please can confirm to the provider related to the access constraint. ^ RBN</v>
      </c>
    </row>
    <row r="754" ht="15.75" customHeight="1">
      <c r="A754" s="3" t="s">
        <v>1505</v>
      </c>
      <c r="B754" s="3" t="s">
        <v>1506</v>
      </c>
      <c r="C754" s="3" t="str">
        <f>IFERROR(__xludf.DUMMYFUNCTION("GOOGLETRANSLATE(B754,""ID"",""EN"")"),"Asu is indihome with Telkomsel Gabener again, tired of LUCU😭😭")</f>
        <v>Asu is indihome with Telkomsel Gabener again, tired of LUCU😭😭</v>
      </c>
    </row>
    <row r="755" ht="15.75" customHeight="1">
      <c r="A755" s="3" t="s">
        <v>1507</v>
      </c>
      <c r="B755" s="3" t="s">
        <v>1508</v>
      </c>
      <c r="C755" s="3" t="str">
        <f>IFERROR(__xludf.DUMMYFUNCTION("GOOGLETRANSLATE(B755,""ID"",""EN"")"),"Indihome and Telkomsel Don't Act Pliss")</f>
        <v>Indihome and Telkomsel Don't Act Pliss</v>
      </c>
    </row>
    <row r="756" ht="15.75" customHeight="1">
      <c r="A756" s="3" t="s">
        <v>1509</v>
      </c>
      <c r="B756" s="3" t="s">
        <v>1510</v>
      </c>
      <c r="C756" s="3" t="str">
        <f>IFERROR(__xludf.DUMMYFUNCTION("GOOGLETRANSLATE(B756,""ID"",""EN"")"),"Astaghfirullah ... It's been detained for not ngeluh, finally ngeluh too. Telkomsel Ft Indihome Yes Mampus")</f>
        <v>Astaghfirullah ... It's been detained for not ngeluh, finally ngeluh too. Telkomsel Ft Indihome Yes Mampus</v>
      </c>
    </row>
    <row r="757" ht="15.75" customHeight="1">
      <c r="A757" s="3" t="s">
        <v>1511</v>
      </c>
      <c r="B757" s="3" t="s">
        <v>1512</v>
      </c>
      <c r="C757" s="3" t="str">
        <f>IFERROR(__xludf.DUMMYFUNCTION("GOOGLETRANSLATE(B757,""ID"",""EN"")"),"As is known that on Sunday (9/19/2021) some Telkom's internet with its products Indihome and Telkomsel networks experience interference. That is because there is a disruption to the fiber-optical data cable under the Jacuk Jair on the Batam and Pontianak "&amp;"segment.")</f>
        <v>As is known that on Sunday (9/19/2021) some Telkom's internet with its products Indihome and Telkomsel networks experience interference. That is because there is a disruption to the fiber-optical data cable under the Jacuk Jair on the Batam and Pontianak segment.</v>
      </c>
    </row>
    <row r="758" ht="15.75" customHeight="1">
      <c r="A758" s="3" t="s">
        <v>1513</v>
      </c>
      <c r="B758" s="3" t="s">
        <v>1514</v>
      </c>
      <c r="C758" s="3" t="str">
        <f>IFERROR(__xludf.DUMMYFUNCTION("GOOGLETRANSLATE(B758,""ID"",""EN"")"),"@Bacotanbrili feels like a makek telkomsel / indihome kyak dpet only yes")</f>
        <v>@Bacotanbrili feels like a makek telkomsel / indihome kyak dpet only yes</v>
      </c>
    </row>
    <row r="759" ht="15.75" customHeight="1">
      <c r="A759" s="3" t="s">
        <v>1515</v>
      </c>
      <c r="B759" s="3" t="s">
        <v>1516</v>
      </c>
      <c r="C759" s="3" t="str">
        <f>IFERROR(__xludf.DUMMYFUNCTION("GOOGLETRANSLATE(B759,""ID"",""EN"")"),"Yeah, it's tired of every vidcall using Indihome / Telkomsel, the opposite of his speech is definitely ""hah talking to the time"" so breaking up")</f>
        <v>Yeah, it's tired of every vidcall using Indihome / Telkomsel, the opposite of his speech is definitely "hah talking to the time" so breaking up</v>
      </c>
    </row>
    <row r="760" ht="15.75" customHeight="1">
      <c r="A760" s="3" t="s">
        <v>1517</v>
      </c>
      <c r="B760" s="3" t="s">
        <v>1518</v>
      </c>
      <c r="C760" s="3" t="str">
        <f>IFERROR(__xludf.DUMMYFUNCTION("GOOGLETRANSLATE(B760,""ID"",""EN"")"),"@ Paulusr8 Hi, Sis. For information or complaints about Indihome, please contact Telkom colleagues to be assisted through:
1. Facebook: https://t.co/hngJy8SZQQ,
2. Twitter: https://t.co/JP9TMXJT3C,
3. Telkom Call Center: 147.
I hope this helps. Thanks :) "&amp;"-zabo.")</f>
        <v>@ Paulusr8 Hi, Sis. For information or complaints about Indihome, please contact Telkom colleagues to be assisted through:
1. Facebook: https://t.co/hngJy8SZQQ,
2. Twitter: https://t.co/JP9TMXJT3C,
3. Telkom Call Center: 147.
I hope this helps. Thanks :) -zabo.</v>
      </c>
    </row>
    <row r="761" ht="15.75" customHeight="1">
      <c r="A761" s="3" t="s">
        <v>1519</v>
      </c>
      <c r="B761" s="3" t="s">
        <v>1520</v>
      </c>
      <c r="C761" s="3" t="str">
        <f>IFERROR(__xludf.DUMMYFUNCTION("GOOGLETRANSLATE(B761,""ID"",""EN"")"),"@Telkomsel for wifi indihome gmna min?")</f>
        <v>@Telkomsel for wifi indihome gmna min?</v>
      </c>
    </row>
    <row r="762" ht="15.75" customHeight="1">
      <c r="A762" s="3" t="s">
        <v>1521</v>
      </c>
      <c r="B762" s="3" t="s">
        <v>1522</v>
      </c>
      <c r="C762" s="3" t="str">
        <f>IFERROR(__xludf.DUMMYFUNCTION("GOOGLETRANSLATE(B762,""ID"",""EN"")"),"@adinlyaya has 2 hp,
Cellphone 1, telkomsel hello
Cellphone 2, by.u
and at home, boarding, and office using Indihome wifi
🙂")</f>
        <v>@adinlyaya has 2 hp,
Cellphone 1, telkomsel hello
Cellphone 2, by.u
and at home, boarding, and office using Indihome wifi
🙂</v>
      </c>
    </row>
    <row r="763" ht="15.75" customHeight="1">
      <c r="A763" s="3" t="s">
        <v>1523</v>
      </c>
      <c r="B763" s="3" t="s">
        <v>1524</v>
      </c>
      <c r="C763" s="3" t="str">
        <f>IFERROR(__xludf.DUMMYFUNCTION("GOOGLETRANSLATE(B763,""ID"",""EN"")"),"@firdarwt almost a week Indihome &amp; amp; Telkomsel disorders turned out to be because of this ...")</f>
        <v>@firdarwt almost a week Indihome &amp; amp; Telkomsel disorders turned out to be because of this ...</v>
      </c>
    </row>
    <row r="764" ht="15.75" customHeight="1">
      <c r="A764" s="3" t="s">
        <v>1525</v>
      </c>
      <c r="B764" s="3" t="s">
        <v>1526</v>
      </c>
      <c r="C764" s="3" t="str">
        <f>IFERROR(__xludf.DUMMYFUNCTION("GOOGLETRANSLATE(B764,""ID"",""EN"")"),"@DiIsamashii Telkomsel or Indihome user is certain?")</f>
        <v>@DiIsamashii Telkomsel or Indihome user is certain?</v>
      </c>
    </row>
    <row r="765" ht="15.75" customHeight="1">
      <c r="A765" s="3" t="s">
        <v>1527</v>
      </c>
      <c r="B765" s="3" t="s">
        <v>1528</v>
      </c>
      <c r="C765" s="3" t="str">
        <f>IFERROR(__xludf.DUMMYFUNCTION("GOOGLETRANSLATE(B765,""ID"",""EN"")"),"When viewing the network @ Indihome and @ Telkomsel https://t.co/nkz8EWJD")</f>
        <v>When viewing the network @ Indihome and @ Telkomsel https://t.co/nkz8EWJD</v>
      </c>
    </row>
    <row r="766" ht="15.75" customHeight="1">
      <c r="A766" s="3" t="s">
        <v>1529</v>
      </c>
      <c r="B766" s="3" t="s">
        <v>1530</v>
      </c>
      <c r="C766" s="3" t="str">
        <f>IFERROR(__xludf.DUMMYFUNCTION("GOOGLETRANSLATE(B766,""ID"",""EN"")"),"Viral Video Struggle Officer Fix Underwater Cables | IndiHome network and Telkomsel Down!
https://t.co/1pi973ijsq.")</f>
        <v>Viral Video Struggle Officer Fix Underwater Cables | IndiHome network and Telkomsel Down!
https://t.co/1pi973ijsq.</v>
      </c>
    </row>
    <row r="767" ht="15.75" customHeight="1">
      <c r="A767" s="3" t="s">
        <v>1531</v>
      </c>
      <c r="B767" s="3" t="s">
        <v>1532</v>
      </c>
      <c r="C767" s="3" t="str">
        <f>IFERROR(__xludf.DUMMYFUNCTION("GOOGLETRANSLATE(B767,""ID"",""EN"")"),"TGGL 24 User Indihome / Telkomsel Say Goodbye")</f>
        <v>TGGL 24 User Indihome / Telkomsel Say Goodbye</v>
      </c>
    </row>
    <row r="768" ht="15.75" customHeight="1">
      <c r="A768" s="3" t="s">
        <v>1533</v>
      </c>
      <c r="B768" s="3" t="s">
        <v>1534</v>
      </c>
      <c r="C768" s="3" t="str">
        <f>IFERROR(__xludf.DUMMYFUNCTION("GOOGLETRANSLATE(B768,""ID"",""EN"")"),"@Cnnindonesia All Telkomsel customers Donk, Masa CM Indihome ...")</f>
        <v>@Cnnindonesia All Telkomsel customers Donk, Masa CM Indihome ...</v>
      </c>
    </row>
    <row r="769" ht="15.75" customHeight="1">
      <c r="A769" s="3" t="s">
        <v>1535</v>
      </c>
      <c r="B769" s="3" t="s">
        <v>1536</v>
      </c>
      <c r="C769" s="3" t="str">
        <f>IFERROR(__xludf.DUMMYFUNCTION("GOOGLETRANSLATE(B769,""ID"",""EN"")"),"Indihome and Telkomsel, You Guys Have One Job")</f>
        <v>Indihome and Telkomsel, You Guys Have One Job</v>
      </c>
    </row>
    <row r="770" ht="15.75" customHeight="1">
      <c r="A770" s="3" t="s">
        <v>1537</v>
      </c>
      <c r="B770" s="3" t="s">
        <v>1538</v>
      </c>
      <c r="C770" s="3" t="str">
        <f>IFERROR(__xludf.DUMMYFUNCTION("GOOGLETRANSLATE(B770,""ID"",""EN"")"),"@Cnnindonesia owalaaaaahhh hahahahahhahahahaha compensation for what kind of gimanaaaaaaaa ...
Existing, the customer remains a loss of bambaaaaaggggggggggggggg
Is it coming to your office that Gag needs a fee? Gag using time ????
TIRED OF !!!
@Telkom"&amp;"indonesia @Indihome @IndihomCare @Telkomsel")</f>
        <v>@Cnnindonesia owalaaaaahhh hahahahahhahahahaha compensation for what kind of gimanaaaaaaaa ...
Existing, the customer remains a loss of bambaaaaaggggggggggggggg
Is it coming to your office that Gag needs a fee? Gag using time ????
TIRED OF !!!
@Telkomindonesia @Indihome @IndihomCare @Telkomsel</v>
      </c>
    </row>
    <row r="771" ht="15.75" customHeight="1">
      <c r="A771" s="3" t="s">
        <v>1539</v>
      </c>
      <c r="B771" s="3" t="s">
        <v>1540</v>
      </c>
      <c r="C771" s="3" t="str">
        <f>IFERROR(__xludf.DUMMYFUNCTION("GOOGLETRANSLATE(B771,""ID"",""EN"")"),"ASTAGAAA There are just a drama that airs after fried rice, Firda Toefl, now Telkomsel Indihome is enlivened by Cashback25 ㅋㅋ ㅋ ㅋ ㅋ ㅋ ㅋ ㅋ ㅋㅋ")</f>
        <v>ASTAGAAA There are just a drama that airs after fried rice, Firda Toefl, now Telkomsel Indihome is enlivened by Cashback25 ㅋㅋ ㅋ ㅋ ㅋ ㅋ ㅋ ㅋ ㅋㅋ</v>
      </c>
    </row>
    <row r="772" ht="15.75" customHeight="1">
      <c r="A772" s="3" t="s">
        <v>1541</v>
      </c>
      <c r="B772" s="3" t="s">
        <v>1542</v>
      </c>
      <c r="C772" s="3" t="str">
        <f>IFERROR(__xludf.DUMMYFUNCTION("GOOGLETRANSLATE(B772,""ID"",""EN"")"),"eah indihome sm telkomsel again problematic 🤡")</f>
        <v>eah indihome sm telkomsel again problematic 🤡</v>
      </c>
    </row>
    <row r="773" ht="15.75" customHeight="1">
      <c r="A773" s="3" t="s">
        <v>1543</v>
      </c>
      <c r="B773" s="3" t="s">
        <v>1544</v>
      </c>
      <c r="C773" s="3" t="str">
        <f>IFERROR(__xludf.DUMMYFUNCTION("GOOGLETRANSLATE(B773,""ID"",""EN"")"),"Combo is the most solid: Indihome wifi, a family using Telkomsel. Sough")</f>
        <v>Combo is the most solid: Indihome wifi, a family using Telkomsel. Sough</v>
      </c>
    </row>
    <row r="774" ht="15.75" customHeight="1">
      <c r="A774" s="3" t="s">
        <v>1545</v>
      </c>
      <c r="B774" s="3" t="s">
        <v>1546</v>
      </c>
      <c r="C774" s="3" t="str">
        <f>IFERROR(__xludf.DUMMYFUNCTION("GOOGLETRANSLATE(B774,""ID"",""EN"")"),"Indihome and Telkomsel had a network disorder, repairs were carried out https://t.co/7sg7e3mnzm https://t.co/OhptFBNJW5")</f>
        <v>Indihome and Telkomsel had a network disorder, repairs were carried out https://t.co/7sg7e3mnzm https://t.co/OhptFBNJW5</v>
      </c>
    </row>
    <row r="775" ht="15.75" customHeight="1">
      <c r="A775" s="3" t="s">
        <v>1547</v>
      </c>
      <c r="B775" s="3" t="s">
        <v>1548</v>
      </c>
      <c r="C775" s="3" t="str">
        <f>IFERROR(__xludf.DUMMYFUNCTION("GOOGLETRANSLATE(B775,""ID"",""EN"")"),"Telkomsel Indihome just fight is KT")</f>
        <v>Telkomsel Indihome just fight is KT</v>
      </c>
    </row>
    <row r="776" ht="15.75" customHeight="1">
      <c r="A776" s="3" t="s">
        <v>1549</v>
      </c>
      <c r="B776" s="3" t="s">
        <v>1550</v>
      </c>
      <c r="C776" s="3" t="str">
        <f>IFERROR(__xludf.DUMMYFUNCTION("GOOGLETRANSLATE(B776,""ID"",""EN"")"),"Indihome and Telkomsel Defacts really !!!")</f>
        <v>Indihome and Telkomsel Defacts really !!!</v>
      </c>
    </row>
    <row r="777" ht="15.75" customHeight="1">
      <c r="A777" s="3" t="s">
        <v>1551</v>
      </c>
      <c r="B777" s="3" t="s">
        <v>1552</v>
      </c>
      <c r="C777" s="3" t="str">
        <f>IFERROR(__xludf.DUMMYFUNCTION("GOOGLETRANSLATE(B777,""ID"",""EN"")"),"Indeed taik ... you imagine unfortunately I used Indihome, using Telkomsel @Telkomindonesia @Telkomsel")</f>
        <v>Indeed taik ... you imagine unfortunately I used Indihome, using Telkomsel @Telkomindonesia @Telkomsel</v>
      </c>
    </row>
    <row r="778" ht="15.75" customHeight="1">
      <c r="A778" s="3" t="s">
        <v>1553</v>
      </c>
      <c r="B778" s="3" t="s">
        <v>1554</v>
      </c>
      <c r="C778" s="3" t="str">
        <f>IFERROR(__xludf.DUMMYFUNCTION("GOOGLETRANSLATE(B778,""ID"",""EN"")"),"Watching Hospital Special Playlist But My Internet Connection So Bad 😭😭😭 Thank You Telkomsel Thank You Indihome")</f>
        <v>Watching Hospital Special Playlist But My Internet Connection So Bad 😭😭😭 Thank You Telkomsel Thank You Indihome</v>
      </c>
    </row>
    <row r="779" ht="15.75" customHeight="1">
      <c r="A779" s="3" t="s">
        <v>1555</v>
      </c>
      <c r="B779" s="3" t="s">
        <v>1556</v>
      </c>
      <c r="C779" s="3" t="str">
        <f>IFERROR(__xludf.DUMMYFUNCTION("GOOGLETRANSLATE(B779,""ID"",""EN"")"),"I think the slow thing is just indihome with Telkomsel, it turns out that IM3 follows: ')")</f>
        <v>I think the slow thing is just indihome with Telkomsel, it turns out that IM3 follows: ')</v>
      </c>
    </row>
    <row r="780" ht="15.75" customHeight="1">
      <c r="A780" s="3" t="s">
        <v>1557</v>
      </c>
      <c r="B780" s="3" t="s">
        <v>1558</v>
      </c>
      <c r="C780" s="3" t="str">
        <f>IFERROR(__xludf.DUMMYFUNCTION("GOOGLETRANSLATE(B780,""ID"",""EN"")"),"@Readerofthewind Aaaa Samaan Al, I also use Telkomsel, WiFi house using Indihome 😩
the telkomsel doesn't have a signal at all, if wifi can still be good even though it's slow 😭")</f>
        <v>@Readerofthewind Aaaa Samaan Al, I also use Telkomsel, WiFi house using Indihome 😩
the telkomsel doesn't have a signal at all, if wifi can still be good even though it's slow 😭</v>
      </c>
    </row>
    <row r="781" ht="15.75" customHeight="1">
      <c r="A781" s="3" t="s">
        <v>1559</v>
      </c>
      <c r="B781" s="3" t="s">
        <v>1560</v>
      </c>
      <c r="C781" s="3" t="str">
        <f>IFERROR(__xludf.DUMMYFUNCTION("GOOGLETRANSLATE(B781,""ID"",""EN"")"),"BTW, has anyone got ""appreciation"" from Telkomsel? I've already done 🙌🙌🙌 it doesn't know indihome kasi ""appreciation"" fuck .. https://t.co/nrqsxsxqko")</f>
        <v>BTW, has anyone got "appreciation" from Telkomsel? I've already done 🙌🙌🙌 it doesn't know indihome kasi "appreciation" fuck .. https://t.co/nrqsxsxqko</v>
      </c>
    </row>
    <row r="782" ht="15.75" customHeight="1">
      <c r="A782" s="3" t="s">
        <v>1561</v>
      </c>
      <c r="B782" s="3" t="s">
        <v>1562</v>
      </c>
      <c r="C782" s="3" t="str">
        <f>IFERROR(__xludf.DUMMYFUNCTION("GOOGLETRANSLATE(B782,""ID"",""EN"")"),"These Telkomsel follows nerf like Indihome what is it?")</f>
        <v>These Telkomsel follows nerf like Indihome what is it?</v>
      </c>
    </row>
    <row r="783" ht="15.75" customHeight="1">
      <c r="A783" s="3" t="s">
        <v>1563</v>
      </c>
      <c r="B783" s="3" t="s">
        <v>1564</v>
      </c>
      <c r="C783" s="3" t="str">
        <f>IFERROR(__xludf.DUMMYFUNCTION("GOOGLETRANSLATE(B783,""ID"",""EN"")"),"Signal @Telkomsel with @Indihome Ngehek!")</f>
        <v>Signal @Telkomsel with @Indihome Ngehek!</v>
      </c>
    </row>
    <row r="784" ht="15.75" customHeight="1">
      <c r="A784" s="3" t="s">
        <v>1565</v>
      </c>
      <c r="B784" s="3" t="s">
        <v>1566</v>
      </c>
      <c r="C784" s="3" t="str">
        <f>IFERROR(__xludf.DUMMYFUNCTION("GOOGLETRANSLATE(B784,""ID"",""EN"")"),"@Indosatoredoo
Telkomsel Down.
Indihome Down
It's Indosat, how come I also participated in 😤😤😤👍")</f>
        <v>@Indosatoredoo
Telkomsel Down.
Indihome Down
It's Indosat, how come I also participated in 😤😤😤👍</v>
      </c>
    </row>
    <row r="785" ht="15.75" customHeight="1">
      <c r="A785" s="3" t="s">
        <v>1567</v>
      </c>
      <c r="B785" s="3" t="s">
        <v>1568</v>
      </c>
      <c r="C785" s="3" t="str">
        <f>IFERROR(__xludf.DUMMYFUNCTION("GOOGLETRANSLATE(B785,""ID"",""EN"")"),"Tireless Maintenance @telkomsel @Indihome in overcoming marine disruption yesterday. https://t.co/PzWQGNC9i2.")</f>
        <v>Tireless Maintenance @telkomsel @Indihome in overcoming marine disruption yesterday. https://t.co/PzWQGNC9i2.</v>
      </c>
    </row>
    <row r="786" ht="15.75" customHeight="1">
      <c r="A786" s="3" t="s">
        <v>1569</v>
      </c>
      <c r="B786" s="3" t="s">
        <v>1570</v>
      </c>
      <c r="C786" s="3" t="str">
        <f>IFERROR(__xludf.DUMMYFUNCTION("GOOGLETRANSLATE(B786,""ID"",""EN"")"),"Indihome Ngadat, Telkomsel Leet, Indosat Yo Melu Melu Ngadat, even though this is in the city.
 Ngene, how come it's gawe silicon valley 😭😭")</f>
        <v>Indihome Ngadat, Telkomsel Leet, Indosat Yo Melu Melu Ngadat, even though this is in the city.
 Ngene, how come it's gawe silicon valley 😭😭</v>
      </c>
    </row>
    <row r="787" ht="15.75" customHeight="1">
      <c r="A787" s="3" t="s">
        <v>1571</v>
      </c>
      <c r="B787" s="3" t="s">
        <v>1572</v>
      </c>
      <c r="C787" s="3" t="str">
        <f>IFERROR(__xludf.DUMMYFUNCTION("GOOGLETRANSLATE(B787,""ID"",""EN"")"),"Telkomsel / Indihome smoothly if VPN🤔")</f>
        <v>Telkomsel / Indihome smoothly if VPN🤔</v>
      </c>
    </row>
    <row r="788" ht="15.75" customHeight="1">
      <c r="A788" s="3" t="s">
        <v>1573</v>
      </c>
      <c r="B788" s="3" t="s">
        <v>1574</v>
      </c>
      <c r="C788" s="3" t="str">
        <f>IFERROR(__xludf.DUMMYFUNCTION("GOOGLETRANSLATE(B788,""ID"",""EN"")"),"Help Telkomsel with Indihome again now on this week. Make emotions 🤨 Want Youteban Aja already rich in ngewarnet in the 2000s buffer 🥲")</f>
        <v>Help Telkomsel with Indihome again now on this week. Make emotions 🤨 Want Youteban Aja already rich in ngewarnet in the 2000s buffer 🥲</v>
      </c>
    </row>
    <row r="789" ht="15.75" customHeight="1">
      <c r="A789" s="3" t="s">
        <v>1575</v>
      </c>
      <c r="B789" s="3" t="s">
        <v>1576</v>
      </c>
      <c r="C789" s="3" t="str">
        <f>IFERROR(__xludf.DUMMYFUNCTION("GOOGLETRANSLATE(B789,""ID"",""EN"")"),"@ Soryu420 I blamed it all to Telkomsel and Indihome Pepek Males Bat")</f>
        <v>@ Soryu420 I blamed it all to Telkomsel and Indihome Pepek Males Bat</v>
      </c>
    </row>
    <row r="790" ht="15.75" customHeight="1">
      <c r="A790" s="3" t="s">
        <v>1577</v>
      </c>
      <c r="B790" s="3" t="s">
        <v>1578</v>
      </c>
      <c r="C790" s="3" t="str">
        <f>IFERROR(__xludf.DUMMYFUNCTION("GOOGLETRANSLATE(B790,""ID"",""EN"")"),"use telkomsel with indihome emg perfect combination")</f>
        <v>use telkomsel with indihome emg perfect combination</v>
      </c>
    </row>
    <row r="791" ht="15.75" customHeight="1">
      <c r="A791" s="3" t="s">
        <v>1579</v>
      </c>
      <c r="B791" s="3" t="s">
        <v>1580</v>
      </c>
      <c r="C791" s="3" t="str">
        <f>IFERROR(__xludf.DUMMYFUNCTION("GOOGLETRANSLATE(B791,""ID"",""EN"")"),"This is a drop in Telkomsel with Indihome?")</f>
        <v>This is a drop in Telkomsel with Indihome?</v>
      </c>
    </row>
    <row r="792" ht="15.75" customHeight="1">
      <c r="A792" s="3" t="s">
        <v>1581</v>
      </c>
      <c r="B792" s="3" t="s">
        <v>1582</v>
      </c>
      <c r="C792" s="3" t="str">
        <f>IFERROR(__xludf.DUMMYFUNCTION("GOOGLETRANSLATE(B792,""ID"",""EN"")"),"Disturb @Indihome @telkomsel https://t.co/LigSNCW2M0")</f>
        <v>Disturb @Indihome @telkomsel https://t.co/LigSNCW2M0</v>
      </c>
    </row>
    <row r="793" ht="15.75" customHeight="1">
      <c r="A793" s="3" t="s">
        <v>1583</v>
      </c>
      <c r="B793" s="3" t="s">
        <v>1584</v>
      </c>
      <c r="C793" s="3" t="str">
        <f>IFERROR(__xludf.DUMMYFUNCTION("GOOGLETRANSLATE(B793,""ID"",""EN"")"),"this is indihome with Telkomsel I'm a witch")</f>
        <v>this is indihome with Telkomsel I'm a witch</v>
      </c>
    </row>
    <row r="794" ht="15.75" customHeight="1">
      <c r="A794" s="3" t="s">
        <v>1585</v>
      </c>
      <c r="B794" s="3" t="s">
        <v>1586</v>
      </c>
      <c r="C794" s="3" t="str">
        <f>IFERROR(__xludf.DUMMYFUNCTION("GOOGLETRANSLATE(B794,""ID"",""EN"")"),"@CrabyyJoonie IIHH yeah definitely use Indihome / Telkomsel 🤔")</f>
        <v>@CrabyyJoonie IIHH yeah definitely use Indihome / Telkomsel 🤔</v>
      </c>
    </row>
    <row r="795" ht="15.75" customHeight="1">
      <c r="A795" s="3" t="s">
        <v>1587</v>
      </c>
      <c r="B795" s="3" t="s">
        <v>1588</v>
      </c>
      <c r="C795" s="3" t="str">
        <f>IFERROR(__xludf.DUMMYFUNCTION("GOOGLETRANSLATE(B795,""ID"",""EN"")"),"wifi use indihome data using telkomsel, nuhun pisan ihis pisan ieu")</f>
        <v>wifi use indihome data using telkomsel, nuhun pisan ihis pisan ieu</v>
      </c>
    </row>
    <row r="796" ht="15.75" customHeight="1">
      <c r="A796" s="3" t="s">
        <v>1589</v>
      </c>
      <c r="B796" s="3" t="s">
        <v>1590</v>
      </c>
      <c r="C796" s="3" t="str">
        <f>IFERROR(__xludf.DUMMYFUNCTION("GOOGLETRANSLATE(B796,""ID"",""EN"")"),"It should be when the operator is as big as @telkomsel @Simpati @Indihome and all the children on the error, this is the current operator / provider on the free shipping marketing. @Xlaxiata_tbk @indosat. Not Diem Aeee.")</f>
        <v>It should be when the operator is as big as @telkomsel @Simpati @Indihome and all the children on the error, this is the current operator / provider on the free shipping marketing. @Xlaxiata_tbk @indosat. Not Diem Aeee.</v>
      </c>
    </row>
    <row r="797" ht="15.75" customHeight="1">
      <c r="A797" s="3" t="s">
        <v>1591</v>
      </c>
      <c r="B797" s="3" t="s">
        <v>1592</v>
      </c>
      <c r="C797" s="3" t="str">
        <f>IFERROR(__xludf.DUMMYFUNCTION("GOOGLETRANSLATE(B797,""ID"",""EN"")"),"Tomorrow, Indihome with Telkomsel really will be slow? Darityi Indihome has started very slow, yeah :(")</f>
        <v>Tomorrow, Indihome with Telkomsel really will be slow? Darityi Indihome has started very slow, yeah :(</v>
      </c>
    </row>
    <row r="798" ht="15.75" customHeight="1">
      <c r="A798" s="3" t="s">
        <v>1593</v>
      </c>
      <c r="B798" s="3" t="s">
        <v>1594</v>
      </c>
      <c r="C798" s="3" t="str">
        <f>IFERROR(__xludf.DUMMYFUNCTION("GOOGLETRANSLATE(B798,""ID"",""EN"")"),"New Telkomsel internet is also disturbed, it can't be accessed at all. Kirain Indihome Doang")</f>
        <v>New Telkomsel internet is also disturbed, it can't be accessed at all. Kirain Indihome Doang</v>
      </c>
    </row>
    <row r="799" ht="15.75" customHeight="1">
      <c r="A799" s="3" t="s">
        <v>1595</v>
      </c>
      <c r="B799" s="3" t="s">
        <v>1596</v>
      </c>
      <c r="C799" s="3" t="str">
        <f>IFERROR(__xludf.DUMMYFUNCTION("GOOGLETRANSLATE(B799,""ID"",""EN"")"),"indihome telkomsel back to normal")</f>
        <v>indihome telkomsel back to normal</v>
      </c>
    </row>
    <row r="800" ht="15.75" customHeight="1">
      <c r="A800" s="3" t="s">
        <v>1597</v>
      </c>
      <c r="B800" s="3" t="s">
        <v>1598</v>
      </c>
      <c r="C800" s="3" t="str">
        <f>IFERROR(__xludf.DUMMYFUNCTION("GOOGLETRANSLATE(B800,""ID"",""EN"")"),"Please indihome and telkomsel when it's normal 🥲")</f>
        <v>Please indihome and telkomsel when it's normal 🥲</v>
      </c>
    </row>
    <row r="801" ht="15.75" customHeight="1">
      <c r="A801" s="3" t="s">
        <v>1599</v>
      </c>
      <c r="B801" s="3" t="s">
        <v>1600</v>
      </c>
      <c r="C801" s="3" t="str">
        <f>IFERROR(__xludf.DUMMYFUNCTION("GOOGLETRANSLATE(B801,""ID"",""EN"")"),"There is a habar jar Indihome, Telkomsel, and Indosat gets lost network from the 25th to the beginning of the month, longitude / wal?")</f>
        <v>There is a habar jar Indihome, Telkomsel, and Indosat gets lost network from the 25th to the beginning of the month, longitude / wal?</v>
      </c>
    </row>
    <row r="802" ht="15.75" customHeight="1">
      <c r="A802" s="3" t="s">
        <v>1601</v>
      </c>
      <c r="B802" s="3" t="s">
        <v>1602</v>
      </c>
      <c r="C802" s="3" t="str">
        <f>IFERROR(__xludf.DUMMYFUNCTION("GOOGLETRANSLATE(B802,""ID"",""EN"")"),"Plis ntar pas teuday please really indihome with telkomsel don't have a problem")</f>
        <v>Plis ntar pas teuday please really indihome with telkomsel don't have a problem</v>
      </c>
    </row>
    <row r="803" ht="15.75" customHeight="1">
      <c r="A803" s="3" t="s">
        <v>1603</v>
      </c>
      <c r="B803" s="3" t="s">
        <v>1604</v>
      </c>
      <c r="C803" s="3" t="str">
        <f>IFERROR(__xludf.DUMMYFUNCTION("GOOGLETRANSLATE(B803,""ID"",""EN"")"),"@Indihome @telkomsel make an appointment mulu you slowly ask for forggnnnnn")</f>
        <v>@Indihome @telkomsel make an appointment mulu you slowly ask for forggnnnnn</v>
      </c>
    </row>
    <row r="804" ht="15.75" customHeight="1">
      <c r="A804" s="3" t="s">
        <v>1605</v>
      </c>
      <c r="B804" s="3" t="s">
        <v>1606</v>
      </c>
      <c r="C804" s="3" t="str">
        <f>IFERROR(__xludf.DUMMYFUNCTION("GOOGLETRANSLATE(B804,""ID"",""EN"")"),"Honest gabisa bedain network @telkomsel and @Indihome when it lg disorder or no matter the problem is always battered 🤡")</f>
        <v>Honest gabisa bedain network @telkomsel and @Indihome when it lg disorder or no matter the problem is always battered 🤡</v>
      </c>
    </row>
    <row r="805" ht="15.75" customHeight="1">
      <c r="A805" s="3" t="s">
        <v>1607</v>
      </c>
      <c r="B805" s="3" t="s">
        <v>1608</v>
      </c>
      <c r="C805" s="3" t="str">
        <f>IFERROR(__xludf.DUMMYFUNCTION("GOOGLETRANSLATE(B805,""ID"",""EN"")"),"Indihome WiFi, Telkomsel Provider
Congratulations you become Goa People")</f>
        <v>Indihome WiFi, Telkomsel Provider
Congratulations you become Goa People</v>
      </c>
    </row>
    <row r="806" ht="15.75" customHeight="1">
      <c r="A806" s="3" t="s">
        <v>1609</v>
      </c>
      <c r="B806" s="3" t="s">
        <v>1610</v>
      </c>
      <c r="C806" s="3" t="str">
        <f>IFERROR(__xludf.DUMMYFUNCTION("GOOGLETRANSLATE(B806,""ID"",""EN"")"),"This is Telkomsel with Indihome how come at all")</f>
        <v>This is Telkomsel with Indihome how come at all</v>
      </c>
    </row>
    <row r="807" ht="15.75" customHeight="1">
      <c r="A807" s="3" t="s">
        <v>1611</v>
      </c>
      <c r="B807" s="3" t="s">
        <v>1612</v>
      </c>
      <c r="C807" s="3" t="str">
        <f>IFERROR(__xludf.DUMMYFUNCTION("GOOGLETRANSLATE(B807,""ID"",""EN"")"),"@goodboyraff @tahuwalikk @yourcrushhhzz @nksthi Yes it's actually because I don't say specifically the policy is what you make a narrative that bu wake into a helter.
From the beginning that Indihome discussed ngecongin Telkomsel.")</f>
        <v>@goodboyraff @tahuwalikk @yourcrushhhzz @nksthi Yes it's actually because I don't say specifically the policy is what you make a narrative that bu wake into a helter.
From the beginning that Indihome discussed ngecongin Telkomsel.</v>
      </c>
    </row>
    <row r="808" ht="15.75" customHeight="1">
      <c r="A808" s="3" t="s">
        <v>1613</v>
      </c>
      <c r="B808" s="3" t="s">
        <v>1614</v>
      </c>
      <c r="C808" s="3" t="str">
        <f>IFERROR(__xludf.DUMMYFUNCTION("GOOGLETRANSLATE(B808,""ID"",""EN"")"),"Wingi Telkomsel Sak Indihome
Saiki PLN, Hmm")</f>
        <v>Wingi Telkomsel Sak Indihome
Saiki PLN, Hmm</v>
      </c>
    </row>
    <row r="809" ht="15.75" customHeight="1">
      <c r="A809" s="3" t="s">
        <v>1615</v>
      </c>
      <c r="B809" s="3" t="s">
        <v>1616</v>
      </c>
      <c r="C809" s="3" t="str">
        <f>IFERROR(__xludf.DUMMYFUNCTION("GOOGLETRANSLATE(B809,""ID"",""EN"")"),"@infotwitwor_ all because ""@Indihome and @telkomsel make it riot")</f>
        <v>@infotwitwor_ all because "@Indihome and @telkomsel make it riot</v>
      </c>
    </row>
    <row r="810" ht="15.75" customHeight="1">
      <c r="A810" s="3" t="s">
        <v>1617</v>
      </c>
      <c r="B810" s="3" t="s">
        <v>1618</v>
      </c>
      <c r="C810" s="3" t="str">
        <f>IFERROR(__xludf.DUMMYFUNCTION("GOOGLETRANSLATE(B810,""ID"",""EN"")"),"indihome telkomsel dog how if kabtor lu gw grilled")</f>
        <v>indihome telkomsel dog how if kabtor lu gw grilled</v>
      </c>
    </row>
    <row r="811" ht="15.75" customHeight="1">
      <c r="A811" s="3" t="s">
        <v>1619</v>
      </c>
      <c r="B811" s="3" t="s">
        <v>1620</v>
      </c>
      <c r="C811" s="3" t="str">
        <f>IFERROR(__xludf.DUMMYFUNCTION("GOOGLETRANSLATE(B811,""ID"",""EN"")"),"#Berita #BeriTaterkini #Baitjogja #BerJakarta #News #NewsUpdate #VIRAL #VIRALTOK #VIRALTWitter #Technology #Techno #Telkomsel #telkomselDown #TelkomDown #Telkom #Indihome #IndihomeGuanGuan #Indihomedown https://t.co/LXNWPINWVX")</f>
        <v>#Berita #BeriTaterkini #Baitjogja #BerJakarta #News #NewsUpdate #VIRAL #VIRALTOK #VIRALTWitter #Technology #Techno #Telkomsel #telkomselDown #TelkomDown #Telkom #Indihome #IndihomeGuanGuan #Indihomedown https://t.co/LXNWPINWVX</v>
      </c>
    </row>
    <row r="812" ht="15.75" customHeight="1">
      <c r="A812" s="3" t="s">
        <v>1621</v>
      </c>
      <c r="B812" s="3" t="s">
        <v>1622</v>
      </c>
      <c r="C812" s="3" t="str">
        <f>IFERROR(__xludf.DUMMYFUNCTION("GOOGLETRANSLATE(B812,""ID"",""EN"")"),"LEGAL INDIHOME AND TELKOMSEL (?)")</f>
        <v>LEGAL INDIHOME AND TELKOMSEL (?)</v>
      </c>
    </row>
    <row r="813" ht="15.75" customHeight="1">
      <c r="A813" s="3" t="s">
        <v>1623</v>
      </c>
      <c r="B813" s="3" t="s">
        <v>1624</v>
      </c>
      <c r="C813" s="3" t="str">
        <f>IFERROR(__xludf.DUMMYFUNCTION("GOOGLETRANSLATE(B813,""ID"",""EN"")"),"Telkomsel Indihome Kek Taik")</f>
        <v>Telkomsel Indihome Kek Taik</v>
      </c>
    </row>
    <row r="814" ht="15.75" customHeight="1">
      <c r="A814" s="3" t="s">
        <v>1625</v>
      </c>
      <c r="B814" s="3" t="s">
        <v>1626</v>
      </c>
      <c r="C814" s="3" t="str">
        <f>IFERROR(__xludf.DUMMYFUNCTION("GOOGLETRANSLATE(B814,""ID"",""EN"")"),"Telkomsel Indihome Gmn? My job is a lot of oath by God, there is a deadline later. use data gabisa let alone wifi halah dog")</f>
        <v>Telkomsel Indihome Gmn? My job is a lot of oath by God, there is a deadline later. use data gabisa let alone wifi halah dog</v>
      </c>
    </row>
    <row r="815" ht="15.75" customHeight="1">
      <c r="A815" s="3" t="s">
        <v>1627</v>
      </c>
      <c r="B815" s="3" t="s">
        <v>1628</v>
      </c>
      <c r="C815" s="3" t="str">
        <f>IFERROR(__xludf.DUMMYFUNCTION("GOOGLETRANSLATE(B815,""ID"",""EN"")"),"indihome with Telkomsel ngeta siii really difficulty 😭")</f>
        <v>indihome with Telkomsel ngeta siii really difficulty 😭</v>
      </c>
    </row>
    <row r="816" ht="15.75" customHeight="1">
      <c r="A816" s="3" t="s">
        <v>1629</v>
      </c>
      <c r="B816" s="3" t="s">
        <v>1630</v>
      </c>
      <c r="C816" s="3" t="str">
        <f>IFERROR(__xludf.DUMMYFUNCTION("GOOGLETRANSLATE(B816,""ID"",""EN"")"),"Dog Is Indihome Dick Telkomsel Dick")</f>
        <v>Dog Is Indihome Dick Telkomsel Dick</v>
      </c>
    </row>
    <row r="817" ht="15.75" customHeight="1">
      <c r="A817" s="3" t="s">
        <v>1631</v>
      </c>
      <c r="B817" s="3" t="s">
        <v>1632</v>
      </c>
      <c r="C817" s="3" t="str">
        <f>IFERROR(__xludf.DUMMYFUNCTION("GOOGLETRANSLATE(B817,""ID"",""EN"")"),"@Kaaniimayo barrier wifi indihome, telkomsel card")</f>
        <v>@Kaaniimayo barrier wifi indihome, telkomsel card</v>
      </c>
    </row>
    <row r="818" ht="15.75" customHeight="1">
      <c r="A818" s="3" t="s">
        <v>1633</v>
      </c>
      <c r="B818" s="3" t="s">
        <v>1634</v>
      </c>
      <c r="C818" s="3" t="str">
        <f>IFERROR(__xludf.DUMMYFUNCTION("GOOGLETRANSLATE(B818,""ID"",""EN"")"),"wifi using indihome, data using Telkomsel")</f>
        <v>wifi using indihome, data using Telkomsel</v>
      </c>
    </row>
    <row r="819" ht="15.75" customHeight="1">
      <c r="A819" s="3" t="s">
        <v>1635</v>
      </c>
      <c r="B819" s="3" t="s">
        <v>1636</v>
      </c>
      <c r="C819" s="3" t="str">
        <f>IFERROR(__xludf.DUMMYFUNCTION("GOOGLETRANSLATE(B819,""ID"",""EN"")"),"Telkomsel twitter admin and indihome already 5 days about mentally getting mentally 🙄")</f>
        <v>Telkomsel twitter admin and indihome already 5 days about mentally getting mentally 🙄</v>
      </c>
    </row>
    <row r="820" ht="15.75" customHeight="1">
      <c r="A820" s="3" t="s">
        <v>1637</v>
      </c>
      <c r="B820" s="3" t="s">
        <v>1638</v>
      </c>
      <c r="C820" s="3" t="str">
        <f>IFERROR(__xludf.DUMMYFUNCTION("GOOGLETRANSLATE(B820,""ID"",""EN"")"),"@Me_igaluh @Indihome @Telkomsel Provider Burik used sis 🤣")</f>
        <v>@Me_igaluh @Indihome @Telkomsel Provider Burik used sis 🤣</v>
      </c>
    </row>
    <row r="821" ht="15.75" customHeight="1">
      <c r="A821" s="3" t="s">
        <v>1639</v>
      </c>
      <c r="B821" s="3" t="s">
        <v>1640</v>
      </c>
      <c r="C821" s="3" t="str">
        <f>IFERROR(__xludf.DUMMYFUNCTION("GOOGLETRANSLATE(B821,""ID"",""EN"")"),"When You're Using Indihome, Telkomsel, and Jenius And You Can't Even Tell Tell Which One OR All Of Them Having Trouble")</f>
        <v>When You're Using Indihome, Telkomsel, and Jenius And You Can't Even Tell Tell Which One OR All Of Them Having Trouble</v>
      </c>
    </row>
    <row r="822" ht="15.75" customHeight="1">
      <c r="A822" s="3" t="s">
        <v>1641</v>
      </c>
      <c r="B822" s="3" t="s">
        <v>1642</v>
      </c>
      <c r="C822" s="3" t="str">
        <f>IFERROR(__xludf.DUMMYFUNCTION("GOOGLETRANSLATE(B822,""ID"",""EN"")"),"emg really tomorrow indihome with telkomsel dead tot until 30? this is my mother to keep afraid of victims of Tiktok 😭")</f>
        <v>emg really tomorrow indihome with telkomsel dead tot until 30? this is my mother to keep afraid of victims of Tiktok 😭</v>
      </c>
    </row>
    <row r="823" ht="15.75" customHeight="1">
      <c r="A823" s="3" t="s">
        <v>1643</v>
      </c>
      <c r="B823" s="3" t="s">
        <v>1644</v>
      </c>
      <c r="C823" s="3" t="str">
        <f>IFERROR(__xludf.DUMMYFUNCTION("GOOGLETRANSLATE(B823,""ID"",""EN"")"),"Kombo stressed now the internet is using Indihome and Hapenya using Telkomsel. Even though Telkomsel is the best, but in a rich case it becomes gloomy.")</f>
        <v>Kombo stressed now the internet is using Indihome and Hapenya using Telkomsel. Even though Telkomsel is the best, but in a rich case it becomes gloomy.</v>
      </c>
    </row>
    <row r="824" ht="15.75" customHeight="1">
      <c r="A824" s="3" t="s">
        <v>1645</v>
      </c>
      <c r="B824" s="3" t="s">
        <v>1646</v>
      </c>
      <c r="C824" s="3" t="str">
        <f>IFERROR(__xludf.DUMMYFUNCTION("GOOGLETRANSLATE(B824,""ID"",""EN"")"),"@Indihome wifi indihome how do you do it, I'm in Semarang, exactly at the Sampangan Deket PDAM, I use Telkomsel in the middle of a big city even 3G, I use wifi indihome. Then I have to change the card or gmn? Please fix the Telkomsel network in the Sampan"&amp;"gan area.")</f>
        <v>@Indihome wifi indihome how do you do it, I'm in Semarang, exactly at the Sampangan Deket PDAM, I use Telkomsel in the middle of a big city even 3G, I use wifi indihome. Then I have to change the card or gmn? Please fix the Telkomsel network in the Sampangan area.</v>
      </c>
    </row>
    <row r="825" ht="15.75" customHeight="1">
      <c r="A825" s="3" t="s">
        <v>1647</v>
      </c>
      <c r="B825" s="3" t="s">
        <v>1648</v>
      </c>
      <c r="C825" s="3" t="str">
        <f>IFERROR(__xludf.DUMMYFUNCTION("GOOGLETRANSLATE(B825,""ID"",""EN"")"),"@hiyano @Indihome @Telkomsel Halahh 😂")</f>
        <v>@hiyano @Indihome @Telkomsel Halahh 😂</v>
      </c>
    </row>
    <row r="826" ht="15.75" customHeight="1">
      <c r="A826" s="3" t="s">
        <v>1649</v>
      </c>
      <c r="B826" s="3" t="s">
        <v>1650</v>
      </c>
      <c r="C826" s="3" t="str">
        <f>IFERROR(__xludf.DUMMYFUNCTION("GOOGLETRANSLATE(B826,""ID"",""EN"")"),"@yasza @indihome @telkomsel little .... if it's not wrong until 20 rebu ... 😂")</f>
        <v>@yasza @indihome @telkomsel little .... if it's not wrong until 20 rebu ... 😂</v>
      </c>
    </row>
    <row r="827" ht="15.75" customHeight="1">
      <c r="A827" s="3" t="s">
        <v>1651</v>
      </c>
      <c r="B827" s="3" t="s">
        <v>1652</v>
      </c>
      <c r="C827" s="3" t="str">
        <f>IFERROR(__xludf.DUMMYFUNCTION("GOOGLETRANSLATE(B827,""ID"",""EN"")"),"@hiyano @indihome @telkomsel ehh how nice 🤔")</f>
        <v>@hiyano @indihome @telkomsel ehh how nice 🤔</v>
      </c>
    </row>
    <row r="828" ht="15.75" customHeight="1">
      <c r="A828" s="3" t="s">
        <v>1653</v>
      </c>
      <c r="B828" s="3" t="s">
        <v>1654</v>
      </c>
      <c r="C828" s="3" t="str">
        <f>IFERROR(__xludf.DUMMYFUNCTION("GOOGLETRANSLATE(B828,""ID"",""EN"")"),"Had circulated the issue of the breakup of the underwater cable which caused the internet network Indihome and Telkomsel to be disrupted due to being bitten by sharks, since Sunday (9/19) afternoon.
https://t.co/L3WKGRQ5PO https://t.co/VHDNJP6YWB.")</f>
        <v>Had circulated the issue of the breakup of the underwater cable which caused the internet network Indihome and Telkomsel to be disrupted due to being bitten by sharks, since Sunday (9/19) afternoon.
https://t.co/L3WKGRQ5PO https://t.co/VHDNJP6YWB.</v>
      </c>
    </row>
    <row r="829" ht="15.75" customHeight="1">
      <c r="A829" s="3" t="s">
        <v>1655</v>
      </c>
      <c r="B829" s="3" t="s">
        <v>1656</v>
      </c>
      <c r="C829" s="3" t="str">
        <f>IFERROR(__xludf.DUMMYFUNCTION("GOOGLETRANSLATE(B829,""ID"",""EN"")"),"@IndihomCare wifi indihome how do you leave the bet, I'm in Semarang exactly in the sampangan using telkomsel just a leg, then I have to change the card or gmn? It's really been patient for several days, please Lahhhhh")</f>
        <v>@IndihomCare wifi indihome how do you leave the bet, I'm in Semarang exactly in the sampangan using telkomsel just a leg, then I have to change the card or gmn? It's really been patient for several days, please Lahhhhh</v>
      </c>
    </row>
    <row r="830" ht="15.75" customHeight="1">
      <c r="A830" s="3" t="s">
        <v>1657</v>
      </c>
      <c r="B830" s="3" t="s">
        <v>1658</v>
      </c>
      <c r="C830" s="3" t="str">
        <f>IFERROR(__xludf.DUMMYFUNCTION("GOOGLETRANSLATE(B830,""ID"",""EN"")"),"@Indihome wifi indihome how do you leave the bet, I'm in Semarang, right in the sampangan using Telkomsel just a leg, then I have to change the card or gmn? Severe long so far kahhh")</f>
        <v>@Indihome wifi indihome how do you leave the bet, I'm in Semarang, right in the sampangan using Telkomsel just a leg, then I have to change the card or gmn? Severe long so far kahhh</v>
      </c>
    </row>
    <row r="831" ht="15.75" customHeight="1">
      <c r="A831" s="3" t="s">
        <v>1659</v>
      </c>
      <c r="B831" s="3" t="s">
        <v>1660</v>
      </c>
      <c r="C831" s="3" t="str">
        <f>IFERROR(__xludf.DUMMYFUNCTION("GOOGLETRANSLATE(B831,""ID"",""EN"")"),"Untung BKN Cutomer Indihome or Telkomsel https://t.co/Kt0Czutsbs")</f>
        <v>Untung BKN Cutomer Indihome or Telkomsel https://t.co/Kt0Czutsbs</v>
      </c>
    </row>
    <row r="832" ht="15.75" customHeight="1">
      <c r="A832" s="3" t="s">
        <v>1661</v>
      </c>
      <c r="B832" s="3" t="s">
        <v>1662</v>
      </c>
      <c r="C832" s="3" t="str">
        <f>IFERROR(__xludf.DUMMYFUNCTION("GOOGLETRANSLATE(B832,""ID"",""EN"")"),"This serious indihome with telkomsel is still not really what it's")</f>
        <v>This serious indihome with telkomsel is still not really what it's</v>
      </c>
    </row>
    <row r="833" ht="15.75" customHeight="1">
      <c r="A833" s="3" t="s">
        <v>1663</v>
      </c>
      <c r="B833" s="3" t="s">
        <v>1664</v>
      </c>
      <c r="C833" s="3" t="str">
        <f>IFERROR(__xludf.DUMMYFUNCTION("GOOGLETRANSLATE(B833,""ID"",""EN"")"),"@Mhamkaa @tirta_cipeng @Indihome @IndihomCare from Friday night. Week complaint and still slow indihome and telkomsel users want to give up ~")</f>
        <v>@Mhamkaa @tirta_cipeng @Indihome @IndihomCare from Friday night. Week complaint and still slow indihome and telkomsel users want to give up ~</v>
      </c>
    </row>
    <row r="834" ht="15.75" customHeight="1">
      <c r="A834" s="3" t="s">
        <v>1665</v>
      </c>
      <c r="B834" s="3" t="s">
        <v>1666</v>
      </c>
      <c r="C834" s="3" t="str">
        <f>IFERROR(__xludf.DUMMYFUNCTION("GOOGLETRANSLATE(B834,""ID"",""EN"")"),"@Telkomsel User Compensation Data Package Card Min. Yesterday that IndiHome didn't get a fine + bill payment was postponed. Which uses a card of love an extension of the active period package 🙄")</f>
        <v>@Telkomsel User Compensation Data Package Card Min. Yesterday that IndiHome didn't get a fine + bill payment was postponed. Which uses a card of love an extension of the active period package 🙄</v>
      </c>
    </row>
    <row r="835" ht="15.75" customHeight="1">
      <c r="A835" s="3" t="s">
        <v>1667</v>
      </c>
      <c r="B835" s="3" t="s">
        <v>1668</v>
      </c>
      <c r="C835" s="3" t="str">
        <f>IFERROR(__xludf.DUMMYFUNCTION("GOOGLETRANSLATE(B835,""ID"",""EN"")"),"This is the Telkomsel error, IndiHome or airpods ???")</f>
        <v>This is the Telkomsel error, IndiHome or airpods ???</v>
      </c>
    </row>
    <row r="836" ht="15.75" customHeight="1">
      <c r="A836" s="3" t="s">
        <v>1669</v>
      </c>
      <c r="B836" s="3" t="s">
        <v>1670</v>
      </c>
      <c r="C836" s="3" t="str">
        <f>IFERROR(__xludf.DUMMYFUNCTION("GOOGLETRANSLATE(B836,""ID"",""EN"")"),"@Cennu_ KKKK, yes bitititated sharks in Batam at night last Saturday. So indihome, telkomsel and b.yu sempet down yesterday 😂")</f>
        <v>@Cennu_ KKKK, yes bitititated sharks in Batam at night last Saturday. So indihome, telkomsel and b.yu sempet down yesterday 😂</v>
      </c>
    </row>
    <row r="837" ht="15.75" customHeight="1">
      <c r="A837" s="3" t="s">
        <v>1671</v>
      </c>
      <c r="B837" s="3" t="s">
        <v>1672</v>
      </c>
      <c r="C837" s="3" t="str">
        <f>IFERROR(__xludf.DUMMYFUNCTION("GOOGLETRANSLATE(B837,""ID"",""EN"")"),"@ijatbisabaca siplah, must be considered to move this real ... kok using telkomsel together with indihome wkwk")</f>
        <v>@ijatbisabaca siplah, must be considered to move this real ... kok using telkomsel together with indihome wkwk</v>
      </c>
    </row>
    <row r="838" ht="15.75" customHeight="1">
      <c r="A838" s="3" t="s">
        <v>1673</v>
      </c>
      <c r="B838" s="3" t="s">
        <v>1674</v>
      </c>
      <c r="C838" s="3" t="str">
        <f>IFERROR(__xludf.DUMMYFUNCTION("GOOGLETRANSLATE(B838,""ID"",""EN"")"),"the dempation of junior high school has not been able to NNTN Netflix really Gaaa Indihome and Telkomsel citizens? 🥲")</f>
        <v>the dempation of junior high school has not been able to NNTN Netflix really Gaaa Indihome and Telkomsel citizens? 🥲</v>
      </c>
    </row>
    <row r="839" ht="15.75" customHeight="1">
      <c r="A839" s="3" t="s">
        <v>1675</v>
      </c>
      <c r="B839" s="3" t="s">
        <v>1676</v>
      </c>
      <c r="C839" s="3" t="str">
        <f>IFERROR(__xludf.DUMMYFUNCTION("GOOGLETRANSLATE(B839,""ID"",""EN"")"),"https://t.co/YK2XNA8HQB.
Telkomsel claims all services are normal again
#Telkomsel.
#Telkom
#Viral
#Indihome.")</f>
        <v>https://t.co/YK2XNA8HQB.
Telkomsel claims all services are normal again
#Telkomsel.
#Telkom
#Viral
#Indihome.</v>
      </c>
    </row>
    <row r="840" ht="15.75" customHeight="1">
      <c r="A840" s="3" t="s">
        <v>1677</v>
      </c>
      <c r="B840" s="3" t="s">
        <v>1678</v>
      </c>
      <c r="C840" s="3" t="str">
        <f>IFERROR(__xludf.DUMMYFUNCTION("GOOGLETRANSLATE(B840,""ID"",""EN"")"),"@_miqoru_ @ RKR_47 @YOSHUAST @TxTfromRand in Papua used to be IndiHome and Telkomsel dies a month can't compensate anything ...")</f>
        <v>@_miqoru_ @ RKR_47 @YOSHUAST @TxTfromRand in Papua used to be IndiHome and Telkomsel dies a month can't compensate anything ...</v>
      </c>
    </row>
    <row r="841" ht="15.75" customHeight="1">
      <c r="A841" s="3" t="s">
        <v>1679</v>
      </c>
      <c r="B841" s="3" t="s">
        <v>1680</v>
      </c>
      <c r="C841" s="3" t="str">
        <f>IFERROR(__xludf.DUMMYFUNCTION("GOOGLETRANSLATE(B841,""ID"",""EN"")"),"Telkom cable repairs need a month, what kaga goiter that uses telkomsel with indihome")</f>
        <v>Telkom cable repairs need a month, what kaga goiter that uses telkomsel with indihome</v>
      </c>
    </row>
    <row r="842" ht="15.75" customHeight="1">
      <c r="A842" s="3" t="s">
        <v>1681</v>
      </c>
      <c r="B842" s="3" t="s">
        <v>1682</v>
      </c>
      <c r="C842" s="3" t="str">
        <f>IFERROR(__xludf.DUMMYFUNCTION("GOOGLETRANSLATE(B842,""ID"",""EN"")"),"@kemkominfo.
Min is not on September 24 tomorrow Telkomsel and Indihome networks totally dead?")</f>
        <v>@kemkominfo.
Min is not on September 24 tomorrow Telkomsel and Indihome networks totally dead?</v>
      </c>
    </row>
    <row r="843" ht="15.75" customHeight="1">
      <c r="A843" s="3" t="s">
        <v>1683</v>
      </c>
      <c r="B843" s="3" t="s">
        <v>1684</v>
      </c>
      <c r="C843" s="3" t="str">
        <f>IFERROR(__xludf.DUMMYFUNCTION("GOOGLETRANSLATE(B843,""ID"",""EN"")"),"@banteng_pbg continues to mean that the Make Telkomsel Indihome told me too ??? ETA explains ... !!!")</f>
        <v>@banteng_pbg continues to mean that the Make Telkomsel Indihome told me too ??? ETA explains ... !!!</v>
      </c>
    </row>
    <row r="844" ht="15.75" customHeight="1">
      <c r="A844" s="3" t="s">
        <v>1685</v>
      </c>
      <c r="B844" s="3" t="s">
        <v>1686</v>
      </c>
      <c r="C844" s="3" t="str">
        <f>IFERROR(__xludf.DUMMYFUNCTION("GOOGLETRANSLATE(B844,""ID"",""EN"")"),"Only 2 days I have finished 10GB of quota, buy another provider package because Indihome is slow &amp; amp; Telkomsel is sometimes slow too 😭
Pay Indihome a month 473rb But semalem for Netflixan it can't be 🙄 hopefully there is compensation for the bill nex"&amp;"t month 🙂 https://t.co/iBra6Bitax")</f>
        <v>Only 2 days I have finished 10GB of quota, buy another provider package because Indihome is slow &amp; amp; Telkomsel is sometimes slow too 😭
Pay Indihome a month 473rb But semalem for Netflixan it can't be 🙄 hopefully there is compensation for the bill next month 🙂 https://t.co/iBra6Bitax</v>
      </c>
    </row>
    <row r="845" ht="15.75" customHeight="1">
      <c r="A845" s="3" t="s">
        <v>1687</v>
      </c>
      <c r="B845" s="3" t="s">
        <v>1688</v>
      </c>
      <c r="C845" s="3" t="str">
        <f>IFERROR(__xludf.DUMMYFUNCTION("GOOGLETRANSLATE(B845,""ID"",""EN"")"),"indihome n telkomsel lbih disorder is good as a national holiday")</f>
        <v>indihome n telkomsel lbih disorder is good as a national holiday</v>
      </c>
    </row>
    <row r="846" ht="15.75" customHeight="1">
      <c r="A846" s="3" t="s">
        <v>1689</v>
      </c>
      <c r="B846" s="3" t="s">
        <v>1690</v>
      </c>
      <c r="C846" s="3" t="str">
        <f>IFERROR(__xludf.DUMMYFUNCTION("GOOGLETRANSLATE(B846,""ID"",""EN"")"),"@derbyberbenia @Indihome Duh, Yuki. Cepet it's done. @Telkomsel yesterday was really fast as a problem. @Indihome can also be yes")</f>
        <v>@derbyberbenia @Indihome Duh, Yuki. Cepet it's done. @Telkomsel yesterday was really fast as a problem. @Indihome can also be yes</v>
      </c>
    </row>
    <row r="847" ht="15.75" customHeight="1">
      <c r="A847" s="3" t="s">
        <v>1691</v>
      </c>
      <c r="B847" s="3" t="s">
        <v>1692</v>
      </c>
      <c r="C847" s="3" t="str">
        <f>IFERROR(__xludf.DUMMYFUNCTION("GOOGLETRANSLATE(B847,""ID"",""EN"")"),"@jenarubyjanes definitely use indihome sm telkomsel huh")</f>
        <v>@jenarubyjanes definitely use indihome sm telkomsel huh</v>
      </c>
    </row>
    <row r="848" ht="15.75" customHeight="1">
      <c r="A848" s="3" t="s">
        <v>1693</v>
      </c>
      <c r="B848" s="3" t="s">
        <v>1694</v>
      </c>
      <c r="C848" s="3" t="str">
        <f>IFERROR(__xludf.DUMMYFUNCTION("GOOGLETRANSLATE(B848,""ID"",""EN"")"),"@Hriyandhita @Indihome @telkomsel @IndihomCare Yongenggggggggggg")</f>
        <v>@Hriyandhita @Indihome @telkomsel @IndihomCare Yongenggggggggggg</v>
      </c>
    </row>
    <row r="849" ht="15.75" customHeight="1">
      <c r="A849" s="3" t="s">
        <v>1695</v>
      </c>
      <c r="B849" s="3" t="s">
        <v>1696</v>
      </c>
      <c r="C849" s="3" t="str">
        <f>IFERROR(__xludf.DUMMYFUNCTION("GOOGLETRANSLATE(B849,""ID"",""EN"")"),"Telkomsel Indihome fucks")</f>
        <v>Telkomsel Indihome fucks</v>
      </c>
    </row>
    <row r="850" ht="15.75" customHeight="1">
      <c r="A850" s="3" t="s">
        <v>1697</v>
      </c>
      <c r="B850" s="3" t="s">
        <v>1698</v>
      </c>
      <c r="C850" s="3" t="str">
        <f>IFERROR(__xludf.DUMMYFUNCTION("GOOGLETRANSLATE(B850,""ID"",""EN"")"),"@xolovely_win @ evi_angelia81 @bunda_diviqyus @Ibundanyasalzam yes lgi repaired telkomsl sm indihome kan smk use telkomsel still lncar")</f>
        <v>@xolovely_win @ evi_angelia81 @bunda_diviqyus @Ibundanyasalzam yes lgi repaired telkomsl sm indihome kan smk use telkomsel still lncar</v>
      </c>
    </row>
    <row r="851" ht="15.75" customHeight="1">
      <c r="A851" s="3" t="s">
        <v>1699</v>
      </c>
      <c r="B851" s="3" t="s">
        <v>1700</v>
      </c>
      <c r="C851" s="3" t="str">
        <f>IFERROR(__xludf.DUMMYFUNCTION("GOOGLETRANSLATE(B851,""ID"",""EN"")"),"Disruption of the Java Sea Cable, Sumatra, Kalimantan (Jasuka) which caused Indihome and Telkomsel internet connections to disruption in a number of regions some time ago is predicted to take around a month to repair.
#NarasInewsROOM https://t.co/N5DMBJF"&amp;"I8N.")</f>
        <v>Disruption of the Java Sea Cable, Sumatra, Kalimantan (Jasuka) which caused Indihome and Telkomsel internet connections to disruption in a number of regions some time ago is predicted to take around a month to repair.
#NarasInewsROOM https://t.co/N5DMBJFI8N.</v>
      </c>
    </row>
    <row r="852" ht="15.75" customHeight="1">
      <c r="A852" s="3" t="s">
        <v>1701</v>
      </c>
      <c r="B852" s="3" t="s">
        <v>1702</v>
      </c>
      <c r="C852" s="3" t="str">
        <f>IFERROR(__xludf.DUMMYFUNCTION("GOOGLETRANSLATE(B852,""ID"",""EN"")"),"INDIHOME OR TSEL OR BASICALLY Telkomsel Based Signal, Fix It Pleek https://t.co/ood7Mokft9")</f>
        <v>INDIHOME OR TSEL OR BASICALLY Telkomsel Based Signal, Fix It Pleek https://t.co/ood7Mokft9</v>
      </c>
    </row>
    <row r="853" ht="15.75" customHeight="1">
      <c r="A853" s="3" t="s">
        <v>1703</v>
      </c>
      <c r="B853" s="3" t="s">
        <v>1704</v>
      </c>
      <c r="C853" s="3" t="str">
        <f>IFERROR(__xludf.DUMMYFUNCTION("GOOGLETRANSLATE(B853,""ID"",""EN"")"),"Telkomsel Indihome just makes blood tall🤬🤬🤬🤬")</f>
        <v>Telkomsel Indihome just makes blood tall🤬🤬🤬🤬</v>
      </c>
    </row>
    <row r="854" ht="15.75" customHeight="1">
      <c r="A854" s="3" t="s">
        <v>1705</v>
      </c>
      <c r="B854" s="3" t="s">
        <v>1706</v>
      </c>
      <c r="C854" s="3" t="str">
        <f>IFERROR(__xludf.DUMMYFUNCTION("GOOGLETRANSLATE(B854,""ID"",""EN"")"),"@ Ecojujuandi21 which comment on do not complain Fix is ​​not a Telkomsel user &amp; amp; Indihome. Pay expensive 3 days of disturbance, stress is woy")</f>
        <v>@ Ecojujuandi21 which comment on do not complain Fix is ​​not a Telkomsel user &amp; amp; Indihome. Pay expensive 3 days of disturbance, stress is woy</v>
      </c>
    </row>
    <row r="855" ht="15.75" customHeight="1">
      <c r="A855" s="3" t="s">
        <v>1707</v>
      </c>
      <c r="B855" s="3" t="s">
        <v>1708</v>
      </c>
      <c r="C855" s="3" t="str">
        <f>IFERROR(__xludf.DUMMYFUNCTION("GOOGLETRANSLATE(B855,""ID"",""EN"")"),"Want to use wifi but indihome, use cellillar data but telkomsel, my life is a joke")</f>
        <v>Want to use wifi but indihome, use cellillar data but telkomsel, my life is a joke</v>
      </c>
    </row>
    <row r="856" ht="15.75" customHeight="1">
      <c r="A856" s="3" t="s">
        <v>1709</v>
      </c>
      <c r="B856" s="3" t="s">
        <v>1710</v>
      </c>
      <c r="C856" s="3" t="str">
        <f>IFERROR(__xludf.DUMMYFUNCTION("GOOGLETRANSLATE(B856,""ID"",""EN"")"),"@Indihome @IndihomCare @TelkomIndonesia @Telkomsel @KemKominfo @KEMENBUMN
It's been 3 days down, the calculation of the customer can compensate right?
#Telkomdown #Indihomedown #Intnetdown #Telkomsel #Indihome")</f>
        <v>@Indihome @IndihomCare @TelkomIndonesia @Telkomsel @KemKominfo @KEMENBUMN
It's been 3 days down, the calculation of the customer can compensate right?
#Telkomdown #Indihomedown #Intnetdown #Telkomsel #Indihome</v>
      </c>
    </row>
    <row r="857" ht="15.75" customHeight="1">
      <c r="A857" s="3" t="s">
        <v>1711</v>
      </c>
      <c r="B857" s="3" t="s">
        <v>1712</v>
      </c>
      <c r="C857" s="3" t="str">
        <f>IFERROR(__xludf.DUMMYFUNCTION("GOOGLETRANSLATE(B857,""ID"",""EN"")"),"@ Yamete_1k3h Hi, Sis. Sorry so it's not comfortable. For information or complaints about https://t.co/4xeeetqbya and Indihome, please contact Telkom colleagues to be helped through:
1. Facebook: https://t.co/hngJy8SZQQ,
2. Twitter: https://t.co/JP9TMXJT3"&amp;"C, (1/2)")</f>
        <v>@ Yamete_1k3h Hi, Sis. Sorry so it's not comfortable. For information or complaints about https://t.co/4xeeetqbya and Indihome, please contact Telkom colleagues to be helped through:
1. Facebook: https://t.co/hngJy8SZQQ,
2. Twitter: https://t.co/JP9TMXJT3C, (1/2)</v>
      </c>
    </row>
    <row r="858" ht="15.75" customHeight="1">
      <c r="A858" s="3" t="s">
        <v>1713</v>
      </c>
      <c r="B858" s="3" t="s">
        <v>1714</v>
      </c>
      <c r="C858" s="3" t="str">
        <f>IFERROR(__xludf.DUMMYFUNCTION("GOOGLETRANSLATE(B858,""ID"",""EN"")"),"lemottnya indihome ama telkomsel ihh :(
I want to play a hotspot to a laptop too, it's hard because the internet package uses a Tsell card.")</f>
        <v>lemottnya indihome ama telkomsel ihh :(
I want to play a hotspot to a laptop too, it's hard because the internet package uses a Tsell card.</v>
      </c>
    </row>
    <row r="859" ht="15.75" customHeight="1">
      <c r="A859" s="3" t="s">
        <v>1715</v>
      </c>
      <c r="B859" s="3" t="s">
        <v>1716</v>
      </c>
      <c r="C859" s="3" t="str">
        <f>IFERROR(__xludf.DUMMYFUNCTION("GOOGLETRANSLATE(B859,""ID"",""EN"")"),"Hihihi where it is punish and reward mas bro,
Consumers Late Pay Pay Denda (Indihome) Telkomsel Late Fill in the Credit Credit.
That corporate punish to customers, is the corporation if it hurts the customer, what do you have to reward? https://t.co/mavnv"&amp;"msiru.")</f>
        <v>Hihihi where it is punish and reward mas bro,
Consumers Late Pay Pay Denda (Indihome) Telkomsel Late Fill in the Credit Credit.
That corporate punish to customers, is the corporation if it hurts the customer, what do you have to reward? https://t.co/mavnvmsiru.</v>
      </c>
    </row>
    <row r="860" ht="15.75" customHeight="1">
      <c r="A860" s="3" t="s">
        <v>1717</v>
      </c>
      <c r="B860" s="3" t="s">
        <v>1718</v>
      </c>
      <c r="C860" s="3" t="str">
        <f>IFERROR(__xludf.DUMMYFUNCTION("GOOGLETRANSLATE(B860,""ID"",""EN"")"),"Who likes to complain because Indihome and Telkomsel customers are happy, maybe they want to stop the salary because the customer is ongoing the provider next to? https://t.co/j9dxe29QW6.")</f>
        <v>Who likes to complain because Indihome and Telkomsel customers are happy, maybe they want to stop the salary because the customer is ongoing the provider next to? https://t.co/j9dxe29QW6.</v>
      </c>
    </row>
    <row r="861" ht="15.75" customHeight="1">
      <c r="A861" s="3" t="s">
        <v>1719</v>
      </c>
      <c r="B861" s="3" t="s">
        <v>1720</v>
      </c>
      <c r="C861" s="3" t="str">
        <f>IFERROR(__xludf.DUMMYFUNCTION("GOOGLETRANSLATE(B861,""ID"",""EN"")"),"telkomsel indihome just eat farting")</f>
        <v>telkomsel indihome just eat farting</v>
      </c>
    </row>
    <row r="862" ht="15.75" customHeight="1">
      <c r="A862" s="3" t="s">
        <v>1721</v>
      </c>
      <c r="B862" s="3" t="s">
        <v>1722</v>
      </c>
      <c r="C862" s="3" t="str">
        <f>IFERROR(__xludf.DUMMYFUNCTION("GOOGLETRANSLATE(B862,""ID"",""EN"")"),"@Telkomsel Min Why is Indihome for online games can't you? The other one is safe why can't it be like that @telkomsel")</f>
        <v>@Telkomsel Min Why is Indihome for online games can't you? The other one is safe why can't it be like that @telkomsel</v>
      </c>
    </row>
    <row r="863" ht="15.75" customHeight="1">
      <c r="A863" s="3" t="s">
        <v>1723</v>
      </c>
      <c r="B863" s="3" t="s">
        <v>1724</v>
      </c>
      <c r="C863" s="3" t="str">
        <f>IFERROR(__xludf.DUMMYFUNCTION("GOOGLETRANSLATE(B863,""ID"",""EN"")"),"@Telkomsel details of his complaint, your connection and indihome since Sunday 19 September 2021 in Ubud-Bali are not stable. That's all. Want to get when it's not stable?")</f>
        <v>@Telkomsel details of his complaint, your connection and indihome since Sunday 19 September 2021 in Ubud-Bali are not stable. That's all. Want to get when it's not stable?</v>
      </c>
    </row>
    <row r="864" ht="15.75" customHeight="1">
      <c r="A864" s="3" t="s">
        <v>1725</v>
      </c>
      <c r="B864" s="3" t="s">
        <v>1726</v>
      </c>
      <c r="C864" s="3" t="str">
        <f>IFERROR(__xludf.DUMMYFUNCTION("GOOGLETRANSLATE(B864,""ID"",""EN"")"),"Kenen died again? @Indihome @telkomsel want to die how long? I have added a package for a week for the cellphone to the cellphone to the laptop, this wants to ngaco again?! https://t.co/7yGqh0kfzz.")</f>
        <v>Kenen died again? @Indihome @telkomsel want to die how long? I have added a package for a week for the cellphone to the cellphone to the laptop, this wants to ngaco again?! https://t.co/7yGqh0kfzz.</v>
      </c>
    </row>
    <row r="865" ht="15.75" customHeight="1">
      <c r="A865" s="3" t="s">
        <v>1727</v>
      </c>
      <c r="B865" s="3" t="s">
        <v>1728</v>
      </c>
      <c r="C865" s="3" t="str">
        <f>IFERROR(__xludf.DUMMYFUNCTION("GOOGLETRANSLATE(B865,""ID"",""EN"")"),"Starting to improve, he said @telkomcare @Telkomsel #Telkomsel #Indihome https://t.co/Ag3BighQwg")</f>
        <v>Starting to improve, he said @telkomcare @Telkomsel #Telkomsel #Indihome https://t.co/Ag3BighQwg</v>
      </c>
    </row>
    <row r="866" ht="15.75" customHeight="1">
      <c r="A866" s="3" t="s">
        <v>1729</v>
      </c>
      <c r="B866" s="3" t="s">
        <v>1730</v>
      </c>
      <c r="C866" s="3" t="str">
        <f>IFERROR(__xludf.DUMMYFUNCTION("GOOGLETRANSLATE(B866,""ID"",""EN"")"),"Usually people say Telkomsel and Indihome are arrived at corners because of monopoly, business. But yesterday I saw someone said that they were as a state-owned enterprise of the state mandate so that the people would get internet access, so that the exte"&amp;"nsive reach was.")</f>
        <v>Usually people say Telkomsel and Indihome are arrived at corners because of monopoly, business. But yesterday I saw someone said that they were as a state-owned enterprise of the state mandate so that the people would get internet access, so that the extensive reach was.</v>
      </c>
    </row>
    <row r="867" ht="15.75" customHeight="1">
      <c r="A867" s="3" t="s">
        <v>1731</v>
      </c>
      <c r="B867" s="3" t="s">
        <v>1732</v>
      </c>
      <c r="C867" s="3" t="str">
        <f>IFERROR(__xludf.DUMMYFUNCTION("GOOGLETRANSLATE(B867,""ID"",""EN"")"),"@Nabilarafaela @halobca @Indihome @IndihomCare @Telkomsel BCA is often a reasonable disturbance")</f>
        <v>@Nabilarafaela @halobca @Indihome @IndihomCare @Telkomsel BCA is often a reasonable disturbance</v>
      </c>
    </row>
    <row r="868" ht="15.75" customHeight="1">
      <c r="A868" s="3" t="s">
        <v>1733</v>
      </c>
      <c r="B868" s="3" t="s">
        <v>1734</v>
      </c>
      <c r="C868" s="3" t="str">
        <f>IFERROR(__xludf.DUMMYFUNCTION("GOOGLETRANSLATE(B868,""ID"",""EN"")"),"No compensation from you? @Indihome @Telkomsel.")</f>
        <v>No compensation from you? @Indihome @Telkomsel.</v>
      </c>
    </row>
    <row r="869" ht="15.75" customHeight="1">
      <c r="A869" s="3" t="s">
        <v>1735</v>
      </c>
      <c r="B869" s="3" t="s">
        <v>1736</v>
      </c>
      <c r="C869" s="3" t="str">
        <f>IFERROR(__xludf.DUMMYFUNCTION("GOOGLETRANSLATE(B869,""ID"",""EN"")"),"@banteng_pbg just know so all this time the customer @Telkomsel and @Indihome can be a free service anyway?")</f>
        <v>@banteng_pbg just know so all this time the customer @Telkomsel and @Indihome can be a free service anyway?</v>
      </c>
    </row>
    <row r="870" ht="15.75" customHeight="1">
      <c r="A870" s="3" t="s">
        <v>1737</v>
      </c>
      <c r="B870" s="3" t="s">
        <v>1738</v>
      </c>
      <c r="C870" s="3" t="str">
        <f>IFERROR(__xludf.DUMMYFUNCTION("GOOGLETRANSLATE(B870,""ID"",""EN"")"),"Indihome and Telkomsel networks still sculpture?")</f>
        <v>Indihome and Telkomsel networks still sculpture?</v>
      </c>
    </row>
    <row r="871" ht="15.75" customHeight="1">
      <c r="A871" s="3" t="s">
        <v>1739</v>
      </c>
      <c r="B871" s="3" t="s">
        <v>1740</v>
      </c>
      <c r="C871" s="3" t="str">
        <f>IFERROR(__xludf.DUMMYFUNCTION("GOOGLETRANSLATE(B871,""ID"",""EN"")"),"Indihome &amp; amp; Telkomsel Jan Until Mati Suri Dah https://t.co/fuprnyFek")</f>
        <v>Indihome &amp; amp; Telkomsel Jan Until Mati Suri Dah https://t.co/fuprnyFek</v>
      </c>
    </row>
    <row r="872" ht="15.75" customHeight="1">
      <c r="A872" s="3" t="s">
        <v>1741</v>
      </c>
      <c r="B872" s="3" t="s">
        <v>1742</v>
      </c>
      <c r="C872" s="3" t="str">
        <f>IFERROR(__xludf.DUMMYFUNCTION("GOOGLETRANSLATE(B872,""ID"",""EN"")"),"@republikiswa cc @Indihome @Telkomsel")</f>
        <v>@republikiswa cc @Indihome @Telkomsel</v>
      </c>
    </row>
    <row r="873" ht="15.75" customHeight="1">
      <c r="A873" s="3" t="s">
        <v>1743</v>
      </c>
      <c r="B873" s="3" t="s">
        <v>1744</v>
      </c>
      <c r="C873" s="3" t="str">
        <f>IFERROR(__xludf.DUMMYFUNCTION("GOOGLETRANSLATE(B873,""ID"",""EN"")"),"It seems that there are still many Indihome and Telkomsel customers who complain with network interference and service quality from this red plate provider.
#Indihomedown #Indihome #IKATANCinta # bondcintaep444 #dont_fight_the_feeling https://t.co/eel2hqb"&amp;"dbh")</f>
        <v>It seems that there are still many Indihome and Telkomsel customers who complain with network interference and service quality from this red plate provider.
#Indihomedown #Indihome #IKATANCinta # bondcintaep444 #dont_fight_the_feeling https://t.co/eel2hqbdbh</v>
      </c>
    </row>
    <row r="874" ht="15.75" customHeight="1">
      <c r="A874" s="3" t="s">
        <v>1745</v>
      </c>
      <c r="B874" s="3" t="s">
        <v>1746</v>
      </c>
      <c r="C874" s="3" t="str">
        <f>IFERROR(__xludf.DUMMYFUNCTION("GOOGLETRANSLATE(B874,""ID"",""EN"")"),"@banteng_pbg owh telkomsel pulses karo indihome saiki free yes, mulaneng sing subscribe to olaih on ngeluh, wong mbaid koh koh arep ngeluh ora olain ..")</f>
        <v>@banteng_pbg owh telkomsel pulses karo indihome saiki free yes, mulaneng sing subscribe to olaih on ngeluh, wong mbaid koh koh arep ngeluh ora olain ..</v>
      </c>
    </row>
    <row r="875" ht="15.75" customHeight="1">
      <c r="A875" s="3" t="s">
        <v>1747</v>
      </c>
      <c r="B875" s="3" t="s">
        <v>1748</v>
      </c>
      <c r="C875" s="3" t="str">
        <f>IFERROR(__xludf.DUMMYFUNCTION("GOOGLETRANSLATE(B875,""ID"",""EN"")"),"@rezzmawan @molatvsport @indihome @telkomsel this wants to be a victim what is it sacrificed")</f>
        <v>@rezzmawan @molatvsport @indihome @telkomsel this wants to be a victim what is it sacrificed</v>
      </c>
    </row>
    <row r="876" ht="15.75" customHeight="1">
      <c r="A876" s="3" t="s">
        <v>1749</v>
      </c>
      <c r="B876" s="3" t="s">
        <v>1750</v>
      </c>
      <c r="C876" s="3" t="str">
        <f>IFERROR(__xludf.DUMMYFUNCTION("GOOGLETRANSLATE(B876,""ID"",""EN"")"),"Telkomsel with Indihome BKL dies starting? Sampek 6 days ???? w anjirrrr gang gatau gatau wonder what, w arghhhhhhhhhhhhhhhhhhhhhhhhhhhhhhhhhhhhhhhhhhhhhhhhhhhhhhhhhhhhhhhhhhhhhhhhhhhhhhhhhhhhhhhhhhhhhhhhhhhhhhhhhhhhhhhhhhhhhhhhhhhhhhhhhhhhhhhhhhhhhhhhhhh"&amp;"hhhhhhhhhhhhhhhhhhhhhhhhhhhhhhhhhhhhhhhhhhhhhhhhhhhhhhhhhhhhhhhhhhhhhhhhhhhhhhhhhhhhhhhhhhhhhhhhhhhhhhhhhhhhhhhhhhh")</f>
        <v>Telkomsel with Indihome BKL dies starting? Sampek 6 days ???? w anjirrrr gang gatau gatau wonder what, w arghhhhhhhhhhhhhhhhhhhhhhhhhhhhhhhhhhhhhhhhhhhhhhhhhhhhhhhhhhhhhhhhhhhhhhhhhhhhhhhhhhhhhhhhhhhhhhhhhhhhhhhhhhhhhhhhhhhhhhhhhhhhhhhhhhhhhhhhhhhhhhhhhhhhhhhhhhhhhhhhhhhhhhhhhhhhhhhhhhhhhhhhhhhhhhhhhhhhhhhhhhhhhhhhhhhhhhhhhhhhhhhhhhhhhhhhhhhhhhhhhhhhhhhhhhhhhhhhhhhhhh</v>
      </c>
    </row>
    <row r="877" ht="15.75" customHeight="1">
      <c r="A877" s="3" t="s">
        <v>1751</v>
      </c>
      <c r="B877" s="3" t="s">
        <v>1752</v>
      </c>
      <c r="C877" s="3" t="str">
        <f>IFERROR(__xludf.DUMMYFUNCTION("GOOGLETRANSLATE(B877,""ID"",""EN"")"),"Wifine indihome cartoon telkomsel = 😭")</f>
        <v>Wifine indihome cartoon telkomsel = 😭</v>
      </c>
    </row>
    <row r="878" ht="15.75" customHeight="1">
      <c r="A878" s="3" t="s">
        <v>1753</v>
      </c>
      <c r="B878" s="3" t="s">
        <v>1754</v>
      </c>
      <c r="C878" s="3" t="str">
        <f>IFERROR(__xludf.DUMMYFUNCTION("GOOGLETRANSLATE(B878,""ID"",""EN"")"),"if free Disney + is super kenceng:
(1) How to Muterin Disney when the Telkomsel IndiHome sprout signal.
(2) means damage to the cable is super severe so that it is given compensation to disney a year")</f>
        <v>if free Disney + is super kenceng:
(1) How to Muterin Disney when the Telkomsel IndiHome sprout signal.
(2) means damage to the cable is super severe so that it is given compensation to disney a year</v>
      </c>
    </row>
    <row r="879" ht="15.75" customHeight="1">
      <c r="A879" s="3" t="s">
        <v>1755</v>
      </c>
      <c r="B879" s="3" t="s">
        <v>1756</v>
      </c>
      <c r="C879" s="3" t="str">
        <f>IFERROR(__xludf.DUMMYFUNCTION("GOOGLETRANSLATE(B879,""ID"",""EN"")"),"@Listongs Indihome Telkomsel smoothly ... East Java but ...")</f>
        <v>@Listongs Indihome Telkomsel smoothly ... East Java but ...</v>
      </c>
    </row>
    <row r="880" ht="15.75" customHeight="1">
      <c r="A880" s="3" t="s">
        <v>1757</v>
      </c>
      <c r="B880" s="3" t="s">
        <v>1758</v>
      </c>
      <c r="C880" s="3" t="str">
        <f>IFERROR(__xludf.DUMMYFUNCTION("GOOGLETRANSLATE(B880,""ID"",""EN"")"),"@jolofairy indihome telkomsel and indosat right? It's easy for only rumors")</f>
        <v>@jolofairy indihome telkomsel and indosat right? It's easy for only rumors</v>
      </c>
    </row>
    <row r="881" ht="15.75" customHeight="1">
      <c r="A881" s="3" t="s">
        <v>1759</v>
      </c>
      <c r="B881" s="3" t="s">
        <v>1760</v>
      </c>
      <c r="C881" s="3" t="str">
        <f>IFERROR(__xludf.DUMMYFUNCTION("GOOGLETRANSLATE(B881,""ID"",""EN"")"),"@anisahmaterinaa hi, kak anisah. Sorry, what is meant by IndiHome service if yes, mimin infoin about complaints or indihome service constraints, please contact twitter @Indihome, fb indihome or call center 147 huh. I hope this helps. Thanks :) - Lin")</f>
        <v>@anisahmaterinaa hi, kak anisah. Sorry, what is meant by IndiHome service if yes, mimin infoin about complaints or indihome service constraints, please contact twitter @Indihome, fb indihome or call center 147 huh. I hope this helps. Thanks :) - Lin</v>
      </c>
    </row>
    <row r="882" ht="15.75" customHeight="1">
      <c r="A882" s="3" t="s">
        <v>1761</v>
      </c>
      <c r="B882" s="3" t="s">
        <v>1762</v>
      </c>
      <c r="C882" s="3" t="str">
        <f>IFERROR(__xludf.DUMMYFUNCTION("GOOGLETRANSLATE(B882,""ID"",""EN"")"),"@anisahmaterinaa hi, kak anisah. I'm sorry. For information or complaints about https://t.co/4xeeetqbya and Indihome, please contact TELKOM colleagues to be assisted by Facebook: Indihome, Twitter: Indihome, or Telkom Call Center: 147. TKS :) -KIA")</f>
        <v>@anisahmaterinaa hi, kak anisah. I'm sorry. For information or complaints about https://t.co/4xeeetqbya and Indihome, please contact TELKOM colleagues to be assisted by Facebook: Indihome, Twitter: Indihome, or Telkom Call Center: 147. TKS :) -KIA</v>
      </c>
    </row>
    <row r="883" ht="15.75" customHeight="1">
      <c r="A883" s="3" t="s">
        <v>1763</v>
      </c>
      <c r="B883" s="3" t="s">
        <v>1764</v>
      </c>
      <c r="C883" s="3" t="str">
        <f>IFERROR(__xludf.DUMMYFUNCTION("GOOGLETRANSLATE(B883,""ID"",""EN"")"),"Through Terossssssssssssssssss Every 2 Minutes Loll Indihome Indihomecare Telkomsel https://t.co/tnfghagCDA")</f>
        <v>Through Terossssssssssssssssss Every 2 Minutes Loll Indihome Indihomecare Telkomsel https://t.co/tnfghagCDA</v>
      </c>
    </row>
    <row r="884" ht="15.75" customHeight="1">
      <c r="A884" s="3" t="s">
        <v>1765</v>
      </c>
      <c r="B884" s="3" t="s">
        <v>1766</v>
      </c>
      <c r="C884" s="3" t="str">
        <f>IFERROR(__xludf.DUMMYFUNCTION("GOOGLETRANSLATE(B884,""ID"",""EN"")"),"@banteng_pbg org use telkomsel and indihome pay. Not free. Naturally, there is a complementary person to pay. The EMV telkomsel pulse is paid behind ???? Pay in front.")</f>
        <v>@banteng_pbg org use telkomsel and indihome pay. Not free. Naturally, there is a complementary person to pay. The EMV telkomsel pulse is paid behind ???? Pay in front.</v>
      </c>
    </row>
    <row r="885" ht="15.75" customHeight="1">
      <c r="A885" s="3" t="s">
        <v>1767</v>
      </c>
      <c r="B885" s="3" t="s">
        <v>1768</v>
      </c>
      <c r="C885" s="3" t="str">
        <f>IFERROR(__xludf.DUMMYFUNCTION("GOOGLETRANSLATE(B885,""ID"",""EN"")"),"The underwater cable is bitten by sharks called so causes the IndiHome network and Telkomsel Down, this is the fact
https://t.co/9GGFHT9DN4.")</f>
        <v>The underwater cable is bitten by sharks called so causes the IndiHome network and Telkomsel Down, this is the fact
https://t.co/9GGFHT9DN4.</v>
      </c>
    </row>
    <row r="886" ht="15.75" customHeight="1">
      <c r="A886" s="3" t="s">
        <v>1769</v>
      </c>
      <c r="B886" s="3" t="s">
        <v>1770</v>
      </c>
      <c r="C886" s="3" t="str">
        <f>IFERROR(__xludf.DUMMYFUNCTION("GOOGLETRANSLATE(B886,""ID"",""EN"")"),"Too depend on Indihome and Telkomsel, finally activating the number. 3 Create an Internet Connection")</f>
        <v>Too depend on Indihome and Telkomsel, finally activating the number. 3 Create an Internet Connection</v>
      </c>
    </row>
    <row r="887" ht="15.75" customHeight="1">
      <c r="A887" s="3" t="s">
        <v>1771</v>
      </c>
      <c r="B887" s="3" t="s">
        <v>1772</v>
      </c>
      <c r="C887" s="3" t="str">
        <f>IFERROR(__xludf.DUMMYFUNCTION("GOOGLETRANSLATE(B887,""ID"",""EN"")"),"Check out how to check the Wave Working Card 21 | Circulating the video calls indihome and telkomsel disorders because the cable is bitten by sharks. This info is a hoax. https://t.co/9DNUPTPBFW.")</f>
        <v>Check out how to check the Wave Working Card 21 | Circulating the video calls indihome and telkomsel disorders because the cable is bitten by sharks. This info is a hoax. https://t.co/9DNUPTPBFW.</v>
      </c>
    </row>
    <row r="888" ht="15.75" customHeight="1">
      <c r="A888" s="3" t="s">
        <v>1773</v>
      </c>
      <c r="B888" s="3" t="s">
        <v>1774</v>
      </c>
      <c r="C888" s="3" t="str">
        <f>IFERROR(__xludf.DUMMYFUNCTION("GOOGLETRANSLATE(B888,""ID"",""EN"")"),"@Telkomsel @Indihome never updated ... severe communication")</f>
        <v>@Telkomsel @Indihome never updated ... severe communication</v>
      </c>
    </row>
    <row r="889" ht="15.75" customHeight="1">
      <c r="A889" s="3" t="s">
        <v>1775</v>
      </c>
      <c r="B889" s="3" t="s">
        <v>1776</v>
      </c>
      <c r="C889" s="3" t="str">
        <f>IFERROR(__xludf.DUMMYFUNCTION("GOOGLETRANSLATE(B889,""ID"",""EN"")"),"Hoax Video Shark Fish Makes Telkomsel and Indihome Network Dgedrop https://t.co/JPooHQG5C")</f>
        <v>Hoax Video Shark Fish Makes Telkomsel and Indihome Network Dgedrop https://t.co/JPooHQG5C</v>
      </c>
    </row>
    <row r="890" ht="15.75" customHeight="1">
      <c r="A890" s="3" t="s">
        <v>1777</v>
      </c>
      <c r="B890" s="3" t="s">
        <v>1778</v>
      </c>
      <c r="C890" s="3" t="str">
        <f>IFERROR(__xludf.DUMMYFUNCTION("GOOGLETRANSLATE(B890,""ID"",""EN"")"),"Hoax Video Shark Makes Telkomsel Network and Indihome Dgedrop https://t.co/e85WAD8ZPG")</f>
        <v>Hoax Video Shark Makes Telkomsel Network and Indihome Dgedrop https://t.co/e85WAD8ZPG</v>
      </c>
    </row>
    <row r="891" ht="15.75" customHeight="1">
      <c r="A891" s="3" t="s">
        <v>1779</v>
      </c>
      <c r="B891" s="3" t="s">
        <v>1780</v>
      </c>
      <c r="C891" s="3" t="str">
        <f>IFERROR(__xludf.DUMMYFUNCTION("GOOGLETRANSLATE(B891,""ID"",""EN"")"),"Which doesn't use Telkomsel or IndiHome please still stream sticker yaaa😭😭😭😭😭")</f>
        <v>Which doesn't use Telkomsel or IndiHome please still stream sticker yaaa😭😭😭😭😭</v>
      </c>
    </row>
    <row r="892" ht="15.75" customHeight="1">
      <c r="A892" s="3" t="s">
        <v>1781</v>
      </c>
      <c r="B892" s="3" t="s">
        <v>1782</v>
      </c>
      <c r="C892" s="3" t="str">
        <f>IFERROR(__xludf.DUMMYFUNCTION("GOOGLETRANSLATE(B892,""ID"",""EN"")"),"At an angry angry Telkomsel with Indihome slow, so use your XL. Don't use Telkomsel, he's evil. In Papua the network is limited, it continues to be in Bali, share so that the pros-reclamation community. :)
Bismilah 50% XL shares. @Xlaxiata_tbk 😂😂")</f>
        <v>At an angry angry Telkomsel with Indihome slow, so use your XL. Don't use Telkomsel, he's evil. In Papua the network is limited, it continues to be in Bali, share so that the pros-reclamation community. :)
Bismilah 50% XL shares. @Xlaxiata_tbk 😂😂</v>
      </c>
    </row>
    <row r="893" ht="15.75" customHeight="1">
      <c r="A893" s="3" t="s">
        <v>1783</v>
      </c>
      <c r="B893" s="3" t="s">
        <v>1784</v>
      </c>
      <c r="C893" s="3" t="str">
        <f>IFERROR(__xludf.DUMMYFUNCTION("GOOGLETRANSLATE(B893,""ID"",""EN"")"),"I want to do the assignment @Indihome @Telkomsel @ymy_ID beloved and I love")</f>
        <v>I want to do the assignment @Indihome @Telkomsel @ymy_ID beloved and I love</v>
      </c>
    </row>
    <row r="894" ht="15.75" customHeight="1">
      <c r="A894" s="3" t="s">
        <v>1785</v>
      </c>
      <c r="B894" s="3" t="s">
        <v>1786</v>
      </c>
      <c r="C894" s="3" t="str">
        <f>IFERROR(__xludf.DUMMYFUNCTION("GOOGLETRANSLATE(B894,""ID"",""EN"")"),"Indihome Why? Telkomsel Why?")</f>
        <v>Indihome Why? Telkomsel Why?</v>
      </c>
    </row>
    <row r="895" ht="15.75" customHeight="1">
      <c r="A895" s="3" t="s">
        <v>1787</v>
      </c>
      <c r="B895" s="3" t="s">
        <v>1788</v>
      </c>
      <c r="C895" s="3" t="str">
        <f>IFERROR(__xludf.DUMMYFUNCTION("GOOGLETRANSLATE(B895,""ID"",""EN"")"),"So the point is, if tomorrow I can't attend college and practicum, and have to repeat Matkul, it's all caused by Indihome and Telkomsel. I don't want to know, just what they have to be responsible, however")</f>
        <v>So the point is, if tomorrow I can't attend college and practicum, and have to repeat Matkul, it's all caused by Indihome and Telkomsel. I don't want to know, just what they have to be responsible, however</v>
      </c>
    </row>
    <row r="896" ht="15.75" customHeight="1">
      <c r="A896" s="3" t="s">
        <v>1789</v>
      </c>
      <c r="B896" s="3" t="s">
        <v>1790</v>
      </c>
      <c r="C896" s="3" t="str">
        <f>IFERROR(__xludf.DUMMYFUNCTION("GOOGLETRANSLATE(B896,""ID"",""EN"")"),"Indihome with Telkomsel is smooth")</f>
        <v>Indihome with Telkomsel is smooth</v>
      </c>
    </row>
    <row r="897" ht="15.75" customHeight="1">
      <c r="A897" s="3" t="s">
        <v>1791</v>
      </c>
      <c r="B897" s="3" t="s">
        <v>1792</v>
      </c>
      <c r="C897" s="3" t="str">
        <f>IFERROR(__xludf.DUMMYFUNCTION("GOOGLETRANSLATE(B897,""ID"",""EN"")"),"@IndihomCare @Telkomsel @yyu_id @Indihome late mmf, this I already replace it to xl home @xlaxiata_tbk")</f>
        <v>@IndihomCare @Telkomsel @yyu_id @Indihome late mmf, this I already replace it to xl home @xlaxiata_tbk</v>
      </c>
    </row>
    <row r="898" ht="15.75" customHeight="1">
      <c r="A898" s="3" t="s">
        <v>1793</v>
      </c>
      <c r="B898" s="3" t="s">
        <v>1794</v>
      </c>
      <c r="C898" s="3" t="str">
        <f>IFERROR(__xludf.DUMMYFUNCTION("GOOGLETRANSLATE(B898,""ID"",""EN"")"),"From Abis Indihome and Telkomsel error, I can't get Netflix. Why do you think SIK?")</f>
        <v>From Abis Indihome and Telkomsel error, I can't get Netflix. Why do you think SIK?</v>
      </c>
    </row>
    <row r="899" ht="15.75" customHeight="1">
      <c r="A899" s="3" t="s">
        <v>1795</v>
      </c>
      <c r="B899" s="3" t="s">
        <v>1796</v>
      </c>
      <c r="C899" s="3" t="str">
        <f>IFERROR(__xludf.DUMMYFUNCTION("GOOGLETRANSLATE(B899,""ID"",""EN"")"),"Is this Telkomsel with Indihome still an error huh?")</f>
        <v>Is this Telkomsel with Indihome still an error huh?</v>
      </c>
    </row>
    <row r="900" ht="15.75" customHeight="1">
      <c r="A900" s="3" t="s">
        <v>1797</v>
      </c>
      <c r="B900" s="3" t="s">
        <v>1798</v>
      </c>
      <c r="C900" s="3" t="str">
        <f>IFERROR(__xludf.DUMMYFUNCTION("GOOGLETRANSLATE(B900,""ID"",""EN"")"),"Remember, everything belongs to God, can return to his creator. Including Indihome and Telkomsel 🙏🏻")</f>
        <v>Remember, everything belongs to God, can return to his creator. Including Indihome and Telkomsel 🙏🏻</v>
      </c>
    </row>
    <row r="901" ht="15.75" customHeight="1">
      <c r="A901" s="3" t="s">
        <v>1799</v>
      </c>
      <c r="B901" s="3" t="s">
        <v>1800</v>
      </c>
      <c r="C901" s="3" t="str">
        <f>IFERROR(__xludf.DUMMYFUNCTION("GOOGLETRANSLATE(B901,""ID"",""EN"")"),"@nuee_eeee user besides Telkomsel / IndiHome: https://t.co/7svsy5mxgi")</f>
        <v>@nuee_eeee user besides Telkomsel / IndiHome: https://t.co/7svsy5mxgi</v>
      </c>
    </row>
    <row r="902" ht="15.75" customHeight="1">
      <c r="A902" s="3" t="s">
        <v>1801</v>
      </c>
      <c r="B902" s="3" t="s">
        <v>1802</v>
      </c>
      <c r="C902" s="3" t="str">
        <f>IFERROR(__xludf.DUMMYFUNCTION("GOOGLETRANSLATE(B902,""ID"",""EN"")"),"Aaa Bodo is very late to gather the duty, yes, gmna indihome with Telkomsel, I still flopped the network :(")</f>
        <v>Aaa Bodo is very late to gather the duty, yes, gmna indihome with Telkomsel, I still flopped the network :(</v>
      </c>
    </row>
    <row r="903" ht="15.75" customHeight="1">
      <c r="A903" s="3" t="s">
        <v>1803</v>
      </c>
      <c r="B903" s="3" t="s">
        <v>1804</v>
      </c>
      <c r="C903" s="3" t="str">
        <f>IFERROR(__xludf.DUMMYFUNCTION("GOOGLETRANSLATE(B903,""ID"",""EN"")"),"Today is a tiring day after COD and DO then working on the task with a limited network because the cable is all indihome and Telkomsel sinks🥺")</f>
        <v>Today is a tiring day after COD and DO then working on the task with a limited network because the cable is all indihome and Telkomsel sinks🥺</v>
      </c>
    </row>
    <row r="904" ht="15.75" customHeight="1">
      <c r="A904" s="3" t="s">
        <v>1805</v>
      </c>
      <c r="B904" s="3" t="s">
        <v>1806</v>
      </c>
      <c r="C904" s="3" t="str">
        <f>IFERROR(__xludf.DUMMYFUNCTION("GOOGLETRANSLATE(B904,""ID"",""EN"")"),"Check FACT: Indihome and Telkomsel Down Networks are called Due to Underwater Cables Bittered Sharks
https://t.co/nq6e8T4V1E VIA @Tribunnews.")</f>
        <v>Check FACT: Indihome and Telkomsel Down Networks are called Due to Underwater Cables Bittered Sharks
https://t.co/nq6e8T4V1E VIA @Tribunnews.</v>
      </c>
    </row>
    <row r="905" ht="15.75" customHeight="1">
      <c r="A905" s="3" t="s">
        <v>1807</v>
      </c>
      <c r="B905" s="3" t="s">
        <v>1808</v>
      </c>
      <c r="C905" s="3" t="str">
        <f>IFERROR(__xludf.DUMMYFUNCTION("GOOGLETRANSLATE(B905,""ID"",""EN"")"),"@ pln_123, this is the internet, you know yourself LG Keos Nih Telkomsel and Indihome. The period must go to the internet cafe first or borrow a friend's cellphone (yes if it's at home, if you don't?) I can just access the convenience?
Not sorry, but rep"&amp;"air it !! 🤌🏻🤌🏻🤌🏻")</f>
        <v>@ pln_123, this is the internet, you know yourself LG Keos Nih Telkomsel and Indihome. The period must go to the internet cafe first or borrow a friend's cellphone (yes if it's at home, if you don't?) I can just access the convenience?
Not sorry, but repair it !! 🤌🏻🤌🏻🤌🏻</v>
      </c>
    </row>
    <row r="906" ht="15.75" customHeight="1">
      <c r="A906" s="3" t="s">
        <v>1809</v>
      </c>
      <c r="B906" s="3" t="s">
        <v>1810</v>
      </c>
      <c r="C906" s="3" t="str">
        <f>IFERROR(__xludf.DUMMYFUNCTION("GOOGLETRANSLATE(B906,""ID"",""EN"")"),"@banteng_pbg Sorry, just want to answer, the service in Telkomsel and Indihome is free? If it's free, you write like that it's natural, so you have a little boy, the left and right brain, so it's not limping")</f>
        <v>@banteng_pbg Sorry, just want to answer, the service in Telkomsel and Indihome is free? If it's free, you write like that it's natural, so you have a little boy, the left and right brain, so it's not limping</v>
      </c>
    </row>
    <row r="907" ht="15.75" customHeight="1">
      <c r="A907" s="3" t="s">
        <v>1811</v>
      </c>
      <c r="B907" s="3" t="s">
        <v>1812</v>
      </c>
      <c r="C907" s="3" t="str">
        <f>IFERROR(__xludf.DUMMYFUNCTION("GOOGLETRANSLATE(B907,""ID"",""EN"")"),"@nksthi @telkomsel @Indihome.")</f>
        <v>@nksthi @telkomsel @Indihome.</v>
      </c>
    </row>
    <row r="908" ht="15.75" customHeight="1">
      <c r="A908" s="3" t="s">
        <v>1813</v>
      </c>
      <c r="B908" s="3" t="s">
        <v>1814</v>
      </c>
      <c r="C908" s="3" t="str">
        <f>IFERROR(__xludf.DUMMYFUNCTION("GOOGLETRANSLATE(B908,""ID"",""EN"")"),"@banteng_pbg Indihome and Telkomsel is a service provider and we are the user of their services and we are paying for free what is wrong if as someone who has paid if we protest their services that are not optimal")</f>
        <v>@banteng_pbg Indihome and Telkomsel is a service provider and we are the user of their services and we are paying for free what is wrong if as someone who has paid if we protest their services that are not optimal</v>
      </c>
    </row>
    <row r="909" ht="15.75" customHeight="1">
      <c r="A909" s="3" t="s">
        <v>1815</v>
      </c>
      <c r="B909" s="3" t="s">
        <v>1816</v>
      </c>
      <c r="C909" s="3" t="str">
        <f>IFERROR(__xludf.DUMMYFUNCTION("GOOGLETRANSLATE(B909,""ID"",""EN"")"),"then I also indihome users with Telkomsel")</f>
        <v>then I also indihome users with Telkomsel</v>
      </c>
    </row>
    <row r="910" ht="15.75" customHeight="1">
      <c r="A910" s="3" t="s">
        <v>1817</v>
      </c>
      <c r="B910" s="3" t="s">
        <v>1818</v>
      </c>
      <c r="C910" s="3" t="str">
        <f>IFERROR(__xludf.DUMMYFUNCTION("GOOGLETRANSLATE(B910,""ID"",""EN"")"),"@banteng_pbg that comes out not Telkomsel or Indihome Khan employees. That's a professional gate paid by Telkomsel or Indihome. Don't need to let go good. Ora ngapak ora wish ...")</f>
        <v>@banteng_pbg that comes out not Telkomsel or Indihome Khan employees. That's a professional gate paid by Telkomsel or Indihome. Don't need to let go good. Ora ngapak ora wish ...</v>
      </c>
    </row>
    <row r="911" ht="15.75" customHeight="1">
      <c r="A911" s="3" t="s">
        <v>1819</v>
      </c>
      <c r="B911" s="3" t="s">
        <v>1820</v>
      </c>
      <c r="C911" s="3" t="str">
        <f>IFERROR(__xludf.DUMMYFUNCTION("GOOGLETRANSLATE(B911,""ID"",""EN"")"),"@nksthi bjilak ngakak tenan🥲
Ngugo Indihome, Paketane Telkomsel Meneehh🥲Reka Changing Tsel Ben Ben Nice Casee, Malaaahhhhh")</f>
        <v>@nksthi bjilak ngakak tenan🥲
Ngugo Indihome, Paketane Telkomsel Meneehh🥲Reka Changing Tsel Ben Ben Nice Casee, Malaaahhhhh</v>
      </c>
    </row>
    <row r="912" ht="15.75" customHeight="1">
      <c r="A912" s="3" t="s">
        <v>1821</v>
      </c>
      <c r="B912" s="3" t="s">
        <v>1822</v>
      </c>
      <c r="C912" s="3" t="str">
        <f>IFERROR(__xludf.DUMMYFUNCTION("GOOGLETRANSLATE(B912,""ID"",""EN"")"),"ugly bange indihome with telkomsel huaaa")</f>
        <v>ugly bange indihome with telkomsel huaaa</v>
      </c>
    </row>
    <row r="913" ht="15.75" customHeight="1">
      <c r="A913" s="3" t="s">
        <v>1823</v>
      </c>
      <c r="B913" s="3" t="s">
        <v>1824</v>
      </c>
      <c r="C913" s="3" t="str">
        <f>IFERROR(__xludf.DUMMYFUNCTION("GOOGLETRANSLATE(B913,""ID"",""EN"")"),"@eddy_wees @telkomsel @Indihome 😊🙏")</f>
        <v>@eddy_wees @telkomsel @Indihome 😊🙏</v>
      </c>
    </row>
    <row r="914" ht="15.75" customHeight="1">
      <c r="A914" s="3" t="s">
        <v>1825</v>
      </c>
      <c r="B914" s="3" t="s">
        <v>1826</v>
      </c>
      <c r="C914" s="3" t="str">
        <f>IFERROR(__xludf.DUMMYFUNCTION("GOOGLETRANSLATE(B914,""ID"",""EN"")"),"Really must be patient with Indihome and Telkomsel users")</f>
        <v>Really must be patient with Indihome and Telkomsel users</v>
      </c>
    </row>
    <row r="915" ht="15.75" customHeight="1">
      <c r="A915" s="3" t="s">
        <v>1827</v>
      </c>
      <c r="B915" s="3" t="s">
        <v>1828</v>
      </c>
      <c r="C915" s="3" t="str">
        <f>IFERROR(__xludf.DUMMYFUNCTION("GOOGLETRANSLATE(B915,""ID"",""EN"")"),"Indihome and Telkomsel users can stop by here 😂 https://t.co/grtyapefe9")</f>
        <v>Indihome and Telkomsel users can stop by here 😂 https://t.co/grtyapefe9</v>
      </c>
    </row>
    <row r="916" ht="15.75" customHeight="1">
      <c r="A916" s="3" t="s">
        <v>1829</v>
      </c>
      <c r="B916" s="3" t="s">
        <v>1830</v>
      </c>
      <c r="C916" s="3" t="str">
        <f>IFERROR(__xludf.DUMMYFUNCTION("GOOGLETRANSLATE(B916,""ID"",""EN"")"),"slave! who use indihome or telkomsel patient yak yeee: ') https://t.co/hg5ll4bacd")</f>
        <v>slave! who use indihome or telkomsel patient yak yeee: ') https://t.co/hg5ll4bacd</v>
      </c>
    </row>
    <row r="917" ht="15.75" customHeight="1">
      <c r="A917" s="3" t="s">
        <v>1831</v>
      </c>
      <c r="B917" s="3" t="s">
        <v>1832</v>
      </c>
      <c r="C917" s="3" t="str">
        <f>IFERROR(__xludf.DUMMYFUNCTION("GOOGLETRANSLATE(B917,""ID"",""EN"")"),"@Navy_ina Indihome Telkomsel was broken until 30, the birthday was delayed so November wkwk")</f>
        <v>@Navy_ina Indihome Telkomsel was broken until 30, the birthday was delayed so November wkwk</v>
      </c>
    </row>
    <row r="918" ht="15.75" customHeight="1">
      <c r="A918" s="3" t="s">
        <v>1833</v>
      </c>
      <c r="B918" s="3" t="s">
        <v>1834</v>
      </c>
      <c r="C918" s="3" t="str">
        <f>IFERROR(__xludf.DUMMYFUNCTION("GOOGLETRANSLATE(B918,""ID"",""EN"")"),"Telkomsel-Indihome is not normal?
Gpp deh healing my smooth and no notification too :)")</f>
        <v>Telkomsel-Indihome is not normal?
Gpp deh healing my smooth and no notification too :)</v>
      </c>
    </row>
    <row r="919" ht="15.75" customHeight="1">
      <c r="A919" s="3" t="s">
        <v>1835</v>
      </c>
      <c r="B919" s="3" t="s">
        <v>1836</v>
      </c>
      <c r="C919" s="3" t="str">
        <f>IFERROR(__xludf.DUMMYFUNCTION("GOOGLETRANSLATE(B919,""ID"",""EN"")"),"CAPE DAH INDIHOME AMA Telkomsel Napa Mulu Error")</f>
        <v>CAPE DAH INDIHOME AMA Telkomsel Napa Mulu Error</v>
      </c>
    </row>
    <row r="920" ht="15.75" customHeight="1">
      <c r="A920" s="3" t="s">
        <v>1837</v>
      </c>
      <c r="B920" s="3" t="s">
        <v>1838</v>
      </c>
      <c r="C920" s="3" t="str">
        <f>IFERROR(__xludf.DUMMYFUNCTION("GOOGLETRANSLATE(B920,""ID"",""EN"")"),"Indihome again interference, HP using the Telkomsel card continues to sometimes interference as well. Wkwkwkw.")</f>
        <v>Indihome again interference, HP using the Telkomsel card continues to sometimes interference as well. Wkwkwkw.</v>
      </c>
    </row>
    <row r="921" ht="15.75" customHeight="1">
      <c r="A921" s="3" t="s">
        <v>1839</v>
      </c>
      <c r="B921" s="3" t="s">
        <v>1840</v>
      </c>
      <c r="C921" s="3" t="str">
        <f>IFERROR(__xludf.DUMMYFUNCTION("GOOGLETRANSLATE(B921,""ID"",""EN"")"),"@IndihomCare @KemKominfo.
Internet number Indihome: 122433325537
Complaints details:
From the 18th Sept. 2021 to this day 22 Sept 2021 does not watch Disney + Hotstar using Indihome wifi!
If you use a telkomsel cellphone wifi it can
Disney + Hotstar "&amp;"Pay Loss and Indihome Pay Loss!")</f>
        <v>@IndihomCare @KemKominfo.
Internet number Indihome: 122433325537
Complaints details:
From the 18th Sept. 2021 to this day 22 Sept 2021 does not watch Disney + Hotstar using Indihome wifi!
If you use a telkomsel cellphone wifi it can
Disney + Hotstar Pay Loss and Indihome Pay Loss!</v>
      </c>
    </row>
    <row r="922" ht="15.75" customHeight="1">
      <c r="A922" s="3" t="s">
        <v>1841</v>
      </c>
      <c r="B922" s="3" t="s">
        <v>1842</v>
      </c>
      <c r="C922" s="3" t="str">
        <f>IFERROR(__xludf.DUMMYFUNCTION("GOOGLETRANSLATE(B922,""ID"",""EN"")"),"Indihome at home again slow, myrepublic is also a modem of error, and somehow 4g Telkomsel is slow, it's 3 days struggling, it's open, open medsos doang: ') (imagine ye if the onlen class gmn 😊) https://t.co / Uldxtruldz.")</f>
        <v>Indihome at home again slow, myrepublic is also a modem of error, and somehow 4g Telkomsel is slow, it's 3 days struggling, it's open, open medsos doang: ') (imagine ye if the onlen class gmn 😊) https://t.co / Uldxtruldz.</v>
      </c>
    </row>
    <row r="923" ht="15.75" customHeight="1">
      <c r="A923" s="3" t="s">
        <v>1843</v>
      </c>
      <c r="B923" s="3" t="s">
        <v>1844</v>
      </c>
      <c r="C923" s="3" t="str">
        <f>IFERROR(__xludf.DUMMYFUNCTION("GOOGLETRANSLATE(B923,""ID"",""EN"")"),"Rain + Use Indihome + Use Telkomsel: Ehehehheheheheheheheh")</f>
        <v>Rain + Use Indihome + Use Telkomsel: Ehehehheheheheheheheh</v>
      </c>
    </row>
    <row r="924" ht="15.75" customHeight="1">
      <c r="A924" s="3" t="s">
        <v>1845</v>
      </c>
      <c r="B924" s="3" t="s">
        <v>1846</v>
      </c>
      <c r="C924" s="3" t="str">
        <f>IFERROR(__xludf.DUMMYFUNCTION("GOOGLETRANSLATE(B924,""ID"",""EN"")"),"pls indihome &amp; amp; Telkomsel Please collaborate, don't work ""very kek w want to speed up material 😭")</f>
        <v>pls indihome &amp; amp; Telkomsel Please collaborate, don't work "very kek w want to speed up material 😭</v>
      </c>
    </row>
    <row r="925" ht="15.75" customHeight="1">
      <c r="A925" s="3" t="s">
        <v>1847</v>
      </c>
      <c r="B925" s="3" t="s">
        <v>1848</v>
      </c>
      <c r="C925" s="3" t="str">
        <f>IFERROR(__xludf.DUMMYFUNCTION("GOOGLETRANSLATE(B925,""ID"",""EN"")"),"Indihome ... really indie huh
Telkomsel ... TELGAT")</f>
        <v>Indihome ... really indie huh
Telkomsel ... TELGAT</v>
      </c>
    </row>
    <row r="926" ht="15.75" customHeight="1">
      <c r="A926" s="3" t="s">
        <v>1849</v>
      </c>
      <c r="B926" s="3" t="s">
        <v>1850</v>
      </c>
      <c r="C926" s="3" t="str">
        <f>IFERROR(__xludf.DUMMYFUNCTION("GOOGLETRANSLATE(B926,""ID"",""EN"")"),"@Normaislamia wifi ku indihome ku telkomsel data wkwk using bet data if I'm patient ya norma don't be angry angry 😂")</f>
        <v>@Normaislamia wifi ku indihome ku telkomsel data wkwk using bet data if I'm patient ya norma don't be angry angry 😂</v>
      </c>
    </row>
    <row r="927" ht="15.75" customHeight="1">
      <c r="A927" s="3" t="s">
        <v>1851</v>
      </c>
      <c r="B927" s="3" t="s">
        <v>1852</v>
      </c>
      <c r="C927" s="3" t="str">
        <f>IFERROR(__xludf.DUMMYFUNCTION("GOOGLETRANSLATE(B927,""ID"",""EN"")"),"/ wal telkomsel, indihome, opponent by, u smoothly already? SS Will Speed ​​Test Km Pang")</f>
        <v>/ wal telkomsel, indihome, opponent by, u smoothly already? SS Will Speed ​​Test Km Pang</v>
      </c>
    </row>
    <row r="928" ht="15.75" customHeight="1">
      <c r="A928" s="3" t="s">
        <v>1853</v>
      </c>
      <c r="B928" s="3" t="s">
        <v>1854</v>
      </c>
      <c r="C928" s="3" t="str">
        <f>IFERROR(__xludf.DUMMYFUNCTION("GOOGLETRANSLATE(B928,""ID"",""EN"")"),"Indihome telkomsel malem is getting stupid")</f>
        <v>Indihome telkomsel malem is getting stupid</v>
      </c>
    </row>
    <row r="929" ht="15.75" customHeight="1">
      <c r="A929" s="3" t="s">
        <v>1855</v>
      </c>
      <c r="B929" s="3" t="s">
        <v>1856</v>
      </c>
      <c r="C929" s="3" t="str">
        <f>IFERROR(__xludf.DUMMYFUNCTION("GOOGLETRANSLATE(B929,""ID"",""EN"")"),"yes God since Indihome Telkomsel has a problem with a very quiet oath")</f>
        <v>yes God since Indihome Telkomsel has a problem with a very quiet oath</v>
      </c>
    </row>
    <row r="930" ht="15.75" customHeight="1">
      <c r="A930" s="3" t="s">
        <v>1857</v>
      </c>
      <c r="B930" s="3" t="s">
        <v>1858</v>
      </c>
      <c r="C930" s="3" t="str">
        <f>IFERROR(__xludf.DUMMYFUNCTION("GOOGLETRANSLATE(B930,""ID"",""EN"")"),"@rey_naldodaniel @Indihome @telkomsel patience")</f>
        <v>@rey_naldodaniel @Indihome @telkomsel patience</v>
      </c>
    </row>
    <row r="931" ht="15.75" customHeight="1">
      <c r="A931" s="3" t="s">
        <v>1859</v>
      </c>
      <c r="B931" s="3" t="s">
        <v>1860</v>
      </c>
      <c r="C931" s="3" t="str">
        <f>IFERROR(__xludf.DUMMYFUNCTION("GOOGLETRANSLATE(B931,""ID"",""EN"")"),"WiFinya Indihome, Telkomsel's card. The world feels empty.")</f>
        <v>WiFinya Indihome, Telkomsel's card. The world feels empty.</v>
      </c>
    </row>
    <row r="932" ht="15.75" customHeight="1">
      <c r="A932" s="3" t="s">
        <v>1861</v>
      </c>
      <c r="B932" s="3" t="s">
        <v>1862</v>
      </c>
      <c r="C932" s="3" t="str">
        <f>IFERROR(__xludf.DUMMYFUNCTION("GOOGLETRANSLATE(B932,""ID"",""EN"")"),"@Telkomsel @Indihome SDH DM IndiHome has no response")</f>
        <v>@Telkomsel @Indihome SDH DM IndiHome has no response</v>
      </c>
    </row>
    <row r="933" ht="15.75" customHeight="1">
      <c r="A933" s="3" t="s">
        <v>1863</v>
      </c>
      <c r="B933" s="3" t="s">
        <v>1864</v>
      </c>
      <c r="C933" s="3" t="str">
        <f>IFERROR(__xludf.DUMMYFUNCTION("GOOGLETRANSLATE(B933,""ID"",""EN"")"),"@atribud_joe Hai, Sis Budi. I'm sorry. For information or complaints about https://t.co/4xeeetqbya and Indihome, please contact Telkom colleagues to be helped by Facebook: Indihome, Twitter: @Indihome, or call center Telkom: 147. Thanks :) - Khasa")</f>
        <v>@atribud_joe Hai, Sis Budi. I'm sorry. For information or complaints about https://t.co/4xeeetqbya and Indihome, please contact Telkom colleagues to be helped by Facebook: Indihome, Twitter: @Indihome, or call center Telkom: 147. Thanks :) - Khasa</v>
      </c>
    </row>
    <row r="934" ht="15.75" customHeight="1">
      <c r="A934" s="3" t="s">
        <v>1865</v>
      </c>
      <c r="B934" s="3" t="s">
        <v>1866</v>
      </c>
      <c r="C934" s="3" t="str">
        <f>IFERROR(__xludf.DUMMYFUNCTION("GOOGLETRANSLATE(B934,""ID"",""EN"")"),"Gendeng manganese polish, sapeyan paid expensive than us who pay dearly for indihome and telkomsel subscriptions how come the sun is on, there is no attitude at all! https://t.co/A7OCNHDJW5.")</f>
        <v>Gendeng manganese polish, sapeyan paid expensive than us who pay dearly for indihome and telkomsel subscriptions how come the sun is on, there is no attitude at all! https://t.co/A7OCNHDJW5.</v>
      </c>
    </row>
    <row r="935" ht="15.75" customHeight="1">
      <c r="A935" s="3" t="s">
        <v>1867</v>
      </c>
      <c r="B935" s="3" t="s">
        <v>1868</v>
      </c>
      <c r="C935" s="3" t="str">
        <f>IFERROR(__xludf.DUMMYFUNCTION("GOOGLETRANSLATE(B935,""ID"",""EN"")"),"ET is already indihome so, Telkomsel is also ngaaco😌👍")</f>
        <v>ET is already indihome so, Telkomsel is also ngaaco😌👍</v>
      </c>
    </row>
    <row r="936" ht="15.75" customHeight="1">
      <c r="A936" s="3" t="s">
        <v>1869</v>
      </c>
      <c r="B936" s="3" t="s">
        <v>1870</v>
      </c>
      <c r="C936" s="3" t="str">
        <f>IFERROR(__xludf.DUMMYFUNCTION("GOOGLETRANSLATE(B936,""ID"",""EN"")"),"@Widassatyo if the money that is suddenly finished wearing anything else, and when we matured again we are half dead looking for paying, does @telkomsel and @Indihome want to understand or think we are heroic ??")</f>
        <v>@Widassatyo if the money that is suddenly finished wearing anything else, and when we matured again we are half dead looking for paying, does @telkomsel and @Indihome want to understand or think we are heroic ??</v>
      </c>
    </row>
    <row r="937" ht="15.75" customHeight="1">
      <c r="A937" s="3" t="s">
        <v>1871</v>
      </c>
      <c r="B937" s="3" t="s">
        <v>1872</v>
      </c>
      <c r="C937" s="3" t="str">
        <f>IFERROR(__xludf.DUMMYFUNCTION("GOOGLETRANSLATE(B937,""ID"",""EN"")"),"Indihome wifi
Telkomsel mobile data
Ahh is good")</f>
        <v>Indihome wifi
Telkomsel mobile data
Ahh is good</v>
      </c>
    </row>
    <row r="938" ht="15.75" customHeight="1">
      <c r="A938" s="3" t="s">
        <v>1873</v>
      </c>
      <c r="B938" s="3" t="s">
        <v>1874</v>
      </c>
      <c r="C938" s="3" t="str">
        <f>IFERROR(__xludf.DUMMYFUNCTION("GOOGLETRANSLATE(B938,""ID"",""EN"")"),"@Telkomsel @Indihome Hallo @Indihome @Indihomecare, the inet network is still slow in Manado 😑")</f>
        <v>@Telkomsel @Indihome Hallo @Indihome @Indihomecare, the inet network is still slow in Manado 😑</v>
      </c>
    </row>
    <row r="939" ht="15.75" customHeight="1">
      <c r="A939" s="3" t="s">
        <v>1875</v>
      </c>
      <c r="B939" s="3" t="s">
        <v>1876</v>
      </c>
      <c r="C939" s="3" t="str">
        <f>IFERROR(__xludf.DUMMYFUNCTION("GOOGLETRANSLATE(B939,""ID"",""EN"")"),"@nksthi wah bad news if it's really a repair until a month, aka woy at the end of the month I've taken all the UAS. Please, WiFi Indihome, Datsunya Telkomsel, which just filled the package on 16 yesterday. Slundap slundup makes my chest ngelus until it's "&amp;"average")</f>
        <v>@nksthi wah bad news if it's really a repair until a month, aka woy at the end of the month I've taken all the UAS. Please, WiFi Indihome, Datsunya Telkomsel, which just filled the package on 16 yesterday. Slundap slundup makes my chest ngelus until it's average</v>
      </c>
    </row>
    <row r="940" ht="15.75" customHeight="1">
      <c r="A940" s="3" t="s">
        <v>1877</v>
      </c>
      <c r="B940" s="3" t="s">
        <v>1878</v>
      </c>
      <c r="C940" s="3" t="str">
        <f>IFERROR(__xludf.DUMMYFUNCTION("GOOGLETRANSLATE(B940,""ID"",""EN"")"),"@Widassatyo @kuepukisqueen agree. Ga Telkomsel doesn't indihome if late to pay in the sms on the phone, it's really fast, it's really a day if it's nagih. It's our turn there are really difficult complaints, throwing here and here to wait for. Price paid")</f>
        <v>@Widassatyo @kuepukisqueen agree. Ga Telkomsel doesn't indihome if late to pay in the sms on the phone, it's really fast, it's really a day if it's nagih. It's our turn there are really difficult complaints, throwing here and here to wait for. Price paid</v>
      </c>
    </row>
    <row r="941" ht="15.75" customHeight="1">
      <c r="A941" s="3" t="s">
        <v>1879</v>
      </c>
      <c r="B941" s="3" t="s">
        <v>1880</v>
      </c>
      <c r="C941" s="3" t="str">
        <f>IFERROR(__xludf.DUMMYFUNCTION("GOOGLETRANSLATE(B941,""ID"",""EN"")"),"@Indrianiegha Hai, Sis Egha. Regarding complaints or indihome service constraints, please contact Twitter @Indihome, FB Indihome or Call Center 147 Yes. I hope this helps. Thanks :) - Lin")</f>
        <v>@Indrianiegha Hai, Sis Egha. Regarding complaints or indihome service constraints, please contact Twitter @Indihome, FB Indihome or Call Center 147 Yes. I hope this helps. Thanks :) - Lin</v>
      </c>
    </row>
    <row r="942" ht="15.75" customHeight="1">
      <c r="A942" s="3" t="s">
        <v>1881</v>
      </c>
      <c r="B942" s="3" t="s">
        <v>1882</v>
      </c>
      <c r="C942" s="3" t="str">
        <f>IFERROR(__xludf.DUMMYFUNCTION("GOOGLETRANSLATE(B942,""ID"",""EN"")"),"@kiahaly @kompascom @telkomsel @Indihome @YLKI_ID NDA Need Reset Reset Modem Again is one part of the compensation TSB, Cape is if Klean Recat Reset Cable Mulu.")</f>
        <v>@kiahaly @kompascom @telkomsel @Indihome @YLKI_ID NDA Need Reset Reset Modem Again is one part of the compensation TSB, Cape is if Klean Recat Reset Cable Mulu.</v>
      </c>
    </row>
    <row r="943" ht="15.75" customHeight="1">
      <c r="A943" s="3" t="s">
        <v>1883</v>
      </c>
      <c r="B943" s="3" t="s">
        <v>1884</v>
      </c>
      <c r="C943" s="3" t="str">
        <f>IFERROR(__xludf.DUMMYFUNCTION("GOOGLETRANSLATE(B943,""ID"",""EN"")"),"I use Indihome with Telkomsel laughing wkwkk https://t.co/QMUQXFRB1E")</f>
        <v>I use Indihome with Telkomsel laughing wkwkk https://t.co/QMUQXFRB1E</v>
      </c>
    </row>
    <row r="944" ht="15.75" customHeight="1">
      <c r="A944" s="3" t="s">
        <v>1885</v>
      </c>
      <c r="B944" s="3" t="s">
        <v>1886</v>
      </c>
      <c r="C944" s="3" t="str">
        <f>IFERROR(__xludf.DUMMYFUNCTION("GOOGLETRANSLATE(B944,""ID"",""EN"")"),"Telkomsel &amp; amp; Indihome is paying service &amp; amp; which comes to the damage is paid.
BYR INDI WARNET 600RBAN / BLN
BYR Indi House 300rban / bln
Buy Telkomsel Quota 75000 / Bln
As a user, it's natural to nge, they just ask for you.
Do you have to join it?"&amp;"
#Restartmodem https://t.co/SCMB2Jeaea")</f>
        <v>Telkomsel &amp; amp; Indihome is paying service &amp; amp; which comes to the damage is paid.
BYR INDI WARNET 600RBAN / BLN
BYR Indi House 300rban / bln
Buy Telkomsel Quota 75000 / Bln
As a user, it's natural to nge, they just ask for you.
Do you have to join it?
#Restartmodem https://t.co/SCMB2Jeaea</v>
      </c>
    </row>
    <row r="945" ht="15.75" customHeight="1">
      <c r="A945" s="3" t="s">
        <v>1887</v>
      </c>
      <c r="B945" s="3" t="s">
        <v>1888</v>
      </c>
      <c r="C945" s="3" t="str">
        <f>IFERROR(__xludf.DUMMYFUNCTION("GOOGLETRANSLATE(B945,""ID"",""EN"")"),"Indihome is still slow, asked @telkomsel?")</f>
        <v>Indihome is still slow, asked @telkomsel?</v>
      </c>
    </row>
    <row r="946" ht="15.75" customHeight="1">
      <c r="A946" s="3" t="s">
        <v>1889</v>
      </c>
      <c r="B946" s="3" t="s">
        <v>1890</v>
      </c>
      <c r="C946" s="3" t="str">
        <f>IFERROR(__xludf.DUMMYFUNCTION("GOOGLETRANSLATE(B946,""ID"",""EN"")"),"@telogodhog_ @Indihome @Telkomsel Kombo Kill. Sabrrr ~.")</f>
        <v>@telogodhog_ @Indihome @Telkomsel Kombo Kill. Sabrrr ~.</v>
      </c>
    </row>
    <row r="947" ht="15.75" customHeight="1">
      <c r="A947" s="3" t="s">
        <v>1891</v>
      </c>
      <c r="B947" s="3" t="s">
        <v>1892</v>
      </c>
      <c r="C947" s="3" t="str">
        <f>IFERROR(__xludf.DUMMYFUNCTION("GOOGLETRANSLATE(B947,""ID"",""EN"")"),"What do you use Indihome or Telkomsel the network is already back yet ????")</f>
        <v>What do you use Indihome or Telkomsel the network is already back yet ????</v>
      </c>
    </row>
    <row r="948" ht="15.75" customHeight="1">
      <c r="A948" s="3" t="s">
        <v>1893</v>
      </c>
      <c r="B948" s="3" t="s">
        <v>1894</v>
      </c>
      <c r="C948" s="3" t="str">
        <f>IFERROR(__xludf.DUMMYFUNCTION("GOOGLETRANSLATE(B948,""ID"",""EN"")"),"Telkomsel and Indihome Down deserve Caci Maki.")</f>
        <v>Telkomsel and Indihome Down deserve Caci Maki.</v>
      </c>
    </row>
    <row r="949" ht="15.75" customHeight="1">
      <c r="A949" s="3" t="s">
        <v>1895</v>
      </c>
      <c r="B949" s="3" t="s">
        <v>1896</v>
      </c>
      <c r="C949" s="3" t="str">
        <f>IFERROR(__xludf.DUMMYFUNCTION("GOOGLETRANSLATE(B949,""ID"",""EN"")"),"@lpttant Hi, Sis. Regarding complaints or indihome service constraints, please contact Twitter @Indihome, FB Indihome or Call Center 147 Yes. I hope this helps. Thanks :) - Lin")</f>
        <v>@lpttant Hi, Sis. Regarding complaints or indihome service constraints, please contact Twitter @Indihome, FB Indihome or Call Center 147 Yes. I hope this helps. Thanks :) - Lin</v>
      </c>
    </row>
    <row r="950" ht="15.75" customHeight="1">
      <c r="A950" s="3" t="s">
        <v>1897</v>
      </c>
      <c r="B950" s="3" t="s">
        <v>1898</v>
      </c>
      <c r="C950" s="3" t="str">
        <f>IFERROR(__xludf.DUMMYFUNCTION("GOOGLETRANSLATE(B950,""ID"",""EN"")"),"my friend is strong, yes, the wifihome of the telkomsel data")</f>
        <v>my friend is strong, yes, the wifihome of the telkomsel data</v>
      </c>
    </row>
    <row r="951" ht="15.75" customHeight="1">
      <c r="A951" s="3" t="s">
        <v>1899</v>
      </c>
      <c r="B951" s="3" t="s">
        <v>1900</v>
      </c>
      <c r="C951" s="3" t="str">
        <f>IFERROR(__xludf.DUMMYFUNCTION("GOOGLETRANSLATE(B951,""ID"",""EN"")"),"Does @Indihome late pay bill @Telkomsel?")</f>
        <v>Does @Indihome late pay bill @Telkomsel?</v>
      </c>
    </row>
    <row r="952" ht="15.75" customHeight="1">
      <c r="A952" s="3" t="s">
        <v>1901</v>
      </c>
      <c r="B952" s="3" t="s">
        <v>1902</v>
      </c>
      <c r="C952" s="3" t="str">
        <f>IFERROR(__xludf.DUMMYFUNCTION("GOOGLETRANSLATE(B952,""ID"",""EN"")"),"@Indihome @telkomsel @telkomcare this gmn https://t.co/01kcdsv7es")</f>
        <v>@Indihome @telkomsel @telkomcare this gmn https://t.co/01kcdsv7es</v>
      </c>
    </row>
    <row r="953" ht="15.75" customHeight="1">
      <c r="A953" s="3" t="s">
        <v>1903</v>
      </c>
      <c r="B953" s="3" t="s">
        <v>1904</v>
      </c>
      <c r="C953" s="3" t="str">
        <f>IFERROR(__xludf.DUMMYFUNCTION("GOOGLETRANSLATE(B953,""ID"",""EN"")"),"@ Djune06_ @Indihome @telkomsel too, wifi indihome wifi package, Jan Pekantan is slow.")</f>
        <v>@ Djune06_ @Indihome @telkomsel too, wifi indihome wifi package, Jan Pekantan is slow.</v>
      </c>
    </row>
    <row r="954" ht="15.75" customHeight="1">
      <c r="A954" s="3" t="s">
        <v>1905</v>
      </c>
      <c r="B954" s="3" t="s">
        <v>1906</v>
      </c>
      <c r="C954" s="3" t="str">
        <f>IFERROR(__xludf.DUMMYFUNCTION("GOOGLETRANSLATE(B954,""ID"",""EN"")"),"Slow Lemot Slow Indihome Telkomsel Lemot Lemot Lemot https://t.co/jtWurxyPD")</f>
        <v>Slow Lemot Slow Indihome Telkomsel Lemot Lemot Lemot https://t.co/jtWurxyPD</v>
      </c>
    </row>
    <row r="955" ht="15.75" customHeight="1">
      <c r="A955" s="3" t="s">
        <v>1907</v>
      </c>
      <c r="B955" s="3" t="s">
        <v>1908</v>
      </c>
      <c r="C955" s="3" t="str">
        <f>IFERROR(__xludf.DUMMYFUNCTION("GOOGLETRANSLATE(B955,""ID"",""EN"")"),"Wow the quality of its network @Telkomindonesia @Telkomsel @yyu_id @Indihome @IndihomCare @Telkomcare is still garbage. Come on, sir @jokowi @erickthohir @ ombudsmanri137 @ylki_id @basuki_btp Try at this audit of the red plate company, it seems because of"&amp;" the monopoly so don't know this red plate")</f>
        <v>Wow the quality of its network @Telkomindonesia @Telkomsel @yyu_id @Indihome @IndihomCare @Telkomcare is still garbage. Come on, sir @jokowi @erickthohir @ ombudsmanri137 @ylki_id @basuki_btp Try at this audit of the red plate company, it seems because of the monopoly so don't know this red plate</v>
      </c>
    </row>
    <row r="956" ht="15.75" customHeight="1">
      <c r="A956" s="3" t="s">
        <v>1909</v>
      </c>
      <c r="B956" s="3" t="s">
        <v>1910</v>
      </c>
      <c r="C956" s="3" t="str">
        <f>IFERROR(__xludf.DUMMYFUNCTION("GOOGLETRANSLATE(B956,""ID"",""EN"")"),"@Telkomsel Update to iOS 15 Eat Time 1.5 Hours Gara2 Indihome Leet ... Compensation")</f>
        <v>@Telkomsel Update to iOS 15 Eat Time 1.5 Hours Gara2 Indihome Leet ... Compensation</v>
      </c>
    </row>
    <row r="957" ht="15.75" customHeight="1">
      <c r="A957" s="3" t="s">
        <v>1911</v>
      </c>
      <c r="B957" s="3" t="s">
        <v>1912</v>
      </c>
      <c r="C957" s="3" t="str">
        <f>IFERROR(__xludf.DUMMYFUNCTION("GOOGLETRANSLATE(B957,""ID"",""EN"")"),"Telkomsel and Indihome have not been trending, but if the wifi is very lemoded yak 🥵")</f>
        <v>Telkomsel and Indihome have not been trending, but if the wifi is very lemoded yak 🥵</v>
      </c>
    </row>
    <row r="958" ht="15.75" customHeight="1">
      <c r="A958" s="3" t="s">
        <v>1913</v>
      </c>
      <c r="B958" s="3" t="s">
        <v>1914</v>
      </c>
      <c r="C958" s="3" t="str">
        <f>IFERROR(__xludf.DUMMYFUNCTION("GOOGLETRANSLATE(B958,""ID"",""EN"")"),"Experience from Telkomsel's case before Lebaran in Papua because the cable broke up under the sea, yes, for about a month, it was repaid to be patient this indiHome problem ...")</f>
        <v>Experience from Telkomsel's case before Lebaran in Papua because the cable broke up under the sea, yes, for about a month, it was repaid to be patient this indiHome problem ...</v>
      </c>
    </row>
    <row r="959" ht="15.75" customHeight="1">
      <c r="A959" s="3" t="s">
        <v>1915</v>
      </c>
      <c r="B959" s="3" t="s">
        <v>1916</v>
      </c>
      <c r="C959" s="3" t="str">
        <f>IFERROR(__xludf.DUMMYFUNCTION("GOOGLETRANSLATE(B959,""ID"",""EN"")"),"Again &amp; amp; Again? Until how long have we been waiting for @telkomindonesia @Telkomsel @Indihome @Telkomcare? #Indihomedown https://t.co/RMNRXGLC5N.")</f>
        <v>Again &amp; amp; Again? Until how long have we been waiting for @telkomindonesia @Telkomsel @Indihome @Telkomcare? #Indihomedown https://t.co/RMNRXGLC5N.</v>
      </c>
    </row>
    <row r="960" ht="15.75" customHeight="1">
      <c r="A960" s="3" t="s">
        <v>1917</v>
      </c>
      <c r="B960" s="3" t="s">
        <v>1918</v>
      </c>
      <c r="C960" s="3" t="str">
        <f>IFERROR(__xludf.DUMMYFUNCTION("GOOGLETRANSLATE(B960,""ID"",""EN"")"),"Indihome or telkomsel, can there be an apology because the network down bbrp days? A minimum of 1 month is free.")</f>
        <v>Indihome or telkomsel, can there be an apology because the network down bbrp days? A minimum of 1 month is free.</v>
      </c>
    </row>
    <row r="961" ht="15.75" customHeight="1">
      <c r="A961" s="3" t="s">
        <v>1919</v>
      </c>
      <c r="B961" s="3" t="s">
        <v>1920</v>
      </c>
      <c r="C961" s="3" t="str">
        <f>IFERROR(__xludf.DUMMYFUNCTION("GOOGLETRANSLATE(B961,""ID"",""EN"")"),"@Telkomsel Late Pay immediately broke up, if @telkomsel @Indihome What is the default of compensation for consumers?")</f>
        <v>@Telkomsel Late Pay immediately broke up, if @telkomsel @Indihome What is the default of compensation for consumers?</v>
      </c>
    </row>
    <row r="962" ht="15.75" customHeight="1">
      <c r="A962" s="3" t="s">
        <v>1921</v>
      </c>
      <c r="B962" s="3" t="s">
        <v>1922</v>
      </c>
      <c r="C962" s="3" t="str">
        <f>IFERROR(__xludf.DUMMYFUNCTION("GOOGLETRANSLATE(B962,""ID"",""EN"")"),"@ Viviolet91 @erickthohir @telkomsel @Indihome @IndihomCare Sulawesi Tukang")</f>
        <v>@ Viviolet91 @erickthohir @telkomsel @Indihome @IndihomCare Sulawesi Tukang</v>
      </c>
    </row>
    <row r="963" ht="15.75" customHeight="1">
      <c r="A963" s="3" t="s">
        <v>1923</v>
      </c>
      <c r="B963" s="3" t="s">
        <v>1924</v>
      </c>
      <c r="C963" s="3" t="str">
        <f>IFERROR(__xludf.DUMMYFUNCTION("GOOGLETRANSLATE(B963,""ID"",""EN"")"),"@banteng_pbg But you can buy Telkomsel quota, make Indihome pay also need work")</f>
        <v>@banteng_pbg But you can buy Telkomsel quota, make Indihome pay also need work</v>
      </c>
    </row>
    <row r="964" ht="15.75" customHeight="1">
      <c r="A964" s="3" t="s">
        <v>1925</v>
      </c>
      <c r="B964" s="3" t="s">
        <v>1926</v>
      </c>
      <c r="C964" s="3" t="str">
        <f>IFERROR(__xludf.DUMMYFUNCTION("GOOGLETRANSLATE(B964,""ID"",""EN"")"),"@Telkomsel indihome at home still slow nih min 😌")</f>
        <v>@Telkomsel indihome at home still slow nih min 😌</v>
      </c>
    </row>
    <row r="965" ht="15.75" customHeight="1">
      <c r="A965" s="3" t="s">
        <v>1927</v>
      </c>
      <c r="B965" s="3" t="s">
        <v>1928</v>
      </c>
      <c r="C965" s="3" t="str">
        <f>IFERROR(__xludf.DUMMYFUNCTION("GOOGLETRANSLATE(B965,""ID"",""EN"")"),"Gosh, this is when it's finished woy, it's slow @Indihome @telkomsel")</f>
        <v>Gosh, this is when it's finished woy, it's slow @Indihome @telkomsel</v>
      </c>
    </row>
    <row r="966" ht="15.75" customHeight="1">
      <c r="A966" s="3" t="s">
        <v>1929</v>
      </c>
      <c r="B966" s="3" t="s">
        <v>1930</v>
      </c>
      <c r="C966" s="3" t="str">
        <f>IFERROR(__xludf.DUMMYFUNCTION("GOOGLETRANSLATE(B966,""ID"",""EN"")"),"I make Telkomsel safe safely, ask people Indihome's house is also safe safe ...
I wonder why?
But when the network is safe, it's safe, Indihome's house doesn't work 😅")</f>
        <v>I make Telkomsel safe safely, ask people Indihome's house is also safe safe ...
I wonder why?
But when the network is safe, it's safe, Indihome's house doesn't work 😅</v>
      </c>
    </row>
    <row r="967" ht="15.75" customHeight="1">
      <c r="A967" s="3" t="s">
        <v>1931</v>
      </c>
      <c r="B967" s="3" t="s">
        <v>1932</v>
      </c>
      <c r="C967" s="3" t="str">
        <f>IFERROR(__xludf.DUMMYFUNCTION("GOOGLETRANSLATE(B967,""ID"",""EN"")"),"@Telkomsel Min No Indihome discount?")</f>
        <v>@Telkomsel Min No Indihome discount?</v>
      </c>
    </row>
    <row r="968" ht="15.75" customHeight="1">
      <c r="A968" s="3" t="s">
        <v>1933</v>
      </c>
      <c r="B968" s="3" t="s">
        <v>1934</v>
      </c>
      <c r="C968" s="3" t="str">
        <f>IFERROR(__xludf.DUMMYFUNCTION("GOOGLETRANSLATE(B968,""ID"",""EN"")"),"telkomsel with indihome blm really what yak, play moba ping big really 😭")</f>
        <v>telkomsel with indihome blm really what yak, play moba ping big really 😭</v>
      </c>
    </row>
    <row r="969" ht="15.75" customHeight="1">
      <c r="A969" s="3" t="s">
        <v>1935</v>
      </c>
      <c r="B969" s="3" t="s">
        <v>1936</v>
      </c>
      <c r="C969" s="3" t="str">
        <f>IFERROR(__xludf.DUMMYFUNCTION("GOOGLETRANSLATE(B969,""ID"",""EN"")"),"indihome man telkomsel hasn't really want to make the others really normally the signal is slow")</f>
        <v>indihome man telkomsel hasn't really want to make the others really normally the signal is slow</v>
      </c>
    </row>
    <row r="970" ht="15.75" customHeight="1">
      <c r="A970" s="3" t="s">
        <v>1937</v>
      </c>
      <c r="B970" s="3" t="s">
        <v>1938</v>
      </c>
      <c r="C970" s="3" t="str">
        <f>IFERROR(__xludf.DUMMYFUNCTION("GOOGLETRANSLATE(B970,""ID"",""EN"")"),"Dear @Indihome @Telkomsel @telkomcare,
So this is how, if you can explain, why are you still really slow? ... Maybe it's not only 1 who bite the cable? What is really curious, what changes the internet? The problem is slow.")</f>
        <v>Dear @Indihome @Telkomsel @telkomcare,
So this is how, if you can explain, why are you still really slow? ... Maybe it's not only 1 who bite the cable? What is really curious, what changes the internet? The problem is slow.</v>
      </c>
    </row>
    <row r="971" ht="15.75" customHeight="1">
      <c r="A971" s="3" t="s">
        <v>1939</v>
      </c>
      <c r="B971" s="3" t="s">
        <v>1940</v>
      </c>
      <c r="C971" s="3" t="str">
        <f>IFERROR(__xludf.DUMMYFUNCTION("GOOGLETRANSLATE(B971,""ID"",""EN"")"),"@Telkomsel emotions Bgt ma u 🙃 indihome, tsel, by u everything is dik. Maintenance for Kagak Kaga2, for days")</f>
        <v>@Telkomsel emotions Bgt ma u 🙃 indihome, tsel, by u everything is dik. Maintenance for Kagak Kaga2, for days</v>
      </c>
    </row>
    <row r="972" ht="15.75" customHeight="1">
      <c r="A972" s="3" t="s">
        <v>1941</v>
      </c>
      <c r="B972" s="3" t="s">
        <v>1942</v>
      </c>
      <c r="C972" s="3" t="str">
        <f>IFERROR(__xludf.DUMMYFUNCTION("GOOGLETRANSLATE(B972,""ID"",""EN"")"),"The internet is slow and not stable @telkomsel @Indihome if it's late to pay 1 hr lgs it can't be internet. Bro, he has no compensation for a day. Of course.")</f>
        <v>The internet is slow and not stable @telkomsel @Indihome if it's late to pay 1 hr lgs it can't be internet. Bro, he has no compensation for a day. Of course.</v>
      </c>
    </row>
    <row r="973" ht="15.75" customHeight="1">
      <c r="A973" s="3" t="s">
        <v>1943</v>
      </c>
      <c r="B973" s="3" t="s">
        <v>1944</v>
      </c>
      <c r="C973" s="3" t="str">
        <f>IFERROR(__xludf.DUMMYFUNCTION("GOOGLETRANSLATE(B973,""ID"",""EN"")"),". @ Indihome @telkomsel https://t.co/alxpmnbsu7")</f>
        <v>. @ Indihome @telkomsel https://t.co/alxpmnbsu7</v>
      </c>
    </row>
    <row r="974" ht="15.75" customHeight="1">
      <c r="A974" s="3" t="s">
        <v>1945</v>
      </c>
      <c r="B974" s="3" t="s">
        <v>1946</v>
      </c>
      <c r="C974" s="3" t="str">
        <f>IFERROR(__xludf.DUMMYFUNCTION("GOOGLETRANSLATE(B974,""ID"",""EN"")"),"This is what the network is down Telkomsel Indihome, I use Telkomsel, still test 😭😭😭😭😭😭")</f>
        <v>This is what the network is down Telkomsel Indihome, I use Telkomsel, still test 😭😭😭😭😭😭</v>
      </c>
    </row>
    <row r="975" ht="15.75" customHeight="1">
      <c r="A975" s="3" t="s">
        <v>1947</v>
      </c>
      <c r="B975" s="3" t="s">
        <v>1948</v>
      </c>
      <c r="C975" s="3" t="str">
        <f>IFERROR(__xludf.DUMMYFUNCTION("GOOGLETRANSLATE(B975,""ID"",""EN"")"),"@Hayiiz @ herwansyah_11 They are also the sin of eating blind salary, yakan? 😂, there is indeed there is no other way, because the area is just Indihome with Telkomsel, can you do it")</f>
        <v>@Hayiiz @ herwansyah_11 They are also the sin of eating blind salary, yakan? 😂, there is indeed there is no other way, because the area is just Indihome with Telkomsel, can you do it</v>
      </c>
    </row>
    <row r="976" ht="15.75" customHeight="1">
      <c r="A976" s="3" t="s">
        <v>1949</v>
      </c>
      <c r="B976" s="3" t="s">
        <v>1950</v>
      </c>
      <c r="C976" s="3" t="str">
        <f>IFERROR(__xludf.DUMMYFUNCTION("GOOGLETRANSLATE(B976,""ID"",""EN"")"),"@banteng_pbg Stay away Indihome and Telkomsel.")</f>
        <v>@banteng_pbg Stay away Indihome and Telkomsel.</v>
      </c>
    </row>
    <row r="977" ht="15.75" customHeight="1">
      <c r="A977" s="3" t="s">
        <v>1951</v>
      </c>
      <c r="B977" s="3" t="s">
        <v>1952</v>
      </c>
      <c r="C977" s="3" t="str">
        <f>IFERROR(__xludf.DUMMYFUNCTION("GOOGLETRANSLATE(B977,""ID"",""EN"")"),"Trying to make peace with Indihome and Telkomsel
* BTW Thank you for the technicians who plunge directly")</f>
        <v>Trying to make peace with Indihome and Telkomsel
* BTW Thank you for the technicians who plunge directly</v>
      </c>
    </row>
    <row r="978" ht="15.75" customHeight="1">
      <c r="A978" s="3" t="s">
        <v>1953</v>
      </c>
      <c r="B978" s="3" t="s">
        <v>1954</v>
      </c>
      <c r="C978" s="3" t="str">
        <f>IFERROR(__xludf.DUMMYFUNCTION("GOOGLETRANSLATE(B978,""ID"",""EN"")"),"September Fools by Indihome and Telkomsel")</f>
        <v>September Fools by Indihome and Telkomsel</v>
      </c>
    </row>
    <row r="979" ht="15.75" customHeight="1">
      <c r="A979" s="3" t="s">
        <v>1955</v>
      </c>
      <c r="B979" s="3" t="s">
        <v>1956</v>
      </c>
      <c r="C979" s="3" t="str">
        <f>IFERROR(__xludf.DUMMYFUNCTION("GOOGLETRANSLATE(B979,""ID"",""EN"")"),"The combination of Indihome X Telkomsel is the most charming combination if there is an internet problem")</f>
        <v>The combination of Indihome X Telkomsel is the most charming combination if there is an internet problem</v>
      </c>
    </row>
    <row r="980" ht="15.75" customHeight="1">
      <c r="A980" s="3" t="s">
        <v>1957</v>
      </c>
      <c r="B980" s="3" t="s">
        <v>1958</v>
      </c>
      <c r="C980" s="3" t="str">
        <f>IFERROR(__xludf.DUMMYFUNCTION("GOOGLETRANSLATE(B980,""ID"",""EN"")"),"Is me who is still forced to play cartriders even though the IndiHome and Telkomsel network has been problematic, eh right after the defeat it alone https://t.co/61icerokop")</f>
        <v>Is me who is still forced to play cartriders even though the IndiHome and Telkomsel network has been problematic, eh right after the defeat it alone https://t.co/61icerokop</v>
      </c>
    </row>
    <row r="981" ht="15.75" customHeight="1">
      <c r="A981" s="3" t="s">
        <v>1959</v>
      </c>
      <c r="B981" s="3" t="s">
        <v>1960</v>
      </c>
      <c r="C981" s="3" t="str">
        <f>IFERROR(__xludf.DUMMYFUNCTION("GOOGLETRANSLATE(B981,""ID"",""EN"")"),"@Kompascom then what compensation for us as consumers and active users @Telkomsel and @Indihome ??
Sgt consumers are weak in this matter. Think by conveying an apology, consumer losses are resolved
CC @ylki_id.")</f>
        <v>@Kompascom then what compensation for us as consumers and active users @Telkomsel and @Indihome ??
Sgt consumers are weak in this matter. Think by conveying an apology, consumer losses are resolved
CC @ylki_id.</v>
      </c>
    </row>
    <row r="982" ht="15.75" customHeight="1">
      <c r="A982" s="3" t="s">
        <v>1961</v>
      </c>
      <c r="B982" s="3" t="s">
        <v>1962</v>
      </c>
      <c r="C982" s="3" t="str">
        <f>IFERROR(__xludf.DUMMYFUNCTION("GOOGLETRANSLATE(B982,""ID"",""EN"")"),"The wifi signal of the boarding house that uses Indihome is still not JLS. Telkomsel's signal is also not JLS bgt. What is the time for using another provider huhu.")</f>
        <v>The wifi signal of the boarding house that uses Indihome is still not JLS. Telkomsel's signal is also not JLS bgt. What is the time for using another provider huhu.</v>
      </c>
    </row>
    <row r="983" ht="15.75" customHeight="1">
      <c r="A983" s="3" t="s">
        <v>1963</v>
      </c>
      <c r="B983" s="3" t="s">
        <v>1964</v>
      </c>
      <c r="C983" s="3" t="str">
        <f>IFERROR(__xludf.DUMMYFUNCTION("GOOGLETRANSLATE(B983,""ID"",""EN"")"),"@banteng_pbg His name is customer already paying, the complaints are normal ... Telkomsel or Indihome use what way to lay the network, it's not a customer's business ...")</f>
        <v>@banteng_pbg His name is customer already paying, the complaints are normal ... Telkomsel or Indihome use what way to lay the network, it's not a customer's business ...</v>
      </c>
    </row>
    <row r="984" ht="15.75" customHeight="1">
      <c r="A984" s="3" t="s">
        <v>1965</v>
      </c>
      <c r="B984" s="3" t="s">
        <v>1966</v>
      </c>
      <c r="C984" s="3" t="str">
        <f>IFERROR(__xludf.DUMMYFUNCTION("GOOGLETRANSLATE(B984,""ID"",""EN"")"),"Indihome &amp; amp; Telkomsel is still down huh. CKCK.")</f>
        <v>Indihome &amp; amp; Telkomsel is still down huh. CKCK.</v>
      </c>
    </row>
    <row r="985" ht="15.75" customHeight="1">
      <c r="A985" s="3" t="s">
        <v>1967</v>
      </c>
      <c r="B985" s="3" t="s">
        <v>1968</v>
      </c>
      <c r="C985" s="3" t="str">
        <f>IFERROR(__xludf.DUMMYFUNCTION("GOOGLETRANSLATE(B985,""ID"",""EN"")"),"Video of the shark video bite underwater cables that make Indihome and Telkomsel disorders, this is the fact https://t.co/PZ1G4D7onq")</f>
        <v>Video of the shark video bite underwater cables that make Indihome and Telkomsel disorders, this is the fact https://t.co/PZ1G4D7onq</v>
      </c>
    </row>
    <row r="986" ht="15.75" customHeight="1">
      <c r="A986" s="3" t="s">
        <v>1969</v>
      </c>
      <c r="B986" s="3" t="s">
        <v>1970</v>
      </c>
      <c r="C986" s="3" t="str">
        <f>IFERROR(__xludf.DUMMYFUNCTION("GOOGLETRANSLATE(B986,""ID"",""EN"")"),"It's really complete ... I underline the second row. @Telkomsel @Indihome https://t.co/ywqjbz7ney.")</f>
        <v>It's really complete ... I underline the second row. @Telkomsel @Indihome https://t.co/ywqjbz7ney.</v>
      </c>
    </row>
    <row r="987" ht="15.75" customHeight="1">
      <c r="A987" s="3" t="s">
        <v>1971</v>
      </c>
      <c r="B987" s="3" t="s">
        <v>1972</v>
      </c>
      <c r="C987" s="3" t="str">
        <f>IFERROR(__xludf.DUMMYFUNCTION("GOOGLETRANSLATE(B987,""ID"",""EN"")"),"Every day it feels like I want to give up alive and change the provider other than Telkomsel with Indihome.")</f>
        <v>Every day it feels like I want to give up alive and change the provider other than Telkomsel with Indihome.</v>
      </c>
    </row>
    <row r="988" ht="15.75" customHeight="1">
      <c r="A988" s="3" t="s">
        <v>1973</v>
      </c>
      <c r="B988" s="3" t="s">
        <v>1974</v>
      </c>
      <c r="C988" s="3" t="str">
        <f>IFERROR(__xludf.DUMMYFUNCTION("GOOGLETRANSLATE(B988,""ID"",""EN"")"),"Telkomsel indihome internet cable in the bachelet of sharks on the sea floor so it is patient")</f>
        <v>Telkomsel indihome internet cable in the bachelet of sharks on the sea floor so it is patient</v>
      </c>
    </row>
    <row r="989" ht="15.75" customHeight="1">
      <c r="A989" s="3" t="s">
        <v>1975</v>
      </c>
      <c r="B989" s="3" t="s">
        <v>1976</v>
      </c>
      <c r="C989" s="3" t="str">
        <f>IFERROR(__xludf.DUMMYFUNCTION("GOOGLETRANSLATE(B989,""ID"",""EN"")"),"TELKOM is seeking improvements in the jacuk sea cable which causes IndiHome and Telkomsel services. Various preparations are needed. https://t.co/D6YWPAQBHW.")</f>
        <v>TELKOM is seeking improvements in the jacuk sea cable which causes IndiHome and Telkomsel services. Various preparations are needed. https://t.co/D6YWPAQBHW.</v>
      </c>
    </row>
    <row r="990" ht="15.75" customHeight="1">
      <c r="A990" s="3" t="s">
        <v>1977</v>
      </c>
      <c r="B990" s="3" t="s">
        <v>1978</v>
      </c>
      <c r="C990" s="3" t="str">
        <f>IFERROR(__xludf.DUMMYFUNCTION("GOOGLETRANSLATE(B990,""ID"",""EN"")"),"Indihome-Telkomsel Eror, said the complicated expert repairing the sea cable https://t.co/pvz4G4MNLP")</f>
        <v>Indihome-Telkomsel Eror, said the complicated expert repairing the sea cable https://t.co/pvz4G4MNLP</v>
      </c>
    </row>
    <row r="991" ht="15.75" customHeight="1">
      <c r="A991" s="3" t="s">
        <v>1979</v>
      </c>
      <c r="B991" s="3" t="s">
        <v>1980</v>
      </c>
      <c r="C991" s="3" t="str">
        <f>IFERROR(__xludf.DUMMYFUNCTION("GOOGLETRANSLATE(B991,""ID"",""EN"")"),"How come the network is really slow: ""Even though I don't use Indihome or Telkomsel 🥲")</f>
        <v>How come the network is really slow: "Even though I don't use Indihome or Telkomsel 🥲</v>
      </c>
    </row>
    <row r="992" ht="15.75" customHeight="1">
      <c r="A992" s="3" t="s">
        <v>1981</v>
      </c>
      <c r="B992" s="3" t="s">
        <v>1982</v>
      </c>
      <c r="C992" s="3" t="str">
        <f>IFERROR(__xludf.DUMMYFUNCTION("GOOGLETRANSLATE(B992,""ID"",""EN"")"),"Ni, if I don't get the wrong Starfess Indihome with Telkomsel")</f>
        <v>Ni, if I don't get the wrong Starfess Indihome with Telkomsel</v>
      </c>
    </row>
    <row r="993" ht="15.75" customHeight="1">
      <c r="A993" s="3" t="s">
        <v>1983</v>
      </c>
      <c r="B993" s="3" t="s">
        <v>1984</v>
      </c>
      <c r="C993" s="3" t="str">
        <f>IFERROR(__xludf.DUMMYFUNCTION("GOOGLETRANSLATE(B993,""ID"",""EN"")"),"Indihome wifi, telkomsel sim card. Jiguur tenan https://t.co/jcmostGoQj.")</f>
        <v>Indihome wifi, telkomsel sim card. Jiguur tenan https://t.co/jcmostGoQj.</v>
      </c>
    </row>
    <row r="994" ht="15.75" customHeight="1">
      <c r="A994" s="3" t="s">
        <v>1985</v>
      </c>
      <c r="B994" s="3" t="s">
        <v>1986</v>
      </c>
      <c r="C994" s="3" t="str">
        <f>IFERROR(__xludf.DUMMYFUNCTION("GOOGLETRANSLATE(B994,""ID"",""EN"")"),"You think the slow case of Indihome and Telkomsel who can't surf the local disorder at the rate of RT ...?
The variables are extensive taukkk ... the operator of your kawatut kuruti as his brother sold mega will be slaughtered out, the demands to immediat"&amp;"ely make 5G in Ruwetnesia")</f>
        <v>You think the slow case of Indihome and Telkomsel who can't surf the local disorder at the rate of RT ...?
The variables are extensive taukkk ... the operator of your kawatut kuruti as his brother sold mega will be slaughtered out, the demands to immediately make 5G in Ruwetnesia</v>
      </c>
    </row>
    <row r="995" ht="15.75" customHeight="1">
      <c r="A995" s="3" t="s">
        <v>1987</v>
      </c>
      <c r="B995" s="3" t="s">
        <v>1988</v>
      </c>
      <c r="C995" s="3" t="str">
        <f>IFERROR(__xludf.DUMMYFUNCTION("GOOGLETRANSLATE(B995,""ID"",""EN"")"),"When I just got home to how Indihome and Telkomsel were asked by God to test human patience ... hah, already ...")</f>
        <v>When I just got home to how Indihome and Telkomsel were asked by God to test human patience ... hah, already ...</v>
      </c>
    </row>
    <row r="996" ht="15.75" customHeight="1">
      <c r="A996" s="3" t="s">
        <v>1989</v>
      </c>
      <c r="B996" s="3" t="s">
        <v>1990</v>
      </c>
      <c r="C996" s="3" t="str">
        <f>IFERROR(__xludf.DUMMYFUNCTION("GOOGLETRANSLATE(B996,""ID"",""EN"")"),"gws cave who pakek indihome with telkomsel")</f>
        <v>gws cave who pakek indihome with telkomsel</v>
      </c>
    </row>
    <row r="997" ht="15.75" customHeight="1">
      <c r="A997" s="3" t="s">
        <v>1991</v>
      </c>
      <c r="B997" s="3" t="s">
        <v>1992</v>
      </c>
      <c r="C997" s="3" t="str">
        <f>IFERROR(__xludf.DUMMYFUNCTION("GOOGLETRANSLATE(B997,""ID"",""EN"")"),"Indihome, Telkomsel, sympathy for a package.
Yassalam ....")</f>
        <v>Indihome, Telkomsel, sympathy for a package.
Yassalam ....</v>
      </c>
    </row>
    <row r="998" ht="15.75" customHeight="1">
      <c r="A998" s="3" t="s">
        <v>1993</v>
      </c>
      <c r="B998" s="3" t="s">
        <v>1994</v>
      </c>
      <c r="C998" s="3" t="str">
        <f>IFERROR(__xludf.DUMMYFUNCTION("GOOGLETRANSLATE(B998,""ID"",""EN"")"),"We if late to pay Telkomsel and Indihome bills must have been fined away! Well if they are interference &amp; amp; Damage to Make Inet Lemoth for days Where Do They Love Compensation What is the Customer ??")</f>
        <v>We if late to pay Telkomsel and Indihome bills must have been fined away! Well if they are interference &amp; amp; Damage to Make Inet Lemoth for days Where Do They Love Compensation What is the Customer ??</v>
      </c>
    </row>
    <row r="999" ht="15.75" customHeight="1">
      <c r="A999" s="3" t="s">
        <v>1995</v>
      </c>
      <c r="B999" s="3" t="s">
        <v>1996</v>
      </c>
      <c r="C999" s="3" t="str">
        <f>IFERROR(__xludf.DUMMYFUNCTION("GOOGLETRANSLATE(B999,""ID"",""EN"")"),"@minhyukbeat i dont use indihome but it's a service also by telkomsel and it been a few painful days 😭😭 yes, hopefully it won't be up to a week, it doesn't work anymore")</f>
        <v>@minhyukbeat i dont use indihome but it's a service also by telkomsel and it been a few painful days 😭😭 yes, hopefully it won't be up to a week, it doesn't work anymore</v>
      </c>
    </row>
    <row r="1000" ht="15.75" customHeight="1">
      <c r="A1000" s="3" t="s">
        <v>1997</v>
      </c>
      <c r="B1000" s="3" t="s">
        <v>1998</v>
      </c>
      <c r="C1000" s="3" t="str">
        <f>IFERROR(__xludf.DUMMYFUNCTION("GOOGLETRANSLATE(B1000,""ID"",""EN"")"),"Hadeuh ... the internet backups with Telkom Group taste 😓 ... when Indihome is slow, Telkomsel is also followed by slow 😩")</f>
        <v>Hadeuh ... the internet backups with Telkom Group taste 😓 ... when Indihome is slow, Telkomsel is also followed by slow 😩</v>
      </c>
    </row>
    <row r="1001" ht="15.75" customHeight="1">
      <c r="A1001" s="3" t="s">
        <v>1999</v>
      </c>
      <c r="B1001" s="3" t="s">
        <v>2000</v>
      </c>
      <c r="C1001" s="3" t="str">
        <f>IFERROR(__xludf.DUMMYFUNCTION("GOOGLETRANSLATE(B1001,""ID"",""EN"")"),"Fortunately not Telkomsel or Indihome users. But if you don't use it, how come it's hard if it's electricity")</f>
        <v>Fortunately not Telkomsel or Indihome users. But if you don't use it, how come it's hard if it's electricity</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2022-02-13T02:24:16Z</dcterms:created>
  <dc:creator>conversiontools.io</dc:creator>
</cp:coreProperties>
</file>