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AWmEDoqFdQLI4ZYxakw8IcYwruw=="/>
    </ext>
  </extLst>
</workbook>
</file>

<file path=xl/sharedStrings.xml><?xml version="1.0" encoding="utf-8"?>
<sst xmlns="http://schemas.openxmlformats.org/spreadsheetml/2006/main" count="988" uniqueCount="980">
  <si>
    <t>tweet</t>
  </si>
  <si>
    <t>tweet_english</t>
  </si>
  <si>
    <t>behance juga tuh</t>
  </si>
  <si>
    <t xml:space="preserve">beberapa blog ane lepas cdn nya gara  kayak semacam block malah gak bisa dibuka dari indo kalau pakai cdn </t>
  </si>
  <si>
    <t>sama ini kek saya beberapa hari buka blizzard kaga pernah bisa</t>
  </si>
  <si>
    <t xml:space="preserve">pantes beberapa hari ini buka stack overflow kudu bolak balik refresh ternyata buat persiapan bukit algoritma </t>
  </si>
  <si>
    <t xml:space="preserve">kesel banget sama etika bisnisnya sampe sekarang pake ini buat bypass indihome </t>
  </si>
  <si>
    <t>dari jam sore sampai jam malem gak ada sinyal telkom dan indihome gimana nya nih udah harganya mahal bukannya makin bagus malah makin jelek</t>
  </si>
  <si>
    <t>wifi aku drmh juga sering hilang sinyal gak jelas semenjak kejadian kmaren parah banget udh tlp tapi tanggapan nya gt  aja gak paham lagi sama indihome</t>
  </si>
  <si>
    <t>kadang saya buka sistem epm anaplan aja lemot banget mesti pake vpn dulu baru jalan</t>
  </si>
  <si>
    <t>wei wei weii pantes mau sign lama</t>
  </si>
  <si>
    <t>btw saya telat hari dari jadwal untuk deploy project gara  gabisa akses github dan vps mengsedih wkwk</t>
  </si>
  <si>
    <t xml:space="preserve">tadi coba jam  an stackoverflow amp github masih gabisa ini jam  an baru lancar ini udah solved atau karna sepi </t>
  </si>
  <si>
    <t>kalo ngiranya gara gara fup abis kemarin</t>
  </si>
  <si>
    <t>iya sama spotify amp quora susah dibuka</t>
  </si>
  <si>
    <t>gabisa bersaing sehat shame you</t>
  </si>
  <si>
    <t xml:space="preserve"> bahas ini bisa bang tir </t>
  </si>
  <si>
    <t xml:space="preserve">bang coba pakai internet dari icon yang metro </t>
  </si>
  <si>
    <t>quora bnrn kadang ampe gabisa dibuka kirain emng internet lagi lola lah ini ytan lancar jaya</t>
  </si>
  <si>
    <t>mantab emang pantesan aja kemaren buka muter ada gambar load akhirnya pake opera built vpn btw telegram juga dithrottle abis sih</t>
  </si>
  <si>
    <t>wah iya pantesan buka quora lemot banget sekarang tai lah</t>
  </si>
  <si>
    <t xml:space="preserve">please ini butuh diusut tuntas twitch ini sekarang saya juga mengalami hal sama tapi youtube hotstar dll afiliasinya dengan provider busuk ini ada masalah sama sekali kalau mau didemo sambil maki maki mereka saya ikut garda depan </t>
  </si>
  <si>
    <t xml:space="preserve">kayaknya game roblox juga kalau siang siang pingnya bisa sampai   tengah malam sama pagi doang     </t>
  </si>
  <si>
    <t xml:space="preserve">this ane sering working remotely dirumah pake parah banget pas harus buka database akhirnya kudu tethering pake provider lain </t>
  </si>
  <si>
    <t xml:space="preserve"> asa lokasi aws dipilih dimana tuh bang </t>
  </si>
  <si>
    <t>semoga biznet oxygem myrepublic jaringannya makin gacor deh ahahah</t>
  </si>
  <si>
    <t xml:space="preserve"> cuma itu akses juga parah banget belakangan ini ssh pun kadang gabisa </t>
  </si>
  <si>
    <t xml:space="preserve"> ini bukan saya aja mengalami silahkan cek media sosial tentang throttling speed dan beberapa website layanan </t>
  </si>
  <si>
    <t>bahkan browsing pake private dns pun sekarang udah susah kadang ketahan dulu koneksinya pas buka situs emang pantek kelen</t>
  </si>
  <si>
    <t xml:space="preserve">strategi bisnis dengan cara nge throttling akses beberapa website ala dan bener  aneh dan masuk akal </t>
  </si>
  <si>
    <t xml:space="preserve">indihome sama telkomsel napa lagi sie </t>
  </si>
  <si>
    <t>wkekwk menangis kalo gabisa buka stackoverflow</t>
  </si>
  <si>
    <t xml:space="preserve">anjir ngefek kesana juga yak </t>
  </si>
  <si>
    <t xml:space="preserve"> emang</t>
  </si>
  <si>
    <t xml:space="preserve">user akses aplikasi punya sendiri aja sering gabisa dibuka tokped sama zoom udah langganan bisa harus komplain dulu baru bisa eksklamasi atas kata nya aku kayak minggu sekali harus komplain mulu biar bisa buka tokped sampah </t>
  </si>
  <si>
    <t xml:space="preserve">masalahnya juga ada beberapa kerja butuh twitch butuh liputan twitch dan gula aja ngeliput tokyo game show kemaren harus beli paket indosat tethering buat stream   </t>
  </si>
  <si>
    <t>bener asli dah asu jangan lupa telegram juga kena masuk neraka semua nih orang telkom pusat</t>
  </si>
  <si>
    <t>kayaknya bener penjelasan cookpad isunya muncul sporadis</t>
  </si>
  <si>
    <t>emang lebih baik gausah pake produk biyuemen ini juga udah kapok</t>
  </si>
  <si>
    <t xml:space="preserve"> iorih twitch steam sama discord masalah bgt sekarang</t>
  </si>
  <si>
    <t xml:space="preserve">buat ngezoom aja gak konek konek buka gmail ngeloadnya bisa sambil bikin terus ngabisin indomie buka netflix pun amit amit </t>
  </si>
  <si>
    <t xml:space="preserve"> iye web pake cloudflare emang loadnya lama web programming juga gitu aniing</t>
  </si>
  <si>
    <t xml:space="preserve">bahkan paypal aku sering gak bisa timeout terus </t>
  </si>
  <si>
    <t xml:space="preserve">mungkin kata pejabat boomer web apaan itu tulisan doang jelas </t>
  </si>
  <si>
    <t xml:space="preserve">holy shit kirain gua doang yang kaya gini emang bener akhir  ini akses website  atas emang gak lancar tapi kalo pake vpn kadang bisa </t>
  </si>
  <si>
    <t xml:space="preserve">wkwk ssh make telkomsel aja masih gabisa apa yang anda harapkan </t>
  </si>
  <si>
    <t xml:space="preserve">bener banget bagian cuman web amp layanan tertentu aku juga mengalami </t>
  </si>
  <si>
    <t xml:space="preserve">bumn untuk negeri curiga ini bakal buat anak usaha cloud server jadi sejenis throttling </t>
  </si>
  <si>
    <t xml:space="preserve">wkwk another level sarcasm </t>
  </si>
  <si>
    <t>nga bakal perduli kalo tgl aja belum bayar baru dah wasweswos</t>
  </si>
  <si>
    <t xml:space="preserve"> not belakangan they already did few months ago</t>
  </si>
  <si>
    <t>lancar terus aku coba  reload terus wkwk</t>
  </si>
  <si>
    <t xml:space="preserve">belakangan ini udah gpernah buka stackoverflow pake jaringan rumah pas liat thread ini coba buka dan ternyata memang lemot parah </t>
  </si>
  <si>
    <t>dua nya sama ngentottttttttttttttttttttttttt</t>
  </si>
  <si>
    <t xml:space="preserve">lahhh jadi quora suka error bisa dibuka emang dirasain sama seluruh penggunaan telkomsel yak kirain emang dari quora nya lagi error waduh kenapa deh </t>
  </si>
  <si>
    <t>twitter juga video foto lama padahal youtube lancar jaya</t>
  </si>
  <si>
    <t>ini pak</t>
  </si>
  <si>
    <t xml:space="preserve"> adi kalo mau buka perlu nyalain dns atau vpn dulu baru mau jadi pas kasus stackoverflow dkk ini kukira gara  masalahnya sama ternyata </t>
  </si>
  <si>
    <t xml:space="preserve"> adi saya buka aplikasi pake sinyal malah rto terus giliran buka pake sinyal tri langsung lancar</t>
  </si>
  <si>
    <t xml:space="preserve">sebenernya gpp lebih cepet rame kalau layanan hiburan yang kena kayak kasus netflix kebetulan spotify amp twitch pake fastly kena dampak indihome juga </t>
  </si>
  <si>
    <t xml:space="preserve"> adi spotify grab gojek kadang tokpedia web baca manga web berita macem kompas detik dll btw pake byu</t>
  </si>
  <si>
    <t xml:space="preserve">lah pantesan sama nya disruh restart mulu biar refresh rebutan koneksi jahat bgt sih </t>
  </si>
  <si>
    <t xml:space="preserve"> adi iya sama bgt netflix juga bahkan buka appnya trs krn cape restart  mulu akhirnya nyoba cuma mode airplane detik trs coba masuk lagi akhirnya bisa gaperlu restart tapi tetep aja deh ribet</t>
  </si>
  <si>
    <t xml:space="preserve">benerr bebrapa blog atau website timed out mulu bingung jadi susah ngegugel </t>
  </si>
  <si>
    <t xml:space="preserve"> adi ada yang senasib wkwk ternyata make warp langsung bisa sejak saat itu restart  lagi</t>
  </si>
  <si>
    <t xml:space="preserve"> iorih kirainn gua doang lemot buka twitch bahkan stream    pun kuat youtube full buffer mengherankan</t>
  </si>
  <si>
    <t xml:space="preserve"> emg kelakuan ngene ternyata</t>
  </si>
  <si>
    <t xml:space="preserve">nah iya juga ini lagi baru coba pake buat jadiin modem buat kerja malah bisa buka github zoom juga gabisa akhirnya balik lagi pake provider lain selain itu lgi rencana mau pasang tapi kalo mainnya kayak gini jadi dahlah males </t>
  </si>
  <si>
    <t xml:space="preserve">untung kantor udah gapake layanan plat merah ini </t>
  </si>
  <si>
    <t>kirain github bisa buka gara  kemaren jaringan rusak ternyata ampe sekarang</t>
  </si>
  <si>
    <t xml:space="preserve"> hmmmm kemaren kemaren juga buka stackoverflow harus direfresh berkali kali baru kebuka menguji kesabaran sekali</t>
  </si>
  <si>
    <t>github paling susah ngakses nya stackoverflow kadang timeout</t>
  </si>
  <si>
    <t>gausah jauh jauh situ internet masalah aja gabisa dilayanin sebelum bayar dulu telkom</t>
  </si>
  <si>
    <t xml:space="preserve">baru kemaren protes masalah ini indihome malah dibilang gara gara kebanyakan device </t>
  </si>
  <si>
    <t>sering ngalamin spotify throttle solusinya twitter indihomecare biasanya setelah mereka reset lancar lagi kalau beneran disengaja emang sih</t>
  </si>
  <si>
    <t xml:space="preserve"> iorih lebih deh kayaknya sejak kuartal pertama tahun ini twitch udah gak kenceng lagi kalo pake indihomo</t>
  </si>
  <si>
    <t xml:space="preserve">tembus reddit kok barusan pake sama dns adguard </t>
  </si>
  <si>
    <t xml:space="preserve">ahh pantessssssss dulu kalau buka quora harus punya stock sabar bgt dikira aplikasinya emang lemot tapi ternyata provider wifi nya karna lemot aku jadi jarang banget buka </t>
  </si>
  <si>
    <t xml:space="preserve">untung pake gitlab server pribadi </t>
  </si>
  <si>
    <t xml:space="preserve">yes indeed sometimes harus pakai vpn supaya akses quora lancar </t>
  </si>
  <si>
    <t>begitulah selain hukum buat perlindungan konsumen rendah posisi mereka paling besar dan paling luas juga bikin mereka jumawa dan seenaknya sendiri sih baik konsumennya sendiri maupun pihak lain nasib memang</t>
  </si>
  <si>
    <t>orbit juga</t>
  </si>
  <si>
    <t xml:space="preserve">daaan kena throttling lagi hari ini </t>
  </si>
  <si>
    <t xml:space="preserve">pantesan tiap buka github dan kawan kawan selalu lama loadingnya ternyata telkom main kotor hmm bandel banget perusahaan </t>
  </si>
  <si>
    <t xml:space="preserve"> fair banget kalo cara mainnya gitu kebayang kalau cuma mereka penyedia internet nasional udah kena great firewall kayak rrt kita</t>
  </si>
  <si>
    <t xml:space="preserve">yang ikutan komplain tapi website hura hura kayak twitch ditahan dulu walaupun emang pelanggaran hak konsumen tapi ada yang lebih urgen nih buat kerja kayak github keterlaluan banget kalau throttle </t>
  </si>
  <si>
    <t>haha nambah lagi nih ovh tahun lalu sempat peering telkom lalu karena ovh mau bayar akhirnya putus peeringnya jadi lewat publik lama  throttle dan banyak rto ujungnya ovh reroute trafik telkom via memang ada kapok isp satu itu</t>
  </si>
  <si>
    <t xml:space="preserve"> indihome telkomsel napa ngeselin banget hari ini </t>
  </si>
  <si>
    <t>cepatlah sadar duhai indihome orang orang kalau ada pilihan lain juga males pakai isp kalian</t>
  </si>
  <si>
    <t>adek gua juga sering komplain teamviewer suka timeout teamviewer pakai cdn cloudflare yak</t>
  </si>
  <si>
    <t xml:space="preserve">lapor gan blizzard juga kena throttling deh gua mau main hearthstone gagal mulu masa harus tethering pake jaringan </t>
  </si>
  <si>
    <t xml:space="preserve">kadang buka dana aja lemot pake koneksi indihome kudu pake data seluler baru bisa lancar pas transaksi pake dana </t>
  </si>
  <si>
    <t>hmm bahkan sejak juli</t>
  </si>
  <si>
    <t xml:space="preserve">nah ini twitch juga kena throttling bulan lalu nanya teman yang pake isp lain twitch normal  aja yang menyebalkan adalah throttling nya itu setelah jam malam bedebah memang mereka ini </t>
  </si>
  <si>
    <t xml:space="preserve">dns nya apa cloudflare kah pakai cloudflare bisa akses kadang bisa tapi seringnya bisa </t>
  </si>
  <si>
    <t xml:space="preserve"> asa hehe aku juga setup wireguard aws mumpung dikasi credit gratisan sama aws digitalocean juga ngasi   free selama bln kudu mutar otak emang sama telkom ini klo order vpn umum pingnya jumping  </t>
  </si>
  <si>
    <t>kirain doang rek</t>
  </si>
  <si>
    <t xml:space="preserve"> jadi ini jawaban kenapa akses spotify sering internet connection </t>
  </si>
  <si>
    <t xml:space="preserve">sudah protes sejak agustus </t>
  </si>
  <si>
    <t>lah kok aneh aku pake indihome kok ada masalah pake doh</t>
  </si>
  <si>
    <t xml:space="preserve">beneran ini digital ocean sudah beberapa kali jadi korban github twitch juga sering kira kira programmernya telkom ngalamin juga gak sih </t>
  </si>
  <si>
    <t>bukan time out malah gak bisa sama sekali buka stackoverflow harus pake vpn dulu baru bisa</t>
  </si>
  <si>
    <t xml:space="preserve">jika pelanggan telkomsel orbit semakin membesar apakah nanti tidak akan mengganggu pasar indihome yang bermain layanan fixed broadband indihome </t>
  </si>
  <si>
    <t xml:space="preserve">hai kak gumilar maaf jadi gak nyaman untuk informasi atau keluhan seputar dan indihome silakan menghubungi rekan telkom agar dapat dibantu melalui </t>
  </si>
  <si>
    <t xml:space="preserve">telkomsel indihome bisa kalo gangguan gausah berjamaah </t>
  </si>
  <si>
    <t xml:space="preserve">telkomsel orbit layanan internet rumahan berbasis modem milik telkomsel terus menambah jumlah pelanggan tapi apakah nanti tidak akan bersaing dengan layanan indihome yang juga dimiliki </t>
  </si>
  <si>
    <t>belum nyoba pakai dns adguard tapi pakai dns cloudflare tetep bisa</t>
  </si>
  <si>
    <t xml:space="preserve"> asa nice info udh seminggu gabisa instal package </t>
  </si>
  <si>
    <t>mon maap doa gtu tgs banyak bgt tpi jaringan indihome rmh hilang mulu mna jaringan telkomsel juga ilang asu klian</t>
  </si>
  <si>
    <t xml:space="preserve"> coba doh tetep bisa github kadang bisa tapi stack overflow sama quora beneran bisa diakses sama sekali</t>
  </si>
  <si>
    <t>pantes kalo login digitalocean lama bgt keluar keluar kalo pake indihom pas dirubah vpn langsung cepet kebuka suck</t>
  </si>
  <si>
    <t xml:space="preserve"> kantor telkomsel indihome yani malang bukakah hari sabtu </t>
  </si>
  <si>
    <t xml:space="preserve">asli makin gak sehat </t>
  </si>
  <si>
    <t>emang dah provider satu ini</t>
  </si>
  <si>
    <t xml:space="preserve"> monopoly dengan cara jegal jualan toko sebelah bang </t>
  </si>
  <si>
    <t xml:space="preserve"> insanjati wis ngalami </t>
  </si>
  <si>
    <t xml:space="preserve">isp telco bumn semacam indihome telkomsel satu gateway ini emg busuk nya gak sembuh  kemarin netflix diblok alasan regulasi skrg cdn server aws much better isp swasta jalur pny sendiri ada drama throtling ato alesan regulasi gjls </t>
  </si>
  <si>
    <t xml:space="preserve">woalah pantes aja buka lama gini sedangkan yang lain lancar jaya itu fpl loh </t>
  </si>
  <si>
    <t xml:space="preserve">wah ini pas tes olah data buat tes masuk kerjaan sekarang sekitar sejam lebih abis bingung ngotak ngatik kenapa webscrapping kok gagal mulu padahal commandnya dah bener udah ngotak ngatik software browser dll masalahnya malah ada indihome ama telkomsel hadeh </t>
  </si>
  <si>
    <t>ngalami juga tapi udah cukup lama dari bulan lalu mungkin</t>
  </si>
  <si>
    <t>kurang ajar juga masa mau nonton film berbayar dari keblok shame you gaboleh apresiasi karya anak bangsa</t>
  </si>
  <si>
    <t xml:space="preserve">indihome telkomsel knp kamu kaya gini </t>
  </si>
  <si>
    <t>dalam dua minggu ini indihome udh dua kali mati grgr pemeliharaan jaringan katanya malesnya sinyal telkomsel ikutan ilang malah service trs gmn ini gmn harusnya gmn males bgt cpe</t>
  </si>
  <si>
    <t xml:space="preserve">btw saya pake cloudflare dns lancar tapi begitu dimatiin emang lelet banget haha parah </t>
  </si>
  <si>
    <t>wkwkw udeh buru buru ganti</t>
  </si>
  <si>
    <t xml:space="preserve">bener bener sih emang makin jelek aja namanya </t>
  </si>
  <si>
    <t xml:space="preserve">jadi ini bikin spotify dns cloudfare jelek </t>
  </si>
  <si>
    <t>hadeuh indihome dan telkomsel berulah lagi</t>
  </si>
  <si>
    <t>twitnya untuk juga min masa satu perusahaan lambat semua tiap hari kalah sama hih</t>
  </si>
  <si>
    <t xml:space="preserve">btw pas error massal kemarin hanya website quora cek lancar dibanding website  gede lain btw </t>
  </si>
  <si>
    <t xml:space="preserve"> asa pake cloudflare warp   ngacir </t>
  </si>
  <si>
    <t>dah makin sehat berdua</t>
  </si>
  <si>
    <t xml:space="preserve">rame </t>
  </si>
  <si>
    <t>temen yang pake indihome voice chat discord kudu server hongkong server singapura pingnya kena   emang kacau ini</t>
  </si>
  <si>
    <t xml:space="preserve"> pcfre hari lalu baru aja komplen gak jelas emang indihome</t>
  </si>
  <si>
    <t xml:space="preserve"> asa nambah biaya lagi akhirnya</t>
  </si>
  <si>
    <t>thank mint otw coba</t>
  </si>
  <si>
    <t xml:space="preserve">bener lebih bagus ramein aja medsos biar keliatan sama petingginya kalo pengguna juga berisik soal ini diam aja jadi bahan mereka </t>
  </si>
  <si>
    <t xml:space="preserve"> asa okay thanks buat pribadi kayaknya bisa cuma kantor mesti diskusi sama lain dulu</t>
  </si>
  <si>
    <t>steam setiap abis nyalain selalu retry connection start offline mode</t>
  </si>
  <si>
    <t xml:space="preserve"> asa saya dinas luar dan cuma ada telkom disini untuk kenyamanan saya terpaksa renting rdp tiap bulan agar lancar koneksi mereka cuma sebatas akses rdp aja gabisa diharap lebih</t>
  </si>
  <si>
    <t xml:space="preserve">cek replies amp quotes thread ini beneran bukan isu satu dua orang doang dan yang bermasalah cuma layanan tertentu akses internet lain kayak twitter dan youtube ada masalah </t>
  </si>
  <si>
    <t xml:space="preserve"> setup algo aws gampang banget kok dan masih kecover sebagian free tiernya aws</t>
  </si>
  <si>
    <t xml:space="preserve">iya nih saya sampai sekarang belom bisa sama sekali spotify pakai indihome tapi kalau pakai telkomsel udah bisa </t>
  </si>
  <si>
    <t xml:space="preserve"> asa pake layanan apa bang vpn nya tapi masa mesti nambah biaya bulanan lagi gegara masalah dibikin orang lain </t>
  </si>
  <si>
    <t xml:space="preserve">spotify kalau pakai telkomsel sudah normal tapi pakai indihome sampai sekarang tidak bisa sama sekali </t>
  </si>
  <si>
    <t>bener kan udah masalah ini tapi karna komunikasinya sama jadinya cuma formalitas omong kosong aja udah dikasih tau banyak yang ngalamin tetep prasangka mah ini persoalan individu makanya tetep diminta data gajelas kaya jarak device sama modem</t>
  </si>
  <si>
    <t xml:space="preserve">berarti udah bener langkah say goodbye orbit layanan ampas kok berani nya naikin harga </t>
  </si>
  <si>
    <t>vpn lebih kenceng kak jaringan telkom tiap update linux atau ambil package dari npm bisa    lebih cepet kalau lewat vpn</t>
  </si>
  <si>
    <t xml:space="preserve">throttling issue nya indihome ama telkomsel ini kapan benernya astaga ngakses fandom github dll susah bener setan udah mau sebulan lapor mulu gak ada gunanya </t>
  </si>
  <si>
    <t xml:space="preserve"> iorih yeah imagine nonton twitch kudu nyalain vpn terus aku ngestream apa nonton bokep </t>
  </si>
  <si>
    <t xml:space="preserve"> punya wifi indihome rumah yang berbeda yang satu lancar banget ada trouble apa apa yang satunya lagi bisa buka safari gojek youtube dan aplikasi yang makan kuota gede ngerti kenapa apakah ada hubungannya juga </t>
  </si>
  <si>
    <t>apple music dan spotify saya juga sempet bisa dipake sama sekali tapi setelah mati total belum lama ini dan telpon   juga jadi bisa lagi walaupun load gambar albumnya lama bet</t>
  </si>
  <si>
    <t>kirain jaringannya yang bermasalah ternyata emang providernya yang bermasalah berak</t>
  </si>
  <si>
    <t>clone lewat github desktop client lebih lancar belakangan bisa dicoba</t>
  </si>
  <si>
    <t xml:space="preserve"> perlu indihome silakan coba buka jaringan indihome </t>
  </si>
  <si>
    <t>sore sobat sebelumnya bisa informasikan nomor internet dan nomor aktif via untuk nata bantu cek dan tangani mengenai kondisi yang kakak alami terima kasih nata</t>
  </si>
  <si>
    <t>oalah pantes mau clone repo size kecil berasa lemot</t>
  </si>
  <si>
    <t xml:space="preserve">walaupun kadang kesal saya tetap pengguna indihome dan telkomsel tapi sekarang udah nambah pake biznet </t>
  </si>
  <si>
    <t xml:space="preserve">indihome gangguan telkomsel inet nya lemot </t>
  </si>
  <si>
    <t>praktik monopoli berbau buatan anak negeri</t>
  </si>
  <si>
    <t>yaampun iyaaa bahkan sempet buka ejournal timeout jugaaa</t>
  </si>
  <si>
    <t xml:space="preserve">hampir tiap hari nge indihome gara  masalah ini </t>
  </si>
  <si>
    <t xml:space="preserve">can confirm spotify kalo discord make belakangan jadi tau </t>
  </si>
  <si>
    <t xml:space="preserve">pantesan private dns udah mempan lagi kalo pake tsel indihome praktis bisa pake vpn </t>
  </si>
  <si>
    <t xml:space="preserve">spotify sama discord beberapa hari lalu sempet lemot apa karena ini </t>
  </si>
  <si>
    <t xml:space="preserve">cookpad ampe kena yang bermasalah katanya web  yang pake cdn fastly </t>
  </si>
  <si>
    <t>twitch juga udah bulanan kayak gini emang makin jelas nih isp negeri wakanda</t>
  </si>
  <si>
    <t xml:space="preserve">masa sekedar mau open aja mesti reload sampai setengah jam lebih yang paling parah itu koneksi database aws timed out mulu bisa testing sama sekali udah hari </t>
  </si>
  <si>
    <t>gangguan reddit secara random sering terjadi tapi kali ini github juga kena brengsek emang</t>
  </si>
  <si>
    <t xml:space="preserve">ini tuh semacam minta upeti ngikut cara main mereka throttle </t>
  </si>
  <si>
    <t xml:space="preserve">ada yang ngalamin begini juga untuk twitch sekitar seminggu ini web lain lancar tapi twitch susah diakses </t>
  </si>
  <si>
    <t xml:space="preserve">mohon penjelasannya belakangan layanan kayak github stack overflow quora berasa throttling akses internet lainnya lancar cuma web amp layanan tertentu sering timed out ini pelanggaran hak konsumen merugikan usaha juga </t>
  </si>
  <si>
    <t xml:space="preserve">iya wifiku indihome kartuku telkomsel soalnya </t>
  </si>
  <si>
    <t>tadi sempet panik kemarin bikin story keluhan indihome dan telkomsel paginya didatengin teknisi mungkin kebetulan kos undang teknisi tetep sih deg an ahahah</t>
  </si>
  <si>
    <t>indihome gak bisa astinet gak bisa telkomsel pun gak bisa kenapa ini</t>
  </si>
  <si>
    <t xml:space="preserve"> pake telkomsel indihome rumah</t>
  </si>
  <si>
    <t xml:space="preserve">indihome aku signal telkomsel aku juga silang beneran ilang signalnya wkwkwk parabanget </t>
  </si>
  <si>
    <t xml:space="preserve">halo saya kan sebelumnya udah langganan disney hotstar lewat telkomsel kalo mau nonton indihome itu nanti langsung bisa nonton atau harus bayar    juga </t>
  </si>
  <si>
    <t xml:space="preserve">terlepas dari apapun itu masih setia bgt pke telkomsel jaman smp sampe skrg umur wkwk gila sih kmrn pas gangguan bnr  kaya hutan jaringan internetnya wkwk mana pke telkomsel indihome </t>
  </si>
  <si>
    <t xml:space="preserve">min kan disney hotstar mau ada indihome klo sebelumnya udah langganan lewat telkomsel bisa digabung langsung kan atau beda lagi nanti </t>
  </si>
  <si>
    <t>sekeluarga pakenya telkomsel halo trus wifi indihome wkwkwk</t>
  </si>
  <si>
    <t>sampah</t>
  </si>
  <si>
    <t>hai kak lala maaf untuk informasi atau keluhan seputar dan indihome silakan menghubungi rekan telkom agar dapat dibantu melalui facebook indihome twitter indihome atau call center telkom   tks uli</t>
  </si>
  <si>
    <t xml:space="preserve">telkomsel sama indihome error lagi kah </t>
  </si>
  <si>
    <t>make telkomsel plus wifi indihome sih sejauh ini ada masalah besar gitu makai produk lumayanlah</t>
  </si>
  <si>
    <t xml:space="preserve">telkomsel indihome itu mampus kalo ujan </t>
  </si>
  <si>
    <t>ada apa dengan telkomsel dan indihome ini kena ppkm apa gimana lelet banget</t>
  </si>
  <si>
    <t xml:space="preserve"> pake telkomsel ama indihome kalo lagi gangguan jaringan bener  kayak gada kehidupan anjr banyak bgt nyolong wifi rumah pdhl udah block  masi ajaa ada gitu llooo sampe  an orang</t>
  </si>
  <si>
    <t xml:space="preserve">telkomsel indihome beuhhh problem kemarinn ajaa gue bolak balikkk buka galeri samaa notes </t>
  </si>
  <si>
    <t xml:space="preserve">telkomsel plus indihome </t>
  </si>
  <si>
    <t xml:space="preserve">telkomsel combo indihome kalau bermasalah langsung kembali zaman batu </t>
  </si>
  <si>
    <t xml:space="preserve"> mraz iya dari indihome klo dari telkomsel sih udah ada juga itu kan free setiap beli paket omg</t>
  </si>
  <si>
    <t xml:space="preserve"> one brarti beli add nya via indihome nya bang wah kurang tau kalo add dari indihome soalnya aku pakenya yang paket langganan dari telkomsel </t>
  </si>
  <si>
    <t>toss ribet banget dah eike kerja dari rumah pun duh amp mana ada pack penting buat senen sinyal hape aja kdg turun dan indihome astagaaa kirim email aja lama bgt this momma unhappy</t>
  </si>
  <si>
    <t xml:space="preserve"> one wkwkw yang lewat ada shotcut shortcut bawaan dari indihome nya biasanya beranda indihome uda ada shortcutnya kayak pict tapi itu beli add disney wajib lewat indihomenya kalo pict itu beli langganan dari paket telkomsel bisa dipake </t>
  </si>
  <si>
    <t xml:space="preserve">ada apa lagi sih indihome sama telkomsel ini cape banget connect kantor sih bisa tapi lemot banget juga lemot bgt pake telkomsel </t>
  </si>
  <si>
    <t xml:space="preserve">jika saat ini sedang berada lokasi yang berkendala bisa dikirimkan long lat titik kordinat yang terdapat google maps agar pengecekan bisa lebih akurat tks anpras </t>
  </si>
  <si>
    <t xml:space="preserve">jika tetap sama yuk infokan lokasi kelurahan kecamatan kota kab tanggal kejadian lain berkendala sama via pasti mimin bantu kok kak hingga selesai dan </t>
  </si>
  <si>
    <t xml:space="preserve">hai kak aisya maaf bgt kak apabila yang dimaksud adalah gangguan jaringan internet berpengaruh akses internet lambat apa kakak sudah coba refresh jaringan dengan cara off data service </t>
  </si>
  <si>
    <t xml:space="preserve">gangguan mulu dah internet jelas </t>
  </si>
  <si>
    <t>cek fakta salah video ternyata kabel telkomsel bawah laut digigit hiu video yang sudah beredar sejak tahun   dan tidak ada kaitannya dengan gangguan jaringan telkomsel dan indihome yang terjadi sejak minggu september via tangsel</t>
  </si>
  <si>
    <t xml:space="preserve">indihome telkomsel only yang padahal gada angin gada ujan tiba tiba ngelag awh aku suka banget </t>
  </si>
  <si>
    <t>halo kesulitan login aplikasi mytelkomsel error oops something wrong sudah berkali kali off sinyal data tetap bisa login wifi indihome juga lagi gangguan</t>
  </si>
  <si>
    <t xml:space="preserve"> jaringan telkomsel ama indihome knpsi</t>
  </si>
  <si>
    <t xml:space="preserve">oktober   berikut aturan lengkapnya indosat dan tri resmi merger berapa nilai transaksinya indihome dan telkomsel alami gangguan apa penyebabnya menteri bumn erick thohir akan bubarkan tujuh bumn berikut daftaranya serangan siber kementerian dan lembaga </t>
  </si>
  <si>
    <t>telkomsel sama indihome trouble lagi kah kok buka netflix gabisa yah</t>
  </si>
  <si>
    <t>indihome telkomsel knp ujan deres lemot sie</t>
  </si>
  <si>
    <t xml:space="preserve">kesabaran sejati adalah using indihome telkomsel </t>
  </si>
  <si>
    <t xml:space="preserve"> person who enjoys activity that appears painful tedious internet dari telkomsel indihome satu aja udah painful ini dipake dua duanya </t>
  </si>
  <si>
    <t xml:space="preserve">penyebab gangguan jaringan indihome dan telkomsel telah terdeteksi vice president corporate communication telkom pujo pramono mengatakan gangguan teridentifikasi berasal dari titik sekitar lepas pantai batam pada kedalaman bawah permukaan laut </t>
  </si>
  <si>
    <t xml:space="preserve"> telkom mengalami gangguan jaringan gangguan jaringan internet indihome dan telkomsel dikeluhkan sejak minggu   sore pada senin   pagi keluhan gangguan jaringan indihome dan telkomsel masih terjadi dan diungkapkan pada pengguna media sosial twitter </t>
  </si>
  <si>
    <t xml:space="preserve">tawarkan layanan serupa telkomsel orbit dan indihome saling caplok </t>
  </si>
  <si>
    <t xml:space="preserve">indihome still mengelek anj </t>
  </si>
  <si>
    <t xml:space="preserve">layanannya mirip apakah telkomsel orbit dan telkom indihome saling kanibal hingga akhir maret   pelanggan indihome sudah mencapai juta pelanggan optimistis sampai akhir   dapat menambah juta pelanggan baru </t>
  </si>
  <si>
    <t>tolong kasian temen akk</t>
  </si>
  <si>
    <t xml:space="preserve"> indihome telkomsel semuanya menyebalkan</t>
  </si>
  <si>
    <t xml:space="preserve"> telkomsel indihome mulai masalah apa gimana yak </t>
  </si>
  <si>
    <t xml:space="preserve">ini kenapa wilayah cibubur jaringan telkomsel indihome kompak banget gangguannya </t>
  </si>
  <si>
    <t>indihome gangguan jaringan kuota data telkomsel juga gangguan pliss ini cuman daerahku atau gangguan massal sii tolong dong min</t>
  </si>
  <si>
    <t>hai kak hady maaf untuk informasi atau keluhan seputar dan indihome silakan menghubungi rekan telkom agar dapat dibantu melalui facebook indihome twitter indihome atau call center telkom   tks kia</t>
  </si>
  <si>
    <t xml:space="preserve">gan mohon maap jaringan internet indihome yang saya maksud bukan jaringan telkomsel </t>
  </si>
  <si>
    <t xml:space="preserve">indihome jaringan los jam telkomsel sama gada signal juga ingin brkata kasar </t>
  </si>
  <si>
    <t xml:space="preserve"> indihome ama telkomsel ccat bgt tdi malam jam sampe siang gada jaringan berasa hidup jaman batu mono </t>
  </si>
  <si>
    <t xml:space="preserve">bisa bisanya firstmedia ikutan down indihome sinyalnya ikut jelek telkomsel juga ini gimane </t>
  </si>
  <si>
    <t xml:space="preserve"> suryo selamat anda masuk dalam top halaman google dengan kata kunci indihome github saya juga sedang mengalami masalah yang sama ind ome </t>
  </si>
  <si>
    <t xml:space="preserve"> hoax video ikan hiu gigit kabel bawah laut penyebab gangguan internet indihome dan telkomsel via</t>
  </si>
  <si>
    <t>pake indihome telkomsel hbs itu mereka error barengan trs gue suruh ngobrol ama cicak apa gmn nih</t>
  </si>
  <si>
    <t>sama sama tawarkan layanan internet rumah telkomsel orbit tak bersaing dengan indihome</t>
  </si>
  <si>
    <t>sinyal jelek banget najis gua ngetag akun aja ampe ganongol saking jeleknya</t>
  </si>
  <si>
    <t xml:space="preserve">indihome telkomsel kumat lgi apa gmana weh </t>
  </si>
  <si>
    <t xml:space="preserve">orang dari kemaren ngeluh telkomsel gangguan indihome gangguan tapi alhamdulillah punyaku engga sama sekali kira  kenapa min kok lancar btw terimakasih telkomsel </t>
  </si>
  <si>
    <t>indihome telkomsel ngentodddddd</t>
  </si>
  <si>
    <t>error apa cok indihome sama telkomsel cape deeh</t>
  </si>
  <si>
    <t xml:space="preserve">indihome dan telkomsel memutuskan buat down pas gue lagi butuh internet banget nih </t>
  </si>
  <si>
    <t xml:space="preserve">layanannya mirip apakah telkomsel orbit dan telkom indihome saling kanibal </t>
  </si>
  <si>
    <t>ter debest dah ini buka safari aja kaga kuat</t>
  </si>
  <si>
    <t xml:space="preserve">mohon bantuannya gangguan internet wilayah saya desa panggoi muara dua lhokseumawe aceh baik telkomsel maupun indihome tidak bisa digunakan </t>
  </si>
  <si>
    <t>masih inget hari itu koneksi sinyal indo lagi bobrok banget dari satu hari sebelumnya ampe jadi trending twiter duh untung masih bisa konek pas zoom meskipun ngelag mulu apalagi posisi rumah kaki gunung hahaha</t>
  </si>
  <si>
    <t xml:space="preserve">ajsgdahaksbsjskbx telkomsel indihome </t>
  </si>
  <si>
    <t>gua adanya telkomsel sama indosat sih kebetulan dia dual sim hpnya kalo mau whatsapp dia slow respon gitu wifinya indihome soalnya</t>
  </si>
  <si>
    <t xml:space="preserve">lagi kenapa sih malam ini benar benar ganggu kerja banget padahal bayar gak pernah telat cenderung tepat tapi kok isolir upgrade speed jadi  mbps malah sekarang cuma  mbps mana nih pertanggungjawabannya </t>
  </si>
  <si>
    <t xml:space="preserve"> indihome ama telkomsel lag gangguan apaa yak kaga bisa  nya</t>
  </si>
  <si>
    <t xml:space="preserve">astagfirullah ini telkomsel dan indihome knp lagi dari jam sore sampe jam gak ada sinyal apakah kabelnya digigit iwak hiu lagi kah </t>
  </si>
  <si>
    <t>telkomsel amp indihome goblok ngahambat pisan</t>
  </si>
  <si>
    <t>telkomsel indihome udah sabar nikmatin aja</t>
  </si>
  <si>
    <t>ini indihome telkomsel kek goblok apa server genshinnya down anjing</t>
  </si>
  <si>
    <t xml:space="preserve">bumn bangsad pake telkom rumah atau luar sama  bapuk anjing mokad semua komisaris pembuat kebijakannya </t>
  </si>
  <si>
    <t xml:space="preserve">mohon info responnya lama </t>
  </si>
  <si>
    <t xml:space="preserve">salah satu ciri orang masokis pake indihome dan telkomsel sekaligus </t>
  </si>
  <si>
    <t>bukan indihome sobat simpati telkomsel bisa buka sama buka apple music lemot masa mau dengerin lagu aja harus pake vpn</t>
  </si>
  <si>
    <t>kuota banyak wifi ada tapi dak pernah ada kejelasan gangguannya ini</t>
  </si>
  <si>
    <t xml:space="preserve"> hal lagi yang harus kamu ketahui bahwa ada daerah daerah yang hanya bisa telkomsel doang tiang tiang sinyal semua dikuasai telkomsel provider lain belum kebagian slot cuma ada telkomsel doang gimana kebayang gak pernah gak kamu kejar deadline kerja tiba tiba internet mati </t>
  </si>
  <si>
    <t xml:space="preserve">telkomsel amp indihome bisa waras dikit gak </t>
  </si>
  <si>
    <t>telkomsel indihome gangguan apa gimana kok sinyal tiba hilang</t>
  </si>
  <si>
    <t xml:space="preserve"> kids tapi bener loh ada mas mas telkomsel tepatnya indihome yang mirip ama hyunjin tapi lebih berisi sama lebih tinggi kayanya kulitnya juga lebih indonesia tapi bersih sampe kaget anj</t>
  </si>
  <si>
    <t xml:space="preserve">telkomsel sama indihome lagi ada masalah apa sih </t>
  </si>
  <si>
    <t>nggak indihome nggak telkomsel sama aja</t>
  </si>
  <si>
    <t>capek banget sama indihome telkomsel allah</t>
  </si>
  <si>
    <t xml:space="preserve"> biasnya ada hewanya didalem</t>
  </si>
  <si>
    <t>telkomsel amp indihome adalah perpaduan tepat utk menguji kesabaran</t>
  </si>
  <si>
    <t xml:space="preserve"> hai kak aida maaf untuk informasi atau keluhan seputar dan indihome silakan menghubungi rekan telkom agar dapat dibantu melalui facebook indihome twitter indihome atau call center telkom   tks kia</t>
  </si>
  <si>
    <t xml:space="preserve"> hai kak aida seputar keluhan atau kendala layanan indihome silakan hubungi twitter indihome atau call center   semoga membantu makasih lin</t>
  </si>
  <si>
    <t>tolongg dong modem indihome aku kok mati yakkk gabisaa dinyalain udah pencet power button juga gabisa dinyalain</t>
  </si>
  <si>
    <t>sudah tetap aja lemot sama aja kayak atau masih belum stabil jaringan lokasi jalan raya pontianak ngabang kecamatan ngabang kabupaten landak</t>
  </si>
  <si>
    <t>gangguan lagi kalian buka youtube aja kualitas   buffering parah</t>
  </si>
  <si>
    <t>operator sekelas ngikut sinyal telkomsel gangguannya separah ini tadi game juga yang pake telkomsel pun ngeluh trus coba pake indihome sama aja ckckck telkom parah</t>
  </si>
  <si>
    <t>tulung</t>
  </si>
  <si>
    <t>kompak bgt indihome sma telkomsel ngajak gelutnya</t>
  </si>
  <si>
    <t>indihome telkomsel mending bedua tobat pusing bgt jaringan gangguan mulu percuma bayar anjir gangguan mulu</t>
  </si>
  <si>
    <t xml:space="preserve">min tolong dong saya baru maren isi paket masa bisa digunain tiap udah pulang kerumah muter terus kadang batang apa  bisa upload laporan kerjaan juga bisa ini gmn indihome udh gak seenggaknya perbaiki provider net tselnya lbh ditingkatkan </t>
  </si>
  <si>
    <t xml:space="preserve">telkomsel sama indihome lagi trouble lagi </t>
  </si>
  <si>
    <t>jujurrrr capek bgt sama indihome dan telkomsel</t>
  </si>
  <si>
    <t xml:space="preserve"> lagi didepok sumpah baru ngerasain sinyal lemot parah telkomsel dan make indihome kebetulan pantesan org ngomel  wkwkwkwkwkwk baru tau rasanya </t>
  </si>
  <si>
    <t>telkom group memastikan seluruh layanan baik fixed broadband ternasuk indihome mauoun mobilr boradband milik telkomsel sudah kembali normal dan dapat diakses pelanggan seluruh indonesia</t>
  </si>
  <si>
    <t xml:space="preserve">ini telkomsel halo kenapa sih gak indihome gak telkomsel semuanya lelet percuma bayar mahal tiap bulan </t>
  </si>
  <si>
    <t xml:space="preserve">akibat terjadinya gangguan layanan jaringan internet beberapa waktu lalu telkom indonesia persero tbk akhirnya memberikan kompensasi kepada para pelanggannya </t>
  </si>
  <si>
    <t>hai kak aconx maaf untuk keluhan layanan indihome mimin sarankan kakak untuk menghubungi rekan kami melalui call center   indihome info lengkap bantuan indihome bisa akses semoga membantu makasih lena</t>
  </si>
  <si>
    <t>indihome makassar bagian manggala gangguan lagi kah atau sulawesi lagi gangguan rumahku wifi nyalanya merah terus dari pagi</t>
  </si>
  <si>
    <t>indihome telkomsel down lagi yak</t>
  </si>
  <si>
    <t>provider indihome dan telkomsel sungguh menguji kesabaran</t>
  </si>
  <si>
    <t>heyyy signal telkomsel indihome saya kenapa iniiiiiiiiiii</t>
  </si>
  <si>
    <t>gue pake indihome rumah cepet loh pake telkomsel juga dan cepet juga</t>
  </si>
  <si>
    <t>sumpah bener banget kik masalah ada pilihan selain pake telkomsel indihome kek mana lagi</t>
  </si>
  <si>
    <t xml:space="preserve"> telkomsel sama indihome ada masalah apa sih ngambekan mulu </t>
  </si>
  <si>
    <t xml:space="preserve">pake telkomsel indihome meninggoy klean </t>
  </si>
  <si>
    <t xml:space="preserve">indihome kenapa lagi telkomsel kenapa lagi </t>
  </si>
  <si>
    <t>hai kak siti maaf untuk informasi atau keluhan seputar dan indihome silakan menghubungi rekan telkom agar dapat dibantu melalui facebook indihome twitter center telkom   semoga membantu makasih mia</t>
  </si>
  <si>
    <t xml:space="preserve">indihome telkomsel </t>
  </si>
  <si>
    <t xml:space="preserve"> sridiana  va seperti beberapa hari kemarin waktu jaringan telkomsel dan indihome down akhirnya </t>
  </si>
  <si>
    <t>aku pake indosat  rb  gb nyaman drpd telkomsel susah sinyal aku indihome yang mihil apalagi aku pindah  daerah ribet copotnya</t>
  </si>
  <si>
    <t>orang jahat lahir dari orang baik yang pasang indihome plus pake provider telkomsel</t>
  </si>
  <si>
    <t xml:space="preserve">telkomsel indihome gangguan lagi nih </t>
  </si>
  <si>
    <t xml:space="preserve">sinyal indihome ilang sinyal telkomsel ilang juga </t>
  </si>
  <si>
    <t>indihome telkomsel user struggle</t>
  </si>
  <si>
    <t>apansi kok gue apes banget make indihome telkomsel</t>
  </si>
  <si>
    <t xml:space="preserve">indihome down lagi telkomsel juga lemot </t>
  </si>
  <si>
    <t>telkomsel gajelas indihome jelas kntol</t>
  </si>
  <si>
    <t xml:space="preserve">bener sudahlah telkomsel indihome combo terbaik emang </t>
  </si>
  <si>
    <t xml:space="preserve">tdi indihomeku jga lelet jdi aku hotspotin hape laptop awal awal lancar bgt tpi kok makin lama makin jelek ehh sampe skrg jaringannya jadi jelek bgt gbs ngapa ngapain indihome telkomsel ngeselin bgt seminggu ini </t>
  </si>
  <si>
    <t xml:space="preserve"> asscot kemarin indihome dan telkomsel down ada suaranya mungkin krn dia gitaris bukan vokalis</t>
  </si>
  <si>
    <t xml:space="preserve">apakah dengan adanya gangguan pada telkomsel dan indihome berpengaruh juga pada indosat </t>
  </si>
  <si>
    <t>woy ini daerah pisangan kok masih jelek banget dech padahal deket sama indihome deket tower pusing pala gua</t>
  </si>
  <si>
    <t>halo gmana nii</t>
  </si>
  <si>
    <t xml:space="preserve"> pbg huahahahah</t>
  </si>
  <si>
    <t xml:space="preserve"> pbg mreka lelah digaji lelah lemot </t>
  </si>
  <si>
    <t xml:space="preserve">telkomsel aneh indihome nyebelin zonk </t>
  </si>
  <si>
    <t>ini indihome kenapa yaa sama telkomsel</t>
  </si>
  <si>
    <t xml:space="preserve">iya ini udh sih males telepon haha mas iqbal pernah tiba  nama wifi passwordnya keganti sendiri </t>
  </si>
  <si>
    <t xml:space="preserve">min aku kuliah full zoom makanya aku berlangganan indihome tapi skrg gabisa dipake full make kuota mana telkomsel juga sinyalnya jelek dirumah aku gaada sinyal aku harus kota dulu </t>
  </si>
  <si>
    <t>waktu rangorang pada ribut  soal gangguan telkomsel dan indihome aku masih anteng dan ternyata hari ini kena juga euforia nya seharian nge lag nge freeze</t>
  </si>
  <si>
    <t>indihome sama telkomsel bener bener deh yaaak mulai kumaat lagi</t>
  </si>
  <si>
    <t xml:space="preserve">biasanya langsung telpon kalo aku sih mbak biar cepet direspon </t>
  </si>
  <si>
    <t xml:space="preserve"> call center telkom   semoga membantu kim </t>
  </si>
  <si>
    <t xml:space="preserve">hai kak delle maaf jadi gak nyaman untuk informasi atau keluhan seputar amp indihome silakan menghubungi rekan telkom agar dapat dibantu melalui facebook twitter </t>
  </si>
  <si>
    <t xml:space="preserve">kemarin indihome sama telkomsel bermasalah grgr hiu skg pln bermasalah kayanya bersama rakyat indonesia bakal salahin abis abisan </t>
  </si>
  <si>
    <t>sok sokan ngetawain telkomsel dan indihome gangguan pdahal indosat gaada angin gaada ujan suka tbtb service</t>
  </si>
  <si>
    <t xml:space="preserve">jgnkan telkomsel indihome aja lemot banget </t>
  </si>
  <si>
    <t xml:space="preserve">jadi bulan depan seharusnya tagihan juga sampai tgl oktober lah yang bulan ini kan pemakaian bulan kemaren lalu bagaimana dengan pengguna telkomsel dan yang bukan pengguna indihome atau hanya wifi doang sekian terimakesyen </t>
  </si>
  <si>
    <t>serah kau</t>
  </si>
  <si>
    <t>hai kak claudi mohon cek status internet telkomsel dan indihome daerah mataram soalnya gangguan bos</t>
  </si>
  <si>
    <t xml:space="preserve"> pbg sik posting serlok geger geden</t>
  </si>
  <si>
    <t xml:space="preserve">kenapa dengan sinyal telkomsel dan indihome kabupaten lamandau offline </t>
  </si>
  <si>
    <t xml:space="preserve"> sudah semua saya lakuin kak ini   cust sudah pada pinter buat inisiatif off mode airplane dll masalahnya ada kalian knp kualitas internet kalian buruk banget indihome tidak tersambung sinyal internet suka not connected kegigit apa lagi inituh alien </t>
  </si>
  <si>
    <t xml:space="preserve">ini sampe kapan mau ngelag kaya gini kok kompak bgt dari dulu kalo jelek selalu barengan </t>
  </si>
  <si>
    <t>telkomsel dan indihome disaat bersamaan bye internet</t>
  </si>
  <si>
    <t xml:space="preserve"> abis thinking aku ama indihome ama telkomsel </t>
  </si>
  <si>
    <t xml:space="preserve">not telkomsel and indihome letting down the same time all have meeting </t>
  </si>
  <si>
    <t xml:space="preserve">indihome mati telkomsel ilang sinyal </t>
  </si>
  <si>
    <t>dan anjing</t>
  </si>
  <si>
    <t xml:space="preserve">belakangan ini akses internet indonesia mengalami gangguan atau kerap disebut dengan server down khususnya bagi pengguna fiber optik indihome serta provider dari telkomsel yakni simpati </t>
  </si>
  <si>
    <t>indihome and telkomsel slow today</t>
  </si>
  <si>
    <t xml:space="preserve">cara bikin orang kesal adalah pake telkomsel indihome </t>
  </si>
  <si>
    <t xml:space="preserve"> trouble lagi kah </t>
  </si>
  <si>
    <t xml:space="preserve"> pbg gaji nya berapa kerjanya ampe kek gitu</t>
  </si>
  <si>
    <t xml:space="preserve">gangguan hanya dari indihome dan telkomsel kalau pakai vpn lancar buka ipot sepertinya harus buat load balancer indonesia deh </t>
  </si>
  <si>
    <t>masih error gak sih kosanku masih connected internet udah seminggu kali mana providernya sama  begitulah melelahkan</t>
  </si>
  <si>
    <t xml:space="preserve">steam launcher bisa dibuka pake indihome dan telkomsel </t>
  </si>
  <si>
    <t>cape cokkkk nek ngag terus kuliah pie taiii indihome telkomsel trouble kabeh</t>
  </si>
  <si>
    <t xml:space="preserve">telkom group telah mengumumkan upaya pemulihan jalur kabel bawah laut ruas batam pontianak yang menyebabkan gangguan koneksi internet sebagian pengguna telkomsel dan indihome membutuhkan waktu sekitar satu bulan </t>
  </si>
  <si>
    <t xml:space="preserve">hai kak william maaf jadi gak nyaman untuk informasi atau keluhan seputar dan indihome silakan menghubungi rekan telkom agar dapat dibantu melalui facebook twitter </t>
  </si>
  <si>
    <t xml:space="preserve">telkomsel indihome gangguan lagi gazi </t>
  </si>
  <si>
    <t xml:space="preserve">telkomsel indihome combo paling bangsat bulan ini </t>
  </si>
  <si>
    <t xml:space="preserve"> pi ng parahhhhh</t>
  </si>
  <si>
    <t>indihome sama telkomsel lagi error gila gak bisa nonton vidio</t>
  </si>
  <si>
    <t xml:space="preserve">gak telkomsel gak gak tri gak indihome semuanya cct </t>
  </si>
  <si>
    <t xml:space="preserve">wkwkwkkw suram bener </t>
  </si>
  <si>
    <t>ini indihome sama telkomsel lagi knp allah baru juga pln bener</t>
  </si>
  <si>
    <t xml:space="preserve">hai kak ubai maaf jadi gak nyaman untuk informasi atau keluhan seputar dan indihome silakan menghubungi rekan telkom agar dapat dibantu melalui facebook twitter </t>
  </si>
  <si>
    <t xml:space="preserve">indihome lagi bagus untung ada kuota yah lupa pake telkomsel </t>
  </si>
  <si>
    <t>layanan telkomgroup sudah kembali normal baik indihome maupun telkomsel sempat mengalami penurunan kualitas akibat gangguan sistem komunikasi kabel laut jasuka ruas batam pontianak saat ini sudah kembali normal amp dapat diakses pelanggan seluruh indonesia seperti sedia kala</t>
  </si>
  <si>
    <t>aku pake telkomsel tapi lagi pake indihome</t>
  </si>
  <si>
    <t xml:space="preserve">ada apa lagi nih </t>
  </si>
  <si>
    <t xml:space="preserve">this tweet from has been withheld response report from the copyright holder learn more </t>
  </si>
  <si>
    <t>kalo indihome dan telkomsel iya wkwkwk lain aman kok</t>
  </si>
  <si>
    <t xml:space="preserve">tri telkomsel sama indihome alami kekendala jaringan </t>
  </si>
  <si>
    <t>indihome sma telkomsel knp lgi astagfirullah</t>
  </si>
  <si>
    <t>kemungkinan tapi saya gak pake indihome ataupun telkomsel</t>
  </si>
  <si>
    <t>top markotop banget cuma mau nambah paket kuota doang dari beli lewat aplikasi lewat   sampe even nelpon call center sama sama bisa semua emang erat banget persaudaraannya sama indihome</t>
  </si>
  <si>
    <t xml:space="preserve">surat terbuka untuk indihome amp telkomsel tolong untuk sabtu depan sinyal nya jangan jelek plis gua gamau nonton teuday nya luplep </t>
  </si>
  <si>
    <t xml:space="preserve">kabel laut jasuka jawa sumatera kalimantan menjadi sumber masalah jaringan internet indihome telkomsel mengalami gangguan </t>
  </si>
  <si>
    <t xml:space="preserve">ketika mati listrik internet indihome paket data telkomsel </t>
  </si>
  <si>
    <t xml:space="preserve"> pake myrep aman dan stabil sih indihome nomor satu dari bawah telkomsel turbo snail telkom still turbo snail but hits kijang innova</t>
  </si>
  <si>
    <t>taik taik taik</t>
  </si>
  <si>
    <t xml:space="preserve">sobat seluruh layanan telkomgroup baik indihome maupun telkomsel yang sempat mengalami penurunan kualitas akibat gangguan sistem komunikasi kabel laut jasuka ruas batam pontianak saat ini sudah kembali normal dan dapat diakses pelanggan seluruh indonesia seperti sedia kala </t>
  </si>
  <si>
    <t xml:space="preserve"> aku pakai modal kuota doang tik kayak olimpiade harusnya telkomsel sama indihome juga sama gratis </t>
  </si>
  <si>
    <t xml:space="preserve">kalau lihat laporan keuangannya telkom kontribusi terbesar revenuenya selain dari telkomsel juga dari indihome </t>
  </si>
  <si>
    <t xml:space="preserve">pantes kabel bawah laut indihome amp telkomsel trouble </t>
  </si>
  <si>
    <t xml:space="preserve"> main pokemon unite pastiin internetnya bener bangstttt user indihome telkomsel pasti pada jadi benalu doang drtd dpt team ada aja diem gerak </t>
  </si>
  <si>
    <t xml:space="preserve">gimana ini gangguan kemarin dialami oleh seruh pelanggan indihome lalu kompensasi hanya diberikan kepada pelanggan internet terus pelanggan internet saja gak diberikan pikir yang jernih dan adil dong </t>
  </si>
  <si>
    <t xml:space="preserve">group mengumumkan seluruh layanan internet baik fixed broadband maupun seluler milik telkomsel yang sempat mengalami gangguan telah kembali normal </t>
  </si>
  <si>
    <t xml:space="preserve">indihome amp telkomsel masih gangguan yaa capek bgt </t>
  </si>
  <si>
    <t>mungkin karena sinyal telkomsel dan indihome yang terganggu gara  kabel bawah laut mas</t>
  </si>
  <si>
    <t xml:space="preserve">beberapa hari belakangan dan lagi agak males kenceng jalannya untung nya diselamatin sama nya thank much </t>
  </si>
  <si>
    <t xml:space="preserve"> telkomsel indihome samasama anjj</t>
  </si>
  <si>
    <t>mood pengen belajar tapi jaringan internetmu adalah telkomsel dan indihome</t>
  </si>
  <si>
    <t>bisa kalo pergi  keluar rumah pakai internet wifi dari rumah isi  rb nyisa banyak isi  rb cepet abis</t>
  </si>
  <si>
    <t xml:space="preserve"> ini ini jaringannya sama  bapuk buat maen game asu</t>
  </si>
  <si>
    <t>trading pake koneksi indihome telkomsel meresahkan</t>
  </si>
  <si>
    <t>alhamdulillah telkomsel indihome wes bener astarfirullah wis tuku paketan sewulan</t>
  </si>
  <si>
    <t xml:space="preserve">indihome sama telkomsel gangguan lagi yaa masa pencet jaringan aja gabisaa sii </t>
  </si>
  <si>
    <t>indihome gak dapat telkomsel sinyalnya pula hadeh telkom telkom</t>
  </si>
  <si>
    <t>telkomsel indihome ngaco gini sinyalnya</t>
  </si>
  <si>
    <t xml:space="preserve">woi indihome telkomsel kompensasi kok penghapusan denda lah saya bayar gapernah telat lemot anjir ngotak </t>
  </si>
  <si>
    <t xml:space="preserve">kangen sih tapi gimana mana jaringan indihome dan sinyal telkomsel lagi dangdutan </t>
  </si>
  <si>
    <t xml:space="preserve"> telkom indonesia persero tbk mengungkapkan seluruh layanan telkomgroup baik fixed broadband termasuk indihome maupun mobile broadband milik telkomsel sudah kembali normal richardo ireng </t>
  </si>
  <si>
    <t>telkomsel dan indihome</t>
  </si>
  <si>
    <t>telkomsel sama indihome kenapa lagi sih sinyalnya begini semua plis gak bisa nge game ini</t>
  </si>
  <si>
    <t xml:space="preserve">yok bisa yok lelah bgt udah </t>
  </si>
  <si>
    <t xml:space="preserve">wifi indihome gak berguna sama sekali pake paket telkomsel juga signalnya rasanya kek tinggal goa akutu </t>
  </si>
  <si>
    <t xml:space="preserve">pada senin pagi tanggal september   kata kunci indihome dan telkomsel trending pad media sosial twitter hal ini disebabkan oleh jaringan telkomsel dan indihome yang sudah mengalami gangguan pada tanggal september   minggu malam </t>
  </si>
  <si>
    <t>lebok</t>
  </si>
  <si>
    <t xml:space="preserve">telkomsel indihome lagi pada jelek semua </t>
  </si>
  <si>
    <t xml:space="preserve">indihome kintil telkomsel kintil </t>
  </si>
  <si>
    <t>indihome lemot banget telkomsel rumah sinyalnya jelek alexa play bertahan rama</t>
  </si>
  <si>
    <t xml:space="preserve">wifi paket data dah lah keluar dulu dari dunia netijen </t>
  </si>
  <si>
    <t xml:space="preserve">telkomsel amp indihome jancok </t>
  </si>
  <si>
    <t>kalo emang ini perbaikan kabel laut jasuka estimasi sebulan tapi gadapet kompensasi apapun demi apapun bedua udah gilak</t>
  </si>
  <si>
    <t>indihome telkomsel bikin gua sama mbak pacar terpisah aja anjir</t>
  </si>
  <si>
    <t>indihome pulau kangen menbagongkan sinyal telkomsel eror sinyal indihome eror juga usut punya usut ternyata sinyal indihome ikut sinyal telkomsel terus gunanaya apa dong saya bayar tiap bulan telkom</t>
  </si>
  <si>
    <t xml:space="preserve">nasib pake wifi indihome kartu kuota telkomsel </t>
  </si>
  <si>
    <t xml:space="preserve">indihome sama telkomsel lagi gangguan ada bedanya masih sama chat dari gua tetap abaikan </t>
  </si>
  <si>
    <t xml:space="preserve"> indihome atau telkomsel masih gangguan kali </t>
  </si>
  <si>
    <t xml:space="preserve">minn kenapa ntn mola pake wifi indihome loading tapi kalau tathering pakai telkomsel lancar why min why </t>
  </si>
  <si>
    <t xml:space="preserve">demi allah indihome jelekbgt pake kuota telkomsel simpati jelek tolol nih </t>
  </si>
  <si>
    <t xml:space="preserve"> zahy jika sudah dan hasil tetap sama silakan kakak infokan data berikut via agar dibantu cek lebih lanjut dan privasi data terjaga nomor tanggal dan waktu kejadian lokasi kelurahan kecamatan dan kota nomor telkomsel lain yang berkendala tks uri</t>
  </si>
  <si>
    <t xml:space="preserve"> zahy hai kakak wira maaf atas kendala sinyal yang terjadi apakah sudah mencoba refresh jaringan dengan cara pindah mode jaringan otomatis manual lalu kembali lagi mode otomatis </t>
  </si>
  <si>
    <t>ini telkomsel sama indihome masih error bapuk bener ini sinyal</t>
  </si>
  <si>
    <t xml:space="preserve">make wifi dan data seluler gaada bedanya samasama lemot </t>
  </si>
  <si>
    <t>indihome sama telkomsel berulah lagi</t>
  </si>
  <si>
    <t>kenapa tiap main sinyal kalian membusuk</t>
  </si>
  <si>
    <t>padahal hiburan malam minggu teh penting yah ges mah internet imah paket sarua duanana</t>
  </si>
  <si>
    <t xml:space="preserve">godaan malem minggu internet imah pareum telkomsel keur siga kieu </t>
  </si>
  <si>
    <t>ngeselin bgt emang telkomsel sama indihome mana masih ada tanggungan buat validasi belasan orang</t>
  </si>
  <si>
    <t>indihome kenapa allah mana nomor dua duanya telkomsel</t>
  </si>
  <si>
    <t xml:space="preserve"> jika saat ini sedang berada lokasi yang berkendala kakak bisa kirim long latitude yang terdapat google maps agar mimin bisa mengecek lebih akurat makasih kim</t>
  </si>
  <si>
    <t xml:space="preserve"> jika sudah dan tetap sama silakan kakak infokan data berikut via agar dibantu cek lebih lanjutdan privasi data terjaga nomor nomor telkomsel lain yang berkendala </t>
  </si>
  <si>
    <t xml:space="preserve"> hai kak adit maaf jadi nyaman terkait keluhan akses internet lambat apakah sebelumnya sudah mencoba refresh jaringan dengan cara off kan data service beberapa saat kemudian kan kembali </t>
  </si>
  <si>
    <t>telkomsel indihome</t>
  </si>
  <si>
    <t>mjb karna ada hiu ngegigit kabel internet dalam laut jadinya telkomsel indihome ngelag untuk beberapa hari cmiiw</t>
  </si>
  <si>
    <t xml:space="preserve"> pake indihome sama telkomsel menangis melihat ini </t>
  </si>
  <si>
    <t xml:space="preserve">cape tau </t>
  </si>
  <si>
    <t xml:space="preserve">mohon maaf min ini emang lagi gangguan atau kenapa jaringan sama jaringan internet amuntai kalsel lelet banget dari tadi siang buka picture twitter aja bisa play youtube video buffering </t>
  </si>
  <si>
    <t>lagi kalimantan brother iyaa kabel laut nyaa jawa sumatra kalimantan gangguan sebulan katanya mah perbaikannyaa pamulang jga lagi rada  indihome ama telkomsel wkwkwk</t>
  </si>
  <si>
    <t>waktu indonesia bagian telkomsel dan indihome berulah</t>
  </si>
  <si>
    <t>mendung indihome telkomsel wes karek iso sabarrr</t>
  </si>
  <si>
    <t>telkomsel dan indihome kalimantan kembali melemotttt hhhrrrr</t>
  </si>
  <si>
    <t>telkom klaim layanan telkomsel dan indihome sudah normal</t>
  </si>
  <si>
    <t xml:space="preserve">telkomsel indihome pls nice </t>
  </si>
  <si>
    <t>yeey bahagia pas tau kabar layanan telkom baik indihome maupun telkomsel sudah kembali pulih</t>
  </si>
  <si>
    <t xml:space="preserve">hasem telkomsel indihome kalimantan gangguan lagi </t>
  </si>
  <si>
    <t xml:space="preserve">ini kenapa dari tadi tablet android huawei saya tidak bisa login wifi starbucks dapat notif ini atau ssid tidak sesuai terus padahal sebelumnya tidak kendala harus diapakan ini setting nya </t>
  </si>
  <si>
    <t xml:space="preserve">telkomsel indihome like yuk gangguan bareng </t>
  </si>
  <si>
    <t xml:space="preserve">indihome telkomsel ada gangguan uangkuuu </t>
  </si>
  <si>
    <t>indihome telkomsel woyyyy anjggg kapan benernya sihhh asuuuu</t>
  </si>
  <si>
    <t>indihome sama telkomsel udah lancar sih jaringannya aku kok masih ngelag yaa</t>
  </si>
  <si>
    <t>indihome ampas ampas telkomsel kuota dah mau abis</t>
  </si>
  <si>
    <t xml:space="preserve">uda beli tiket indihome telkomsel ternyata gabisa dibuat nonton </t>
  </si>
  <si>
    <t>sebelom pandemi kemacetan jakarta yang nguji kesabaran sekarang sejak pandemi sinyal indihome sama telkomsel yang nguji kesabaran emang dah tinggal negara ini menguji kesabaran bener</t>
  </si>
  <si>
    <t xml:space="preserve">seluruh layanan baik fixed broadband termasuk indihome maupun mobile broadband milik telkomsel sudah kembali normal dan dapat diakses pelanggan seluruh indonesia </t>
  </si>
  <si>
    <t xml:space="preserve">telkomsel sama indihome kambuh lagi dah </t>
  </si>
  <si>
    <t xml:space="preserve">parah banget indihome sama telkomsel aku gabisa join kelaas </t>
  </si>
  <si>
    <t xml:space="preserve"> jildhuz kalo saya sudah lupakan mantan dan beralih komitmen capek juga nelpon tapi php sama indihome kabel kepakai bukannya bersihkan tapi dibiarkan menuhin tiang masak rumah kabelnya lebih dari </t>
  </si>
  <si>
    <t xml:space="preserve">iya njir pke indihome sama telkomsel dua duanya gak bisa </t>
  </si>
  <si>
    <t xml:space="preserve"> kostan indihome sim  telkomsel sim  dikasih ujan udah wassalam</t>
  </si>
  <si>
    <t xml:space="preserve"> allah dari kmrn tuh pas mau liat kcon ini mau liat lee know internetnya gangguan mulu heran gue jadwal gue happy clash mulu sama internetnya gak telkomsel gak indihome nya</t>
  </si>
  <si>
    <t>indihome sama telkomsel down gak astaga masa laptop sama gabisa konek wifi gabisa konek hotspot tsel macem mana aing mau nugas atuh lah weh</t>
  </si>
  <si>
    <t>informasi untuk semua layanan telkomgroup sudah kembali normal baik itu telkomsel maupun indihome masyarakat sudah bisa kembali memakai layanan digital dengan nyaman</t>
  </si>
  <si>
    <t xml:space="preserve">wah mantap sekali indihome dan telkomsel gangguannya barengan </t>
  </si>
  <si>
    <t>wifi pake indihome paket data telkomsel jelek banget njir</t>
  </si>
  <si>
    <t xml:space="preserve">indihome dan telkomsel sangat bagusssssssssssssssssssssss </t>
  </si>
  <si>
    <t xml:space="preserve"> telkom indonesia umumkan layanan indihome dan telkomsel sudah kembali normal</t>
  </si>
  <si>
    <t>byangin pak satpol pake telkomsel indihome blm kekirim udh mati deluan</t>
  </si>
  <si>
    <t xml:space="preserve"> angelbaabyy padahal aku pake indihome apa telkomsel </t>
  </si>
  <si>
    <t xml:space="preserve"> telkom indonesia persero tbk mengungkapkan seluruh layanan telkomgroup baik fixed broadband termasuk indihome maupun mobile broadband milik telkomsel sudah kembali normal </t>
  </si>
  <si>
    <t xml:space="preserve">ini indihome sama telkomsel kenapa </t>
  </si>
  <si>
    <t xml:space="preserve">hey any indonesians can agree why telkomsel and indihome fuckin slow </t>
  </si>
  <si>
    <t>telkomsel lemot indihome sama sekali gak bisa internetan</t>
  </si>
  <si>
    <t>solved setelah memakai kartu provider lain thanks sekarang indihome masih down</t>
  </si>
  <si>
    <t xml:space="preserve">ini indihome sama telkomsel down lagi kah </t>
  </si>
  <si>
    <t xml:space="preserve">bukan tapi jaringan internet paket kartu dan masa dua nya bermasalah </t>
  </si>
  <si>
    <t xml:space="preserve">hai kak maaf jadi gak nyaman untuk informasi atau keluhan seputar dan indihome silakan menghubungi rekan telkom agar dapat dibantu melalui facebook twitter </t>
  </si>
  <si>
    <t>indihome gak bisa konek internet telkomsel internetnya lemot coba ada theater offline mending nonton theater dah</t>
  </si>
  <si>
    <t>jaringan telkomsel sama indihome kenapa dah jam gue ads zoom yaelah</t>
  </si>
  <si>
    <t xml:space="preserve">ini sinyal internet udah hilang sinyal juga buruk sengaja double team menghalangi kerjaan </t>
  </si>
  <si>
    <t xml:space="preserve">indihome ccd telkomsel sama trs hari ini kuliah lewat zoom </t>
  </si>
  <si>
    <t>area kalsel masih sama tetap dengan konek lelet eih taunya ada</t>
  </si>
  <si>
    <t>cau kacau indihome error eror kelar sudah weekend ini</t>
  </si>
  <si>
    <t xml:space="preserve"> sbg pemakai wifi indihome dan kartu halo memhon untuk telkomsel untuk membebaskan tagihan bln kedepan tidak cukup minta maaf dan perpanjangan pembayaran dan bebas sdh bayar setiap tgl setiap pasti kena denda skrng telkom harus bertanggung jawab </t>
  </si>
  <si>
    <t>indihome telkomsel berulah lagi</t>
  </si>
  <si>
    <t xml:space="preserve">area kalsel dan berulah lagi kan bisa ngerjain tugas </t>
  </si>
  <si>
    <t xml:space="preserve">yampun indihome kenapa berulah lagi sih plis udh berapa lama ini cape bgt wifinya lemot pas pake kuota juga lemot gimana mau mood kerjain tugas </t>
  </si>
  <si>
    <t>kembali lemot area kalimantan selatan</t>
  </si>
  <si>
    <t>indihome telkomsel juga parah bet</t>
  </si>
  <si>
    <t>poin indihome kak bukan poin telkomsel</t>
  </si>
  <si>
    <t xml:space="preserve">indihome sama telkomsel kenapa lagi </t>
  </si>
  <si>
    <t xml:space="preserve">sudah diambang kelelahan datengin kantor minta putus aja ini provider boro boro buka wifi ini paket data telkomsel aja buka twitter muncul gambar bye indihome telkomsel </t>
  </si>
  <si>
    <t xml:space="preserve">mungkin karena aku domisili pulau sumatera imbas gangguannya benar benar sebentar jam hari minggu lalu seterusnya lancar semua baik telkomsel dan indihome </t>
  </si>
  <si>
    <t xml:space="preserve">miin mau nanya dong biar sinyal stabil gimana setting apn nya yang paling bagus min ini sedih banget dahlah indihome lemot mau pake paket internet kartu pun membantu juga </t>
  </si>
  <si>
    <t xml:space="preserve">telkomsel dan indihome kalian masih galat kah </t>
  </si>
  <si>
    <t xml:space="preserve">loading mulu dah telkomsel sama indihome ini duh kapan beresnya sih </t>
  </si>
  <si>
    <t>indihome telogodhog telkomsel telogoreng ajurr gaweane</t>
  </si>
  <si>
    <t xml:space="preserve"> indihome telkomsel ampas</t>
  </si>
  <si>
    <t xml:space="preserve"> gak konek nep telkomsel sama indihome gangguan untuk koneksi luar negeri</t>
  </si>
  <si>
    <t>sumpah dah indihome telkomsel emang dimakan megalodon apa gmn</t>
  </si>
  <si>
    <t>layanan telkom group pulih telkomsel dan indihome kembali normal</t>
  </si>
  <si>
    <t>telkom layanan telkomsel dan indihome sudah kembali pulih   persen</t>
  </si>
  <si>
    <t>telkom pastikan jaringan indihome dan telkomsel sudah kembali normal</t>
  </si>
  <si>
    <t>mau sungkem seluruh indihome telkomsel user udh ledekin dah yaallah nyesel indosat gabener bener</t>
  </si>
  <si>
    <t>gws dah telkomsel ama indihome</t>
  </si>
  <si>
    <t xml:space="preserve">indihome telkomsel trouble slruh indon </t>
  </si>
  <si>
    <t>telkom tlkm sebut jaringan indihome dan telkomsel telah kembali normal</t>
  </si>
  <si>
    <t xml:space="preserve"> pengguna provider selain telkomsel pas telkom dan indihome ada trouble like kasihan gabisa internetan udah balik jaman batu sana pas telkom dan indihome udah bener like bagi hotspot dong kan pake telkom yang cepet sinyalnya janji cuma pake doang </t>
  </si>
  <si>
    <t>indihome telkomsel fix hanb anti</t>
  </si>
  <si>
    <t xml:space="preserve">mengsedih udah  hari telkomsel lemot indihome lemot bisa ngapa in sampe beli kartu berharap lancar sama ajaa ngapa dah </t>
  </si>
  <si>
    <t xml:space="preserve">nangis banget jaringan indihome telkomsel gangguan lagi kali ini sms sama tlpon pun bisa god hamba ldr </t>
  </si>
  <si>
    <t>telkom klaim jaringan indihome dan telkomsel sudah normal</t>
  </si>
  <si>
    <t xml:space="preserve">telkomgroup mengumumkan seluruh layanan internet baik fixed broadband indihome maupun seluler milik telkomsel yang sempat mengalami gangguan telah kembali normal </t>
  </si>
  <si>
    <t xml:space="preserve">mampus malah dibully dipikir gabayar indihome sama telkomsel apa sebulan aja bisa   sendiri buat bayar telkomsel indihome itu baru dari satu orang doang resiko pekerjaan </t>
  </si>
  <si>
    <t xml:space="preserve">bagaimana dan kompensasi atas gangguan yang terjadi dan sampai saat ini layanan indihome belum stabil apakah ada kompensasi lain </t>
  </si>
  <si>
    <t xml:space="preserve"> walaupun hujan kalau saya pakai indihome dan dia pakai telkomsel sama saja operator suka jelous </t>
  </si>
  <si>
    <t xml:space="preserve">aaa seee hiwhiw emng lemotnya bikin emosi udah pake indihome kartunya telkomsel pula </t>
  </si>
  <si>
    <t xml:space="preserve">indihome telkomsel byu babik </t>
  </si>
  <si>
    <t xml:space="preserve">apasih telkomsel indihome gajelas bgt tbtb service </t>
  </si>
  <si>
    <t>telkomsel sama indihome kan error mulu tapi alhamdulillah pas yonk baik baik aja ujan berenti tepat sebelum nya mulai tetangga stop getok getok palu renov kayak menit nya mulai allah emang baik banget selamat malam selamat mimpiin dowoon</t>
  </si>
  <si>
    <t xml:space="preserve">gak cuma indihome sih yang bermasalah tapi juga itb indihome telkomsel byu </t>
  </si>
  <si>
    <t>telkomsel sama indihome jaringannya stabil banget gak pernah gangguan enak daripada yang lain</t>
  </si>
  <si>
    <t>wifi indihome kartuku telkomsel bisa liat gambar twitter tapi tiktok lancar</t>
  </si>
  <si>
    <t xml:space="preserve"> guys are the perfect combo for makes being marah marrrrrrah </t>
  </si>
  <si>
    <t xml:space="preserve">indihome gabisa telkomsel gabisa </t>
  </si>
  <si>
    <t>mau sampai kapan sih indihome telkomsel lemot aaaaaarrghh</t>
  </si>
  <si>
    <t xml:space="preserve"> telkomsel sama indihome yang menjadi indigo jaringannya wahini </t>
  </si>
  <si>
    <t xml:space="preserve"> pass sabar bangettttt hampir ilang mood order makan untuk barusan udh order wkwkwk</t>
  </si>
  <si>
    <t xml:space="preserve"> sabar yaak</t>
  </si>
  <si>
    <t xml:space="preserve"> pass masih mau order makanan baru jam ini proses allah banget</t>
  </si>
  <si>
    <t>kok kompakan banget internetnya bermasalah akses dan kebanyakan resource website luar gak bisa diakses kalau bisa lemot sekali kayak siput</t>
  </si>
  <si>
    <t xml:space="preserve">ini telkomsel errornya sampe jaringan kah cmn indihome lama bgt kayak mau liat foto tuh </t>
  </si>
  <si>
    <t xml:space="preserve"> semoga membantu makasih chandz</t>
  </si>
  <si>
    <t xml:space="preserve"> hai kak maaf jadi gak nyaman untuk informasi atau keluhan seputar dan indihome silakan menghubungi rekan telkom agar dapat dibantu melalui facebook twitter call center telkom   </t>
  </si>
  <si>
    <t>telkomsel gangguan lagi kah sinyal telkomsel ilang indihome juga mati</t>
  </si>
  <si>
    <t>masih gangguan kah gua kok udh normall yak</t>
  </si>
  <si>
    <t>sumpah gws banget buat berdua</t>
  </si>
  <si>
    <t xml:space="preserve">astagfirullah cha doa jelek itu selalu kembali pada diri sendiri bentar lagi indihome kamu putus terus telkomsel mau </t>
  </si>
  <si>
    <t xml:space="preserve">ini telkomsel sama indihome ngeblokir quora apa gimana sih gue buka tadi gak bisa parah banget anjir emang quora situs porno apa ampe diblokir gini </t>
  </si>
  <si>
    <t xml:space="preserve">woi ini indihome nya kenapa tolong masa yutub buffer </t>
  </si>
  <si>
    <t>the struggle when you used indihome and telkomsel real</t>
  </si>
  <si>
    <t xml:space="preserve">hallo pengguna indihome dan telkomsel perbaikan kabel bawah laut itu memakan waktu minimal satu bulan jadi sabar </t>
  </si>
  <si>
    <t xml:space="preserve"> kontol trus udah gitu ada tindakam bullshit babi</t>
  </si>
  <si>
    <t xml:space="preserve"> silakan kakak infokan data berikut via agar dibantu cek dan privasi data terjaga nomor tanggal dan waktu kejadian lokasi kelurahan kecamatan dan kota nomor telkomsel lain yang berkendala tks chandz </t>
  </si>
  <si>
    <t xml:space="preserve"> hai kak maaf jadi nyaman apabila yang dimaksud keluhan jaringan yang menyebabkan akses internet lambat apakah kakak sudah mencoba refresh jaringan dengan cara off kan data service beberapa saat kemudian kan kembali jika sudah dan tetap sama juga </t>
  </si>
  <si>
    <t xml:space="preserve">ini gimana yaa internetnya haloo </t>
  </si>
  <si>
    <t>coba ulangi masa hari lemot amat tapi telkomsel gua lola cuma indihome aja</t>
  </si>
  <si>
    <t xml:space="preserve"> allah ini mah plis sumpah indihome telkomsel parah bgt lag nya </t>
  </si>
  <si>
    <t xml:space="preserve">pls indihome telkomsel jgn ngulah lagi aku mau marathon squid game </t>
  </si>
  <si>
    <t xml:space="preserve">telkom mengungkapkan bahwa layanan internet indihome dan telkomsel telah pulih   lalu bagaimana kabar perbaikan kabel laut jasuka </t>
  </si>
  <si>
    <t xml:space="preserve"> indihome telkomsel</t>
  </si>
  <si>
    <t>aelah woi jelek bgt indihome ama telkomsel</t>
  </si>
  <si>
    <t xml:space="preserve">dienakno rek gangguane dijarno kok nyaman tuman </t>
  </si>
  <si>
    <t>ada kompensasi indihome nih</t>
  </si>
  <si>
    <t xml:space="preserve">indihome adalah perantara untuk mengumpulkan dosa berkat koneksinya sebagian besar penggunanya sering melontarkan kata kata yang berbau umpatan bahkan makian begitupun dengan telkomsel dan </t>
  </si>
  <si>
    <t xml:space="preserve">aku belum dengar berita pelanggan apakah dapat kompensasi tambahan data untuk telkomsel atau gratis tayangan indihome beberapa periode tertentu atau potongan tagihan telkomselhalo atau indihome </t>
  </si>
  <si>
    <t xml:space="preserve">indihome dan telkomsel mohon kerja samanya sebentar aja ini gue drtd mau kuliah gak bisa bisa gara gara gak ada sinyal </t>
  </si>
  <si>
    <t>kabar baik telkom klaim layanan indihome dan telkomsel kembali normal</t>
  </si>
  <si>
    <t xml:space="preserve">telkomsel dan indihome masih kacau nih sinyalnya apa apaan masa download netflix gue bisa play saking lemahnya sinyal </t>
  </si>
  <si>
    <t>gagal intovert gara  indihome sama telkomsel</t>
  </si>
  <si>
    <t xml:space="preserve"> mrfrog indihome nih gangguan klo telkomsel malah lancar</t>
  </si>
  <si>
    <t xml:space="preserve">udh pake wifi indihome ketambahan pake paket data telkomsel udh bisa berkata kata lagi </t>
  </si>
  <si>
    <t xml:space="preserve"> hai kak icha maaf jadi gak nyaman untuk informasi atau keluhan seputar dan indihome silakan menghubungi rekan telkom agar dapat dibantu melalui facebook twitter call center telkom   </t>
  </si>
  <si>
    <t xml:space="preserve"> prkjm telkomsel indihome </t>
  </si>
  <si>
    <t xml:space="preserve">bener bener ini telkomsel indihome </t>
  </si>
  <si>
    <t xml:space="preserve">haloooo ada info seputaran gangguan jaringan atau perawatan jaringan daerah kota pontianak dan sekitarnya </t>
  </si>
  <si>
    <t xml:space="preserve"> pinter banget ikutan sinyal jelek tengah tengah indihome amp telkomsel down jadi biar ketutup karena ramean pengguna tsel indihome pada protes </t>
  </si>
  <si>
    <t>telkomsel indihome sama aja babi</t>
  </si>
  <si>
    <t xml:space="preserve">mau jajan diskon    raena dibolehin sama amp coba pake keduanya ada yang bisa makasii yaa uda bikin aku hemat </t>
  </si>
  <si>
    <t xml:space="preserve"> statisticians belakangan ini layanan indihome dan telkomsel yang sedang mengalami gangguan menjadi salah satu trending topik indonesia nih banyak masyarakat yang mengeluhkannya apakah kalian menjadi salah satu yang terdampak oleh gangguan ini </t>
  </si>
  <si>
    <t xml:space="preserve">semoga pas bsk telkomsel indihome bersahabat </t>
  </si>
  <si>
    <t>gangerti bgt deh ini salah indihome telkomsel apa mbca bikin onar intinya sucks uuuuuuuuu gbs transaksi</t>
  </si>
  <si>
    <t>oalah iya emg paket telkomsel kuakui mihil dibanding provider lain ampun baru tau gara  indihome rumahku sdh konek amp sdh bisa dipake ibuku zoom kirain udh sembuh emg sih indihomenya kuat buat buka genshin klo rumahku iya klo rays gini pasti dpt apolodias</t>
  </si>
  <si>
    <t xml:space="preserve">mjb kaa aslii kartunya telkomsel wifinya indihome lagi lemot semuaa wkwk </t>
  </si>
  <si>
    <t>hai kak setiawan maaf jadi nyaman terkait udah aktivasi tetapi belum aktif paketnya apakah kakak udah mengecek nomor kakak jika udah namun belum ada kakak bisa menghubungi kembali indihome nya kak supaya dibantu lebih lanjut trims zabo</t>
  </si>
  <si>
    <t>semoga lekas sembuh yaa indihome dan telkomsel rudet nih berasa masih jaman gprs</t>
  </si>
  <si>
    <t xml:space="preserve">kemaren sudah ada yang nelp dari indihome amp sudah mengaktivasi nomor saya tapi kenapa masih belum aktif paketnya </t>
  </si>
  <si>
    <t xml:space="preserve">mohon bantuan luurr kalo ada asn protes telkomsel atau indihome lemot tulung keplak ndase sing buanteerr terus arahkan cermin terdekat suwun luurr love you </t>
  </si>
  <si>
    <t>kabar baik pelanggan indihome telkom siapkan kompensasi terkait gangguan internet ada skema via</t>
  </si>
  <si>
    <t>dah internet indihome paket data nya telkomsel lengkap sekali hiduppp ahahahahaaasw</t>
  </si>
  <si>
    <t xml:space="preserve">tapi giliran kita telat sehari aja langsung main diputus aja internet kita padahal masih bulan yang sama pekerjaan kita pake internet kan kena imbasnya kalau kita kena karna internetnya buruk gimana pfft indihome telkomsel mau tanggung jawab </t>
  </si>
  <si>
    <t xml:space="preserve">bayangin betapa sial nya manusia yang pake wifi indihome kartu sim telkomsel </t>
  </si>
  <si>
    <t>indihome amp telkomsel gangguan minggu ceo kompensasi boleh bayar lebih telat</t>
  </si>
  <si>
    <t xml:space="preserve">telkom group memastikan seluruh layanannya baik fixed broadband termasuk indihome maupun mobile broadband milik telkomsel sudah kembali normal dan dapat diakses pelanggan seluruh indonesia </t>
  </si>
  <si>
    <t xml:space="preserve">telkomsel sama indihome udah mulai dowj apa gimana gak bisa ngapa ngapain selain loading mulu hidupin data malah ilang jaringan </t>
  </si>
  <si>
    <t>kok ada org make telkomsel sama indihome</t>
  </si>
  <si>
    <t xml:space="preserve"> telkom group memastikan seluruh layanan indihome dan telkomsel sudah dapat kembali diakses pelanggan seluruh indonesia via</t>
  </si>
  <si>
    <t xml:space="preserve">aku yang tinggal papua cuma bisa pake indihome dan telkomsel tersinggung baca reply mbaknya </t>
  </si>
  <si>
    <t xml:space="preserve">aku yang tinggal papua cuma bisa pake indihome dan telkomsel menangis membaca ini </t>
  </si>
  <si>
    <t>kasian hoax bikin artikel terus disebar gini itu video  tahun lalu ada youtube dan udah ditonton  jt orang</t>
  </si>
  <si>
    <t>kampret dapet skin silvanna karena telkomsel dan indihome membuat aku afk akan maafkan</t>
  </si>
  <si>
    <t>telkom pastikan seluruh layanan telkomsel dan indihome sudah kembali normal</t>
  </si>
  <si>
    <t xml:space="preserve">telkom group memastikan seluruh layanan indihome dan telkomsel sudah dapat kembali diakses pelanggan seluruh indonesia </t>
  </si>
  <si>
    <t>hai kak pahlul maaf untuk informasi atau keluhan seputar dan indihome silakan menghubungi rekan telkom agar dapat dibantu melalui facebook indihome twitter indihome atau call center telkom   tks kia</t>
  </si>
  <si>
    <t>internet bisa diakses jaringan indihome masih error tidak bisa login</t>
  </si>
  <si>
    <t xml:space="preserve">telkom menyebutkan koneksi layanan internet indihome dan telkomsel sudah kembali normal per hari ini jumat   ini penjelasannya </t>
  </si>
  <si>
    <t>telkomsel ama indihome knp dah</t>
  </si>
  <si>
    <t>internet indihome telkomsel pulih kabel laut rampung oktober</t>
  </si>
  <si>
    <t>wifi kosan wifi kantor pusat wifi kantor cabang indihome kartu gue telkomsel simpati wkwkwk loyal banget sih gue ama telkom grup wkwk</t>
  </si>
  <si>
    <t xml:space="preserve"> indihome doang trus kartu telkomsel gmna ada kompensasi kah kita kerja jga mengandalkan jaringan jga</t>
  </si>
  <si>
    <t xml:space="preserve">telkom menyebutkan koneksi layanan internet indihome dan telkomsel sudah kembali normal per hari ini jumat   ini penjelasan telkom </t>
  </si>
  <si>
    <t xml:space="preserve">waktu kemarin itu kan indihome amp telkomsel down mulu sampe trending disini katanya ada masalah dibawah laut udah gitu pas bgt minggu pts </t>
  </si>
  <si>
    <t>viral video hiu gigit kabel jadi penyebab gangguan indihome ini faktanya lewat</t>
  </si>
  <si>
    <t xml:space="preserve">akhir  ini telkomsel sama indihome kok selalu ngelek </t>
  </si>
  <si>
    <t>indihome dan telkomsel sudah bisa diakses seperti sediakala</t>
  </si>
  <si>
    <t>hoaks gangguan indihome telkomsel karena kabel digigit ikan hiu video lengkap klik youtube tribun jateng</t>
  </si>
  <si>
    <t xml:space="preserve"> hai kak maaf jadi gak nyaman untuk informasi atau keluhan seputar indihome silakan menghubungi rekan telkom agar dapat dibantu melalui facebook twitter call center telkom   semoga membantu makasih zabo</t>
  </si>
  <si>
    <t>telkom layanan indihome dan telkomsel sudah kembali normal</t>
  </si>
  <si>
    <t>tdk tau brp kali laporkan tetap aja tdjnada solusi ada anak terganggu sekolah dan pekerjaan tertunda</t>
  </si>
  <si>
    <t xml:space="preserve"> hai kak moenthe seputar keluhan atau kendala layanan indihome silakan hubungi twitter indihome atau call center   semoga membantu makasih lin</t>
  </si>
  <si>
    <t xml:space="preserve">telkom menyampaikan bahwa layanan internet indihome dan telkomsel pulih   perusahaan tetap akan memberikan kompensasi kepada pengguna yang terkena dampak </t>
  </si>
  <si>
    <t>internet indihome dan telkomsel gangguan ini penyebabnya tekno</t>
  </si>
  <si>
    <t xml:space="preserve">layanan indihome dan telkomsel mengalami gangguan akhir pekan lalu induk usaha telkom pun menyiapkan kompensasi untuk pelanggan indihome </t>
  </si>
  <si>
    <t>halo layanan kalian aneh banget sii saya berlangganan tapi masa harus akses lewat kuota telkomsel atau indihome diluar kedua itu saya ditolak terus maksudnya ini gimana yaaa</t>
  </si>
  <si>
    <t>biasa beli kuota telkomsel sebulan sekali buat dipake kalo lagi luar rumah akhirnya bulan ini udah isi ulang kuota sampe kali gara gara indihome pukimak</t>
  </si>
  <si>
    <t xml:space="preserve"> kalian ada berpikir tifak soal kepentingan anak sekolah dan pekerjaan online </t>
  </si>
  <si>
    <t xml:space="preserve"> usman kenapa erick thorir sis emang bumn apa karna telkomsel </t>
  </si>
  <si>
    <t xml:space="preserve">nold masa adek aldo pas kabel internet telkomsel sama indihome bawah laut kemaren bermasalah dia ngomongnya gini kenapa bermasalah anying digigit hiu anying gue gak berhenti ngakak ampe hari ini </t>
  </si>
  <si>
    <t>layanan sempat down telkomsel klaim internet indihome sudah pulih</t>
  </si>
  <si>
    <t xml:space="preserve"> telkomsel sama indihome knp sih ente bikin pgn ngmng kasar aja</t>
  </si>
  <si>
    <t xml:space="preserve">perasaan gangguan indihome amp telkomsel kenapa ikutan busuk begini </t>
  </si>
  <si>
    <t xml:space="preserve">untuk informasi atau keluhan seputar indihome silakan menghubungi rekan telkom agar dapat dibantu melalui facebook indihome twitter indihome atau call center telkom   tks kia </t>
  </si>
  <si>
    <t>setelah publik diramaikan dengan berita down nya jaringan telkomsel amp indihome baru baru ini informasi susulan terkait layanan internet kembali ramai sedulur tahu tidak ada kabar menghebohkan bahwa layanan internet akan mati total pada dini hari hingga mendatang</t>
  </si>
  <si>
    <t>konon katanya indihome amp telkomsel baru bisa normal minim minggu lagi woww woww huehueh</t>
  </si>
  <si>
    <t xml:space="preserve">hai kak maaf jadi gak nyaman untuk informasi atau keluhan seputar dan indihome silakan menghubungi rekan telkom agar dapat dibantu melalui </t>
  </si>
  <si>
    <t xml:space="preserve">indihome telkomsel orbit normal ndasmuuuu </t>
  </si>
  <si>
    <t>jgn berhenti sampai situ pak kalau bisa app ini jadi ktp sim bpjs rekening jenius npwp kis prakerja pln telkomsel indihome member gym kartu mart kopken</t>
  </si>
  <si>
    <t>nga indihome nga telkomsel nga firstmedia pada mabok semua</t>
  </si>
  <si>
    <t xml:space="preserve">jaga sore kemarin pasien rame telpon igd rusak mau konsul mesti beli paket telpon konsul via mesti nongkrong literally depan igd krn ngirim gambar gagal trs fyi paket internet telkomsel nyampe rumah wifi indihome buka google pun lama sinyal telkomsel dpt </t>
  </si>
  <si>
    <t>indihome amp telkomsel masih luemot banget sedang mempertimbangkan utk ganti provider</t>
  </si>
  <si>
    <t xml:space="preserve">kartu perdana telkomsel wifi indihome kelarrr </t>
  </si>
  <si>
    <t>ini telkomsel indihome kunaon deui anying</t>
  </si>
  <si>
    <t xml:space="preserve">gagal interview gara gara indihome telkomsel itu </t>
  </si>
  <si>
    <t>salah bnget wifi indihome kartu telkomsel kalo ngadat kan barengan asu</t>
  </si>
  <si>
    <t xml:space="preserve">indihome telkomsel bermasalah yaaa blkgn ini </t>
  </si>
  <si>
    <t xml:space="preserve">ini telkomsel dan indihome lagi jelek apa gimana sih </t>
  </si>
  <si>
    <t>telkomsel dan indihome kombinasi yang busuk memang</t>
  </si>
  <si>
    <t>gara gara indihome sama telkomsel enggaa jadi interview lag paraaaaaaahhhhhhh</t>
  </si>
  <si>
    <t>perkiraan indihome amp telkomsel perbaikan sebulan wilayah terdampak gamas</t>
  </si>
  <si>
    <t xml:space="preserve">halo pake provider indihome apa masi down telkomsel kah </t>
  </si>
  <si>
    <t xml:space="preserve"> peang dibohongi</t>
  </si>
  <si>
    <t xml:space="preserve">dan plis dong plis plis plis ini gue bisa dimarahin </t>
  </si>
  <si>
    <t>hoaks ini bukan foto perbaikan kabel bawah laut telkomsel amp indihome</t>
  </si>
  <si>
    <t xml:space="preserve"> tempat kalian telkomsel indihome bermasalah </t>
  </si>
  <si>
    <t xml:space="preserve">indihome dan telkomsel separah itukah </t>
  </si>
  <si>
    <t xml:space="preserve">btw gara gara minggu kmrn indihome telkomsel lemot dan red sky police uni juga tayang jadi ngerewatch goblin dah masih nyimpen kangen gong yoo ngedrama huhu dan kangen bromance chaotic and lovey dovey macem doggaebi and jeoseung saja ahjussi </t>
  </si>
  <si>
    <t xml:space="preserve">telkomsel sama indihome masih gangguan kah sesusah itu intermetan hari ini </t>
  </si>
  <si>
    <t xml:space="preserve">kira kira kapan selesai proyek bawah laut nya kak saya pakai indihome dan telkomsel jaringannya sama  down kasian anak saya gak bisa nonton cocomelon jadi uring uringan video buffering terus </t>
  </si>
  <si>
    <t xml:space="preserve"> pelssy net pasti alatnya telkomsel amp indihome made china </t>
  </si>
  <si>
    <t>dua foto perbaikan kabel bawah laut telkomsel dan indihome yang beredar ternyata hoaks</t>
  </si>
  <si>
    <t>emang lagi bermasalah telkomsel ama indihome katanya</t>
  </si>
  <si>
    <t>indihome telkomsel dan anak buahnya segala tetekbengek nya wkwkwk</t>
  </si>
  <si>
    <t xml:space="preserve">huwaduh tapi telkomsel bilang udah pulih dan normal kembali kenyataannya mah beloman normal sama sekali ini haduh </t>
  </si>
  <si>
    <t xml:space="preserve"> mana pernah</t>
  </si>
  <si>
    <t xml:space="preserve"> pbg</t>
  </si>
  <si>
    <t xml:space="preserve">gak ada kompensasi sama sekali </t>
  </si>
  <si>
    <t xml:space="preserve"> sorry again for the glitch countdown disolved fox amp disney channel due connectivity issue isp telkomgroup indihome telkomsel calulating this countdown feed sorry for the apologizes inconvidence stay tune for more information </t>
  </si>
  <si>
    <t xml:space="preserve">pengecekan bisa lebih akurat makasih mia </t>
  </si>
  <si>
    <t xml:space="preserve"> agar dibantu cek lebih lanjut dan privasi data terjaga nomor alamat kelurahan kecamatan dan kota nomor telkomsel lain yang berkendala jika saat ini sedang berada lokasi yang berkendala bisa dikirimkan long lat yang terdapat google maps agar </t>
  </si>
  <si>
    <t xml:space="preserve">hai kak dhika maaf jadi nyaman terkait keluhan akses internet lambat apakah sebelumnya sudah mencoba refresh jaringan dengan cara off kan data service beberapa saat kemudian kan kembali jika sudah dan tetap sama silakan kakak infokan data berikut via </t>
  </si>
  <si>
    <t>min ada kompensasi ndak wkwkwk</t>
  </si>
  <si>
    <t>min dan min ini kok jaringan nya lelet banget yaa padahal aku bayar indihome selalu tanggal gapernah telat</t>
  </si>
  <si>
    <t>harusnya bebasin biaya langganan nih bulan ini</t>
  </si>
  <si>
    <t xml:space="preserve">ancaman yang nyata itu bukan pki telkomsel dan indihome yang down sampe dipake kerja berhari  </t>
  </si>
  <si>
    <t>indihome telkomsel dan masih ngajak gelut</t>
  </si>
  <si>
    <t>fup indihome abis telkomsel nya tai juga seru sekali hidup ini nonton yotube    aja buffering</t>
  </si>
  <si>
    <t>halo kak maaf jadi nyaman mengenai keluhan akses internet pastiin udah coba off lalu kan data service kalo udah tapi masih sama yuk nomor tanggal kejadian lokasi kejadian dan nomor lain yang berkendala sama biar bisa dibantu pengecekan makasih beny</t>
  </si>
  <si>
    <t>diluar pake telkomsel dirumah pake indihome definisi hari perkontolan</t>
  </si>
  <si>
    <t xml:space="preserve">dari kemarinnn indihome gue kaga lemot kaga bermasalahhh dan gue berharap jangan sampe lahh dini hari langsung bermasalahh hufftt untung masih ada yang sinyal nya pollll terussss </t>
  </si>
  <si>
    <t>indihome telkomsel tolol bgt dah</t>
  </si>
  <si>
    <t xml:space="preserve">emg bener tgl indihome sama telkomsel mati total sampe tgl </t>
  </si>
  <si>
    <t xml:space="preserve">the reason why internet error inspiration day when the internet has problems indihome and telkomsel </t>
  </si>
  <si>
    <t xml:space="preserve">indihome ama telkomsel punya masalah hidup ape sih </t>
  </si>
  <si>
    <t xml:space="preserve"> kak apakah wifi yang digunakan adalah indihome jika silakan konfirmasi melalui contact center   twitter facebook indihome web email customercare makasih ghia</t>
  </si>
  <si>
    <t xml:space="preserve">sabar banget gue pake telkomsel indihome terlepas lagi rame tapi kan aing bayar sedangkan kerja kudu pake internet </t>
  </si>
  <si>
    <t>bener lagi masalah kirain mah gue doang dari abis error hari senin kagak bisa netflix sampe skrg</t>
  </si>
  <si>
    <t>tai anjing kalian</t>
  </si>
  <si>
    <t xml:space="preserve"> pbg lha uda bayar indihome telkomsel berjuta juta tiap bulan msh disuruh nyelam jelas protes inet lemot peduli telkom gmn cara benerinnya </t>
  </si>
  <si>
    <t>kabagean oge gening lemotnya indihome dan telkomsel</t>
  </si>
  <si>
    <t xml:space="preserve">internetnya trouble lagi kah indihome dan telkomsel nii </t>
  </si>
  <si>
    <t>hai kak damanik maaf terkait kendala koneksi internet sudah coba untuk off airplane mode atau data service tetap sama boleh infoin dan telkomsel lain berkendala via agar mimin bantu lebih lanjut dan privasi data terjaga tks kia</t>
  </si>
  <si>
    <t xml:space="preserve">ciri ciri manusia tersabar nowadays user indihome dan telkomsel pada saat yang bersamaan dan adalah manusia kehilangan kesabaran tsb </t>
  </si>
  <si>
    <t xml:space="preserve"> pbg setuju</t>
  </si>
  <si>
    <t>gabisa hotspotin laptop mau buka valorant error terus gabisa load giliran pake wifi indihome gabisa karena lemot harus pke data datanya malah gajelas</t>
  </si>
  <si>
    <t xml:space="preserve">ini indihome telkomsel joinan trouble </t>
  </si>
  <si>
    <t xml:space="preserve">dituduh selingkuh karena bales chat lama ingat kabel internet telkomsel indihome gigit hiu </t>
  </si>
  <si>
    <t xml:space="preserve"> pbg telat bayar kan denda nih kalo kalian dibayar tanggung jawab lelah gak lelah kan dibayar dari semua bayaran bulanan para pengguna beserta denda telat tadi ini nyemplung laut jualan jasa gak ada urusannya sama pengguna mau didigigit megalodon penting udah bayar</t>
  </si>
  <si>
    <t xml:space="preserve"> ilah telkomsel indihome</t>
  </si>
  <si>
    <t xml:space="preserve"> vtuber viewers can out they would riot front indihome telkomsel for their creators</t>
  </si>
  <si>
    <t xml:space="preserve">jadi jam saya ingin menggunakan aplikasi discord menggunakan provider telkomsel tapi tiba tiba disconnect sendiri sampai sekarang tidak bisa connect sedangkan user indihome bisa apakah ini dari pihak telkomselnya </t>
  </si>
  <si>
    <t xml:space="preserve"> hai kak fithozee maaf jadi gak nyaman untuk informasi atau keluhan seputar indihome silakan menghubungi rekan telkom agar dapat dibantu melalui facebook twitter call center telkom   </t>
  </si>
  <si>
    <t xml:space="preserve"> iya betul kak indihome dan telkomsel kebetulan</t>
  </si>
  <si>
    <t xml:space="preserve">udah coba restart dan network tapi masih sama switch indihome data seluler juga masih sama </t>
  </si>
  <si>
    <t>telkomsel indihome emang visinya jadi provider tertolol seindonesia</t>
  </si>
  <si>
    <t>aku marah seharian jam segini jadi punya tenaga lagi buat kerja dahlah aku musuhan sama jenius sama indihome sama telkomsel</t>
  </si>
  <si>
    <t>emang indihome sama telkomsel gaada bedanya asuuu</t>
  </si>
  <si>
    <t xml:space="preserve"> david sorry uncomfortable for information complaints about and indihome please contact telkom partners facebook twitter telkom call center   thanks chandz</t>
  </si>
  <si>
    <t xml:space="preserve"> official ahahhahahahqhhwhqhqhah</t>
  </si>
  <si>
    <t xml:space="preserve"> official fyi</t>
  </si>
  <si>
    <t xml:space="preserve">malem mas mba admin mau tanya dong bsk beneran jaringan telkomsel atau wifi dari indihome bakal susah sinyal </t>
  </si>
  <si>
    <t>zoom rent amp upgrade trusted legal fastresp for order sewa zoom premium murah upgrade zoom murah premium aplikasi prem indihome telkomsel giring indosat anies mahasiswa rendy</t>
  </si>
  <si>
    <t>zoom rent amp upgrade trusted legal fastresp for order sewa zoom premium murah upgrade zoom murah premium aplikasi prem indihome telkomsel giring indosat anies mahasiswa rendhy</t>
  </si>
  <si>
    <t xml:space="preserve">vpn jadi makin berasa manfaatnya pas jaringan telkomsel sama indihome bermasalah gini </t>
  </si>
  <si>
    <t>woy asli ini telkomsel sama indihome ngajak ribut deh tengah malem</t>
  </si>
  <si>
    <t xml:space="preserve"> official ahhahahahahaha</t>
  </si>
  <si>
    <t xml:space="preserve"> official official ngumpul bertiga antri kita pukul an</t>
  </si>
  <si>
    <t xml:space="preserve"> pbg telkomsel kan jual layanan konsumen juga bayar harusnya kalo ada gangguan konsumen mendapat ganti rugi ingat pembayaran tetap jalan </t>
  </si>
  <si>
    <t>indihome sucks currently some connections are not possible all others very slow</t>
  </si>
  <si>
    <t>kemarin mah indihome doang tic sekarang provider telkomsel</t>
  </si>
  <si>
    <t xml:space="preserve">ini kenapa sih pada ngeluh gak bisa update karena gangguan indihome dan telkomsel boro  mikirin update ios kirim chat aja pake muter  mampir mall dulu kali baru terkirim </t>
  </si>
  <si>
    <t xml:space="preserve">sumph masalahnya kartu telkomsel and indihome tuh bukan murah loh fee nya harusnya gak abal ini anj exploitative bgt mana kalau wifi kan ganti provider gak segampang beli baju ganti kartu takes lot pre set bikin org males jugaa </t>
  </si>
  <si>
    <t xml:space="preserve">indihome telkomsel kontol betul </t>
  </si>
  <si>
    <t>telkomsel indihome dahlah</t>
  </si>
  <si>
    <t xml:space="preserve">lumayan juga dapet gratis subret disney hotstar selama setahun gara  pake kartu halo tapi mending telkomsel bilangin dah sodaranya tuh indihome kalo bisa gratisin juga tagihan internet </t>
  </si>
  <si>
    <t xml:space="preserve">woooi mana ini internetnya indihome lemot beralih hotspot paket data malah bisa akses sama sekali hadehh serba salah katanya udah dibenahin masalahnya malah jadi gini dah apaan banget </t>
  </si>
  <si>
    <t xml:space="preserve"> pbg </t>
  </si>
  <si>
    <t>telkomsel indihome kenal</t>
  </si>
  <si>
    <t xml:space="preserve">sedangkan pake kuota alhmdllh aman lumayan niat pasang wifi biar istri seneng internetan malah nambah pusing yang ada dikira lebih baik ternyata ngga sama sekali </t>
  </si>
  <si>
    <t xml:space="preserve">butuh waktu sampai sebulan untuk memperbaiki kabel laut jasuka yang sempat bikin layanan indihome dan telkomsel down pada minggu ini penjelasan telkom </t>
  </si>
  <si>
    <t xml:space="preserve">waktunya minjam emak gue buat tethering karena ini indihome sama telkomsel kenapa </t>
  </si>
  <si>
    <t>demi rabb indihome sama telkomsel menguras emosi</t>
  </si>
  <si>
    <t>indihome sama telkomsel bikin marrrahhhhhh</t>
  </si>
  <si>
    <t xml:space="preserve"> kalo lelet terus gue pindah haluan bnrn </t>
  </si>
  <si>
    <t xml:space="preserve">wifi pake indihome kartu data pake telkomsel sama </t>
  </si>
  <si>
    <t xml:space="preserve"> buzzer indihome amp telkomsel turun gunung</t>
  </si>
  <si>
    <t xml:space="preserve"> pbg anda bayar berapa sama telkom </t>
  </si>
  <si>
    <t xml:space="preserve">pov you user indihome telkomsel confused speed  kbps </t>
  </si>
  <si>
    <t>sebel bgt mau send indihome telkomsel lemot bgt parah gila</t>
  </si>
  <si>
    <t xml:space="preserve"> pbg kan ngk tiap hari ini kerjanya begitu </t>
  </si>
  <si>
    <t>download speed indihome gak ada  kb telkomnyet juga beberapa situs bisa diakses apa apan sih</t>
  </si>
  <si>
    <t>mengapa saya pengguna indihome dan telkomsel secara bersamaan</t>
  </si>
  <si>
    <t xml:space="preserve">beli perdana cuma pengen coba netflix apa engga dan ternyata iya bisa indihome telkomsel netflix kebuka </t>
  </si>
  <si>
    <t xml:space="preserve">nek ksel leren merem turu rebahan ojo njalok rabi sek cantik ngertio ndunyo sek geger goro indihome karo telkomsel sek dandani pdo kyok awakmu seng angel kon dandan </t>
  </si>
  <si>
    <t xml:space="preserve">indihome telkomsel nice </t>
  </si>
  <si>
    <t xml:space="preserve">katanya cuma jaringan indosat telkomsel axis indihome </t>
  </si>
  <si>
    <t xml:space="preserve">ini yang terdampak dimana aja soalnya kota aku lancar  aja serumah make telkomsel temen juga yang make indihome lancar kasian yang terdampak </t>
  </si>
  <si>
    <t>emang indihome telkomsel anjing bgt</t>
  </si>
  <si>
    <t>byu indihome telkomsel ngapasih anjing kuliah ini astaga</t>
  </si>
  <si>
    <t xml:space="preserve">semua anak perusahaannya telkom kayaknya jelek bgt deh sinyalnya jujur dari indihome telkomsel sama </t>
  </si>
  <si>
    <t xml:space="preserve"> pbg emang udah resiko pekerjaannya</t>
  </si>
  <si>
    <t>capek bgt internet dirumah wifi indihome kartu telkomsel byu wkwk bye internet</t>
  </si>
  <si>
    <t xml:space="preserve">ini indihome telkomsel lemot lagi kah </t>
  </si>
  <si>
    <t>palak loh aku indihome kekgn telkomsel pun kekgini kek taik</t>
  </si>
  <si>
    <t>gak cuma indihome njir telkomsel juga gua meeting aja bisa liat share screen akhirnya gua pake smartfren anjir buat kerja dan meeting doang</t>
  </si>
  <si>
    <t xml:space="preserve">ikan hiu santap kabel indihome telkomsel kesetin google hahaha </t>
  </si>
  <si>
    <t>indihome juga gitu dari kemarin kemarin sampe sekarang</t>
  </si>
  <si>
    <t xml:space="preserve">telkomsel amp indihome tolong kerjasamanya </t>
  </si>
  <si>
    <t xml:space="preserve">wifi pake indihome paket data pake telkomsel menghela napas aja sih gengs </t>
  </si>
  <si>
    <t xml:space="preserve">sinyal nya kenapa sihh anjirrr cape banget sama indihome amp telkomsel </t>
  </si>
  <si>
    <t>dan tolong kerjasamanya indihome lagi gajelas jaringan tsel juga ikut kacau</t>
  </si>
  <si>
    <t>sebulan nunggu sinyal amp indihome kembali normal</t>
  </si>
  <si>
    <t>telkomsel sucks indihome worst</t>
  </si>
  <si>
    <t>pengecekan lebih lanjut dari jenius namun kami informasikan jika untuk provider yang digunakan adalah telkomsel atau jaringan indihome jika masih terkendala untuk akses silahkan bisa melakukan konfirmasi pihak provider terkait kendala akses tersebut rbn</t>
  </si>
  <si>
    <t xml:space="preserve">asu lah indihome sama telkomsel gabener lagi capek akutu </t>
  </si>
  <si>
    <t>indihome dan telkomsel jgn berulah pliss</t>
  </si>
  <si>
    <t>astaghfirullah udah ditahan tahan buat gak ngeluh akhirnya ngeluh juga telkomsel indihome mampus</t>
  </si>
  <si>
    <t xml:space="preserve">seperti yang diketahui bahwa pada hari minggu   sebagian internet telkom dengan produknya indihome dan jaringan telkomsel mengalami gangguan hal itu dikarenakan ada gangguan pada kabel data fiber optik bawah laut jasuka ruas batam dan pontianak </t>
  </si>
  <si>
    <t xml:space="preserve">berasa sing makek telkomsel indihome kyak dpet cuma  </t>
  </si>
  <si>
    <t>yaallah capek bgt tiap vidcall pake indihome telkomsel lawan bicara nya pasti hah ngomong apasih gajelas saking putus nya</t>
  </si>
  <si>
    <t>hai kak untuk informasi atau keluhan seputar indihome silakan menghubungi rekan telkom agar dapat dibantu melalui facebook twitter call center telkom   semoga membantu makasih zabo</t>
  </si>
  <si>
    <t xml:space="preserve">untuk wifi indihome gmna min </t>
  </si>
  <si>
    <t xml:space="preserve">punya telkomsel halo dan rumah kosan dan kantor pake wifi indihome </t>
  </si>
  <si>
    <t xml:space="preserve">hampir seminggu indihome amp telkomsel gangguan ternyata gara gara ini </t>
  </si>
  <si>
    <t xml:space="preserve">pengguna telkomsel atau indihome nih pasti </t>
  </si>
  <si>
    <t>ketika melihat jaringan indihome dan telkomsel</t>
  </si>
  <si>
    <t xml:space="preserve">viral video perjuangan petugas perbaiki kabel bawah laut jaringan indihome dan telkomsel down </t>
  </si>
  <si>
    <t>tggl user indihome telkomsel say goodbye</t>
  </si>
  <si>
    <t xml:space="preserve">semua pelanggan telkomsel donk masa indihome </t>
  </si>
  <si>
    <t>indihome and telkomsel you guys have one job</t>
  </si>
  <si>
    <t xml:space="preserve">owalaaaaahhh hahahahahhahahahaha ganti rugi macam gimanaaaaaaaaa yang ada pelanggan tetap rugi bambaaaaaanggggggggg emang nya datang kantor kalian itu gag butuh biaya gag pake waktu capek deh </t>
  </si>
  <si>
    <t xml:space="preserve">astagaaa ada aja drama yang tayang setelah nasi goreng toefl firda sekarang telkomsel indihome diramaikan oleh cashback  </t>
  </si>
  <si>
    <t xml:space="preserve">oalah indihome telkomsel lagi bermasalah </t>
  </si>
  <si>
    <t>combo paling mantap wifi indihome sekeluarga pake telkomsel sedap</t>
  </si>
  <si>
    <t>indihome dan telkomsel sempat gangguan jaringan perbaikan dilakukan</t>
  </si>
  <si>
    <t xml:space="preserve">telkomsel indihome berantem aja lah </t>
  </si>
  <si>
    <t xml:space="preserve">indihome dan telkomsel cacad banget </t>
  </si>
  <si>
    <t>memang taik kau bayangkan sialnya udah aku pake indihome pake lagi telkomsel</t>
  </si>
  <si>
    <t>watching hospital playlist special but internet connection bad thank you telkomsel thank you indihome</t>
  </si>
  <si>
    <t xml:space="preserve">aku kira lemot cuma indihome sama telkomsel ternyata im  ikut ikut </t>
  </si>
  <si>
    <t xml:space="preserve">aaaa samaan aku juga pakai telkomsel wifi rumah pakai indihome telkomsel nya nggak ada sinyal sama sekali kalau wifi masih bisa yah meskipun lemot </t>
  </si>
  <si>
    <t xml:space="preserve">btw ada udh dapet apresiasi dari telkomsel aku udah dong blm tau nih indihome kasi apresiasi apaan </t>
  </si>
  <si>
    <t xml:space="preserve">ini telkomsel ikut kena nerf kayak indihome apa gimana </t>
  </si>
  <si>
    <t xml:space="preserve">sinyal sama ngehek </t>
  </si>
  <si>
    <t xml:space="preserve">telkomsel down indihome down ini indosat kok ikut an juga </t>
  </si>
  <si>
    <t xml:space="preserve">tak kenal lelah maintenance dalam mengatasi gangguan didasar laut kemarin </t>
  </si>
  <si>
    <t xml:space="preserve">indihome ngadat telkomsel lelet indosat melu melu ngadat padahal ini kota ngene kok meh gawe silicon valley </t>
  </si>
  <si>
    <t xml:space="preserve">telkomsel indihome lancarnya kalo pke vpn </t>
  </si>
  <si>
    <t xml:space="preserve">tolong telkomsel sama indihome lagi ngapa dah minggu ini bikin emosi mau youteban aja udah kaya jaman ngewarnet tahun  an buffernya </t>
  </si>
  <si>
    <t xml:space="preserve"> menyalahkan ini semua telkomsel dan indihome pepek males bat</t>
  </si>
  <si>
    <t>pake telkomsel sama indihome emg kombinasi sempurna</t>
  </si>
  <si>
    <t xml:space="preserve">ini drop lagi yaa telkomsel sama indihome </t>
  </si>
  <si>
    <t>ganggu</t>
  </si>
  <si>
    <t>ini indihome sama telkomsel aku santet yhhhh</t>
  </si>
  <si>
    <t xml:space="preserve">iiihh iya pasti pake indihome telkomsel </t>
  </si>
  <si>
    <t>wifi pake indihome data pake telkomsel nuhun pisan cepet pisan ieu</t>
  </si>
  <si>
    <t>harusnya disaat  operator segede dan segala anak  nya pada error ini saat nya operator provider lain pada gembar gembor marketing tbk bukannya diem aeee</t>
  </si>
  <si>
    <t xml:space="preserve">besok indihome sama telkomsel beneran bakal lelet daritadi indihome udh mulai lelet banget yaampun </t>
  </si>
  <si>
    <t>baru ngeh internet telkomsel juga terganggu bisa diakses sama sekali kirain indihome doang</t>
  </si>
  <si>
    <t>indihome telkomsel back normal</t>
  </si>
  <si>
    <t xml:space="preserve">tolong indihome dan telkomsel kapan normal nya </t>
  </si>
  <si>
    <t xml:space="preserve">ada habar jar indihome telkomsel dan indosat kena hilang jaringan dari tgl sampai awal bulan bujur lah wal </t>
  </si>
  <si>
    <t xml:space="preserve">plis ntar pas teuday tolong banget indihome sama telkomsel jangan ada masalah </t>
  </si>
  <si>
    <t>janjian mulu lemot nya minta ampunnnnn</t>
  </si>
  <si>
    <t xml:space="preserve">jujur gabisa bedain jaringan dan pas gangguan ato ngga soalnya keknya selalu butut </t>
  </si>
  <si>
    <t>wifi indihome provider telkomsel selamat kamu jadi orang goa</t>
  </si>
  <si>
    <t>ini telkomsel sama indihome kok pada lelet semua</t>
  </si>
  <si>
    <t xml:space="preserve"> justru krn ngga bilang spesifik kebijakan kyk gimana bikin narasi bangun jadi ketaker dari awal dibahas indihome ngapain ngomongin telkomsel </t>
  </si>
  <si>
    <t>wingi telkomsel sak indihome saiki pln hmm</t>
  </si>
  <si>
    <t xml:space="preserve"> semua gara sama bikin rusuh</t>
  </si>
  <si>
    <t>indihome telkomsel anjing gimana kalo kabtor bakar</t>
  </si>
  <si>
    <t xml:space="preserve">lelet lagi indihome dan telkomsel </t>
  </si>
  <si>
    <t>telkomsel indihome kek taik</t>
  </si>
  <si>
    <t>telkomsel indihome gmn sih tugasku banyak bgt sumpah demi allah ada deadline nanti pake data gabisa apalagi wifi halah anjing</t>
  </si>
  <si>
    <t xml:space="preserve">indihome sama telkomsel ngapa siii susah banget sinyalnya </t>
  </si>
  <si>
    <t>anjing lah kontol indihome telkomsel kontol</t>
  </si>
  <si>
    <t>hambatan wifi indihome kartu telkomsel</t>
  </si>
  <si>
    <t>wifi pake indihome data pake telkomsel</t>
  </si>
  <si>
    <t xml:space="preserve">admin twitter telkomsel sama indihome udah hari kira kira kena mental </t>
  </si>
  <si>
    <t xml:space="preserve"> igaluh provider burik pakai sis </t>
  </si>
  <si>
    <t>when you using indihome telkomsel and jenius and you can even tell which one all them having trouble</t>
  </si>
  <si>
    <t xml:space="preserve">emg bener besok indihome sama telkomsel mati total sampe tgl ini ibuku ngomong terus takutnya korban tiktok </t>
  </si>
  <si>
    <t xml:space="preserve">kombo stres sekarang itu internet rumahnya pake indihome dan hapenya pake telkomsel padahal telkomsel paling bagus tapi kasus kaya gini jadi suram </t>
  </si>
  <si>
    <t xml:space="preserve">wifi indihome gimana oiiii ngeleg bet dah gue semarang tepatnya sampangan deket pdam gue pake telkomsel tengah kota besar malah maknya gue pake wifi indihome trus gue harus ganti kartu atau gmn tolong perbaiki jaringan telkomsel daerah sampangan </t>
  </si>
  <si>
    <t xml:space="preserve">halahh </t>
  </si>
  <si>
    <t xml:space="preserve">dikit kalo salah sampe rebu dah </t>
  </si>
  <si>
    <t xml:space="preserve">ehh kok enak </t>
  </si>
  <si>
    <t xml:space="preserve">sempat beredar isu tentang putusnya kabel bawah laut yang menyebabkan jaringan internet indihome dan telkomsel terganggu akibat tergigit oleh ikan hiu sejak minggu sore </t>
  </si>
  <si>
    <t>wifi indihome gimana oiiii ngeleg bet dah gue semarang tepatnya sampangan pake telkomsel aja leg bgt trus gue harus ganti kartu atau gmn udah sabar banget beberapa hari ini tolong lahhhhh</t>
  </si>
  <si>
    <t>wifi indihome gimana oiiii ngeleg bet dah gue semarang tepatnya sampangan pake telkomsel aja leg bgt trus gue harus ganti kartu atau gmn parah lama selama ini kahhh</t>
  </si>
  <si>
    <t>untung bkn cutomer indihome atawa telkomsel</t>
  </si>
  <si>
    <t>seriusan ini indihome sama telkomsel masih belum bener juga apa gimana dah</t>
  </si>
  <si>
    <t xml:space="preserve"> cipeng dari jumat malam minggu komplain dan masih lemot pengguna indihome dan telkomsel ini mau nyerah </t>
  </si>
  <si>
    <t xml:space="preserve">kompensasi pengguna kartu paket data min kan kemarin indihome kena denda pembayaran tagihan diundur yang pake kartu kasih perpanjangan masa aktif paket lah </t>
  </si>
  <si>
    <t xml:space="preserve">ini error telkomsel indihome atau airpods gue </t>
  </si>
  <si>
    <t xml:space="preserve"> kkkk iya digigit hiu dilautan batam pas malam minggu kemarin makanya indihome telkomsel sama sempet down kemarin </t>
  </si>
  <si>
    <t>siplah harus consider pindah beneran ini keok pake telkomsel bareng sama indihome wkwk</t>
  </si>
  <si>
    <t xml:space="preserve">demiapasi smp skrg blm bisa nntn netflix bener gaaa warga indihome dan telkomsel </t>
  </si>
  <si>
    <t>telkomsel klaim seluruh layanan sudah normal kembali</t>
  </si>
  <si>
    <t xml:space="preserve"> miqoru papua dulu sempat indihome dan telkomsel mati sebulan gak dapat kompensasi apa apa </t>
  </si>
  <si>
    <t>perbaikan kabel telkom butuh waktu sebulan apa kaga gondok pake telkomsel sama indihome</t>
  </si>
  <si>
    <t xml:space="preserve">min bener nggak tanggal september besok jaringan telkomsel dan indihome mati total </t>
  </si>
  <si>
    <t xml:space="preserve"> pbg terus maksudnya make telkomsel indihome suruh nyebur juga gitu eta terangkanlah </t>
  </si>
  <si>
    <t xml:space="preserve">baru hari aja udah ngabisin  gb kuota beli paketan provider lain gara gara indihome lemot amp telkomsel kadang lemot juga bayar indihome sebulan  rb tapi semalem buat netflixan aja bisa semoga ada kompensasi buat tagihan bulan depan </t>
  </si>
  <si>
    <t>indihome telkomsel gangguan lbih baik dijadikan hari libur nasional</t>
  </si>
  <si>
    <t xml:space="preserve">duh yuki cepet beres kemarin cepet banget nyelesaiin masalah mestinya bisa juga </t>
  </si>
  <si>
    <t xml:space="preserve">pasti pake indihome telkomsel </t>
  </si>
  <si>
    <t>indihome telkomsel ngentot</t>
  </si>
  <si>
    <t xml:space="preserve"> win angelia  diviqyus lgi perbaiki telkomsl indihome kan pake telkomsel masih lncar</t>
  </si>
  <si>
    <t xml:space="preserve">gangguan pada kabel laut jawa sumatera kalimantan jasuka yang menyebabkan koneksi internet indihome dan telkomsel mengalami gangguan sejumlah daerah beberapa waktu lalu diprediksi akan memakan waktu sekitar satu bulan untuk dilakukan perbaikan </t>
  </si>
  <si>
    <t>indihome tsel basically telkomsel based signal fix pleek</t>
  </si>
  <si>
    <t xml:space="preserve">telkomsel indihome sama aja bikin darah tinggi </t>
  </si>
  <si>
    <t>yang komen suruh jangan ngeluh fix bukan pengguna telkomsel amp indihome bayar mahal hari gangguan stres lah woy</t>
  </si>
  <si>
    <t>mau pake wifi tapi indihome pake celullar data tapi telkomsel life joke</t>
  </si>
  <si>
    <t xml:space="preserve">sudah hari down hitungannya pelanggan dapat kompensasi kan </t>
  </si>
  <si>
    <t xml:space="preserve">      hai kak maaf jadi gak nyaman untuk informasi atau keluhan seputar dan indihome silakan menghubungi rekan telkom agar dapat dibantu melalui facebook twitter </t>
  </si>
  <si>
    <t xml:space="preserve">lemottnyaa indihome ama telkomsel ihh mau pkein hotspot laptop juga ttp susah karna paket internetan pake kartu tsell </t>
  </si>
  <si>
    <t xml:space="preserve">hihihi dimana mana itu ada punish dan reward mas bro konsumen telat bayar kena denda indihome telkomsel telat isi pulsa kartu mati itu punish korporasi kepada pelanggan lah korporasi kalo merugikan pelanggan apa kudu dapat reward juga </t>
  </si>
  <si>
    <t xml:space="preserve">yang suka ngeluh karena pelanggan indihome dan telkomsel ngeluh barangkali mau gajinya berenti karena pelanggan pada minggat provider sebelah </t>
  </si>
  <si>
    <t>telkomsel indihome sama aja makan kentut</t>
  </si>
  <si>
    <t>min kenapa indihome untuk game online bisa yah lain aman aja kenapa bsa gitu min</t>
  </si>
  <si>
    <t xml:space="preserve">detail keluhannya koneksi kalian dan indihome sejak hari minggu september   ubud bali gak stabil itu aja mau sampe kapan gak stabilnya </t>
  </si>
  <si>
    <t xml:space="preserve">kelen mati lagi mau mati berapa lama lagi aku udh nambah paket seminggu loh buat tether laptop ini mau ngaco lagi gitu </t>
  </si>
  <si>
    <t>mulai membaik nih katanya</t>
  </si>
  <si>
    <t xml:space="preserve">biasanya kan orang bilang telkomsel dan indihome itu yang nyampe pelosok  karena monopoli bisnis tapi kemarin aku liat ada yang bilang justru mereka sebagai bumn laksanain amanat negara agar masyarakat dapet akses internet makanya segitu luas jangkauannya </t>
  </si>
  <si>
    <t>bca emang sering gangguan wajar lah</t>
  </si>
  <si>
    <t xml:space="preserve"> ada kompensasi dari kalian </t>
  </si>
  <si>
    <t xml:space="preserve"> pbg baru tau jadi selama ini pelanggan dan dapat layanan gratis toh </t>
  </si>
  <si>
    <t xml:space="preserve">jaringan indihome dan telkomsel masih bermasalahkah </t>
  </si>
  <si>
    <t>indihome amp telkomsel jan sampe mati suri dah</t>
  </si>
  <si>
    <t>sepertinya masih banyak pelanggan indihome dan telkomsel yang mengeluh dengan gangguan jaringan dan kualitas layanan dari provider plat merah ini fight the feeling</t>
  </si>
  <si>
    <t xml:space="preserve"> pbg owh pulsa telkomsel karo indihome saiki gratis mulaneng sing langganan ora olih pada ngeluh wong apa apa mbayar koh arep ngeluh ora olih </t>
  </si>
  <si>
    <t>ini mau jadi tumbal apa gimana kok berkorban</t>
  </si>
  <si>
    <t>telkomsel sama indihome bkl mati mulai bsk sampek hari anjirrrr gwe gatau bakal senolep apaaaa arghhhhhhhhhhhh mau ganti kartuuuuu aja lah</t>
  </si>
  <si>
    <t xml:space="preserve">wifine indihome kartune telkomsel </t>
  </si>
  <si>
    <t>kalau gratisan disney nya super kenceng gimana muterin disney saat sinyal telkomsel indihome kacrut artinya kerusakan kabel super parah sehingga dikasih kompensasi sampai sebesar disney setahun</t>
  </si>
  <si>
    <t xml:space="preserve">indihome telkomsel lancar jatim tapi </t>
  </si>
  <si>
    <t>indihome telkomsel sama indosat kan mudah cuma rumor dah</t>
  </si>
  <si>
    <t>hai kak anisah maaf apa dimaksud layanan indihome jika iya mimin infoin seputar keluhan atau kendala layanan indihome silakan hubungi twitter indihome atau call center   semoga membantu makasih lin</t>
  </si>
  <si>
    <t>hai kak anisah maaf untuk informasi atau keluhan seputar dan indihome silakan menghubungi rekan telkom agar dapat dibantu melalui facebook indihome twitter indihome atau call center telkom   tks kia</t>
  </si>
  <si>
    <t>berulah terosssssssssssssssssss tiap menit gini loll indihome indihomecare telkomsel</t>
  </si>
  <si>
    <t xml:space="preserve"> pbg org pake telkomsel dan indihome bayar bukan gratis wajar org komplen krna sdh bayar emvnya pulsa telkomsel bayarnya belakang bayar depan </t>
  </si>
  <si>
    <t>kabel bawah laut digigit hiu disebut jadi penyebab jaringan indihome dan telkomsel down ini faktanya</t>
  </si>
  <si>
    <t>terlalu menggantungkan diri sama indihome dan telkomsel akhirnya mengaktifkan lagi nomor buat koneksi internet</t>
  </si>
  <si>
    <t xml:space="preserve">simak cara cek lolos kartu prakerja gelombang beredar video menyebut gangguan indihome dan telkomsel karena kabel digigit hiu info ini hoaks </t>
  </si>
  <si>
    <t>gak pernah update komunikasi parah</t>
  </si>
  <si>
    <t>hoax video ikan hiu bikin jaringan telkomsel dan indihome ngedrop</t>
  </si>
  <si>
    <t xml:space="preserve">yang pake telkomsel ataupun indihome please tetep streaming sticker yaaa </t>
  </si>
  <si>
    <t xml:space="preserve">pada marah marah telkomsel sama indihome lemot makanya pake kalian tuh jangan pake telkomsel jahat dia mah papua jaringannya batasi terus dulu pernah bali nge share supaya masyarakat pro reklamasi bismilah saham tbk </t>
  </si>
  <si>
    <t>saya ingin mengerjakan tugas yang tercinta dan kasihi</t>
  </si>
  <si>
    <t xml:space="preserve">indihome why telkomsel why </t>
  </si>
  <si>
    <t>jadi intinya kalo besok gua gak bisa hadir kuliah dan praktikum dan harus ngulang matkul itu semua disebabkan oleh indihome serta telkomsel gua gak mau tau pokoknya mereka harus tanggung jawab bagaimanapun caranya</t>
  </si>
  <si>
    <t>indihome sama telkomsel udah lancar</t>
  </si>
  <si>
    <t xml:space="preserve"> telat mmf ini saya udah ganti home tbk</t>
  </si>
  <si>
    <t xml:space="preserve">dari abis indihome dan telkomsel error gua jadi kagak bisa netflix kenapa bisa demikian sik </t>
  </si>
  <si>
    <t xml:space="preserve">ini telkomsel sama indihome masih error </t>
  </si>
  <si>
    <t xml:space="preserve">ingat segala sesuatu itu milik allah bisa kembali penciptanya termasuk indihome dan telkomsel </t>
  </si>
  <si>
    <t xml:space="preserve"> eeee pengguna selain telkomsel indihome </t>
  </si>
  <si>
    <t xml:space="preserve">aaa bodo amat deh telat ngumpul tugasnya gmna indihome ama telkomsel gue masih flop bgt jaringannya </t>
  </si>
  <si>
    <t xml:space="preserve">hari ini hari melelahkan abis cod dan lalu mengerjakan tugas dengan jaringan terbatas dikarenakan kabel seluruh indihome dan telkomsel tenggelam </t>
  </si>
  <si>
    <t>cek fakta jaringan indihome dan telkomsel down disebut akibat kabel bawah laut digigit hiu via</t>
  </si>
  <si>
    <t xml:space="preserve">   kan gini internet anda tau sendiri keos nih telkomsel dan indihome masa harus warnet dulu atau pinjem temen iya kalo serumah kalo engga baru bisa akses kemudahan bukan minta maaf sih tapi perbaiki bung </t>
  </si>
  <si>
    <t xml:space="preserve"> pbg maaf cuma mau jawab aja layanan yang ada pada telkomsel dan indihome gratis kalau gratis anda tulis seperti itu wajar jadi ngotak dikit gunain otak kiri dan kanannya biar pincang</t>
  </si>
  <si>
    <t xml:space="preserve"> pbg indihome dan telkomsel itu penyedia jasa dan kita pengguna jasa mereka dan kita itu bayar minta gratis apa salah kalo sebagai org yang udah membayar kalo kita protes pelayanan mereka yang optimal</t>
  </si>
  <si>
    <t>trus gue juga pengguna indihome sama telkomsel</t>
  </si>
  <si>
    <t xml:space="preserve"> pbg yang nyebur bukan karyawan telkomsel atau indihome khan itu peselam profesional dibayar oleh telkomsel atau indihome gak usah ngegas sok jago gitu ora ngapak ora kepenak </t>
  </si>
  <si>
    <t xml:space="preserve">bjilak ngakak tenan nggo indihome paketane telkomsel meneehh rekae ganti tsel ben apik jaringane malaaahhhh </t>
  </si>
  <si>
    <t>jelek bange indihome sama telkomsel huaaa</t>
  </si>
  <si>
    <t xml:space="preserve"> wees </t>
  </si>
  <si>
    <t>bener bener harus bersabar pengguna indihome dan telkomsel</t>
  </si>
  <si>
    <t xml:space="preserve">pengguna indihome dan telkomsel bisa mampir sini </t>
  </si>
  <si>
    <t xml:space="preserve">budak pakai indihome atau telkomsel sabar yak yeee </t>
  </si>
  <si>
    <t xml:space="preserve"> ina indihome telkomsel putus dulu sampe yang ultah tunda jadi november wkwk</t>
  </si>
  <si>
    <t xml:space="preserve">telkomsel indihome belum normal yaa gpp deh healingku lancar dan gak ada notifikasi juga </t>
  </si>
  <si>
    <t>cape dah indihome ama telkomsel napa error mulu</t>
  </si>
  <si>
    <t>indihome lagi gangguan pakai kartunya telkomsel terus kadang gangguan juga wkwkwkw</t>
  </si>
  <si>
    <t xml:space="preserve">nomor internet indihome   detail keluhan dari tgl sept   sampai hari ini sept   tidak nonton disney hotstar pakai wifi indihome klo pakai wifi telkomsel bisa rugi bayar disney hotstar dan rugi bayar indihome </t>
  </si>
  <si>
    <t xml:space="preserve">indihome dirumah lagi lemot bgt myrepublic modemnya error dan entah kenapa telkomsel lemot dah hari struggling bgt buka medsos doang kebayang lah klo kelas onlen gmn </t>
  </si>
  <si>
    <t>hujan pake indihome pake telkomsel ehehehheheheheheheheh</t>
  </si>
  <si>
    <t xml:space="preserve">pls indihome amp telkomsel mohon kerja samanya jgn lelet amat kek mau ngebut materi </t>
  </si>
  <si>
    <t>indihome indie banget telkomsel tellgat banget</t>
  </si>
  <si>
    <t xml:space="preserve">wifi indihome data telkomsel wkwk bagusan pake data bet kalo aku mah sabar norma jangan marah marah </t>
  </si>
  <si>
    <t xml:space="preserve"> wal telkomsel indihome lawan lancar lah sudah akan speed test buahan pang</t>
  </si>
  <si>
    <t>indihome telkomsel malem ini makin tolol</t>
  </si>
  <si>
    <t xml:space="preserve"> allah semenjak indihome telkomsel bermasalah sepi banget sumpah dah</t>
  </si>
  <si>
    <t xml:space="preserve"> naldodaniel sabar</t>
  </si>
  <si>
    <t>wifinya indihome kartunya telkomsel dunia terasa hampa</t>
  </si>
  <si>
    <t>sdh indihome blm ada respon</t>
  </si>
  <si>
    <t xml:space="preserve"> joe hai kak budi maaf untuk informasi atau keluhan seputar dan indihome silakan menghubungi rekan telkom agar dapat dibantu melalui facebook indihome twitter atau call center telkom   makasih khasa</t>
  </si>
  <si>
    <t xml:space="preserve">gendeng mangan semir sampeyan digaji mahal kami bayar mahal buat langganan indihome dan telkomsel kok sambat dimari gak ada attitude sama sekali </t>
  </si>
  <si>
    <t xml:space="preserve"> udah mah indihome begitu telkomsel juga ngaco </t>
  </si>
  <si>
    <t xml:space="preserve">kalo duit ada tiba  habis kepakai buat hal ptng lainnya dan pas jatuh tempo kita lagi setengah mati nyari buat bayar apakah dan mau memaklumi atau menganggap kita heroik </t>
  </si>
  <si>
    <t>wifi indihome mobile data telkomsel ahh mantap</t>
  </si>
  <si>
    <t xml:space="preserve">hallo jaringan inet ngana masih lemot nih manado </t>
  </si>
  <si>
    <t>wah kabar buruk sih kalo beneran perbaikannya sampe sebulan alias woy akhir bulan depan aku uts sekalian uas tolong laaaaah wifi indihome datselnya telkomsel mana baru ngisi paketan tgl kemaren slundap slundup bikin ngelus dada sampe gegernya rata</t>
  </si>
  <si>
    <t>setuju telkomsel indihome klo telat bayar sms telponnya cepet banget nyampe sehari klo nagih giliran kita ada keluhan susah banget beresnya lempar sana sini lah disuruh nunggu lah harga dibayar sesuai</t>
  </si>
  <si>
    <t>hai kak egha seputar keluhan atau kendala layanan indihome silakan hubungi twitter indihome atau call center   semoga membantu makasih lin</t>
  </si>
  <si>
    <t xml:space="preserve"> nda perlu resat reset modem lagi adalah salah satu bagian dari kompensasi tsb cape kan kalo klean resat reset kabel mulu </t>
  </si>
  <si>
    <t>aku pake indihome sama telkomsel ketawa wkwkk</t>
  </si>
  <si>
    <t xml:space="preserve">pengguna telkomsel amp indihome itu bayar layanan amp nyebur ngebenerin kerusakan itu dibayar byr indi warnet  rban bln byr indi rumah  rban bln beli kuota telkomsel   bln sbagai pengguna wajar ngeluh mereka cuma minta maap doang msh harus ikut nyebur </t>
  </si>
  <si>
    <t xml:space="preserve">indihome masih saja lemot tanya </t>
  </si>
  <si>
    <t xml:space="preserve"> kombo kill sabarrrr </t>
  </si>
  <si>
    <t xml:space="preserve">kalian yang pake indihome atau telkomsel jaringannya udah balik belum sih </t>
  </si>
  <si>
    <t xml:space="preserve">telkomsel dan indihome down pantas caci maki </t>
  </si>
  <si>
    <t>hai kak seputar keluhan atau kendala layanan indihome silakan hubungi twitter indihome atau call center   semoga membantu makasih lin</t>
  </si>
  <si>
    <t>temen gue kok kuat wifinya indihome datanya telkomsel</t>
  </si>
  <si>
    <t xml:space="preserve">apakah telat membayar tagihan </t>
  </si>
  <si>
    <t>gmn ini</t>
  </si>
  <si>
    <t xml:space="preserve"> juga paketan sel wifi indihome jan passangan lemot </t>
  </si>
  <si>
    <t>lemot lemot lemot indihome telkomsel lemot lemot lemot</t>
  </si>
  <si>
    <t>wow kualitas jaringannya masih sampah ayo dong pak btp coba audit ini perusahaan pelat merah kayaknya gara gara monopoli jadi sok tahu ini plat merah</t>
  </si>
  <si>
    <t>update ios makan waktu jam gara  indihome lelet kompensasi dong</t>
  </si>
  <si>
    <t xml:space="preserve">telkomsel dan indihome sudah tidak mnjdi trending knpa wifi msh lemod amat yak </t>
  </si>
  <si>
    <t xml:space="preserve">pengalaman dari kasus telkomsel sebelom lebaran papua gara  kabel putus bawah laut kira  sebulan lah disabar sabarin ini indihome problemnya </t>
  </si>
  <si>
    <t xml:space="preserve">again amp again sampe berapa lama lagi kita musti nunggu </t>
  </si>
  <si>
    <t xml:space="preserve">indihome atau telkomsel bisa kah ada permintaan maaf karna jaringan down bbrp hari minimal gratis bulan lah </t>
  </si>
  <si>
    <t xml:space="preserve">telat bayar langsung putus kalau yang wanprestasi kompensasi nya apa buat konsumen </t>
  </si>
  <si>
    <t>sulawesi tenggra</t>
  </si>
  <si>
    <t xml:space="preserve"> pbg tapi kan buat beli kuota telkomsel buat bayar indihome juga butuh kerja</t>
  </si>
  <si>
    <t xml:space="preserve">indihome dirumah masih lemot nih min </t>
  </si>
  <si>
    <t>astaga kapan kelar woy lemotnya</t>
  </si>
  <si>
    <t xml:space="preserve">aku make telkomsel aman aman aja nanya orang rumah indihome juga aman aman aja kenapa tapi pas jaringan orang aman aman aja indihome rumah beres </t>
  </si>
  <si>
    <t xml:space="preserve">min ada diskon indihome </t>
  </si>
  <si>
    <t xml:space="preserve">telkomsel sama indihome blm bener apa yak main moba ping nya gede bener </t>
  </si>
  <si>
    <t xml:space="preserve">man indihome telkomsel belum bener mau make lain emang normally sinyalnya udah lemot </t>
  </si>
  <si>
    <t xml:space="preserve">dear jadi gini sekiranya boleh dijelaskan kenapa masih lemot banget apa mungkin hiunya cuma gigit kabel please penasaran banget aku apa ganti internet aja soalnya lemot terus </t>
  </si>
  <si>
    <t>emosi bgt indihome tsel semuanya burik maintenance kagak kelar  berhari  woelah</t>
  </si>
  <si>
    <t xml:space="preserve">mantap internetnya lemot dan gak stabil kalau telat bayar lgs diputus internetan dia gangguan berhari  gak dikasih kompensasi memang </t>
  </si>
  <si>
    <t xml:space="preserve">ini gimana yang jaringan down telkomsel indihome gue pake telkomsel masih ulangan </t>
  </si>
  <si>
    <t xml:space="preserve"> mereka juga dosa makan gaji buta yakan memang ada cara lain sih soalnya daerahnya cuma indihome sama telkomsel bisa ngapain  </t>
  </si>
  <si>
    <t xml:space="preserve"> pbg jauhi indihome dan telkomsel </t>
  </si>
  <si>
    <t xml:space="preserve">mencoba berdamai dengan indihome dan telkomsel btw terima kasih buat para teknisi yang terjun langsung </t>
  </si>
  <si>
    <t>september fools indihome and telkomsel</t>
  </si>
  <si>
    <t>kombinasi indihome telkomsel adalah kombinasi paling nyusahin kalo lagi ada masalah internet</t>
  </si>
  <si>
    <t>adalah aku tetap maksa main kartrider padahal jaringan indihome dan telkomsel lagi bermasalah pas kalah malah kesel sendiri</t>
  </si>
  <si>
    <t xml:space="preserve">lantas apa kompensasi bagi kami sebagai konsumen dan pengguna aktif dan konsumen sgt lemah dlm soal ini dikira dgn menyampaikan permintaan maaf maka kerugian konsumen teratasi </t>
  </si>
  <si>
    <t xml:space="preserve">sinyal wifi kosan yang pakai indihome itu masih jls sinyal telkomsel juga jls bgt dahlah apa saatnya pakai provider lain huhu </t>
  </si>
  <si>
    <t xml:space="preserve"> pbg namanya customer udah bayar komplain itu wajar mau telkomsel atau indihome pake cara apa utk beresin jaringannya itu bukan urusan customer </t>
  </si>
  <si>
    <t>indihome amp telkomsel masih down ckck</t>
  </si>
  <si>
    <t>heboh video ikan hiu gigit kabel bawah laut yang buat indihome dan telkomsel gangguan ini faktanya</t>
  </si>
  <si>
    <t xml:space="preserve">sajaknya komplit banget aku menggarisbawahi baris kedua aja </t>
  </si>
  <si>
    <t xml:space="preserve">tiap hari rasanya mau nyerah aja sama hidup dan berganti provider lain selain telkomsel sama indihome </t>
  </si>
  <si>
    <t>kabel internet telkomsel indihome kegigit ikan hiu dasar laut jadi mon bersabar</t>
  </si>
  <si>
    <t xml:space="preserve">telkom sedang mengupayakan perbaikan kabel laut jasuka yang menyebabkan gangguan layanan indihome dan telkomsel berbagai persiapan diperlukan </t>
  </si>
  <si>
    <t>indihome telkomsel eror kata ahli rumit perbaiki kabel laut</t>
  </si>
  <si>
    <t xml:space="preserve">jaringan kok lemot banget padahal aku gak pakai indihome atau telkomsel </t>
  </si>
  <si>
    <t xml:space="preserve"> kalo gak kefb starfess salah indihome sama telkomsel</t>
  </si>
  <si>
    <t>wifi indihome sim card telkomsel jiguur tenan</t>
  </si>
  <si>
    <t>kalian pikir kasus lemotnya indihome dan telkomsel bisa berselancar itu gangguan lokal setingkat gitu variablenya luas taukkk tuh operator kalonga nurut sama saudara tuanya jual mega bakal bantai habis tuntutan utk segera menjadikan ruwetnesia</t>
  </si>
  <si>
    <t xml:space="preserve">pas pulang baru kerasa bagaimana indihome dan telkomsel diminta tuhan utk menguji kesabaran manusia hah dah lah </t>
  </si>
  <si>
    <t>gws gua pakek indihome sama telkomsel</t>
  </si>
  <si>
    <t xml:space="preserve">indihome telkomsel simpati sepaket yassalam </t>
  </si>
  <si>
    <t xml:space="preserve">kita kalo telat bayar tagihan telkomsel dan indihome pasti kena denda nah kalo mereka gangguan amp kerusakan hingga bikin inet lemot berhari hari gini mereka kasih kompensasi apa yaa pelanggan </t>
  </si>
  <si>
    <t xml:space="preserve"> dont use indihome but its service also telkomsel and its been few painful days semoga aja sampe seminggu anjir gakuat lagi</t>
  </si>
  <si>
    <t xml:space="preserve">hadeuh pya internet backup sama  telkom group itu rasa nya saat indihome lemot telkomsel nya juga ikutan lemot </t>
  </si>
  <si>
    <t>untung bukan pengguna telkomsel atau indihome sih kalo pln gimana wkwkkw susah sih kalo urusan listrik</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</si>
</sst>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font>
    <font>
      <b/>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2" t="s">
        <v>1</v>
      </c>
    </row>
    <row r="2">
      <c r="A2" s="1">
        <v>0.0</v>
      </c>
      <c r="B2" s="3" t="s">
        <v>2</v>
      </c>
      <c r="C2" s="3" t="str">
        <f>IFERROR(__xludf.DUMMYFUNCTION("GOOGLETRANSLATE(B2,""ID"",""EN"")"),"Behance also tuh.")</f>
        <v>Behance also tuh.</v>
      </c>
    </row>
    <row r="3">
      <c r="A3" s="1">
        <v>1.0</v>
      </c>
      <c r="B3" s="3" t="s">
        <v>3</v>
      </c>
      <c r="C3" s="3" t="str">
        <f>IFERROR(__xludf.DUMMYFUNCTION("GOOGLETRANSLATE(B3,""ID"",""EN"")"),"some blogs off the cdn because like a kind of block instead it can't open from indo if you use CDN")</f>
        <v>some blogs off the cdn because like a kind of block instead it can't open from indo if you use CDN</v>
      </c>
    </row>
    <row r="4">
      <c r="A4" s="1">
        <v>2.0</v>
      </c>
      <c r="B4" s="3" t="s">
        <v>4</v>
      </c>
      <c r="C4" s="3" t="str">
        <f>IFERROR(__xludf.DUMMYFUNCTION("GOOGLETRANSLATE(B4,""ID"",""EN"")"),"this same kek me a few days open blizzard kaga ever can")</f>
        <v>this same kek me a few days open blizzard kaga ever can</v>
      </c>
    </row>
    <row r="5">
      <c r="A5" s="1">
        <v>3.0</v>
      </c>
      <c r="B5" s="3" t="s">
        <v>5</v>
      </c>
      <c r="C5" s="3" t="str">
        <f>IFERROR(__xludf.DUMMYFUNCTION("GOOGLETRANSLATE(B5,""ID"",""EN"")"),"Pantes a few days open the stack overflow to the back and forth refresh it turns out to be prepared for the hill algorithm")</f>
        <v>Pantes a few days open the stack overflow to the back and forth refresh it turns out to be prepared for the hill algorithm</v>
      </c>
    </row>
    <row r="6">
      <c r="A6" s="1">
        <v>4.0</v>
      </c>
      <c r="B6" s="3" t="s">
        <v>6</v>
      </c>
      <c r="C6" s="3" t="str">
        <f>IFERROR(__xludf.DUMMYFUNCTION("GOOGLETRANSLATE(B6,""ID"",""EN"")"),"it's really good for the ethics of the business until now using this topass indihome")</f>
        <v>it's really good for the ethics of the business until now using this topass indihome</v>
      </c>
    </row>
    <row r="7">
      <c r="A7" s="1">
        <v>5.0</v>
      </c>
      <c r="B7" s="3" t="s">
        <v>7</v>
      </c>
      <c r="C7" s="3" t="str">
        <f>IFERROR(__xludf.DUMMYFUNCTION("GOOGLETRANSLATE(B7,""ID"",""EN"")"),"From the afternoon until the hours of malem there is no telkom and indihome signal, how it's already expensive, it's not better, it's even more ugly")</f>
        <v>From the afternoon until the hours of malem there is no telkom and indihome signal, how it's already expensive, it's not better, it's even more ugly</v>
      </c>
    </row>
    <row r="8">
      <c r="A8" s="1">
        <v>6.0</v>
      </c>
      <c r="B8" s="3" t="s">
        <v>8</v>
      </c>
      <c r="C8" s="3" t="str">
        <f>IFERROR(__xludf.DUMMYFUNCTION("GOOGLETRANSLATE(B8,""ID"",""EN"")"),"WiFi I drmh also often lost the signal is not clear since the incident because it's really bad, but the response doesn't really understand it with Indihome")</f>
        <v>WiFi I drmh also often lost the signal is not clear since the incident because it's really bad, but the response doesn't really understand it with Indihome</v>
      </c>
    </row>
    <row r="9">
      <c r="A9" s="1">
        <v>7.0</v>
      </c>
      <c r="B9" s="3" t="s">
        <v>9</v>
      </c>
      <c r="C9" s="3" t="str">
        <f>IFERROR(__xludf.DUMMYFUNCTION("GOOGLETRANSLATE(B9,""ID"",""EN"")"),"Sometimes I open the EPM system Anaplan, it's really slow, you must use the VPN first just the road")</f>
        <v>Sometimes I open the EPM system Anaplan, it's really slow, you must use the VPN first just the road</v>
      </c>
    </row>
    <row r="10">
      <c r="A10" s="1">
        <v>8.0</v>
      </c>
      <c r="B10" s="3" t="s">
        <v>10</v>
      </c>
      <c r="C10" s="3" t="str">
        <f>IFERROR(__xludf.DUMMYFUNCTION("GOOGLETRANSLATE(B10,""ID"",""EN"")"),"Wei Wei Weii Pantes Wants Old Sign")</f>
        <v>Wei Wei Weii Pantes Wants Old Sign</v>
      </c>
    </row>
    <row r="11">
      <c r="A11" s="1">
        <v>9.0</v>
      </c>
      <c r="B11" s="3" t="s">
        <v>11</v>
      </c>
      <c r="C11" s="3" t="str">
        <f>IFERROR(__xludf.DUMMYFUNCTION("GOOGLETRANSLATE(B11,""ID"",""EN"")"),"BTW I am late from the schedule for Deploy Project because of Gabisa GitHub and VPS access wkwk")</f>
        <v>BTW I am late from the schedule for Deploy Project because of Gabisa GitHub and VPS access wkwk</v>
      </c>
    </row>
    <row r="12">
      <c r="A12" s="1">
        <v>10.0</v>
      </c>
      <c r="B12" s="3" t="s">
        <v>12</v>
      </c>
      <c r="C12" s="3" t="str">
        <f>IFERROR(__xludf.DUMMYFUNCTION("GOOGLETRANSLATE(B12,""ID"",""EN"")"),"then try the stackoverflow clock amp github still gabisa this new clock smoothly is already solved or karna quiet")</f>
        <v>then try the stackoverflow clock amp github still gabisa this new clock smoothly is already solved or karna quiet</v>
      </c>
    </row>
    <row r="13">
      <c r="A13" s="1">
        <v>11.0</v>
      </c>
      <c r="B13" s="3" t="s">
        <v>13</v>
      </c>
      <c r="C13" s="3" t="str">
        <f>IFERROR(__xludf.DUMMYFUNCTION("GOOGLETRANSLATE(B13,""ID"",""EN"")"),"if it says it's because of FUP after yesterday")</f>
        <v>if it says it's because of FUP after yesterday</v>
      </c>
    </row>
    <row r="14">
      <c r="A14" s="1">
        <v>12.0</v>
      </c>
      <c r="B14" s="3" t="s">
        <v>14</v>
      </c>
      <c r="C14" s="3" t="str">
        <f>IFERROR(__xludf.DUMMYFUNCTION("GOOGLETRANSLATE(B14,""ID"",""EN"")"),"yes the same Spotify Amp Quora is hard to open")</f>
        <v>yes the same Spotify Amp Quora is hard to open</v>
      </c>
    </row>
    <row r="15">
      <c r="A15" s="1">
        <v>13.0</v>
      </c>
      <c r="B15" s="3" t="s">
        <v>15</v>
      </c>
      <c r="C15" s="3" t="str">
        <f>IFERROR(__xludf.DUMMYFUNCTION("GOOGLETRANSLATE(B15,""ID"",""EN"")"),"Gabisa Compete with Healthy Shame You")</f>
        <v>Gabisa Compete with Healthy Shame You</v>
      </c>
    </row>
    <row r="16">
      <c r="A16" s="1">
        <v>14.0</v>
      </c>
      <c r="B16" s="3" t="s">
        <v>16</v>
      </c>
      <c r="C16" s="3" t="str">
        <f>IFERROR(__xludf.DUMMYFUNCTION("GOOGLETRANSLATE(B16,""ID"",""EN"")")," discuss this can bang tir")</f>
        <v> discuss this can bang tir</v>
      </c>
    </row>
    <row r="17">
      <c r="A17" s="1">
        <v>15.0</v>
      </c>
      <c r="B17" s="3" t="s">
        <v>17</v>
      </c>
      <c r="C17" s="3" t="str">
        <f>IFERROR(__xludf.DUMMYFUNCTION("GOOGLETRANSLATE(B17,""ID"",""EN"")"),"Bang Try using the internet from the metro icon")</f>
        <v>Bang Try using the internet from the metro icon</v>
      </c>
    </row>
    <row r="18">
      <c r="A18" s="1">
        <v>16.0</v>
      </c>
      <c r="B18" s="3" t="s">
        <v>18</v>
      </c>
      <c r="C18" s="3" t="str">
        <f>IFERROR(__xludf.DUMMYFUNCTION("GOOGLETRANSLATE(B18,""ID"",""EN"")"),"QUORA BNRN Sometimes it can't be opened by the internet again Lola this is YTAN smoothly Jaya")</f>
        <v>QUORA BNRN Sometimes it can't be opened by the internet again Lola this is YTAN smoothly Jaya</v>
      </c>
    </row>
    <row r="19">
      <c r="A19" s="1">
        <v>17.0</v>
      </c>
      <c r="B19" s="3" t="s">
        <v>19</v>
      </c>
      <c r="C19" s="3" t="str">
        <f>IFERROR(__xludf.DUMMYFUNCTION("GOOGLETRANSLATE(B19,""ID"",""EN"")"),"It's good, just open yesterday, I opened the image, there was a picture, finally using the Opera built VPN, the telegram was also installed too")</f>
        <v>It's good, just open yesterday, I opened the image, there was a picture, finally using the Opera built VPN, the telegram was also installed too</v>
      </c>
    </row>
    <row r="20">
      <c r="A20" s="1">
        <v>18.0</v>
      </c>
      <c r="B20" s="3" t="s">
        <v>20</v>
      </c>
      <c r="C20" s="3" t="str">
        <f>IFERROR(__xludf.DUMMYFUNCTION("GOOGLETRANSLATE(B20,""ID"",""EN"")"),"Wow, the impressions to open quora are really slow now tai")</f>
        <v>Wow, the impressions to open quora are really slow now tai</v>
      </c>
    </row>
    <row r="21" ht="15.75" customHeight="1">
      <c r="A21" s="1">
        <v>19.0</v>
      </c>
      <c r="B21" s="3" t="s">
        <v>21</v>
      </c>
      <c r="C21" s="3" t="str">
        <f>IFERROR(__xludf.DUMMYFUNCTION("GOOGLETRANSLATE(B21,""ID"",""EN"")"),"This please need to be thoroughly investigated by Twitch now I also experience the same thing but youtube hotstar etc. The affiliates with this rotten provider there is a problem at all if you want to be demonstrated while Maki Maki they joined the front "&amp;"guard")</f>
        <v>This please need to be thoroughly investigated by Twitch now I also experience the same thing but youtube hotstar etc. The affiliates with this rotten provider there is a problem at all if you want to be demonstrated while Maki Maki they joined the front guard</v>
      </c>
    </row>
    <row r="22" ht="15.75" customHeight="1">
      <c r="A22" s="1">
        <v>20.0</v>
      </c>
      <c r="B22" s="3" t="s">
        <v>22</v>
      </c>
      <c r="C22" s="3" t="str">
        <f>IFERROR(__xludf.DUMMYFUNCTION("GOOGLETRANSLATE(B22,""ID"",""EN"")"),"It seems like the ROBLOX game is also the afternoon ping it can be until midnight with the morning")</f>
        <v>It seems like the ROBLOX game is also the afternoon ping it can be until midnight with the morning</v>
      </c>
    </row>
    <row r="23" ht="15.75" customHeight="1">
      <c r="A23" s="1">
        <v>21.0</v>
      </c>
      <c r="B23" s="3" t="s">
        <v>23</v>
      </c>
      <c r="C23" s="3" t="str">
        <f>IFERROR(__xludf.DUMMYFUNCTION("GOOGLETRANSLATE(B23,""ID"",""EN"")"),"This is often working remotely at home using really badly when you have to open the database, finally I have to use another provider")</f>
        <v>This is often working remotely at home using really badly when you have to open the database, finally I have to use another provider</v>
      </c>
    </row>
    <row r="24" ht="15.75" customHeight="1">
      <c r="A24" s="1">
        <v>22.0</v>
      </c>
      <c r="B24" s="3" t="s">
        <v>24</v>
      </c>
      <c r="C24" s="3" t="str">
        <f>IFERROR(__xludf.DUMMYFUNCTION("GOOGLETRANSLATE(B24,""ID"",""EN"")")," ASA AWS location is chosen where it is bang")</f>
        <v> ASA AWS location is chosen where it is bang</v>
      </c>
    </row>
    <row r="25" ht="15.75" customHeight="1">
      <c r="A25" s="1">
        <v>23.0</v>
      </c>
      <c r="B25" s="3" t="s">
        <v>25</v>
      </c>
      <c r="C25" s="3" t="str">
        <f>IFERROR(__xludf.DUMMYFUNCTION("GOOGLETRANSLATE(B25,""ID"",""EN"")"),"hopefully the biznet oxygem myrepublic's network is getting more gacor ahahah")</f>
        <v>hopefully the biznet oxygem myrepublic's network is getting more gacor ahahah</v>
      </c>
    </row>
    <row r="26" ht="15.75" customHeight="1">
      <c r="A26" s="1">
        <v>24.0</v>
      </c>
      <c r="B26" s="3" t="s">
        <v>26</v>
      </c>
      <c r="C26" s="3" t="str">
        <f>IFERROR(__xludf.DUMMYFUNCTION("GOOGLETRANSLATE(B26,""ID"",""EN"")")," Only it's really bad access lately SSH is sometimes it can't")</f>
        <v> Only it's really bad access lately SSH is sometimes it can't</v>
      </c>
    </row>
    <row r="27" ht="15.75" customHeight="1">
      <c r="A27" s="1">
        <v>25.0</v>
      </c>
      <c r="B27" s="3" t="s">
        <v>27</v>
      </c>
      <c r="C27" s="3" t="str">
        <f>IFERROR(__xludf.DUMMYFUNCTION("GOOGLETRANSLATE(B27,""ID"",""EN"")")," this is not me just experienced please check social media about throttling speed and several website services")</f>
        <v> this is not me just experienced please check social media about throttling speed and several website services</v>
      </c>
    </row>
    <row r="28" ht="15.75" customHeight="1">
      <c r="A28" s="1">
        <v>26.0</v>
      </c>
      <c r="B28" s="3" t="s">
        <v>28</v>
      </c>
      <c r="C28" s="3" t="str">
        <f>IFERROR(__xludf.DUMMYFUNCTION("GOOGLETRANSLATE(B28,""ID"",""EN"")"),"even browsing using private dns now it's hard to sometimes the connection is the connection when you open the site weve kenen")</f>
        <v>even browsing using private dns now it's hard to sometimes the connection is the connection when you open the site weve kenen</v>
      </c>
    </row>
    <row r="29" ht="15.75" customHeight="1">
      <c r="A29" s="1">
        <v>27.0</v>
      </c>
      <c r="B29" s="3" t="s">
        <v>29</v>
      </c>
      <c r="C29" s="3" t="str">
        <f>IFERROR(__xludf.DUMMYFUNCTION("GOOGLETRANSLATE(B29,""ID"",""EN"")"),"business strategy by means of throttling access some websites ala and really strange and reasonable")</f>
        <v>business strategy by means of throttling access some websites ala and really strange and reasonable</v>
      </c>
    </row>
    <row r="30" ht="15.75" customHeight="1">
      <c r="A30" s="1">
        <v>28.0</v>
      </c>
      <c r="B30" s="3" t="s">
        <v>30</v>
      </c>
      <c r="C30" s="3" t="str">
        <f>IFERROR(__xludf.DUMMYFUNCTION("GOOGLETRANSLATE(B30,""ID"",""EN"")"),"Indihome with Telkomsel Napa again Sie")</f>
        <v>Indihome with Telkomsel Napa again Sie</v>
      </c>
    </row>
    <row r="31" ht="15.75" customHeight="1">
      <c r="A31" s="1">
        <v>29.0</v>
      </c>
      <c r="B31" s="3" t="s">
        <v>31</v>
      </c>
      <c r="C31" s="3" t="str">
        <f>IFERROR(__xludf.DUMMYFUNCTION("GOOGLETRANSLATE(B31,""ID"",""EN"")"),"wkekwk cries if you can't open stackoverflow")</f>
        <v>wkekwk cries if you can't open stackoverflow</v>
      </c>
    </row>
    <row r="32" ht="15.75" customHeight="1">
      <c r="A32" s="1">
        <v>30.0</v>
      </c>
      <c r="B32" s="3" t="s">
        <v>32</v>
      </c>
      <c r="C32" s="3" t="str">
        <f>IFERROR(__xludf.DUMMYFUNCTION("GOOGLETRANSLATE(B32,""ID"",""EN"")"),"Anjir ngefek there is also yak")</f>
        <v>Anjir ngefek there is also yak</v>
      </c>
    </row>
    <row r="33" ht="15.75" customHeight="1">
      <c r="A33" s="1">
        <v>31.0</v>
      </c>
      <c r="B33" s="3" t="s">
        <v>33</v>
      </c>
      <c r="C33" s="3" t="str">
        <f>IFERROR(__xludf.DUMMYFUNCTION("GOOGLETRANSLATE(B33,""ID"",""EN"")")," indeed")</f>
        <v> indeed</v>
      </c>
    </row>
    <row r="34" ht="15.75" customHeight="1">
      <c r="A34" s="1">
        <v>32.0</v>
      </c>
      <c r="B34" s="3" t="s">
        <v>34</v>
      </c>
      <c r="C34" s="3" t="str">
        <f>IFERROR(__xludf.DUMMYFUNCTION("GOOGLETRANSLATE(B34,""ID"",""EN"")"),"User access applications have ourselves just often it can't be opened to tokped with zoom already a subscription can have to complain first can be exclamation for the word I like once the week must be complained to be able to open a tokped garbage")</f>
        <v>User access applications have ourselves just often it can't be opened to tokped with zoom already a subscription can have to complain first can be exclamation for the word I like once the week must be complained to be able to open a tokped garbage</v>
      </c>
    </row>
    <row r="35" ht="15.75" customHeight="1">
      <c r="A35" s="1">
        <v>33.0</v>
      </c>
      <c r="B35" s="3" t="s">
        <v>35</v>
      </c>
      <c r="C35" s="3" t="str">
        <f>IFERROR(__xludf.DUMMYFUNCTION("GOOGLETRANSLATE(B35,""ID"",""EN"")"),"The problem is also some work Need Twitch Need Twitch Coverage and Sugar Just Ngeliput Tokyo Game Show Yesterday Must Buy Indosat Tethering Package Make Stream")</f>
        <v>The problem is also some work Need Twitch Need Twitch Coverage and Sugar Just Ngeliput Tokyo Game Show Yesterday Must Buy Indosat Tethering Package Make Stream</v>
      </c>
    </row>
    <row r="36" ht="15.75" customHeight="1">
      <c r="A36" s="1">
        <v>34.0</v>
      </c>
      <c r="B36" s="3" t="s">
        <v>36</v>
      </c>
      <c r="C36" s="3" t="str">
        <f>IFERROR(__xludf.DUMMYFUNCTION("GOOGLETRANSLATE(B36,""ID"",""EN"")"),"really original dah asu don't forget the telegram also hit the hell all the central telecom people")</f>
        <v>really original dah asu don't forget the telegram also hit the hell all the central telecom people</v>
      </c>
    </row>
    <row r="37" ht="15.75" customHeight="1">
      <c r="A37" s="1">
        <v>35.0</v>
      </c>
      <c r="B37" s="3" t="s">
        <v>37</v>
      </c>
      <c r="C37" s="3" t="str">
        <f>IFERROR(__xludf.DUMMYFUNCTION("GOOGLETRANSLATE(B37,""ID"",""EN"")"),"It seems like the explanation of the supply cookpad appears sporadic")</f>
        <v>It seems like the explanation of the supply cookpad appears sporadic</v>
      </c>
    </row>
    <row r="38" ht="15.75" customHeight="1">
      <c r="A38" s="1">
        <v>36.0</v>
      </c>
      <c r="B38" s="3" t="s">
        <v>38</v>
      </c>
      <c r="C38" s="3" t="str">
        <f>IFERROR(__xludf.DUMMYFUNCTION("GOOGLETRANSLATE(B38,""ID"",""EN"")"),"It's better to don't need to use this biuisement product, it's also been cured")</f>
        <v>It's better to don't need to use this biuisement product, it's also been cured</v>
      </c>
    </row>
    <row r="39" ht="15.75" customHeight="1">
      <c r="A39" s="1">
        <v>37.0</v>
      </c>
      <c r="B39" s="3" t="s">
        <v>39</v>
      </c>
      <c r="C39" s="3" t="str">
        <f>IFERROR(__xludf.DUMMYFUNCTION("GOOGLETRANSLATE(B39,""ID"",""EN"")")," ioorih twitch steam with discord problems now")</f>
        <v> ioorih twitch steam with discord problems now</v>
      </c>
    </row>
    <row r="40" ht="15.75" customHeight="1">
      <c r="A40" s="1">
        <v>38.0</v>
      </c>
      <c r="B40" s="3" t="s">
        <v>40</v>
      </c>
      <c r="C40" s="3" t="str">
        <f>IFERROR(__xludf.DUMMYFUNCTION("GOOGLETRANSLATE(B40,""ID"",""EN"")"),"for ngezoom it's not connected to open the ngeload gmail can while making it continuing to spend indomie open netflix also amit amit")</f>
        <v>for ngezoom it's not connected to open the ngeload gmail can while making it continuing to spend indomie open netflix also amit amit</v>
      </c>
    </row>
    <row r="41" ht="15.75" customHeight="1">
      <c r="A41" s="1">
        <v>39.0</v>
      </c>
      <c r="B41" s="3" t="s">
        <v>41</v>
      </c>
      <c r="C41" s="3" t="str">
        <f>IFERROR(__xludf.DUMMYFUNCTION("GOOGLETRANSLATE(B41,""ID"",""EN"")")," iye web use cloudflare weve load the old web programming is also like anIing")</f>
        <v> iye web use cloudflare weve load the old web programming is also like anIing</v>
      </c>
    </row>
    <row r="42" ht="15.75" customHeight="1">
      <c r="A42" s="1">
        <v>40.0</v>
      </c>
      <c r="B42" s="3" t="s">
        <v>42</v>
      </c>
      <c r="C42" s="3" t="str">
        <f>IFERROR(__xludf.DUMMYFUNCTION("GOOGLETRANSLATE(B42,""ID"",""EN"")"),"even Paypal I often can't keep timeout")</f>
        <v>even Paypal I often can't keep timeout</v>
      </c>
    </row>
    <row r="43" ht="15.75" customHeight="1">
      <c r="A43" s="1">
        <v>42.0</v>
      </c>
      <c r="B43" s="3" t="s">
        <v>43</v>
      </c>
      <c r="C43" s="3" t="str">
        <f>IFERROR(__xludf.DUMMYFUNCTION("GOOGLETRANSLATE(B43,""ID"",""EN"")"),"maybe the word boomer web official fuck it was written clearly")</f>
        <v>maybe the word boomer web official fuck it was written clearly</v>
      </c>
    </row>
    <row r="44" ht="15.75" customHeight="1">
      <c r="A44" s="1">
        <v>43.0</v>
      </c>
      <c r="B44" s="3" t="s">
        <v>44</v>
      </c>
      <c r="C44" s="3" t="str">
        <f>IFERROR(__xludf.DUMMYFUNCTION("GOOGLETRANSLATE(B44,""ID"",""EN"")"),"Holy Shit Kirain I doang that is rich in this, it's really the end of this website, it's not smooth, but if you use VPN sometimes it can")</f>
        <v>Holy Shit Kirain I doang that is rich in this, it's really the end of this website, it's not smooth, but if you use VPN sometimes it can</v>
      </c>
    </row>
    <row r="45" ht="15.75" customHeight="1">
      <c r="A45" s="1">
        <v>44.0</v>
      </c>
      <c r="B45" s="3" t="s">
        <v>45</v>
      </c>
      <c r="C45" s="3" t="str">
        <f>IFERROR(__xludf.DUMMYFUNCTION("GOOGLETRANSLATE(B45,""ID"",""EN"")"),"wkwk ssh make telkomsel just still gabisa what you expect")</f>
        <v>wkwk ssh make telkomsel just still gabisa what you expect</v>
      </c>
    </row>
    <row r="46" ht="15.75" customHeight="1">
      <c r="A46" s="1">
        <v>45.0</v>
      </c>
      <c r="B46" s="3" t="s">
        <v>46</v>
      </c>
      <c r="C46" s="3" t="str">
        <f>IFERROR(__xludf.DUMMYFUNCTION("GOOGLETRANSLATE(B46,""ID"",""EN"")"),"really the only part of the web amp of certain services I also experienced")</f>
        <v>really the only part of the web amp of certain services I also experienced</v>
      </c>
    </row>
    <row r="47" ht="15.75" customHeight="1">
      <c r="A47" s="1">
        <v>46.0</v>
      </c>
      <c r="B47" s="3" t="s">
        <v>47</v>
      </c>
      <c r="C47" s="3" t="str">
        <f>IFERROR(__xludf.DUMMYFUNCTION("GOOGLETRANSLATE(B47,""ID"",""EN"")"),"BUMN for this suspicious country will make a subsidiary cloud server so a kind of throttling")</f>
        <v>BUMN for this suspicious country will make a subsidiary cloud server so a kind of throttling</v>
      </c>
    </row>
    <row r="48" ht="15.75" customHeight="1">
      <c r="A48" s="1">
        <v>47.0</v>
      </c>
      <c r="B48" s="3" t="s">
        <v>48</v>
      </c>
      <c r="C48" s="3" t="str">
        <f>IFERROR(__xludf.DUMMYFUNCTION("GOOGLETRANSLATE(B48,""ID"",""EN"")"),"Wkwk Another Level Sarcasm")</f>
        <v>Wkwk Another Level Sarcasm</v>
      </c>
    </row>
    <row r="49" ht="15.75" customHeight="1">
      <c r="A49" s="1">
        <v>48.0</v>
      </c>
      <c r="B49" s="3" t="s">
        <v>49</v>
      </c>
      <c r="C49" s="3" t="str">
        <f>IFERROR(__xludf.DUMMYFUNCTION("GOOGLETRANSLATE(B49,""ID"",""EN"")"),"Nga will be concerned if it's just not just paying for a new Wasweswos")</f>
        <v>Nga will be concerned if it's just not just paying for a new Wasweswos</v>
      </c>
    </row>
    <row r="50" ht="15.75" customHeight="1">
      <c r="A50" s="1">
        <v>49.0</v>
      </c>
      <c r="B50" s="3" t="s">
        <v>50</v>
      </c>
      <c r="C50" s="3" t="str">
        <f>IFERROR(__xludf.DUMMYFUNCTION("GOOGLETRANSLATE(B50,""ID"",""EN"")")," Not lately they're aly already Did Few Montths ago")</f>
        <v> Not lately they're aly already Did Few Montths ago</v>
      </c>
    </row>
    <row r="51" ht="15.75" customHeight="1">
      <c r="A51" s="1">
        <v>50.0</v>
      </c>
      <c r="B51" s="3" t="s">
        <v>51</v>
      </c>
      <c r="C51" s="3" t="str">
        <f>IFERROR(__xludf.DUMMYFUNCTION("GOOGLETRANSLATE(B51,""ID"",""EN"")"),"Currently I keep trying to reload and continue wkwk")</f>
        <v>Currently I keep trying to reload and continue wkwk</v>
      </c>
    </row>
    <row r="52" ht="15.75" customHeight="1">
      <c r="A52" s="1">
        <v>51.0</v>
      </c>
      <c r="B52" s="3" t="s">
        <v>52</v>
      </c>
      <c r="C52" s="3" t="str">
        <f>IFERROR(__xludf.DUMMYFUNCTION("GOOGLETRANSLATE(B52,""ID"",""EN"")"),"lately it has already opened a stackoverflow using a home network after seeing this thread try to open and it turns out it is severely slow")</f>
        <v>lately it has already opened a stackoverflow using a home network after seeing this thread try to open and it turns out it is severely slow</v>
      </c>
    </row>
    <row r="53" ht="15.75" customHeight="1">
      <c r="A53" s="1">
        <v>52.0</v>
      </c>
      <c r="B53" s="3" t="s">
        <v>53</v>
      </c>
      <c r="C53" s="3" t="str">
        <f>IFERROR(__xludf.DUMMYFUNCTION("GOOGLETRANSLATE(B53,""ID"",""EN"")"),"Two of the same fendurttttttttttttttttttttttttttttttt")</f>
        <v>Two of the same fendurttttttttttttttttttttttttttttttt</v>
      </c>
    </row>
    <row r="54" ht="15.75" customHeight="1">
      <c r="A54" s="1">
        <v>53.0</v>
      </c>
      <c r="B54" s="3" t="s">
        <v>54</v>
      </c>
      <c r="C54" s="3" t="str">
        <f>IFERROR(__xludf.DUMMYFUNCTION("GOOGLETRANSLATE(B54,""ID"",""EN"")"),"lahhh so quora likes errors can be opened with all the use of Telkomsel yak kirain from the quora again error waduh why deh")</f>
        <v>lahhh so quora likes errors can be opened with all the use of Telkomsel yak kirain from the quora again error waduh why deh</v>
      </c>
    </row>
    <row r="55" ht="15.75" customHeight="1">
      <c r="A55" s="1">
        <v>54.0</v>
      </c>
      <c r="B55" s="3" t="s">
        <v>55</v>
      </c>
      <c r="C55" s="3" t="str">
        <f>IFERROR(__xludf.DUMMYFUNCTION("GOOGLETRANSLATE(B55,""ID"",""EN"")"),"Twitter is also an old photo video even though youtube smoothly")</f>
        <v>Twitter is also an old photo video even though youtube smoothly</v>
      </c>
    </row>
    <row r="56" ht="15.75" customHeight="1">
      <c r="A56" s="1">
        <v>55.0</v>
      </c>
      <c r="B56" s="3" t="s">
        <v>56</v>
      </c>
      <c r="C56" s="3" t="str">
        <f>IFERROR(__xludf.DUMMYFUNCTION("GOOGLETRANSLATE(B56,""ID"",""EN"")"),"this is Sir")</f>
        <v>this is Sir</v>
      </c>
    </row>
    <row r="57" ht="15.75" customHeight="1">
      <c r="A57" s="1">
        <v>56.0</v>
      </c>
      <c r="B57" s="3" t="s">
        <v>57</v>
      </c>
      <c r="C57" s="3" t="str">
        <f>IFERROR(__xludf.DUMMYFUNCTION("GOOGLETRANSLATE(B57,""ID"",""EN"")")," Adi if you want to open, you need to turn on DNS or VPN, you just want to be when the case of the stackoverflow et al I thought it was because the problem was the same turned out")</f>
        <v> Adi if you want to open, you need to turn on DNS or VPN, you just want to be when the case of the stackoverflow et al I thought it was because the problem was the same turned out</v>
      </c>
    </row>
    <row r="58" ht="15.75" customHeight="1">
      <c r="A58" s="1">
        <v>57.0</v>
      </c>
      <c r="B58" s="3" t="s">
        <v>58</v>
      </c>
      <c r="C58" s="3" t="str">
        <f>IFERROR(__xludf.DUMMYFUNCTION("GOOGLETRANSLATE(B58,""ID"",""EN"")")," Adi I open the application using the signal instead RTO continues to turn it to use the tri signal directly smoothly")</f>
        <v> Adi I open the application using the signal instead RTO continues to turn it to use the tri signal directly smoothly</v>
      </c>
    </row>
    <row r="59" ht="15.75" customHeight="1">
      <c r="A59" s="1">
        <v>58.0</v>
      </c>
      <c r="B59" s="3" t="s">
        <v>59</v>
      </c>
      <c r="C59" s="3" t="str">
        <f>IFERROR(__xludf.DUMMYFUNCTION("GOOGLETRANSLATE(B59,""ID"",""EN"")"),"Actually GPP is more fast if entertainment services that are hit like the Netflix case, it happens to be spotify amp twitch using fastly affected by Indihome too")</f>
        <v>Actually GPP is more fast if entertainment services that are hit like the Netflix case, it happens to be spotify amp twitch using fastly affected by Indihome too</v>
      </c>
    </row>
    <row r="60" ht="15.75" customHeight="1">
      <c r="A60" s="1">
        <v>59.0</v>
      </c>
      <c r="B60" s="3" t="s">
        <v>60</v>
      </c>
      <c r="C60" s="3" t="str">
        <f>IFERROR(__xludf.DUMMYFUNCTION("GOOGLETRANSLATE(B60,""ID"",""EN"")")," Adi Spotify Grab Gourjek Sometimes Tokpedia Web Read Manga Web News Macem Kompas Seconds etc. BTW Using Byu")</f>
        <v> Adi Spotify Grab Gourjek Sometimes Tokpedia Web Read Manga Web News Macem Kompas Seconds etc. BTW Using Byu</v>
      </c>
    </row>
    <row r="61" ht="15.75" customHeight="1">
      <c r="A61" s="1">
        <v>60.0</v>
      </c>
      <c r="B61" s="3" t="s">
        <v>61</v>
      </c>
      <c r="C61" s="3" t="str">
        <f>IFERROR(__xludf.DUMMYFUNCTION("GOOGLETRANSLATE(B61,""ID"",""EN"")"),"it's the same as it's the same as the restarting mulu so that it refreshes the nasty connection")</f>
        <v>it's the same as it's the same as the restarting mulu so that it refreshes the nasty connection</v>
      </c>
    </row>
    <row r="62" ht="15.75" customHeight="1">
      <c r="A62" s="1">
        <v>61.0</v>
      </c>
      <c r="B62" s="3" t="s">
        <v>62</v>
      </c>
      <c r="C62" s="3" t="str">
        <f>IFERROR(__xludf.DUMMYFUNCTION("GOOGLETRANSLATE(B62,""ID"",""EN"")")," adi yes the same as bgt netflix also even open the app trs because the cape restart finally try only airplane second mode trs try to enter again it can finally restart but still complicated")</f>
        <v> adi yes the same as bgt netflix also even open the app trs because the cape restart finally try only airplane second mode trs try to enter again it can finally restart but still complicated</v>
      </c>
    </row>
    <row r="63" ht="15.75" customHeight="1">
      <c r="A63" s="1">
        <v>62.0</v>
      </c>
      <c r="B63" s="3" t="s">
        <v>63</v>
      </c>
      <c r="C63" s="3" t="str">
        <f>IFERROR(__xludf.DUMMYFUNCTION("GOOGLETRANSLATE(B63,""ID"",""EN"")"),"Benerr, some blogs or websites timed out mulu are confused so it's hard to ngegugel")</f>
        <v>Benerr, some blogs or websites timed out mulu are confused so it's hard to ngegugel</v>
      </c>
    </row>
    <row r="64" ht="15.75" customHeight="1">
      <c r="A64" s="1">
        <v>64.0</v>
      </c>
      <c r="B64" s="3" t="s">
        <v>64</v>
      </c>
      <c r="C64" s="3" t="str">
        <f>IFERROR(__xludf.DUMMYFUNCTION("GOOGLETRANSLATE(B64,""ID"",""EN"")")," Adi, there are those who don't turn it out, it turns out that Make WarP can immediately have since restarted again")</f>
        <v> Adi, there are those who don't turn it out, it turns out that Make WarP can immediately have since restarted again</v>
      </c>
    </row>
    <row r="65" ht="15.75" customHeight="1">
      <c r="A65" s="1">
        <v>65.0</v>
      </c>
      <c r="B65" s="3" t="s">
        <v>65</v>
      </c>
      <c r="C65" s="3" t="str">
        <f>IFERROR(__xludf.DUMMYFUNCTION("GOOGLETRANSLATE(B65,""ID"",""EN"")")," ioorih kirainn I don't slow down twitch even stream strong youtube full buffer surprisingly")</f>
        <v> ioorih kirainn I don't slow down twitch even stream strong youtube full buffer surprisingly</v>
      </c>
    </row>
    <row r="66" ht="15.75" customHeight="1">
      <c r="A66" s="1">
        <v>66.0</v>
      </c>
      <c r="B66" s="3" t="s">
        <v>66</v>
      </c>
      <c r="C66" s="3" t="str">
        <f>IFERROR(__xludf.DUMMYFUNCTION("GOOGLETRANSLATE(B66,""ID"",""EN"")")," EMG Ngene's behavior turned out")</f>
        <v> EMG Ngene's behavior turned out</v>
      </c>
    </row>
    <row r="67" ht="15.75" customHeight="1">
      <c r="A67" s="1">
        <v>67.0</v>
      </c>
      <c r="B67" s="3" t="s">
        <v>67</v>
      </c>
      <c r="C67" s="3" t="str">
        <f>IFERROR(__xludf.DUMMYFUNCTION("GOOGLETRANSLATE(B67,""ID"",""EN"")"),"well, yes, this is also just trying to use it to make a modem for work, it can actually open github zoom, it can't finally turn it back on the provider, but it's a plan to install but if you play it like this, it's lazy")</f>
        <v>well, yes, this is also just trying to use it to make a modem for work, it can actually open github zoom, it can't finally turn it back on the provider, but it's a plan to install but if you play it like this, it's lazy</v>
      </c>
    </row>
    <row r="68" ht="15.75" customHeight="1">
      <c r="A68" s="1">
        <v>68.0</v>
      </c>
      <c r="B68" s="3" t="s">
        <v>68</v>
      </c>
      <c r="C68" s="3" t="str">
        <f>IFERROR(__xludf.DUMMYFUNCTION("GOOGLETRANSLATE(B68,""ID"",""EN"")"),"fortunately the office has gapake this red plate service")</f>
        <v>fortunately the office has gapake this red plate service</v>
      </c>
    </row>
    <row r="69" ht="15.75" customHeight="1">
      <c r="A69" s="1">
        <v>69.0</v>
      </c>
      <c r="B69" s="3" t="s">
        <v>69</v>
      </c>
      <c r="C69" s="3" t="str">
        <f>IFERROR(__xludf.DUMMYFUNCTION("GOOGLETRANSLATE(B69,""ID"",""EN"")"),"kirain github can open because yesterday the tissue is damaged it turns out now")</f>
        <v>kirain github can open because yesterday the tissue is damaged it turns out now</v>
      </c>
    </row>
    <row r="70" ht="15.75" customHeight="1">
      <c r="A70" s="1">
        <v>70.0</v>
      </c>
      <c r="B70" s="3" t="s">
        <v>70</v>
      </c>
      <c r="C70" s="3" t="str">
        <f>IFERROR(__xludf.DUMMYFUNCTION("GOOGLETRANSLATE(B70,""ID"",""EN"")")," hmmmm yesterday yesterday also opened stackoverflow must be refreshed many times just recently tested the patience once")</f>
        <v> hmmmm yesterday yesterday also opened stackoverflow must be refreshed many times just recently tested the patience once</v>
      </c>
    </row>
    <row r="71" ht="15.75" customHeight="1">
      <c r="A71" s="1">
        <v>71.0</v>
      </c>
      <c r="B71" s="3" t="s">
        <v>71</v>
      </c>
      <c r="C71" s="3" t="str">
        <f>IFERROR(__xludf.DUMMYFUNCTION("GOOGLETRANSLATE(B71,""ID"",""EN"")"),"the most difficult github access is stackoverflow sometimes timeout")</f>
        <v>the most difficult github access is stackoverflow sometimes timeout</v>
      </c>
    </row>
    <row r="72" ht="15.75" customHeight="1">
      <c r="A72" s="1">
        <v>72.0</v>
      </c>
      <c r="B72" s="3" t="s">
        <v>72</v>
      </c>
      <c r="C72" s="3" t="str">
        <f>IFERROR(__xludf.DUMMYFUNCTION("GOOGLETRANSLATE(B72,""ID"",""EN"")"),"It's hard to be far away, the internet is just a problem, it can't be served before paying first Telkom")</f>
        <v>It's hard to be far away, the internet is just a problem, it can't be served before paying first Telkom</v>
      </c>
    </row>
    <row r="73" ht="15.75" customHeight="1">
      <c r="A73" s="1">
        <v>73.0</v>
      </c>
      <c r="B73" s="3" t="s">
        <v>73</v>
      </c>
      <c r="C73" s="3" t="str">
        <f>IFERROR(__xludf.DUMMYFUNCTION("GOOGLETRANSLATE(B73,""ID"",""EN"")"),"just yesterday protested this problem Indihome was even said because of most devices")</f>
        <v>just yesterday protested this problem Indihome was even said because of most devices</v>
      </c>
    </row>
    <row r="74" ht="15.75" customHeight="1">
      <c r="A74" s="1">
        <v>74.0</v>
      </c>
      <c r="B74" s="3" t="s">
        <v>74</v>
      </c>
      <c r="C74" s="3" t="str">
        <f>IFERROR(__xludf.DUMMYFUNCTION("GOOGLETRANSLATE(B74,""ID"",""EN"")"),"often experienced the spotify throttle solution of indihomecare twitter usually after they reset it smoothly again if it's just deliberate")</f>
        <v>often experienced the spotify throttle solution of indihomecare twitter usually after they reset it smoothly again if it's just deliberate</v>
      </c>
    </row>
    <row r="75" ht="15.75" customHeight="1">
      <c r="A75" s="1">
        <v>75.0</v>
      </c>
      <c r="B75" s="3" t="s">
        <v>75</v>
      </c>
      <c r="C75" s="3" t="str">
        <f>IFERROR(__xludf.DUMMYFUNCTION("GOOGLETRANSLATE(B75,""ID"",""EN"")")," ioorih it seems like since the first quarter of this year Twitch hasn't kenceng if you use Indihomo")</f>
        <v> ioorih it seems like since the first quarter of this year Twitch hasn't kenceng if you use Indihomo</v>
      </c>
    </row>
    <row r="76" ht="15.75" customHeight="1">
      <c r="A76" s="1">
        <v>76.0</v>
      </c>
      <c r="B76" s="3" t="s">
        <v>76</v>
      </c>
      <c r="C76" s="3" t="str">
        <f>IFERROR(__xludf.DUMMYFUNCTION("GOOGLETRANSLATE(B76,""ID"",""EN"")"),"translucent reddit why just use the same DNS adguard")</f>
        <v>translucent reddit why just use the same DNS adguard</v>
      </c>
    </row>
    <row r="77" ht="15.75" customHeight="1">
      <c r="A77" s="1">
        <v>77.0</v>
      </c>
      <c r="B77" s="3" t="s">
        <v>77</v>
      </c>
      <c r="C77" s="3" t="str">
        <f>IFERROR(__xludf.DUMMYFUNCTION("GOOGLETRANSLATE(B77,""ID"",""EN"")"),"ahh pantessssssssss, if you open quora, you have to have a patient stock, it is thought that the application is slow but it turns out that the wifi provider because it's slow, I rarely open it")</f>
        <v>ahh pantessssssssss, if you open quora, you have to have a patient stock, it is thought that the application is slow but it turns out that the wifi provider because it's slow, I rarely open it</v>
      </c>
    </row>
    <row r="78" ht="15.75" customHeight="1">
      <c r="A78" s="1">
        <v>78.0</v>
      </c>
      <c r="B78" s="3" t="s">
        <v>78</v>
      </c>
      <c r="C78" s="3" t="str">
        <f>IFERROR(__xludf.DUMMYFUNCTION("GOOGLETRANSLATE(B78,""ID"",""EN"")"),"fortunately use the personal server")</f>
        <v>fortunately use the personal server</v>
      </c>
    </row>
    <row r="79" ht="15.75" customHeight="1">
      <c r="A79" s="1">
        <v>79.0</v>
      </c>
      <c r="B79" s="3" t="s">
        <v>79</v>
      </c>
      <c r="C79" s="3" t="str">
        <f>IFERROR(__xludf.DUMMYFUNCTION("GOOGLETRANSLATE(B79,""ID"",""EN"")"),"Yes Indeed sometimes must use VPN so that Quora access is smooth")</f>
        <v>Yes Indeed sometimes must use VPN so that Quora access is smooth</v>
      </c>
    </row>
    <row r="80" ht="15.75" customHeight="1">
      <c r="A80" s="1">
        <v>80.0</v>
      </c>
      <c r="B80" s="3" t="s">
        <v>80</v>
      </c>
      <c r="C80" s="3" t="str">
        <f>IFERROR(__xludf.DUMMYFUNCTION("GOOGLETRANSLATE(B80,""ID"",""EN"")"),"That's besides the law for the protection of consumers, their lowest and most extensive positions also make them Jumawa and as well as their own consumers and other parties fate indeed")</f>
        <v>That's besides the law for the protection of consumers, their lowest and most extensive positions also make them Jumawa and as well as their own consumers and other parties fate indeed</v>
      </c>
    </row>
    <row r="81" ht="15.75" customHeight="1">
      <c r="A81" s="1">
        <v>81.0</v>
      </c>
      <c r="B81" s="3" t="s">
        <v>81</v>
      </c>
      <c r="C81" s="3" t="str">
        <f>IFERROR(__xludf.DUMMYFUNCTION("GOOGLETRANSLATE(B81,""ID"",""EN"")"),"Orbit too")</f>
        <v>Orbit too</v>
      </c>
    </row>
    <row r="82" ht="15.75" customHeight="1">
      <c r="A82" s="1">
        <v>82.0</v>
      </c>
      <c r="B82" s="3" t="s">
        <v>82</v>
      </c>
      <c r="C82" s="3" t="str">
        <f>IFERROR(__xludf.DUMMYFUNCTION("GOOGLETRANSLATE(B82,""ID"",""EN"")"),"Daaan got throttling again today")</f>
        <v>Daaan got throttling again today</v>
      </c>
    </row>
    <row r="83" ht="15.75" customHeight="1">
      <c r="A83" s="1">
        <v>83.0</v>
      </c>
      <c r="B83" s="3" t="s">
        <v>83</v>
      </c>
      <c r="C83" s="3" t="str">
        <f>IFERROR(__xludf.DUMMYFUNCTION("GOOGLETRANSLATE(B83,""ID"",""EN"")"),"Pantesan every open github and friends always long loading it turns out that telkom plays dirty hmm hmm is really a company")</f>
        <v>Pantesan every open github and friends always long loading it turns out that telkom plays dirty hmm hmm is really a company</v>
      </c>
    </row>
    <row r="84" ht="15.75" customHeight="1">
      <c r="A84" s="1">
        <v>84.0</v>
      </c>
      <c r="B84" s="3" t="s">
        <v>84</v>
      </c>
      <c r="C84" s="3" t="str">
        <f>IFERROR(__xludf.DUMMYFUNCTION("GOOGLETRANSLATE(B84,""ID"",""EN"")")," really fair if you play it, it's imagine that only they have a national internet provider, it's already getting a great firewall like our RRT")</f>
        <v> really fair if you play it, it's imagine that only they have a national internet provider, it's already getting a great firewall like our RRT</v>
      </c>
    </row>
    <row r="85" ht="15.75" customHeight="1">
      <c r="A85" s="1">
        <v>85.0</v>
      </c>
      <c r="B85" s="3" t="s">
        <v>85</v>
      </c>
      <c r="C85" s="3" t="str">
        <f>IFERROR(__xludf.DUMMYFUNCTION("GOOGLETRANSLATE(B85,""ID"",""EN"")"),"who followed the complaint but the website of the rah rah rah kayak twitch was detained even though it was a violation of consumer rights but there was a more urgent for the work like GitHub was outrageous if the throttle")</f>
        <v>who followed the complaint but the website of the rah rah rah kayak twitch was detained even though it was a violation of consumer rights but there was a more urgent for the work like GitHub was outrageous if the throttle</v>
      </c>
    </row>
    <row r="86" ht="15.75" customHeight="1">
      <c r="A86" s="1">
        <v>86.0</v>
      </c>
      <c r="B86" s="3" t="s">
        <v>86</v>
      </c>
      <c r="C86" s="3" t="str">
        <f>IFERROR(__xludf.DUMMYFUNCTION("GOOGLETRANSLATE(B86,""ID"",""EN"")"),"haha added again on last year's last year was Telkom then because Ovh would like to pay it finally broke the peering so through the old public throttle and many rto the ends of the OVH Reroute TELKOM traffic Via indeed there was a kapok ISP one")</f>
        <v>haha added again on last year's last year was Telkom then because Ovh would like to pay it finally broke the peering so through the old public throttle and many rto the ends of the OVH Reroute TELKOM traffic Via indeed there was a kapok ISP one</v>
      </c>
    </row>
    <row r="87" ht="15.75" customHeight="1">
      <c r="A87" s="1">
        <v>87.0</v>
      </c>
      <c r="B87" s="3" t="s">
        <v>87</v>
      </c>
      <c r="C87" s="3" t="str">
        <f>IFERROR(__xludf.DUMMYFUNCTION("GOOGLETRANSLATE(B87,""ID"",""EN"")")," indihome telkomsel napa really good today")</f>
        <v> indihome telkomsel napa really good today</v>
      </c>
    </row>
    <row r="88" ht="15.75" customHeight="1">
      <c r="A88" s="1">
        <v>88.0</v>
      </c>
      <c r="B88" s="3" t="s">
        <v>88</v>
      </c>
      <c r="C88" s="3" t="str">
        <f>IFERROR(__xludf.DUMMYFUNCTION("GOOGLETRANSLATE(B88,""ID"",""EN"")"),"hurry up aware of the indihome people if there are other choices as well as lazy using your ISP")</f>
        <v>hurry up aware of the indihome people if there are other choices as well as lazy using your ISP</v>
      </c>
    </row>
    <row r="89" ht="15.75" customHeight="1">
      <c r="A89" s="1">
        <v>89.0</v>
      </c>
      <c r="B89" s="3" t="s">
        <v>89</v>
      </c>
      <c r="C89" s="3" t="str">
        <f>IFERROR(__xludf.DUMMYFUNCTION("GOOGLETRANSLATE(B89,""ID"",""EN"")"),"Adek I also often complained TeamViewer Like Timeout TeamViewer using CDN CloudFlare Yak")</f>
        <v>Adek I also often complained TeamViewer Like Timeout TeamViewer using CDN CloudFlare Yak</v>
      </c>
    </row>
    <row r="90" ht="15.75" customHeight="1">
      <c r="A90" s="1">
        <v>90.0</v>
      </c>
      <c r="B90" s="3" t="s">
        <v>90</v>
      </c>
      <c r="C90" s="3" t="str">
        <f>IFERROR(__xludf.DUMMYFUNCTION("GOOGLETRANSLATE(B90,""ID"",""EN"")"),"Report bro Blizzard also got throttling, I want to play Hearthstone, it failed to use the period having to use a network")</f>
        <v>Report bro Blizzard also got throttling, I want to play Hearthstone, it failed to use the period having to use a network</v>
      </c>
    </row>
    <row r="91" ht="15.75" customHeight="1">
      <c r="A91" s="1">
        <v>91.0</v>
      </c>
      <c r="B91" s="3" t="s">
        <v>91</v>
      </c>
      <c r="C91" s="3" t="str">
        <f>IFERROR(__xludf.DUMMYFUNCTION("GOOGLETRANSLATE(B91,""ID"",""EN"")"),"Sometimes open funds are slow using the indihome connection must use new cellular data can run smoothly when the transaction uses funds")</f>
        <v>Sometimes open funds are slow using the indihome connection must use new cellular data can run smoothly when the transaction uses funds</v>
      </c>
    </row>
    <row r="92" ht="15.75" customHeight="1">
      <c r="A92" s="1">
        <v>92.0</v>
      </c>
      <c r="B92" s="3" t="s">
        <v>92</v>
      </c>
      <c r="C92" s="3" t="str">
        <f>IFERROR(__xludf.DUMMYFUNCTION("GOOGLETRANSLATE(B92,""ID"",""EN"")"),"hmm even since July")</f>
        <v>hmm even since July</v>
      </c>
    </row>
    <row r="93" ht="15.75" customHeight="1">
      <c r="A93" s="1">
        <v>93.0</v>
      </c>
      <c r="B93" s="3" t="s">
        <v>93</v>
      </c>
      <c r="C93" s="3" t="str">
        <f>IFERROR(__xludf.DUMMYFUNCTION("GOOGLETRANSLATE(B93,""ID"",""EN"")"),"well this twitch also got throttling last month asked a friend who used another ISP twitch just a normal thing that annoyed was the throttling after the tamper of the bed?")</f>
        <v>well this twitch also got throttling last month asked a friend who used another ISP twitch just a normal thing that annoyed was the throttling after the tamper of the bed?</v>
      </c>
    </row>
    <row r="94" ht="15.75" customHeight="1">
      <c r="A94" s="1">
        <v>94.0</v>
      </c>
      <c r="B94" s="3" t="s">
        <v>94</v>
      </c>
      <c r="C94" s="3" t="str">
        <f>IFERROR(__xludf.DUMMYFUNCTION("GOOGLETRANSLATE(B94,""ID"",""EN"")"),"the dns what cloudflare is using CloudFlare can sometimes access but often can")</f>
        <v>the dns what cloudflare is using CloudFlare can sometimes access but often can</v>
      </c>
    </row>
    <row r="95" ht="15.75" customHeight="1">
      <c r="A95" s="1">
        <v>95.0</v>
      </c>
      <c r="B95" s="3" t="s">
        <v>95</v>
      </c>
      <c r="C95" s="3" t="str">
        <f>IFERROR(__xludf.DUMMYFUNCTION("GOOGLETRANSLATE(B95,""ID"",""EN"")")," Asa hehe I also setup the wireguard aws while dikasi the free credit with DigitalOcean AWS also ngasasi free as long as I have to keep the brain with this telkom, if the order is a common vpn pingnya jumping")</f>
        <v> Asa hehe I also setup the wireguard aws while dikasi the free credit with DigitalOcean AWS also ngasasi free as long as I have to keep the brain with this telkom, if the order is a common vpn pingnya jumping</v>
      </c>
    </row>
    <row r="96" ht="15.75" customHeight="1">
      <c r="A96" s="1">
        <v>96.0</v>
      </c>
      <c r="B96" s="3" t="s">
        <v>96</v>
      </c>
      <c r="C96" s="3" t="str">
        <f>IFERROR(__xludf.DUMMYFUNCTION("GOOGLETRANSLATE(B96,""ID"",""EN"")"),"Kirain does it")</f>
        <v>Kirain does it</v>
      </c>
    </row>
    <row r="97" ht="15.75" customHeight="1">
      <c r="A97" s="1">
        <v>97.0</v>
      </c>
      <c r="B97" s="3" t="s">
        <v>97</v>
      </c>
      <c r="C97" s="3" t="str">
        <f>IFERROR(__xludf.DUMMYFUNCTION("GOOGLETRANSLATE(B97,""ID"",""EN"")")," so this is an answer why spotify access is often internet connection")</f>
        <v> so this is an answer why spotify access is often internet connection</v>
      </c>
    </row>
    <row r="98" ht="15.75" customHeight="1">
      <c r="A98" s="1">
        <v>98.0</v>
      </c>
      <c r="B98" s="3" t="s">
        <v>98</v>
      </c>
      <c r="C98" s="3" t="str">
        <f>IFERROR(__xludf.DUMMYFUNCTION("GOOGLETRANSLATE(B98,""ID"",""EN"")"),"has protested since August")</f>
        <v>has protested since August</v>
      </c>
    </row>
    <row r="99" ht="15.75" customHeight="1">
      <c r="A99" s="1">
        <v>99.0</v>
      </c>
      <c r="B99" s="3" t="s">
        <v>99</v>
      </c>
      <c r="C99" s="3" t="str">
        <f>IFERROR(__xludf.DUMMYFUNCTION("GOOGLETRANSLATE(B99,""ID"",""EN"")"),"how come it's weird, I use Indihome, how come there is a problem using Doh")</f>
        <v>how come it's weird, I use Indihome, how come there is a problem using Doh</v>
      </c>
    </row>
    <row r="100" ht="15.75" customHeight="1">
      <c r="A100" s="1">
        <v>100.0</v>
      </c>
      <c r="B100" s="3" t="s">
        <v>100</v>
      </c>
      <c r="C100" s="3" t="str">
        <f>IFERROR(__xludf.DUMMYFUNCTION("GOOGLETRANSLATE(B100,""ID"",""EN"")"),"Really this digital ocean has become a victim of Github Twitch a few times, also often think the programmer is also not too")</f>
        <v>Really this digital ocean has become a victim of Github Twitch a few times, also often think the programmer is also not too</v>
      </c>
    </row>
    <row r="101" ht="15.75" customHeight="1">
      <c r="A101" s="1">
        <v>101.0</v>
      </c>
      <c r="B101" s="3" t="s">
        <v>101</v>
      </c>
      <c r="C101" s="3" t="str">
        <f>IFERROR(__xludf.DUMMYFUNCTION("GOOGLETRANSLATE(B101,""ID"",""EN"")"),"not time out instead it can't open stackoverflow at all, you have to use the VPN first")</f>
        <v>not time out instead it can't open stackoverflow at all, you have to use the VPN first</v>
      </c>
    </row>
    <row r="102" ht="15.75" customHeight="1">
      <c r="A102" s="1">
        <v>103.0</v>
      </c>
      <c r="B102" s="3" t="s">
        <v>102</v>
      </c>
      <c r="C102" s="3" t="str">
        <f>IFERROR(__xludf.DUMMYFUNCTION("GOOGLETRANSLATE(B102,""ID"",""EN"")"),"If Telkomsel orbit customers get more enlarged whether it will not interfere with the IndiHome market that plays Indihome broadband fixed services")</f>
        <v>If Telkomsel orbit customers get more enlarged whether it will not interfere with the IndiHome market that plays Indihome broadband fixed services</v>
      </c>
    </row>
    <row r="103" ht="15.75" customHeight="1">
      <c r="A103" s="1">
        <v>104.0</v>
      </c>
      <c r="B103" s="3" t="s">
        <v>103</v>
      </c>
      <c r="C103" s="3" t="str">
        <f>IFERROR(__xludf.DUMMYFUNCTION("GOOGLETRANSLATE(B103,""ID"",""EN"")"),"Hi Sis Gumilar sorry so it's not convenient for information or complaints about and Indihome please contact Telkom colleagues to be helped through")</f>
        <v>Hi Sis Gumilar sorry so it's not convenient for information or complaints about and Indihome please contact Telkom colleagues to be helped through</v>
      </c>
    </row>
    <row r="104" ht="15.75" customHeight="1">
      <c r="A104" s="1">
        <v>105.0</v>
      </c>
      <c r="B104" s="3" t="s">
        <v>104</v>
      </c>
      <c r="C104" s="3" t="str">
        <f>IFERROR(__xludf.DUMMYFUNCTION("GOOGLETRANSLATE(B104,""ID"",""EN"")"),"Telkomsel Indihome can if the disorder is hard to congregate")</f>
        <v>Telkomsel Indihome can if the disorder is hard to congregate</v>
      </c>
    </row>
    <row r="105" ht="15.75" customHeight="1">
      <c r="A105" s="1">
        <v>106.0</v>
      </c>
      <c r="B105" s="3" t="s">
        <v>105</v>
      </c>
      <c r="C105" s="3" t="str">
        <f>IFERROR(__xludf.DUMMYFUNCTION("GOOGLETRANSLATE(B105,""ID"",""EN"")"),"Telkomsel orbit home-based home-based modem-based internet service continues to increase the number of customers but whether it will not compete with Indihome services that are also owned")</f>
        <v>Telkomsel orbit home-based home-based modem-based internet service continues to increase the number of customers but whether it will not compete with Indihome services that are also owned</v>
      </c>
    </row>
    <row r="106" ht="15.75" customHeight="1">
      <c r="A106" s="1">
        <v>107.0</v>
      </c>
      <c r="B106" s="3" t="s">
        <v>106</v>
      </c>
      <c r="C106" s="3" t="str">
        <f>IFERROR(__xludf.DUMMYFUNCTION("GOOGLETRANSLATE(B106,""ID"",""EN"")"),"haven't tried using DNS adguard but using DNS cloudflare still can")</f>
        <v>haven't tried using DNS adguard but using DNS cloudflare still can</v>
      </c>
    </row>
    <row r="107" ht="15.75" customHeight="1">
      <c r="A107" s="1">
        <v>108.0</v>
      </c>
      <c r="B107" s="3" t="s">
        <v>107</v>
      </c>
      <c r="C107" s="3" t="str">
        <f>IFERROR(__xludf.DUMMYFUNCTION("GOOGLETRANSLATE(B107,""ID"",""EN"")")," Asa Nice Info UDH a Week Gabisa Install Package")</f>
        <v> Asa Nice Info UDH a Week Gabisa Install Package</v>
      </c>
    </row>
    <row r="108" ht="15.75" customHeight="1">
      <c r="A108" s="1">
        <v>109.0</v>
      </c>
      <c r="B108" s="3" t="s">
        <v>108</v>
      </c>
      <c r="C108" s="3" t="str">
        <f>IFERROR(__xludf.DUMMYFUNCTION("GOOGLETRANSLATE(B108,""ID"",""EN"")"),"Mon, how come the prayer is a lot of TPI, the IndiHome network is missing Meu, the Telkomsel network is also an asu klian")</f>
        <v>Mon, how come the prayer is a lot of TPI, the IndiHome network is missing Meu, the Telkomsel network is also an asu klian</v>
      </c>
    </row>
    <row r="109" ht="15.75" customHeight="1">
      <c r="A109" s="1">
        <v>110.0</v>
      </c>
      <c r="B109" s="3" t="s">
        <v>109</v>
      </c>
      <c r="C109" s="3" t="str">
        <f>IFERROR(__xludf.DUMMYFUNCTION("GOOGLETRANSLATE(B109,""ID"",""EN"")")," Try it, but it can be github can sometimes be but the same stack overflow the same quora can be accessed at all")</f>
        <v> Try it, but it can be github can sometimes be but the same stack overflow the same quora can be accessed at all</v>
      </c>
    </row>
    <row r="110" ht="15.75" customHeight="1">
      <c r="A110" s="1">
        <v>111.0</v>
      </c>
      <c r="B110" s="3" t="s">
        <v>110</v>
      </c>
      <c r="C110" s="3" t="str">
        <f>IFERROR(__xludf.DUMMYFUNCTION("GOOGLETRANSLATE(B110,""ID"",""EN"")"),"Pantes If the DigitalOcean Login is Old BGT Outs Out if Using Indihom When Changed by VPN Directly Fuck Suck Suck")</f>
        <v>Pantes If the DigitalOcean Login is Old BGT Outs Out if Using Indihom When Changed by VPN Directly Fuck Suck Suck</v>
      </c>
    </row>
    <row r="111" ht="15.75" customHeight="1">
      <c r="A111" s="1">
        <v>112.0</v>
      </c>
      <c r="B111" s="3" t="s">
        <v>111</v>
      </c>
      <c r="C111" s="3" t="str">
        <f>IFERROR(__xludf.DUMMYFUNCTION("GOOGLETRANSLATE(B111,""ID"",""EN"")")," Telkomsel Office Indihome Yani Malang is open on Saturday")</f>
        <v> Telkomsel Office Indihome Yani Malang is open on Saturday</v>
      </c>
    </row>
    <row r="112" ht="15.75" customHeight="1">
      <c r="A112" s="1">
        <v>113.0</v>
      </c>
      <c r="B112" s="3" t="s">
        <v>112</v>
      </c>
      <c r="C112" s="3" t="str">
        <f>IFERROR(__xludf.DUMMYFUNCTION("GOOGLETRANSLATE(B112,""ID"",""EN"")"),"Original is getting healthier")</f>
        <v>Original is getting healthier</v>
      </c>
    </row>
    <row r="113" ht="15.75" customHeight="1">
      <c r="A113" s="1">
        <v>114.0</v>
      </c>
      <c r="B113" s="3" t="s">
        <v>113</v>
      </c>
      <c r="C113" s="3" t="str">
        <f>IFERROR(__xludf.DUMMYFUNCTION("GOOGLETRANSLATE(B113,""ID"",""EN"")"),"It's a provider of this one")</f>
        <v>It's a provider of this one</v>
      </c>
    </row>
    <row r="114" ht="15.75" customHeight="1">
      <c r="A114" s="1">
        <v>115.0</v>
      </c>
      <c r="B114" s="3" t="s">
        <v>114</v>
      </c>
      <c r="C114" s="3" t="str">
        <f>IFERROR(__xludf.DUMMYFUNCTION("GOOGLETRANSLATE(B114,""ID"",""EN"")")," monopoly by jegal selling shop next to Bang")</f>
        <v> monopoly by jegal selling shop next to Bang</v>
      </c>
    </row>
    <row r="115" ht="15.75" customHeight="1">
      <c r="A115" s="1">
        <v>116.0</v>
      </c>
      <c r="B115" s="3" t="s">
        <v>115</v>
      </c>
      <c r="C115" s="3" t="str">
        <f>IFERROR(__xludf.DUMMYFUNCTION("GOOGLETRANSLATE(B115,""ID"",""EN"")")," Insanjati wis experiencing")</f>
        <v> Insanjati wis experiencing</v>
      </c>
    </row>
    <row r="116" ht="15.75" customHeight="1">
      <c r="A116" s="1">
        <v>117.0</v>
      </c>
      <c r="B116" s="3" t="s">
        <v>116</v>
      </c>
      <c r="C116" s="3" t="str">
        <f>IFERROR(__xludf.DUMMYFUNCTION("GOOGLETRANSLATE(B116,""ID"",""EN"")"),"ISP Telco BUMN Such an Indihome Telkomsel One Gateway EMG Rotten Her Gak Healed Yesterday Netflix Blocked Reason Regulations CDN Server AWS Much Better Private Isp Pny Alone Her Her Her Drama Throtling Ato GJLS Regulation")</f>
        <v>ISP Telco BUMN Such an Indihome Telkomsel One Gateway EMG Rotten Her Gak Healed Yesterday Netflix Blocked Reason Regulations CDN Server AWS Much Better Private Isp Pny Alone Her Her Her Drama Throtling Ato GJLS Regulation</v>
      </c>
    </row>
    <row r="117" ht="15.75" customHeight="1">
      <c r="A117" s="1">
        <v>118.0</v>
      </c>
      <c r="B117" s="3" t="s">
        <v>117</v>
      </c>
      <c r="C117" s="3" t="str">
        <f>IFERROR(__xludf.DUMMYFUNCTION("GOOGLETRANSLATE(B117,""ID"",""EN"")"),"wow the pantes just open this time while the others smoothly jaya fpl")</f>
        <v>wow the pantes just open this time while the others smoothly jaya fpl</v>
      </c>
    </row>
    <row r="118" ht="15.75" customHeight="1">
      <c r="A118" s="1">
        <v>119.0</v>
      </c>
      <c r="B118" s="3" t="s">
        <v>118</v>
      </c>
      <c r="C118" s="3" t="str">
        <f>IFERROR(__xludf.DUMMYFUNCTION("GOOGLETRANSLATE(B118,""ID"",""EN"")"),"Wow, this is when the test of data for the data to enter the job now about an hour, it is more likely to be confused about the ngilik why webcrepping fails to fail first even though the command is really ngilkak ngatik browser software etc. the problem is"&amp;" even there is an indihome with Telkomsel TELKOMSEL HADEH")</f>
        <v>Wow, this is when the test of data for the data to enter the job now about an hour, it is more likely to be confused about the ngilik why webcrepping fails to fail first even though the command is really ngilkak ngatik browser software etc. the problem is even there is an indihome with Telkomsel TELKOMSEL HADEH</v>
      </c>
    </row>
    <row r="119" ht="15.75" customHeight="1">
      <c r="A119" s="1">
        <v>120.0</v>
      </c>
      <c r="B119" s="3" t="s">
        <v>119</v>
      </c>
      <c r="C119" s="3" t="str">
        <f>IFERROR(__xludf.DUMMYFUNCTION("GOOGLETRANSLATE(B119,""ID"",""EN"")"),"However, but it's been a long time since last month")</f>
        <v>However, but it's been a long time since last month</v>
      </c>
    </row>
    <row r="120" ht="15.75" customHeight="1">
      <c r="A120" s="1">
        <v>121.0</v>
      </c>
      <c r="B120" s="3" t="s">
        <v>120</v>
      </c>
      <c r="C120" s="3" t="str">
        <f>IFERROR(__xludf.DUMMYFUNCTION("GOOGLETRANSLATE(B120,""ID"",""EN"")"),"God's insolent even if you want to watch paid films from the shame you blok in the appreciation of the nation's work")</f>
        <v>God's insolent even if you want to watch paid films from the shame you blok in the appreciation of the nation's work</v>
      </c>
    </row>
    <row r="121" ht="15.75" customHeight="1">
      <c r="A121" s="1">
        <v>122.0</v>
      </c>
      <c r="B121" s="3" t="s">
        <v>121</v>
      </c>
      <c r="C121" s="3" t="str">
        <f>IFERROR(__xludf.DUMMYFUNCTION("GOOGLETRANSLATE(B121,""ID"",""EN"")"),"indihome telkomsel knp you are rich in this")</f>
        <v>indihome telkomsel knp you are rich in this</v>
      </c>
    </row>
    <row r="122" ht="15.75" customHeight="1">
      <c r="A122" s="1">
        <v>123.0</v>
      </c>
      <c r="B122" s="3" t="s">
        <v>122</v>
      </c>
      <c r="C122" s="3" t="str">
        <f>IFERROR(__xludf.DUMMYFUNCTION("GOOGLETRANSLATE(B122,""ID"",""EN"")"),"In this two weeks Indihome has twice off the grgr maintenance of the network, he said, the Telkomsel signal followed, it was even the service, it should be, it should be a lazy gmn")</f>
        <v>In this two weeks Indihome has twice off the grgr maintenance of the network, he said, the Telkomsel signal followed, it was even the service, it should be, it should be a lazy gmn</v>
      </c>
    </row>
    <row r="123" ht="15.75" customHeight="1">
      <c r="A123" s="1">
        <v>124.0</v>
      </c>
      <c r="B123" s="3" t="s">
        <v>123</v>
      </c>
      <c r="C123" s="3" t="str">
        <f>IFERROR(__xludf.DUMMYFUNCTION("GOOGLETRANSLATE(B123,""ID"",""EN"")"),"btw I use cloudflare dns smoothly but so humorously really slow haha ​​severe")</f>
        <v>btw I use cloudflare dns smoothly but so humorously really slow haha ​​severe</v>
      </c>
    </row>
    <row r="124" ht="15.75" customHeight="1">
      <c r="A124" s="1">
        <v>125.0</v>
      </c>
      <c r="B124" s="3" t="s">
        <v>124</v>
      </c>
      <c r="C124" s="3" t="str">
        <f>IFERROR(__xludf.DUMMYFUNCTION("GOOGLETRANSLATE(B124,""ID"",""EN"")"),"Wkwkw Udeh hurry up")</f>
        <v>Wkwkw Udeh hurry up</v>
      </c>
    </row>
    <row r="125" ht="15.75" customHeight="1">
      <c r="A125" s="1">
        <v>126.0</v>
      </c>
      <c r="B125" s="3" t="s">
        <v>125</v>
      </c>
      <c r="C125" s="3" t="str">
        <f>IFERROR(__xludf.DUMMYFUNCTION("GOOGLETRANSLATE(B125,""ID"",""EN"")"),"really really it's more ugly just the name")</f>
        <v>really really it's more ugly just the name</v>
      </c>
    </row>
    <row r="126" ht="15.75" customHeight="1">
      <c r="A126" s="1">
        <v>127.0</v>
      </c>
      <c r="B126" s="3" t="s">
        <v>126</v>
      </c>
      <c r="C126" s="3" t="str">
        <f>IFERROR(__xludf.DUMMYFUNCTION("GOOGLETRANSLATE(B126,""ID"",""EN"")"),"so this makes Spotify DNS Cloudfare ugly")</f>
        <v>so this makes Spotify DNS Cloudfare ugly</v>
      </c>
    </row>
    <row r="127" ht="15.75" customHeight="1">
      <c r="A127" s="1">
        <v>128.0</v>
      </c>
      <c r="B127" s="3" t="s">
        <v>127</v>
      </c>
      <c r="C127" s="3" t="str">
        <f>IFERROR(__xludf.DUMMYFUNCTION("GOOGLETRANSLATE(B127,""ID"",""EN"")"),"Hadeuh Indihome and Telkomsel acted again")</f>
        <v>Hadeuh Indihome and Telkomsel acted again</v>
      </c>
    </row>
    <row r="128" ht="15.75" customHeight="1">
      <c r="A128" s="1">
        <v>129.0</v>
      </c>
      <c r="B128" s="3" t="s">
        <v>128</v>
      </c>
      <c r="C128" s="3" t="str">
        <f>IFERROR(__xludf.DUMMYFUNCTION("GOOGLETRANSLATE(B128,""ID"",""EN"")"),"The tweet is also min when one company is slow every day losing to hih")</f>
        <v>The tweet is also min when one company is slow every day losing to hih</v>
      </c>
    </row>
    <row r="129" ht="15.75" customHeight="1">
      <c r="A129" s="1">
        <v>130.0</v>
      </c>
      <c r="B129" s="3" t="s">
        <v>129</v>
      </c>
      <c r="C129" s="3" t="str">
        <f>IFERROR(__xludf.DUMMYFUNCTION("GOOGLETRANSLATE(B129,""ID"",""EN"")"),"btw when the bulk error yesterday only the Quora website checked smoothly compared to other big websites btw")</f>
        <v>btw when the bulk error yesterday only the Quora website checked smoothly compared to other big websites btw</v>
      </c>
    </row>
    <row r="130" ht="15.75" customHeight="1">
      <c r="A130" s="1">
        <v>131.0</v>
      </c>
      <c r="B130" s="3" t="s">
        <v>130</v>
      </c>
      <c r="C130" s="3" t="str">
        <f>IFERROR(__xludf.DUMMYFUNCTION("GOOGLETRANSLATE(B130,""ID"",""EN"")")," Asa using CloudFlare Warp Ngacir")</f>
        <v> Asa using CloudFlare Warp Ngacir</v>
      </c>
    </row>
    <row r="131" ht="15.75" customHeight="1">
      <c r="A131" s="1">
        <v>132.0</v>
      </c>
      <c r="B131" s="3" t="s">
        <v>131</v>
      </c>
      <c r="C131" s="3" t="str">
        <f>IFERROR(__xludf.DUMMYFUNCTION("GOOGLETRANSLATE(B131,""ID"",""EN"")"),"it's even more healthy")</f>
        <v>it's even more healthy</v>
      </c>
    </row>
    <row r="132" ht="15.75" customHeight="1">
      <c r="A132" s="1">
        <v>133.0</v>
      </c>
      <c r="B132" s="3" t="s">
        <v>132</v>
      </c>
      <c r="C132" s="3" t="str">
        <f>IFERROR(__xludf.DUMMYFUNCTION("GOOGLETRANSLATE(B132,""ID"",""EN"")"),"Rame.")</f>
        <v>Rame.</v>
      </c>
    </row>
    <row r="133" ht="15.75" customHeight="1">
      <c r="A133" s="1">
        <v>134.0</v>
      </c>
      <c r="B133" s="3" t="s">
        <v>133</v>
      </c>
      <c r="C133" s="3" t="str">
        <f>IFERROR(__xludf.DUMMYFUNCTION("GOOGLETRANSLATE(B133,""ID"",""EN"")"),"Friends who use Indihome Voice Chat Discord Kudu Server Hongkong Server Singapore Pingnya gets up to this mess")</f>
        <v>Friends who use Indihome Voice Chat Discord Kudu Server Hongkong Server Singapore Pingnya gets up to this mess</v>
      </c>
    </row>
    <row r="134" ht="15.75" customHeight="1">
      <c r="A134" s="1">
        <v>135.0</v>
      </c>
      <c r="B134" s="3" t="s">
        <v>134</v>
      </c>
      <c r="C134" s="3" t="str">
        <f>IFERROR(__xludf.DUMMYFUNCTION("GOOGLETRANSLATE(B134,""ID"",""EN"")")," pcfre last day just complicated it's not clear indihome")</f>
        <v> pcfre last day just complicated it's not clear indihome</v>
      </c>
    </row>
    <row r="135" ht="15.75" customHeight="1">
      <c r="A135" s="1">
        <v>137.0</v>
      </c>
      <c r="B135" s="3" t="s">
        <v>135</v>
      </c>
      <c r="C135" s="3" t="str">
        <f>IFERROR(__xludf.DUMMYFUNCTION("GOOGLETRANSLATE(B135,""ID"",""EN"")")," ASA add costs again finally")</f>
        <v> ASA add costs again finally</v>
      </c>
    </row>
    <row r="136" ht="15.75" customHeight="1">
      <c r="A136" s="1">
        <v>138.0</v>
      </c>
      <c r="B136" s="3" t="s">
        <v>136</v>
      </c>
      <c r="C136" s="3" t="str">
        <f>IFERROR(__xludf.DUMMYFUNCTION("GOOGLETRANSLATE(B136,""ID"",""EN"")"),"Thank Mint Otw Try")</f>
        <v>Thank Mint Otw Try</v>
      </c>
    </row>
    <row r="137" ht="15.75" customHeight="1">
      <c r="A137" s="1">
        <v>139.0</v>
      </c>
      <c r="B137" s="3" t="s">
        <v>137</v>
      </c>
      <c r="C137" s="3" t="str">
        <f>IFERROR(__xludf.DUMMYFUNCTION("GOOGLETRANSLATE(B137,""ID"",""EN"")"),"really better ramein just medsos so it looks like the same as a user if the user is also noisy about this silence to be their material")</f>
        <v>really better ramein just medsos so it looks like the same as a user if the user is also noisy about this silence to be their material</v>
      </c>
    </row>
    <row r="138" ht="15.75" customHeight="1">
      <c r="A138" s="1">
        <v>140.0</v>
      </c>
      <c r="B138" s="3" t="s">
        <v>138</v>
      </c>
      <c r="C138" s="3" t="str">
        <f>IFERROR(__xludf.DUMMYFUNCTION("GOOGLETRANSLATE(B138,""ID"",""EN"")")," Asa Okay Thanks for Personal, it seems that it can be just the office to discuss the same discussion")</f>
        <v> Asa Okay Thanks for Personal, it seems that it can be just the office to discuss the same discussion</v>
      </c>
    </row>
    <row r="139" ht="15.75" customHeight="1">
      <c r="A139" s="1">
        <v>141.0</v>
      </c>
      <c r="B139" s="3" t="s">
        <v>139</v>
      </c>
      <c r="C139" s="3" t="str">
        <f>IFERROR(__xludf.DUMMYFUNCTION("GOOGLETRANSLATE(B139,""ID"",""EN"")"),"Steam every time you always turn on the Retry Connection Start offline mode")</f>
        <v>Steam every time you always turn on the Retry Connection Start offline mode</v>
      </c>
    </row>
    <row r="140" ht="15.75" customHeight="1">
      <c r="A140" s="1">
        <v>142.0</v>
      </c>
      <c r="B140" s="3" t="s">
        <v>140</v>
      </c>
      <c r="C140" s="3" t="str">
        <f>IFERROR(__xludf.DUMMYFUNCTION("GOOGLETRANSLATE(B140,""ID"",""EN"")")," I hope the outside service and only telkom here for comfort I am forced to rent RDP every month to keep their connections just limited to RDP access, it can't be expected more")</f>
        <v> I hope the outside service and only telkom here for comfort I am forced to rent RDP every month to keep their connections just limited to RDP access, it can't be expected more</v>
      </c>
    </row>
    <row r="141" ht="15.75" customHeight="1">
      <c r="A141" s="1">
        <v>143.0</v>
      </c>
      <c r="B141" s="3" t="s">
        <v>141</v>
      </c>
      <c r="C141" s="3" t="str">
        <f>IFERROR(__xludf.DUMMYFUNCTION("GOOGLETRANSLATE(B141,""ID"",""EN"")"),"Check Replies Amp Quotes Thread This Really Is Not Issue One Two People And Which Is Troubled Only Specific Services Other Internet Access Kayak Twitter and YouTube There Are Problems")</f>
        <v>Check Replies Amp Quotes Thread This Really Is Not Issue One Two People And Which Is Troubled Only Specific Services Other Internet Access Kayak Twitter and YouTube There Are Problems</v>
      </c>
    </row>
    <row r="142" ht="15.75" customHeight="1">
      <c r="A142" s="1">
        <v>144.0</v>
      </c>
      <c r="B142" s="3" t="s">
        <v>142</v>
      </c>
      <c r="C142" s="3" t="str">
        <f>IFERROR(__xludf.DUMMYFUNCTION("GOOGLETRANSLATE(B142,""ID"",""EN"")")," Algo aws setup is really easy and still sown some of the free tier aws")</f>
        <v> Algo aws setup is really easy and still sown some of the free tier aws</v>
      </c>
    </row>
    <row r="143" ht="15.75" customHeight="1">
      <c r="A143" s="1">
        <v>145.0</v>
      </c>
      <c r="B143" s="3" t="s">
        <v>143</v>
      </c>
      <c r="C143" s="3" t="str">
        <f>IFERROR(__xludf.DUMMYFUNCTION("GOOGLETRANSLATE(B143,""ID"",""EN"")"),"yes, I haven't been able to do it at all Spotify, I use Indihome but if you use Telkomsel it can")</f>
        <v>yes, I haven't been able to do it at all Spotify, I use Indihome but if you use Telkomsel it can</v>
      </c>
    </row>
    <row r="144" ht="15.75" customHeight="1">
      <c r="A144" s="1">
        <v>146.0</v>
      </c>
      <c r="B144" s="3" t="s">
        <v>144</v>
      </c>
      <c r="C144" s="3" t="str">
        <f>IFERROR(__xludf.DUMMYFUNCTION("GOOGLETRANSLATE(B144,""ID"",""EN"")")," Asa use what service is the vpn but the time must add a monthly fee again, the problem is made by someone else")</f>
        <v> Asa use what service is the vpn but the time must add a monthly fee again, the problem is made by someone else</v>
      </c>
    </row>
    <row r="145" ht="15.75" customHeight="1">
      <c r="A145" s="1">
        <v>147.0</v>
      </c>
      <c r="B145" s="3" t="s">
        <v>145</v>
      </c>
      <c r="C145" s="3" t="str">
        <f>IFERROR(__xludf.DUMMYFUNCTION("GOOGLETRANSLATE(B145,""ID"",""EN"")"),"Spotify if you use Telkomsel it's normal but use Indihome until now it can't be at all")</f>
        <v>Spotify if you use Telkomsel it's normal but use Indihome until now it can't be at all</v>
      </c>
    </row>
    <row r="146" ht="15.75" customHeight="1">
      <c r="A146" s="1">
        <v>148.0</v>
      </c>
      <c r="B146" s="3" t="s">
        <v>146</v>
      </c>
      <c r="C146" s="3" t="str">
        <f>IFERROR(__xludf.DUMMYFUNCTION("GOOGLETRANSLATE(B146,""ID"",""EN"")"),"Really, it's already this problem but because the communication is just the formality of just nonsense, it has been given a lot that is experiencing the prejudice of this individual's issue, so it's still asked for data, it's rich in Device distance with "&amp;"the modem")</f>
        <v>Really, it's already this problem but because the communication is just the formality of just nonsense, it has been given a lot that is experiencing the prejudice of this individual's issue, so it's still asked for data, it's rich in Device distance with the modem</v>
      </c>
    </row>
    <row r="147" ht="15.75" customHeight="1">
      <c r="A147" s="1">
        <v>149.0</v>
      </c>
      <c r="B147" s="3" t="s">
        <v>147</v>
      </c>
      <c r="C147" s="3" t="str">
        <f>IFERROR(__xludf.DUMMYFUNCTION("GOOGLETRANSLATE(B147,""ID"",""EN"")"),"means it's really a step of say goodbye orbit service, how come it bravely ride the price")</f>
        <v>means it's really a step of say goodbye orbit service, how come it bravely ride the price</v>
      </c>
    </row>
    <row r="148" ht="15.75" customHeight="1">
      <c r="A148" s="1">
        <v>150.0</v>
      </c>
      <c r="B148" s="3" t="s">
        <v>148</v>
      </c>
      <c r="C148" s="3" t="str">
        <f>IFERROR(__xludf.DUMMYFUNCTION("GOOGLETRANSLATE(B148,""ID"",""EN"")"),"VPN Kenceng Kis TELKOM Network Each Linux Update or Take Package from NPM Can Be More Fast If Through VPN")</f>
        <v>VPN Kenceng Kis TELKOM Network Each Linux Update or Take Package from NPM Can Be More Fast If Through VPN</v>
      </c>
    </row>
    <row r="149" ht="15.75" customHeight="1">
      <c r="A149" s="1">
        <v>151.0</v>
      </c>
      <c r="B149" s="3" t="s">
        <v>149</v>
      </c>
      <c r="C149" s="3" t="str">
        <f>IFERROR(__xludf.DUMMYFUNCTION("GOOGLETRANSLATE(B149,""ID"",""EN"")"),"Throttling Issue Is Indihome Ama Telkomsel When It Is Really Mosh Accessing Fandom GitHub DLL Difficult To Be Really Devils Already Want A month Lewor Mulu It Is No Use")</f>
        <v>Throttling Issue Is Indihome Ama Telkomsel When It Is Really Mosh Accessing Fandom GitHub DLL Difficult To Be Really Devils Already Want A month Lewor Mulu It Is No Use</v>
      </c>
    </row>
    <row r="150" ht="15.75" customHeight="1">
      <c r="A150" s="1">
        <v>152.0</v>
      </c>
      <c r="B150" s="3" t="s">
        <v>150</v>
      </c>
      <c r="C150" s="3" t="str">
        <f>IFERROR(__xludf.DUMMYFUNCTION("GOOGLETRANSLATE(B150,""ID"",""EN"")")," ioorih yeah imagine watching twitch I have to turn on the vpn kept me ngestream what watch porn")</f>
        <v> ioorih yeah imagine watching twitch I have to turn on the vpn kept me ngestream what watch porn</v>
      </c>
    </row>
    <row r="151" ht="15.75" customHeight="1">
      <c r="A151" s="1">
        <v>153.0</v>
      </c>
      <c r="B151" s="3" t="s">
        <v>151</v>
      </c>
      <c r="C151" s="3" t="str">
        <f>IFERROR(__xludf.DUMMYFUNCTION("GOOGLETRANSLATE(B151,""ID"",""EN"")")," have indihome wifi indihome different houses that are very smooth there is a trouble of what the other can open the YouTube goitor safari and the application that eats the big quota understand why it has any connection too")</f>
        <v> have indihome wifi indihome different houses that are very smooth there is a trouble of what the other can open the YouTube goitor safari and the application that eats the big quota understand why it has any connection too</v>
      </c>
    </row>
    <row r="152" ht="15.75" customHeight="1">
      <c r="A152" s="1">
        <v>154.0</v>
      </c>
      <c r="B152" s="3" t="s">
        <v>152</v>
      </c>
      <c r="C152" s="3" t="str">
        <f>IFERROR(__xludf.DUMMYFUNCTION("GOOGLETRANSLATE(B152,""ID"",""EN"")"),"Apple Music and Spotify I also can be used at all but after the totally recently died and the phone also became more even though it was loaded with an old album image bet")</f>
        <v>Apple Music and Spotify I also can be used at all but after the totally recently died and the phone also became more even though it was loaded with an old album image bet</v>
      </c>
    </row>
    <row r="153" ht="15.75" customHeight="1">
      <c r="A153" s="1">
        <v>155.0</v>
      </c>
      <c r="B153" s="3" t="s">
        <v>153</v>
      </c>
      <c r="C153" s="3" t="str">
        <f>IFERROR(__xludf.DUMMYFUNCTION("GOOGLETRANSLATE(B153,""ID"",""EN"")"),"Kirain the problematic network turns out to be the problematic provider of defecation")</f>
        <v>Kirain the problematic network turns out to be the problematic provider of defecation</v>
      </c>
    </row>
    <row r="154" ht="15.75" customHeight="1">
      <c r="A154" s="1">
        <v>156.0</v>
      </c>
      <c r="B154" s="3" t="s">
        <v>154</v>
      </c>
      <c r="C154" s="3" t="str">
        <f>IFERROR(__xludf.DUMMYFUNCTION("GOOGLETRANSLATE(B154,""ID"",""EN"")"),"Clone Through Github Desktop Client is more smoothly later tried")</f>
        <v>Clone Through Github Desktop Client is more smoothly later tried</v>
      </c>
    </row>
    <row r="155" ht="15.75" customHeight="1">
      <c r="A155" s="1">
        <v>157.0</v>
      </c>
      <c r="B155" s="3" t="s">
        <v>155</v>
      </c>
      <c r="C155" s="3" t="str">
        <f>IFERROR(__xludf.DUMMYFUNCTION("GOOGLETRANSLATE(B155,""ID"",""EN"")")," need indihome please try opening the indiHome network")</f>
        <v> need indihome please try opening the indiHome network</v>
      </c>
    </row>
    <row r="156" ht="15.75" customHeight="1">
      <c r="A156" s="1">
        <v>158.0</v>
      </c>
      <c r="B156" s="3" t="s">
        <v>156</v>
      </c>
      <c r="C156" s="3" t="str">
        <f>IFERROR(__xludf.DUMMYFUNCTION("GOOGLETRANSLATE(B156,""ID"",""EN"")"),"In the afternoon, please inform the internet number and active number via Nata help check and handle the condition of the natural brother thank you for Nata")</f>
        <v>In the afternoon, please inform the internet number and active number via Nata help check and handle the condition of the natural brother thank you for Nata</v>
      </c>
    </row>
    <row r="157" ht="15.75" customHeight="1">
      <c r="A157" s="1">
        <v>159.0</v>
      </c>
      <c r="B157" s="3" t="s">
        <v>157</v>
      </c>
      <c r="C157" s="3" t="str">
        <f>IFERROR(__xludf.DUMMYFUNCTION("GOOGLETRANSLATE(B157,""ID"",""EN"")"),"Olah Pantes Want a Small Clone Repo Size Taste Slow")</f>
        <v>Olah Pantes Want a Small Clone Repo Size Taste Slow</v>
      </c>
    </row>
    <row r="158" ht="15.75" customHeight="1">
      <c r="A158" s="1">
        <v>160.0</v>
      </c>
      <c r="B158" s="3" t="s">
        <v>158</v>
      </c>
      <c r="C158" s="3" t="str">
        <f>IFERROR(__xludf.DUMMYFUNCTION("GOOGLETRANSLATE(B158,""ID"",""EN"")"),"although sometimes it's upset I keep indihome and telkomsel users but now already add using biznet")</f>
        <v>although sometimes it's upset I keep indihome and telkomsel users but now already add using biznet</v>
      </c>
    </row>
    <row r="159" ht="15.75" customHeight="1">
      <c r="A159" s="1">
        <v>161.0</v>
      </c>
      <c r="B159" s="3" t="s">
        <v>159</v>
      </c>
      <c r="C159" s="3" t="str">
        <f>IFERROR(__xludf.DUMMYFUNCTION("GOOGLETRANSLATE(B159,""ID"",""EN"")"),"indihome inet telkomsel disorder is slow")</f>
        <v>indihome inet telkomsel disorder is slow</v>
      </c>
    </row>
    <row r="160" ht="15.75" customHeight="1">
      <c r="A160" s="1">
        <v>162.0</v>
      </c>
      <c r="B160" s="3" t="s">
        <v>160</v>
      </c>
      <c r="C160" s="3" t="str">
        <f>IFERROR(__xludf.DUMMYFUNCTION("GOOGLETRANSLATE(B160,""ID"",""EN"")"),"the practice of monopoly smells of artificial domestic children")</f>
        <v>the practice of monopoly smells of artificial domestic children</v>
      </c>
    </row>
    <row r="161" ht="15.75" customHeight="1">
      <c r="A161" s="1">
        <v>163.0</v>
      </c>
      <c r="B161" s="3" t="s">
        <v>161</v>
      </c>
      <c r="C161" s="3" t="str">
        <f>IFERROR(__xludf.DUMMYFUNCTION("GOOGLETRANSLATE(B161,""ID"",""EN"")"),"yeah yesaaa even sempet open ejournal timeout too")</f>
        <v>yeah yesaaa even sempet open ejournal timeout too</v>
      </c>
    </row>
    <row r="162" ht="15.75" customHeight="1">
      <c r="A162" s="1">
        <v>164.0</v>
      </c>
      <c r="B162" s="3" t="s">
        <v>162</v>
      </c>
      <c r="C162" s="3" t="str">
        <f>IFERROR(__xludf.DUMMYFUNCTION("GOOGLETRANSLATE(B162,""ID"",""EN"")"),"almost every day indihome because of this problem")</f>
        <v>almost every day indihome because of this problem</v>
      </c>
    </row>
    <row r="163" ht="15.75" customHeight="1">
      <c r="A163" s="1">
        <v>165.0</v>
      </c>
      <c r="B163" s="3" t="s">
        <v>163</v>
      </c>
      <c r="C163" s="3" t="str">
        <f>IFERROR(__xludf.DUMMYFUNCTION("GOOGLETRANSLATE(B163,""ID"",""EN"")"),"can confirm Spotify if the discord makes it later know")</f>
        <v>can confirm Spotify if the discord makes it later know</v>
      </c>
    </row>
    <row r="164" ht="15.75" customHeight="1">
      <c r="A164" s="1">
        <v>166.0</v>
      </c>
      <c r="B164" s="3" t="s">
        <v>164</v>
      </c>
      <c r="C164" s="3" t="str">
        <f>IFERROR(__xludf.DUMMYFUNCTION("GOOGLETRANSLATE(B164,""ID"",""EN"")"),"Private Pantesan DNS It's Effective Again When Using Tsel Indihome Practically Can Use VPN")</f>
        <v>Private Pantesan DNS It's Effective Again When Using Tsel Indihome Practically Can Use VPN</v>
      </c>
    </row>
    <row r="165" ht="15.75" customHeight="1">
      <c r="A165" s="1">
        <v>167.0</v>
      </c>
      <c r="B165" s="3" t="s">
        <v>165</v>
      </c>
      <c r="C165" s="3" t="str">
        <f>IFERROR(__xludf.DUMMYFUNCTION("GOOGLETRANSLATE(B165,""ID"",""EN"")"),"Spotify the same discord a few days ago what was slow because of this")</f>
        <v>Spotify the same discord a few days ago what was slow because of this</v>
      </c>
    </row>
    <row r="166" ht="15.75" customHeight="1">
      <c r="A166" s="1">
        <v>168.0</v>
      </c>
      <c r="B166" s="3" t="s">
        <v>166</v>
      </c>
      <c r="C166" s="3" t="str">
        <f>IFERROR(__xludf.DUMMYFUNCTION("GOOGLETRANSLATE(B166,""ID"",""EN"")"),"Cookpad Ampe hit the problematic he said the web using CDN fastly")</f>
        <v>Cookpad Ampe hit the problematic he said the web using CDN fastly</v>
      </c>
    </row>
    <row r="167" ht="15.75" customHeight="1">
      <c r="A167" s="1">
        <v>169.0</v>
      </c>
      <c r="B167" s="3" t="s">
        <v>167</v>
      </c>
      <c r="C167" s="3" t="str">
        <f>IFERROR(__xludf.DUMMYFUNCTION("GOOGLETRANSLATE(B167,""ID"",""EN"")"),"Twitch is also monthly, like this is increasingly clear, the Wakanda country ISP")</f>
        <v>Twitch is also monthly, like this is increasingly clear, the Wakanda country ISP</v>
      </c>
    </row>
    <row r="168" ht="15.75" customHeight="1">
      <c r="A168" s="1">
        <v>170.0</v>
      </c>
      <c r="B168" s="3" t="s">
        <v>168</v>
      </c>
      <c r="C168" s="3" t="str">
        <f>IFERROR(__xludf.DUMMYFUNCTION("GOOGLETRANSLATE(B168,""ID"",""EN"")"),"the period just want to open it must reload until half an hour more the most severe it's the AWS database connection timed out, you can test it at all it's been today")</f>
        <v>the period just want to open it must reload until half an hour more the most severe it's the AWS database connection timed out, you can test it at all it's been today</v>
      </c>
    </row>
    <row r="169" ht="15.75" customHeight="1">
      <c r="A169" s="1">
        <v>171.0</v>
      </c>
      <c r="B169" s="3" t="s">
        <v>169</v>
      </c>
      <c r="C169" s="3" t="str">
        <f>IFERROR(__xludf.DUMMYFUNCTION("GOOGLETRANSLATE(B169,""ID"",""EN"")"),"Random reddit disorders often occur but this time GitHub is also hit by a jerk")</f>
        <v>Random reddit disorders often occur but this time GitHub is also hit by a jerk</v>
      </c>
    </row>
    <row r="170" ht="15.75" customHeight="1">
      <c r="A170" s="1">
        <v>172.0</v>
      </c>
      <c r="B170" s="3" t="s">
        <v>170</v>
      </c>
      <c r="C170" s="3" t="str">
        <f>IFERROR(__xludf.DUMMYFUNCTION("GOOGLETRANSLATE(B170,""ID"",""EN"")"),"It's kind of asking for tribute to follow them to play them throttle")</f>
        <v>It's kind of asking for tribute to follow them to play them throttle</v>
      </c>
    </row>
    <row r="171" ht="15.75" customHeight="1">
      <c r="A171" s="1">
        <v>173.0</v>
      </c>
      <c r="B171" s="3" t="s">
        <v>171</v>
      </c>
      <c r="C171" s="3" t="str">
        <f>IFERROR(__xludf.DUMMYFUNCTION("GOOGLETRANSLATE(B171,""ID"",""EN"")"),"anyone ngalamin like this also for twitch around this week another web is smooth but twitch is hard to access")</f>
        <v>anyone ngalamin like this also for twitch around this week another web is smooth but twitch is hard to access</v>
      </c>
    </row>
    <row r="172" ht="15.75" customHeight="1">
      <c r="A172" s="1">
        <v>174.0</v>
      </c>
      <c r="B172" s="3" t="s">
        <v>172</v>
      </c>
      <c r="C172" s="3" t="str">
        <f>IFERROR(__xludf.DUMMYFUNCTION("GOOGLETRANSLATE(B172,""ID"",""EN"")"),"Please explain later services like GitHub Stack Overflow Quora Feeling Throttling Other Internet Access Smooth Only Web Amp Specific Services Often Timed Out This Violations of Consumer Rights Harm Business Also")</f>
        <v>Please explain later services like GitHub Stack Overflow Quora Feeling Throttling Other Internet Access Smooth Only Web Amp Specific Services Often Timed Out This Violations of Consumer Rights Harm Business Also</v>
      </c>
    </row>
    <row r="173" ht="15.75" customHeight="1">
      <c r="A173" s="1">
        <v>175.0</v>
      </c>
      <c r="B173" s="3" t="s">
        <v>173</v>
      </c>
      <c r="C173" s="3" t="str">
        <f>IFERROR(__xludf.DUMMYFUNCTION("GOOGLETRANSLATE(B173,""ID"",""EN"")"),"yes wifiku indihome kartuku telkomsel because")</f>
        <v>yes wifiku indihome kartuku telkomsel because</v>
      </c>
    </row>
    <row r="174" ht="15.75" customHeight="1">
      <c r="A174" s="1">
        <v>176.0</v>
      </c>
      <c r="B174" s="3" t="s">
        <v>174</v>
      </c>
      <c r="C174" s="3" t="str">
        <f>IFERROR(__xludf.DUMMYFUNCTION("GOOGLETRANSLATE(B174,""ID"",""EN"")"),"I had panicked yesterday to make Story complaints of IndiHome and Telkomsel the morning was received by the technician, maybe it happened to be a technician to invite the technician, but it was ahahah")</f>
        <v>I had panicked yesterday to make Story complaints of IndiHome and Telkomsel the morning was received by the technician, maybe it happened to be a technician to invite the technician, but it was ahahah</v>
      </c>
    </row>
    <row r="175" ht="15.75" customHeight="1">
      <c r="A175" s="1">
        <v>177.0</v>
      </c>
      <c r="B175" s="3" t="s">
        <v>175</v>
      </c>
      <c r="C175" s="3" t="str">
        <f>IFERROR(__xludf.DUMMYFUNCTION("GOOGLETRANSLATE(B175,""ID"",""EN"")"),"indihome can't be astinet can't be telkomsel can't be why this")</f>
        <v>indihome can't be astinet can't be telkomsel can't be why this</v>
      </c>
    </row>
    <row r="176" ht="15.75" customHeight="1">
      <c r="A176" s="1">
        <v>178.0</v>
      </c>
      <c r="B176" s="3" t="s">
        <v>176</v>
      </c>
      <c r="C176" s="3" t="str">
        <f>IFERROR(__xludf.DUMMYFUNCTION("GOOGLETRANSLATE(B176,""ID"",""EN"")")," use telkomsel indihome house")</f>
        <v> use telkomsel indihome house</v>
      </c>
    </row>
    <row r="177" ht="15.75" customHeight="1">
      <c r="A177" s="1">
        <v>179.0</v>
      </c>
      <c r="B177" s="3" t="s">
        <v>177</v>
      </c>
      <c r="C177" s="3" t="str">
        <f>IFERROR(__xludf.DUMMYFUNCTION("GOOGLETRANSLATE(B177,""ID"",""EN"")"),"Indihome I Signal Telkomsel I also crossed the signal of the signal wkwkwk parabanget")</f>
        <v>Indihome I Signal Telkomsel I also crossed the signal of the signal wkwkwk parabanget</v>
      </c>
    </row>
    <row r="178" ht="15.75" customHeight="1">
      <c r="A178" s="1">
        <v>180.0</v>
      </c>
      <c r="B178" s="3" t="s">
        <v>178</v>
      </c>
      <c r="C178" s="3" t="str">
        <f>IFERROR(__xludf.DUMMYFUNCTION("GOOGLETRANSLATE(B178,""ID"",""EN"")"),"hello I've previously been subscribed to Disney Hotstar through Telkomsel if you want to watch Indihome, it will immediately be able to watch or have to pay too")</f>
        <v>hello I've previously been subscribed to Disney Hotstar through Telkomsel if you want to watch Indihome, it will immediately be able to watch or have to pay too</v>
      </c>
    </row>
    <row r="179" ht="15.75" customHeight="1">
      <c r="A179" s="1">
        <v>181.0</v>
      </c>
      <c r="B179" s="3" t="s">
        <v>179</v>
      </c>
      <c r="C179" s="3" t="str">
        <f>IFERROR(__xludf.DUMMYFUNCTION("GOOGLETRANSLATE(B179,""ID"",""EN"")"),"Regardless of whatever it is still loyal to Telkomsel in the middle of junior high school until now it is crazy about the disorder of the internet rich in the internet network wkwk where PKE Telkomsel Indihome")</f>
        <v>Regardless of whatever it is still loyal to Telkomsel in the middle of junior high school until now it is crazy about the disorder of the internet rich in the internet network wkwk where PKE Telkomsel Indihome</v>
      </c>
    </row>
    <row r="180" ht="15.75" customHeight="1">
      <c r="A180" s="1">
        <v>182.0</v>
      </c>
      <c r="B180" s="3" t="s">
        <v>180</v>
      </c>
      <c r="C180" s="3" t="str">
        <f>IFERROR(__xludf.DUMMYFUNCTION("GOOGLETRANSLATE(B180,""ID"",""EN"")"),"Min, the Disney Hotstar wants to have Indihome if before, it has been subscribed to Telkomsel, it can be combined directly or again later")</f>
        <v>Min, the Disney Hotstar wants to have Indihome if before, it has been subscribed to Telkomsel, it can be combined directly or again later</v>
      </c>
    </row>
    <row r="181" ht="15.75" customHeight="1">
      <c r="A181" s="1">
        <v>183.0</v>
      </c>
      <c r="B181" s="3" t="s">
        <v>181</v>
      </c>
      <c r="C181" s="3" t="str">
        <f>IFERROR(__xludf.DUMMYFUNCTION("GOOGLETRANSLATE(B181,""ID"",""EN"")"),"Family Pakenya Telkomsel Hello Trus Wifi Indihome Wkwkwk")</f>
        <v>Family Pakenya Telkomsel Hello Trus Wifi Indihome Wkwkwk</v>
      </c>
    </row>
    <row r="182" ht="15.75" customHeight="1">
      <c r="A182" s="1">
        <v>184.0</v>
      </c>
      <c r="B182" s="3" t="s">
        <v>182</v>
      </c>
      <c r="C182" s="3" t="str">
        <f>IFERROR(__xludf.DUMMYFUNCTION("GOOGLETRANSLATE(B182,""ID"",""EN"")"),"rubbish")</f>
        <v>rubbish</v>
      </c>
    </row>
    <row r="183" ht="15.75" customHeight="1">
      <c r="A183" s="1">
        <v>185.0</v>
      </c>
      <c r="B183" s="3" t="s">
        <v>183</v>
      </c>
      <c r="C183" s="3" t="str">
        <f>IFERROR(__xludf.DUMMYFUNCTION("GOOGLETRANSLATE(B183,""ID"",""EN"")"),"Hi Sis Lala Sorry for information or complaints about and Indihome please contact Telkom colleagues to be assisted through Facebook Indihome Twitter Indihome or Telkom Call Center TKS ULI")</f>
        <v>Hi Sis Lala Sorry for information or complaints about and Indihome please contact Telkom colleagues to be assisted through Facebook Indihome Twitter Indihome or Telkom Call Center TKS ULI</v>
      </c>
    </row>
    <row r="184" ht="15.75" customHeight="1">
      <c r="A184" s="1">
        <v>186.0</v>
      </c>
      <c r="B184" s="3" t="s">
        <v>184</v>
      </c>
      <c r="C184" s="3" t="str">
        <f>IFERROR(__xludf.DUMMYFUNCTION("GOOGLETRANSLATE(B184,""ID"",""EN"")"),"telkomsel with indihome error again")</f>
        <v>telkomsel with indihome error again</v>
      </c>
    </row>
    <row r="185" ht="15.75" customHeight="1">
      <c r="A185" s="1">
        <v>187.0</v>
      </c>
      <c r="B185" s="3" t="s">
        <v>185</v>
      </c>
      <c r="C185" s="3" t="str">
        <f>IFERROR(__xludf.DUMMYFUNCTION("GOOGLETRANSLATE(B185,""ID"",""EN"")"),"Make Telkomsel plus wifi indihome so far there has been a big problem so Makai products are quite good")</f>
        <v>Make Telkomsel plus wifi indihome so far there has been a big problem so Makai products are quite good</v>
      </c>
    </row>
    <row r="186" ht="15.75" customHeight="1">
      <c r="A186" s="1">
        <v>188.0</v>
      </c>
      <c r="B186" s="3" t="s">
        <v>186</v>
      </c>
      <c r="C186" s="3" t="str">
        <f>IFERROR(__xludf.DUMMYFUNCTION("GOOGLETRANSLATE(B186,""ID"",""EN"")"),"indihome telkomsel is mampus if")</f>
        <v>indihome telkomsel is mampus if</v>
      </c>
    </row>
    <row r="187" ht="15.75" customHeight="1">
      <c r="A187" s="1">
        <v>189.0</v>
      </c>
      <c r="B187" s="3" t="s">
        <v>187</v>
      </c>
      <c r="C187" s="3" t="str">
        <f>IFERROR(__xludf.DUMMYFUNCTION("GOOGLETRANSLATE(B187,""ID"",""EN"")"),"what's up with Telkomsel and Indihome, it's getting ppkm, what is really slow")</f>
        <v>what's up with Telkomsel and Indihome, it's getting ppkm, what is really slow</v>
      </c>
    </row>
    <row r="188" ht="15.75" customHeight="1">
      <c r="A188" s="1">
        <v>190.0</v>
      </c>
      <c r="B188" s="3" t="s">
        <v>188</v>
      </c>
      <c r="C188" s="3" t="str">
        <f>IFERROR(__xludf.DUMMYFUNCTION("GOOGLETRANSLATE(B188,""ID"",""EN"")")," use telkomsel ama indihome if again the network disorder is really like the life of anjr a lot can help wifi house pdhl already block masi ajaa there is no loooo until someone")</f>
        <v> use telkomsel ama indihome if again the network disorder is really like the life of anjr a lot can help wifi house pdhl already block masi ajaa there is no loooo until someone</v>
      </c>
    </row>
    <row r="189" ht="15.75" customHeight="1">
      <c r="A189" s="1">
        <v>191.0</v>
      </c>
      <c r="B189" s="3" t="s">
        <v>189</v>
      </c>
      <c r="C189" s="3" t="str">
        <f>IFERROR(__xludf.DUMMYFUNCTION("GOOGLETRANSLATE(B189,""ID"",""EN"")"),"Telkomsel Indihome Beuhhh Problem Yesterday Yesterday I went back and forth Open the Gallery for Notes")</f>
        <v>Telkomsel Indihome Beuhhh Problem Yesterday Yesterday I went back and forth Open the Gallery for Notes</v>
      </c>
    </row>
    <row r="190" ht="15.75" customHeight="1">
      <c r="A190" s="1">
        <v>192.0</v>
      </c>
      <c r="B190" s="3" t="s">
        <v>190</v>
      </c>
      <c r="C190" s="3" t="str">
        <f>IFERROR(__xludf.DUMMYFUNCTION("GOOGLETRANSLATE(B190,""ID"",""EN"")"),"Telkomsel Plus Indihome")</f>
        <v>Telkomsel Plus Indihome</v>
      </c>
    </row>
    <row r="191" ht="15.75" customHeight="1">
      <c r="A191" s="1">
        <v>193.0</v>
      </c>
      <c r="B191" s="3" t="s">
        <v>191</v>
      </c>
      <c r="C191" s="3" t="str">
        <f>IFERROR(__xludf.DUMMYFUNCTION("GOOGLETRANSLATE(B191,""ID"",""EN"")"),"Telkomsel Combo Indihome if there is a problem directly back in the stone age")</f>
        <v>Telkomsel Combo Indihome if there is a problem directly back in the stone age</v>
      </c>
    </row>
    <row r="192" ht="15.75" customHeight="1">
      <c r="A192" s="1">
        <v>194.0</v>
      </c>
      <c r="B192" s="3" t="s">
        <v>192</v>
      </c>
      <c r="C192" s="3" t="str">
        <f>IFERROR(__xludf.DUMMYFUNCTION("GOOGLETRANSLATE(B192,""ID"",""EN"")")," mraz yeah from indihome klo from telkomsel it's already there is also free every buy omg package")</f>
        <v> mraz yeah from indihome klo from telkomsel it's already there is also free every buy omg package</v>
      </c>
    </row>
    <row r="193" ht="15.75" customHeight="1">
      <c r="A193" s="1">
        <v>195.0</v>
      </c>
      <c r="B193" s="3" t="s">
        <v>193</v>
      </c>
      <c r="C193" s="3" t="str">
        <f>IFERROR(__xludf.DUMMYFUNCTION("GOOGLETRANSLATE(B193,""ID"",""EN"")")," one means buying the add via indihome bang wah less know if add from indihome because I pakenya is a subscription package from Telkomsel")</f>
        <v> one means buying the add via indihome bang wah less know if add from indihome because I pakenya is a subscription package from Telkomsel</v>
      </c>
    </row>
    <row r="194" ht="15.75" customHeight="1">
      <c r="A194" s="1">
        <v>196.0</v>
      </c>
      <c r="B194" s="3" t="s">
        <v>194</v>
      </c>
      <c r="C194" s="3" t="str">
        <f>IFERROR(__xludf.DUMMYFUNCTION("GOOGLETRANSLATE(B194,""ID"",""EN"")"),"Toss Ribet is really easy to work from home, also amp where there is an important pack for Senen the cellphone signal just go down and indihome astagaaa send an email for a long time, this is the momma unhappy")</f>
        <v>Toss Ribet is really easy to work from home, also amp where there is an important pack for Senen the cellphone signal just go down and indihome astagaaa send an email for a long time, this is the momma unhappy</v>
      </c>
    </row>
    <row r="195" ht="15.75" customHeight="1">
      <c r="A195" s="1">
        <v>197.0</v>
      </c>
      <c r="B195" s="3" t="s">
        <v>195</v>
      </c>
      <c r="C195" s="3" t="str">
        <f>IFERROR(__xludf.DUMMYFUNCTION("GOOGLETRANSLATE(B195,""ID"",""EN"")")," one wkwkw who passes there is a default shortcut from Indihome, usually the indihome home has a shortcut like the pict but it bought the Add Disney it was obliged to pass Indihomen if the pict bought a subscription from the Telkomsel package could be use"&amp;"d")</f>
        <v> one wkwkw who passes there is a default shortcut from Indihome, usually the indihome home has a shortcut like the pict but it bought the Add Disney it was obliged to pass Indihomen if the pict bought a subscription from the Telkomsel package could be used</v>
      </c>
    </row>
    <row r="196" ht="15.75" customHeight="1">
      <c r="A196" s="1">
        <v>198.0</v>
      </c>
      <c r="B196" s="3" t="s">
        <v>196</v>
      </c>
      <c r="C196" s="3" t="str">
        <f>IFERROR(__xludf.DUMMYFUNCTION("GOOGLETRANSLATE(B196,""ID"",""EN"")"),"what else is Indihome with Telkomsel this is really connected to connect the office, it's really slow, it's really slow using Telkomsel")</f>
        <v>what else is Indihome with Telkomsel this is really connected to connect the office, it's really slow, it's really slow using Telkomsel</v>
      </c>
    </row>
    <row r="197" ht="15.75" customHeight="1">
      <c r="A197" s="1">
        <v>199.0</v>
      </c>
      <c r="B197" s="3" t="s">
        <v>197</v>
      </c>
      <c r="C197" s="3" t="str">
        <f>IFERROR(__xludf.DUMMYFUNCTION("GOOGLETRANSLATE(B197,""ID"",""EN"")"),"If it is currently a location that is in a location that can be sent LONG LAT coordinates that are Google Maps so that checks can be more accurate TKS Anpras")</f>
        <v>If it is currently a location that is in a location that can be sent LONG LAT coordinates that are Google Maps so that checks can be more accurate TKS Anpras</v>
      </c>
    </row>
    <row r="198" ht="15.75" customHeight="1">
      <c r="A198" s="1">
        <v>200.0</v>
      </c>
      <c r="B198" s="3" t="s">
        <v>198</v>
      </c>
      <c r="C198" s="3" t="str">
        <f>IFERROR(__xludf.DUMMYFUNCTION("GOOGLETRANSLATE(B198,""ID"",""EN"")"),"if you remain the same for informs, the location of the Kota Kabatan Kaban Kab, the date of the other incident comes to the same via Via, surely Mimin helps, how come it's finished and")</f>
        <v>if you remain the same for informs, the location of the Kota Kabatan Kaban Kab, the date of the other incident comes to the same via Via, surely Mimin helps, how come it's finished and</v>
      </c>
    </row>
    <row r="199" ht="15.75" customHeight="1">
      <c r="A199" s="1">
        <v>201.0</v>
      </c>
      <c r="B199" s="3" t="s">
        <v>199</v>
      </c>
      <c r="C199" s="3" t="str">
        <f>IFERROR(__xludf.DUMMYFUNCTION("GOOGLETRANSLATE(B199,""ID"",""EN"")"),"Hi, sorry, sorry, sorry, if what is meant is a disruption of the internet network influence the internet access is slow what brother has tried the network refresh by off the data service")</f>
        <v>Hi, sorry, sorry, sorry, if what is meant is a disruption of the internet network influence the internet access is slow what brother has tried the network refresh by off the data service</v>
      </c>
    </row>
    <row r="200" ht="15.75" customHeight="1">
      <c r="A200" s="1">
        <v>202.0</v>
      </c>
      <c r="B200" s="3" t="s">
        <v>200</v>
      </c>
      <c r="C200" s="3" t="str">
        <f>IFERROR(__xludf.DUMMYFUNCTION("GOOGLETRANSLATE(B200,""ID"",""EN"")"),"the interference is clear the internet is clear")</f>
        <v>the interference is clear the internet is clear</v>
      </c>
    </row>
    <row r="201" ht="15.75" customHeight="1">
      <c r="A201" s="1">
        <v>203.0</v>
      </c>
      <c r="B201" s="3" t="s">
        <v>201</v>
      </c>
      <c r="C201" s="3" t="str">
        <f>IFERROR(__xludf.DUMMYFUNCTION("GOOGLETRANSLATE(B201,""ID"",""EN"")"),"Check the wrong facts of the video turned out that the underwater telkomsel cable was bitten by video sharks that had been circulating since the year and have nothing to do with Telkomsel and Indihome network disorders that occurred since September via Ta"&amp;"ngsel")</f>
        <v>Check the wrong facts of the video turned out that the underwater telkomsel cable was bitten by video sharks that had been circulating since the year and have nothing to do with Telkomsel and Indihome network disorders that occurred since September via Tangsel</v>
      </c>
    </row>
    <row r="202" ht="15.75" customHeight="1">
      <c r="A202" s="1">
        <v>204.0</v>
      </c>
      <c r="B202" s="3" t="s">
        <v>202</v>
      </c>
      <c r="C202" s="3" t="str">
        <f>IFERROR(__xludf.DUMMYFUNCTION("GOOGLETRANSLATE(B202,""ID"",""EN"")"),"Indihome Telkomsel Only, even though the wind, the wind, suddenly arrived, I really like it")</f>
        <v>Indihome Telkomsel Only, even though the wind, the wind, suddenly arrived, I really like it</v>
      </c>
    </row>
    <row r="203" ht="15.75" customHeight="1">
      <c r="A203" s="1">
        <v>205.0</v>
      </c>
      <c r="B203" s="3" t="s">
        <v>203</v>
      </c>
      <c r="C203" s="3" t="str">
        <f>IFERROR(__xludf.DUMMYFUNCTION("GOOGLETRANSLATE(B203,""ID"",""EN"")"),"Hello Difficulty Login Application MyTelkomsel Error Oops Something Wrong has repeatedly off the data signal can still log in IndiHome WiFi also again interference")</f>
        <v>Hello Difficulty Login Application MyTelkomsel Error Oops Something Wrong has repeatedly off the data signal can still log in IndiHome WiFi also again interference</v>
      </c>
    </row>
    <row r="204" ht="15.75" customHeight="1">
      <c r="A204" s="1">
        <v>206.0</v>
      </c>
      <c r="B204" s="3" t="s">
        <v>204</v>
      </c>
      <c r="C204" s="3" t="str">
        <f>IFERROR(__xludf.DUMMYFUNCTION("GOOGLETRANSLATE(B204,""ID"",""EN"")")," Telkomsel network with Indihome Knpsi")</f>
        <v> Telkomsel network with Indihome Knpsi</v>
      </c>
    </row>
    <row r="205" ht="15.75" customHeight="1">
      <c r="A205" s="1">
        <v>207.0</v>
      </c>
      <c r="B205" s="3" t="s">
        <v>205</v>
      </c>
      <c r="C205" s="3" t="str">
        <f>IFERROR(__xludf.DUMMYFUNCTION("GOOGLETRANSLATE(B205,""ID"",""EN"")"),"October Here's the full rule of Indosat and Tri Official Merger What is the value of the transaction Indihome and Telkomsel Natural Disorders What causes the Causes of BUMN Minister Thohir will disband seven BUMNs along with the Cyber ​​of the Ministry of"&amp;" Siber and Institutions")</f>
        <v>October Here's the full rule of Indosat and Tri Official Merger What is the value of the transaction Indihome and Telkomsel Natural Disorders What causes the Causes of BUMN Minister Thohir will disband seven BUMNs along with the Cyber ​​of the Ministry of Siber and Institutions</v>
      </c>
    </row>
    <row r="206" ht="15.75" customHeight="1">
      <c r="A206" s="1">
        <v>208.0</v>
      </c>
      <c r="B206" s="3" t="s">
        <v>206</v>
      </c>
      <c r="C206" s="3" t="str">
        <f>IFERROR(__xludf.DUMMYFUNCTION("GOOGLETRANSLATE(B206,""ID"",""EN"")"),"telkomsel with indihome trouble again kah kah open netflix gabisa well")</f>
        <v>telkomsel with indihome trouble again kah kah open netflix gabisa well</v>
      </c>
    </row>
    <row r="207" ht="15.75" customHeight="1">
      <c r="A207" s="1">
        <v>209.0</v>
      </c>
      <c r="B207" s="3" t="s">
        <v>207</v>
      </c>
      <c r="C207" s="3" t="str">
        <f>IFERROR(__xludf.DUMMYFUNCTION("GOOGLETRANSLATE(B207,""ID"",""EN"")"),"Telkomsel Indihome Knp Ujan Deres Lemot Sie")</f>
        <v>Telkomsel Indihome Knp Ujan Deres Lemot Sie</v>
      </c>
    </row>
    <row r="208" ht="15.75" customHeight="1">
      <c r="A208" s="1">
        <v>210.0</v>
      </c>
      <c r="B208" s="3" t="s">
        <v>208</v>
      </c>
      <c r="C208" s="3" t="str">
        <f>IFERROR(__xludf.DUMMYFUNCTION("GOOGLETRANSLATE(B208,""ID"",""EN"")"),"True patience is using Indihome Telkomsel")</f>
        <v>True patience is using Indihome Telkomsel</v>
      </c>
    </row>
    <row r="209" ht="15.75" customHeight="1">
      <c r="A209" s="1">
        <v>211.0</v>
      </c>
      <c r="B209" s="3" t="s">
        <v>209</v>
      </c>
      <c r="C209" s="3" t="str">
        <f>IFERROR(__xludf.DUMMYFUNCTION("GOOGLETRANSLATE(B209,""ID"",""EN"")")," person who enjoys Activity That Appears Painful Tedious Internet from Telkomsel IndiHome One just Painful is using both of them")</f>
        <v> person who enjoys Activity That Appears Painful Tedious Internet from Telkomsel IndiHome One just Painful is using both of them</v>
      </c>
    </row>
    <row r="210" ht="15.75" customHeight="1">
      <c r="A210" s="1">
        <v>212.0</v>
      </c>
      <c r="B210" s="3" t="s">
        <v>210</v>
      </c>
      <c r="C210" s="3" t="str">
        <f>IFERROR(__xludf.DUMMYFUNCTION("GOOGLETRANSLATE(B210,""ID"",""EN"")"),"The causes of IndiHome and Telkomsel network disorders have detected Vice President Corporate Communication Telkom Pujo Pramono said identified disorders came from the point around the coast of Batam at the depth of sea level")</f>
        <v>The causes of IndiHome and Telkomsel network disorders have detected Vice President Corporate Communication Telkom Pujo Pramono said identified disorders came from the point around the coast of Batam at the depth of sea level</v>
      </c>
    </row>
    <row r="211" ht="15.75" customHeight="1">
      <c r="A211" s="1">
        <v>213.0</v>
      </c>
      <c r="B211" s="3" t="s">
        <v>211</v>
      </c>
      <c r="C211" s="3" t="str">
        <f>IFERROR(__xludf.DUMMYFUNCTION("GOOGLETRANSLATE(B211,""ID"",""EN"")")," Telkom experienced a disruption of the network Disruption of Indihome and Telkomsel internet networks complained about since Sunday afternoon on Monday morning complaints from IndiHome and Telkomsel networks still occurred and disclosed on Twitter social"&amp;" media users")</f>
        <v> Telkom experienced a disruption of the network Disruption of Indihome and Telkomsel internet networks complained about since Sunday afternoon on Monday morning complaints from IndiHome and Telkomsel networks still occurred and disclosed on Twitter social media users</v>
      </c>
    </row>
    <row r="212" ht="15.75" customHeight="1">
      <c r="A212" s="1">
        <v>214.0</v>
      </c>
      <c r="B212" s="3" t="s">
        <v>212</v>
      </c>
      <c r="C212" s="3" t="str">
        <f>IFERROR(__xludf.DUMMYFUNCTION("GOOGLETRANSLATE(B212,""ID"",""EN"")"),"Offer Telkomsel Orbit and Indihome services and IndiHome services")</f>
        <v>Offer Telkomsel Orbit and Indihome services and IndiHome services</v>
      </c>
    </row>
    <row r="213" ht="15.75" customHeight="1">
      <c r="A213" s="1">
        <v>215.0</v>
      </c>
      <c r="B213" s="3" t="s">
        <v>213</v>
      </c>
      <c r="C213" s="3" t="str">
        <f>IFERROR(__xludf.DUMMYFUNCTION("GOOGLETRANSLATE(B213,""ID"",""EN"")"),"Indihome Still Gelek Aj")</f>
        <v>Indihome Still Gelek Aj</v>
      </c>
    </row>
    <row r="214" ht="15.75" customHeight="1">
      <c r="A214" s="1">
        <v>216.0</v>
      </c>
      <c r="B214" s="3" t="s">
        <v>214</v>
      </c>
      <c r="C214" s="3" t="str">
        <f>IFERROR(__xludf.DUMMYFUNCTION("GOOGLETRANSLATE(B214,""ID"",""EN"")"),"The service is similar whether Telkomsel orbit and Telkom Indihome can be mutually cannibal until the end of March Indihome customers have reached million customers optimistic to the end can add million new customers")</f>
        <v>The service is similar whether Telkomsel orbit and Telkom Indihome can be mutually cannibal until the end of March Indihome customers have reached million customers optimistic to the end can add million new customers</v>
      </c>
    </row>
    <row r="215" ht="15.75" customHeight="1">
      <c r="A215" s="1">
        <v>217.0</v>
      </c>
      <c r="B215" s="3" t="s">
        <v>215</v>
      </c>
      <c r="C215" s="3" t="str">
        <f>IFERROR(__xludf.DUMMYFUNCTION("GOOGLETRANSLATE(B215,""ID"",""EN"")"),"please kasian friend akk")</f>
        <v>please kasian friend akk</v>
      </c>
    </row>
    <row r="216" ht="15.75" customHeight="1">
      <c r="A216" s="1">
        <v>218.0</v>
      </c>
      <c r="B216" s="3" t="s">
        <v>216</v>
      </c>
      <c r="C216" s="3" t="str">
        <f>IFERROR(__xludf.DUMMYFUNCTION("GOOGLETRANSLATE(B216,""ID"",""EN"")")," Indihome Telkomsel all sucks")</f>
        <v> Indihome Telkomsel all sucks</v>
      </c>
    </row>
    <row r="217" ht="15.75" customHeight="1">
      <c r="A217" s="1">
        <v>219.0</v>
      </c>
      <c r="B217" s="3" t="s">
        <v>217</v>
      </c>
      <c r="C217" s="3" t="str">
        <f>IFERROR(__xludf.DUMMYFUNCTION("GOOGLETRANSLATE(B217,""ID"",""EN"")")," Telkomsel Indihome Starting What Problems Are Yak")</f>
        <v> Telkomsel Indihome Starting What Problems Are Yak</v>
      </c>
    </row>
    <row r="218" ht="15.75" customHeight="1">
      <c r="A218" s="1">
        <v>220.0</v>
      </c>
      <c r="B218" s="3" t="s">
        <v>218</v>
      </c>
      <c r="C218" s="3" t="str">
        <f>IFERROR(__xludf.DUMMYFUNCTION("GOOGLETRANSLATE(B218,""ID"",""EN"")"),"This is why the Cibubur area of ​​the Telkomsel Indihome network is really compact with the interference")</f>
        <v>This is why the Cibubur area of ​​the Telkomsel Indihome network is really compact with the interference</v>
      </c>
    </row>
    <row r="219" ht="15.75" customHeight="1">
      <c r="A219" s="1">
        <v>221.0</v>
      </c>
      <c r="B219" s="3" t="s">
        <v>219</v>
      </c>
      <c r="C219" s="3" t="str">
        <f>IFERROR(__xludf.DUMMYFUNCTION("GOOGLETRANSLATE(B219,""ID"",""EN"")"),"Indihome Telkomsel Data Network Quota Disorders Also PLISS Disorders Are Cuman I Region or Mass Disorders Sii Please Min")</f>
        <v>Indihome Telkomsel Data Network Quota Disorders Also PLISS Disorders Are Cuman I Region or Mass Disorders Sii Please Min</v>
      </c>
    </row>
    <row r="220" ht="15.75" customHeight="1">
      <c r="A220" s="1">
        <v>222.0</v>
      </c>
      <c r="B220" s="3" t="s">
        <v>220</v>
      </c>
      <c r="C220" s="3" t="str">
        <f>IFERROR(__xludf.DUMMYFUNCTION("GOOGLETRANSLATE(B220,""ID"",""EN"")"),"Hi Sis Hady Sorry for information or complaints about and Indihome please contact Telkom colleagues to be assisted through Facebook Indihome Twitter Indihome or Telkom Tks Kia Call Center")</f>
        <v>Hi Sis Hady Sorry for information or complaints about and Indihome please contact Telkom colleagues to be assisted through Facebook Indihome Twitter Indihome or Telkom Tks Kia Call Center</v>
      </c>
    </row>
    <row r="221" ht="15.75" customHeight="1">
      <c r="A221" s="1">
        <v>223.0</v>
      </c>
      <c r="B221" s="3" t="s">
        <v>221</v>
      </c>
      <c r="C221" s="3" t="str">
        <f>IFERROR(__xludf.DUMMYFUNCTION("GOOGLETRANSLATE(B221,""ID"",""EN"")"),"bro, please support the IndiHome internet network that I mean not the Telkomsel network")</f>
        <v>bro, please support the IndiHome internet network that I mean not the Telkomsel network</v>
      </c>
    </row>
    <row r="222" ht="15.75" customHeight="1">
      <c r="A222" s="1">
        <v>224.0</v>
      </c>
      <c r="B222" s="3" t="s">
        <v>222</v>
      </c>
      <c r="C222" s="3" t="str">
        <f>IFERROR(__xludf.DUMMYFUNCTION("GOOGLETRANSLATE(B222,""ID"",""EN"")"),"Indihome Los Tissue Telkomsel Jam with Signal Gada also wants rough brkata")</f>
        <v>Indihome Los Tissue Telkomsel Jam with Signal Gada also wants rough brkata</v>
      </c>
    </row>
    <row r="223" ht="15.75" customHeight="1">
      <c r="A223" s="1">
        <v>225.0</v>
      </c>
      <c r="B223" s="3" t="s">
        <v>223</v>
      </c>
      <c r="C223" s="3" t="str">
        <f>IFERROR(__xludf.DUMMYFUNCTION("GOOGLETRANSLATE(B223,""ID"",""EN"")")," indihome ama telkomsel ccat bgt tdi night clock until afternoon gada tissue tastes the life of mono stone")</f>
        <v> indihome ama telkomsel ccat bgt tdi night clock until afternoon gada tissue tastes the life of mono stone</v>
      </c>
    </row>
    <row r="224" ht="15.75" customHeight="1">
      <c r="A224" s="1">
        <v>226.0</v>
      </c>
      <c r="B224" s="3" t="s">
        <v>224</v>
      </c>
      <c r="C224" s="3" t="str">
        <f>IFERROR(__xludf.DUMMYFUNCTION("GOOGLETRANSLATE(B224,""ID"",""EN"")"),"It could be that first, I followed DOWN INDIHOME, his signal was ugly, Telkomsel was also Gimane")</f>
        <v>It could be that first, I followed DOWN INDIHOME, his signal was ugly, Telkomsel was also Gimane</v>
      </c>
    </row>
    <row r="225" ht="15.75" customHeight="1">
      <c r="A225" s="1">
        <v>227.0</v>
      </c>
      <c r="B225" s="3" t="s">
        <v>225</v>
      </c>
      <c r="C225" s="3" t="str">
        <f>IFERROR(__xludf.DUMMYFUNCTION("GOOGLETRANSLATE(B225,""ID"",""EN"")")," Suryo Congratulations You are included in the top page of Google with the keyword Indihome Github I am also experiencing the same problem ind ome")</f>
        <v> Suryo Congratulations You are included in the top page of Google with the keyword Indihome Github I am also experiencing the same problem ind ome</v>
      </c>
    </row>
    <row r="226" ht="15.75" customHeight="1">
      <c r="A226" s="1">
        <v>228.0</v>
      </c>
      <c r="B226" s="3" t="s">
        <v>226</v>
      </c>
      <c r="C226" s="3" t="str">
        <f>IFERROR(__xludf.DUMMYFUNCTION("GOOGLETRANSLATE(B226,""ID"",""EN"")")," Hoax Video Shark Fish Bite Underwater Cable Causes Indihome Internet Disorders and Telkomsel Via")</f>
        <v> Hoax Video Shark Fish Bite Underwater Cable Causes Indihome Internet Disorders and Telkomsel Via</v>
      </c>
    </row>
    <row r="227" ht="15.75" customHeight="1">
      <c r="A227" s="1">
        <v>229.0</v>
      </c>
      <c r="B227" s="3" t="s">
        <v>227</v>
      </c>
      <c r="C227" s="3" t="str">
        <f>IFERROR(__xludf.DUMMYFUNCTION("GOOGLETRANSLATE(B227,""ID"",""EN"")"),"use indihome telkomsel hbs they error all of them trs I told to chat with the lizard what is gmn")</f>
        <v>use indihome telkomsel hbs they error all of them trs I told to chat with the lizard what is gmn</v>
      </c>
    </row>
    <row r="228" ht="15.75" customHeight="1">
      <c r="A228" s="1">
        <v>230.0</v>
      </c>
      <c r="B228" s="3" t="s">
        <v>228</v>
      </c>
      <c r="C228" s="3" t="str">
        <f>IFERROR(__xludf.DUMMYFUNCTION("GOOGLETRANSLATE(B228,""ID"",""EN"")"),"Same Offer Internet Services Telkomsel Orbit Home Not to Compete with Indihome")</f>
        <v>Same Offer Internet Services Telkomsel Orbit Home Not to Compete with Indihome</v>
      </c>
    </row>
    <row r="229" ht="15.75" customHeight="1">
      <c r="A229" s="1">
        <v>231.0</v>
      </c>
      <c r="B229" s="3" t="s">
        <v>229</v>
      </c>
      <c r="C229" s="3" t="str">
        <f>IFERROR(__xludf.DUMMYFUNCTION("GOOGLETRANSLATE(B229,""ID"",""EN"")"),"the bad signal is really unclean, I just got the account, bro, bro, so it's ugly")</f>
        <v>the bad signal is really unclean, I just got the account, bro, bro, so it's ugly</v>
      </c>
    </row>
    <row r="230" ht="15.75" customHeight="1">
      <c r="A230" s="1">
        <v>232.0</v>
      </c>
      <c r="B230" s="3" t="s">
        <v>230</v>
      </c>
      <c r="C230" s="3" t="str">
        <f>IFERROR(__xludf.DUMMYFUNCTION("GOOGLETRANSLATE(B230,""ID"",""EN"")"),"indihome telkomsel lgi what we do")</f>
        <v>indihome telkomsel lgi what we do</v>
      </c>
    </row>
    <row r="231" ht="15.75" customHeight="1">
      <c r="A231" s="1">
        <v>233.0</v>
      </c>
      <c r="B231" s="3" t="s">
        <v>231</v>
      </c>
      <c r="C231" s="3" t="str">
        <f>IFERROR(__xludf.DUMMYFUNCTION("GOOGLETRANSLATE(B231,""ID"",""EN"")"),"People from yesterday to complain Telkomsel indihome disorders disorders but thank God they didn't think it was at all why it was smooth, but it was granted by Telkomsel")</f>
        <v>People from yesterday to complain Telkomsel indihome disorders disorders but thank God they didn't think it was at all why it was smooth, but it was granted by Telkomsel</v>
      </c>
    </row>
    <row r="232" ht="15.75" customHeight="1">
      <c r="A232" s="1">
        <v>234.0</v>
      </c>
      <c r="B232" s="3" t="s">
        <v>232</v>
      </c>
      <c r="C232" s="3" t="str">
        <f>IFERROR(__xludf.DUMMYFUNCTION("GOOGLETRANSLATE(B232,""ID"",""EN"")"),"Indihome Telkomsel Ngentodddddddddddd")</f>
        <v>Indihome Telkomsel Ngentodddddddddddd</v>
      </c>
    </row>
    <row r="233" ht="15.75" customHeight="1">
      <c r="A233" s="1">
        <v>235.0</v>
      </c>
      <c r="B233" s="3" t="s">
        <v>233</v>
      </c>
      <c r="C233" s="3" t="str">
        <f>IFERROR(__xludf.DUMMYFUNCTION("GOOGLETRANSLATE(B233,""ID"",""EN"")"),"Error What is Cok Indihome with Telkomsel Cape Deeh")</f>
        <v>Error What is Cok Indihome with Telkomsel Cape Deeh</v>
      </c>
    </row>
    <row r="234" ht="15.75" customHeight="1">
      <c r="A234" s="1">
        <v>236.0</v>
      </c>
      <c r="B234" s="3" t="s">
        <v>234</v>
      </c>
      <c r="C234" s="3" t="str">
        <f>IFERROR(__xludf.DUMMYFUNCTION("GOOGLETRANSLATE(B234,""ID"",""EN"")"),"Indihome and Telkomsel decided to make it down when I took the internet again")</f>
        <v>Indihome and Telkomsel decided to make it down when I took the internet again</v>
      </c>
    </row>
    <row r="235" ht="15.75" customHeight="1">
      <c r="A235" s="1">
        <v>237.0</v>
      </c>
      <c r="B235" s="3" t="s">
        <v>235</v>
      </c>
      <c r="C235" s="3" t="str">
        <f>IFERROR(__xludf.DUMMYFUNCTION("GOOGLETRANSLATE(B235,""ID"",""EN"")"),"The service is similar to whether Telkomsel orbit and Telkom Indihome is mutually cannibal")</f>
        <v>The service is similar to whether Telkomsel orbit and Telkom Indihome is mutually cannibal</v>
      </c>
    </row>
    <row r="236" ht="15.75" customHeight="1">
      <c r="A236" s="1">
        <v>238.0</v>
      </c>
      <c r="B236" s="3" t="s">
        <v>236</v>
      </c>
      <c r="C236" s="3" t="str">
        <f>IFERROR(__xludf.DUMMYFUNCTION("GOOGLETRANSLATE(B236,""ID"",""EN"")"),"this debest has opened safari just strong kaga")</f>
        <v>this debest has opened safari just strong kaga</v>
      </c>
    </row>
    <row r="237" ht="15.75" customHeight="1">
      <c r="A237" s="1">
        <v>239.0</v>
      </c>
      <c r="B237" s="3" t="s">
        <v>237</v>
      </c>
      <c r="C237" s="3" t="str">
        <f>IFERROR(__xludf.DUMMYFUNCTION("GOOGLETRANSLATE(B237,""ID"",""EN"")"),"Please help with internet interference in my area of ​​Panggi Muara Dua Lhokseumawe Aceh both Telkomsel and Indihome could not be used")</f>
        <v>Please help with internet interference in my area of ​​Panggi Muara Dua Lhokseumawe Aceh both Telkomsel and Indihome could not be used</v>
      </c>
    </row>
    <row r="238" ht="15.75" customHeight="1">
      <c r="A238" s="1">
        <v>240.0</v>
      </c>
      <c r="B238" s="3" t="s">
        <v>235</v>
      </c>
      <c r="C238" s="3" t="str">
        <f>IFERROR(__xludf.DUMMYFUNCTION("GOOGLETRANSLATE(B238,""ID"",""EN"")"),"The service is similar to whether Telkomsel orbit and Telkom Indihome is mutually cannibal")</f>
        <v>The service is similar to whether Telkomsel orbit and Telkom Indihome is mutually cannibal</v>
      </c>
    </row>
    <row r="239" ht="15.75" customHeight="1">
      <c r="A239" s="1">
        <v>241.0</v>
      </c>
      <c r="B239" s="3" t="s">
        <v>238</v>
      </c>
      <c r="C239" s="3" t="str">
        <f>IFERROR(__xludf.DUMMYFUNCTION("GOOGLETRANSLATE(B239,""ID"",""EN"")"),"still remember that day the indo signal connection was very dilated from the previous one day before it became trending twiter duh fortunti can still connect when zoom even though ngellag mulu especially the position of the mountain house hahaha")</f>
        <v>still remember that day the indo signal connection was very dilated from the previous one day before it became trending twiter duh fortunti can still connect when zoom even though ngellag mulu especially the position of the mountain house hahaha</v>
      </c>
    </row>
    <row r="240" ht="15.75" customHeight="1">
      <c r="A240" s="1">
        <v>242.0</v>
      </c>
      <c r="B240" s="3" t="s">
        <v>239</v>
      </c>
      <c r="C240" s="3" t="str">
        <f>IFERROR(__xludf.DUMMYFUNCTION("GOOGLETRANSLATE(B240,""ID"",""EN"")"),"AjsgdahaksbsJskbx Telkomsel Indihome")</f>
        <v>AjsgdahaksbsJskbx Telkomsel Indihome</v>
      </c>
    </row>
    <row r="241" ht="15.75" customHeight="1">
      <c r="A241" s="1">
        <v>243.0</v>
      </c>
      <c r="B241" s="3" t="s">
        <v>240</v>
      </c>
      <c r="C241" s="3" t="str">
        <f>IFERROR(__xludf.DUMMYFUNCTION("GOOGLETRANSLATE(B241,""ID"",""EN"")"),"I am a telkomsel with Indosat, it happens to be a dual SIM cellphone if you want whatsapp he slowly response so wifihome wifihome because")</f>
        <v>I am a telkomsel with Indosat, it happens to be a dual SIM cellphone if you want whatsapp he slowly response so wifihome wifihome because</v>
      </c>
    </row>
    <row r="242" ht="15.75" customHeight="1">
      <c r="A242" s="1">
        <v>244.0</v>
      </c>
      <c r="B242" s="3" t="s">
        <v>241</v>
      </c>
      <c r="C242" s="3" t="str">
        <f>IFERROR(__xludf.DUMMYFUNCTION("GOOGLETRANSLATE(B242,""ID"",""EN"")"),"again why tonight really disturb really work even though paying never late tends to tend to be right but how come the isolir upgrade speed so Mbps is even now it's only a Mbps accountable")</f>
        <v>again why tonight really disturb really work even though paying never late tends to tend to be right but how come the isolir upgrade speed so Mbps is even now it's only a Mbps accountable</v>
      </c>
    </row>
    <row r="243" ht="15.75" customHeight="1">
      <c r="A243" s="1">
        <v>245.0</v>
      </c>
      <c r="B243" s="3" t="s">
        <v>242</v>
      </c>
      <c r="C243" s="3" t="str">
        <f>IFERROR(__xludf.DUMMYFUNCTION("GOOGLETRANSLATE(B243,""ID"",""EN"")")," indihome ama telkomsel lag disorder what yak kaga can")</f>
        <v> indihome ama telkomsel lag disorder what yak kaga can</v>
      </c>
    </row>
    <row r="244" ht="15.75" customHeight="1">
      <c r="A244" s="1">
        <v>246.0</v>
      </c>
      <c r="B244" s="3" t="s">
        <v>243</v>
      </c>
      <c r="C244" s="3" t="str">
        <f>IFERROR(__xludf.DUMMYFUNCTION("GOOGLETRANSLATE(B244,""ID"",""EN"")"),"this astagfirullah telkomsel and indihome knp again from the afternoon until the clock there is no signal whether the cable is bitten by iwak sharks again")</f>
        <v>this astagfirullah telkomsel and indihome knp again from the afternoon until the clock there is no signal whether the cable is bitten by iwak sharks again</v>
      </c>
    </row>
    <row r="245" ht="15.75" customHeight="1">
      <c r="A245" s="1">
        <v>247.0</v>
      </c>
      <c r="B245" s="3" t="s">
        <v>244</v>
      </c>
      <c r="C245" s="3" t="str">
        <f>IFERROR(__xludf.DUMMYFUNCTION("GOOGLETRANSLATE(B245,""ID"",""EN"")"),"Telkomsel AMP Indihome Goblok Nurse Pisan")</f>
        <v>Telkomsel AMP Indihome Goblok Nurse Pisan</v>
      </c>
    </row>
    <row r="246" ht="15.75" customHeight="1">
      <c r="A246" s="1">
        <v>248.0</v>
      </c>
      <c r="B246" s="3" t="s">
        <v>245</v>
      </c>
      <c r="C246" s="3" t="str">
        <f>IFERROR(__xludf.DUMMYFUNCTION("GOOGLETRANSLATE(B246,""ID"",""EN"")"),"Telkomsel Indihome has been patient just please")</f>
        <v>Telkomsel Indihome has been patient just please</v>
      </c>
    </row>
    <row r="247" ht="15.75" customHeight="1">
      <c r="A247" s="1">
        <v>249.0</v>
      </c>
      <c r="B247" s="3" t="s">
        <v>246</v>
      </c>
      <c r="C247" s="3" t="str">
        <f>IFERROR(__xludf.DUMMYFUNCTION("GOOGLETRANSLATE(B247,""ID"",""EN"")"),"this indihome telkomsel kek stupid what the genshin server down dog")</f>
        <v>this indihome telkomsel kek stupid what the genshin server down dog</v>
      </c>
    </row>
    <row r="248" ht="15.75" customHeight="1">
      <c r="A248" s="1">
        <v>250.0</v>
      </c>
      <c r="B248" s="3" t="s">
        <v>247</v>
      </c>
      <c r="C248" s="3" t="str">
        <f>IFERROR(__xludf.DUMMYFUNCTION("GOOGLETRANSLATE(B248,""ID"",""EN"")"),"BUMN Bangsad Using Telkom House or Outside Bapuk Dog Mokad All Commissioners Policy Maker")</f>
        <v>BUMN Bangsad Using Telkom House or Outside Bapuk Dog Mokad All Commissioners Policy Maker</v>
      </c>
    </row>
    <row r="249" ht="15.75" customHeight="1">
      <c r="A249" s="1">
        <v>251.0</v>
      </c>
      <c r="B249" s="3" t="s">
        <v>248</v>
      </c>
      <c r="C249" s="3" t="str">
        <f>IFERROR(__xludf.DUMMYFUNCTION("GOOGLETRANSLATE(B249,""ID"",""EN"")"),"Please contact the response for a long time")</f>
        <v>Please contact the response for a long time</v>
      </c>
    </row>
    <row r="250" ht="15.75" customHeight="1">
      <c r="A250" s="1">
        <v>252.0</v>
      </c>
      <c r="B250" s="3" t="s">
        <v>249</v>
      </c>
      <c r="C250" s="3" t="str">
        <f>IFERROR(__xludf.DUMMYFUNCTION("GOOGLETRANSLATE(B250,""ID"",""EN"")"),"one of the characteristics of a masochist using Indihome and Telkomsel at once")</f>
        <v>one of the characteristics of a masochist using Indihome and Telkomsel at once</v>
      </c>
    </row>
    <row r="251" ht="15.75" customHeight="1">
      <c r="A251" s="1">
        <v>253.0</v>
      </c>
      <c r="B251" s="3" t="s">
        <v>250</v>
      </c>
      <c r="C251" s="3" t="str">
        <f>IFERROR(__xludf.DUMMYFUNCTION("GOOGLETRANSLATE(B251,""ID"",""EN"")"),"Not IndiHome Simpati Telkomsel Friend Can Open Same Open Apple Music Lemot Masa Want to Listen Songs Aja Must Use VPN")</f>
        <v>Not IndiHome Simpati Telkomsel Friend Can Open Same Open Apple Music Lemot Masa Want to Listen Songs Aja Must Use VPN</v>
      </c>
    </row>
    <row r="252" ht="15.75" customHeight="1">
      <c r="A252" s="1">
        <v>254.0</v>
      </c>
      <c r="B252" s="3" t="s">
        <v>251</v>
      </c>
      <c r="C252" s="3" t="str">
        <f>IFERROR(__xludf.DUMMYFUNCTION("GOOGLETRANSLATE(B252,""ID"",""EN"")"),"a lot of wifi quota but no clarity of this disorder")</f>
        <v>a lot of wifi quota but no clarity of this disorder</v>
      </c>
    </row>
    <row r="253" ht="15.75" customHeight="1">
      <c r="A253" s="1">
        <v>255.0</v>
      </c>
      <c r="B253" s="3" t="s">
        <v>252</v>
      </c>
      <c r="C253" s="3" t="str">
        <f>IFERROR(__xludf.DUMMYFUNCTION("GOOGLETRANSLATE(B253,""ID"",""EN"")")," more things you have to know that there is a regional area that can only be telkomsel pole pole pole all controlled by Telkomsel other providers have not received the slot there are only Telkomsel, how do you don't ever chase the deadline work suddenly t"&amp;"he internet is dead")</f>
        <v> more things you have to know that there is a regional area that can only be telkomsel pole pole pole all controlled by Telkomsel other providers have not received the slot there are only Telkomsel, how do you don't ever chase the deadline work suddenly the internet is dead</v>
      </c>
    </row>
    <row r="254" ht="15.75" customHeight="1">
      <c r="A254" s="1">
        <v>256.0</v>
      </c>
      <c r="B254" s="3" t="s">
        <v>253</v>
      </c>
      <c r="C254" s="3" t="str">
        <f>IFERROR(__xludf.DUMMYFUNCTION("GOOGLETRANSLATE(B254,""ID"",""EN"")"),"telkomsel indihome can be sane little")</f>
        <v>telkomsel indihome can be sane little</v>
      </c>
    </row>
    <row r="255" ht="15.75" customHeight="1">
      <c r="A255" s="1">
        <v>257.0</v>
      </c>
      <c r="B255" s="3" t="s">
        <v>254</v>
      </c>
      <c r="C255" s="3" t="str">
        <f>IFERROR(__xludf.DUMMYFUNCTION("GOOGLETRANSLATE(B255,""ID"",""EN"")"),"telkomsel indihome what disorder how come the signal arrived lost")</f>
        <v>telkomsel indihome what disorder how come the signal arrived lost</v>
      </c>
    </row>
    <row r="256" ht="15.75" customHeight="1">
      <c r="A256" s="1">
        <v>258.0</v>
      </c>
      <c r="B256" s="3" t="s">
        <v>255</v>
      </c>
      <c r="C256" s="3" t="str">
        <f>IFERROR(__xludf.DUMMYFUNCTION("GOOGLETRANSLATE(B256,""ID"",""EN"")")," kids but really there is a telkomsel mas, precisely indihome that looks like hyunjin but it is more than the same higher than the skin is also more Indonesian but it's clean until I'm shocked by anj")</f>
        <v> kids but really there is a telkomsel mas, precisely indihome that looks like hyunjin but it is more than the same higher than the skin is also more Indonesian but it's clean until I'm shocked by anj</v>
      </c>
    </row>
    <row r="257" ht="15.75" customHeight="1">
      <c r="A257" s="1">
        <v>259.0</v>
      </c>
      <c r="B257" s="3" t="s">
        <v>256</v>
      </c>
      <c r="C257" s="3" t="str">
        <f>IFERROR(__xludf.DUMMYFUNCTION("GOOGLETRANSLATE(B257,""ID"",""EN"")"),"telkomsel as indihome again there is a problem")</f>
        <v>telkomsel as indihome again there is a problem</v>
      </c>
    </row>
    <row r="258" ht="15.75" customHeight="1">
      <c r="A258" s="1">
        <v>260.0</v>
      </c>
      <c r="B258" s="3" t="s">
        <v>257</v>
      </c>
      <c r="C258" s="3" t="str">
        <f>IFERROR(__xludf.DUMMYFUNCTION("GOOGLETRANSLATE(B258,""ID"",""EN"")"),"not indihome not telkomsel just the same")</f>
        <v>not indihome not telkomsel just the same</v>
      </c>
    </row>
    <row r="259" ht="15.75" customHeight="1">
      <c r="A259" s="1">
        <v>261.0</v>
      </c>
      <c r="B259" s="3" t="s">
        <v>258</v>
      </c>
      <c r="C259" s="3" t="str">
        <f>IFERROR(__xludf.DUMMYFUNCTION("GOOGLETRANSLATE(B259,""ID"",""EN"")"),"really tired of Indihome Telkomsel Allah")</f>
        <v>really tired of Indihome Telkomsel Allah</v>
      </c>
    </row>
    <row r="260" ht="15.75" customHeight="1">
      <c r="A260" s="1">
        <v>262.0</v>
      </c>
      <c r="B260" s="3" t="s">
        <v>259</v>
      </c>
      <c r="C260" s="3" t="str">
        <f>IFERROR(__xludf.DUMMYFUNCTION("GOOGLETRANSLATE(B260,""ID"",""EN"")")," the bias is the splee inner")</f>
        <v> the bias is the splee inner</v>
      </c>
    </row>
    <row r="261" ht="15.75" customHeight="1">
      <c r="A261" s="1">
        <v>263.0</v>
      </c>
      <c r="B261" s="3" t="s">
        <v>260</v>
      </c>
      <c r="C261" s="3" t="str">
        <f>IFERROR(__xludf.DUMMYFUNCTION("GOOGLETRANSLATE(B261,""ID"",""EN"")"),"Telkomsel is indihome is a combination of right to test patience")</f>
        <v>Telkomsel is indihome is a combination of right to test patience</v>
      </c>
    </row>
    <row r="262" ht="15.75" customHeight="1">
      <c r="A262" s="1">
        <v>264.0</v>
      </c>
      <c r="B262" s="3" t="s">
        <v>261</v>
      </c>
      <c r="C262" s="3" t="str">
        <f>IFERROR(__xludf.DUMMYFUNCTION("GOOGLETRANSLATE(B262,""ID"",""EN"")")," Hi Sis Aida sorry for information or complaints about and Indihome please contact Telkom colleagues to be helped through Facebook Indihome Twitter Indihome or Telkom TKS KIA Call Center")</f>
        <v> Hi Sis Aida sorry for information or complaints about and Indihome please contact Telkom colleagues to be helped through Facebook Indihome Twitter Indihome or Telkom TKS KIA Call Center</v>
      </c>
    </row>
    <row r="263" ht="15.75" customHeight="1">
      <c r="A263" s="1">
        <v>265.0</v>
      </c>
      <c r="B263" s="3" t="s">
        <v>262</v>
      </c>
      <c r="C263" s="3" t="str">
        <f>IFERROR(__xludf.DUMMYFUNCTION("GOOGLETRANSLATE(B263,""ID"",""EN"")")," Hi Sis Aida about the complaints or constraints of IndiHome services please contact the Indihome Twitter or Call Center, hopefully it helps Thanks Lin")</f>
        <v> Hi Sis Aida about the complaints or constraints of IndiHome services please contact the Indihome Twitter or Call Center, hopefully it helps Thanks Lin</v>
      </c>
    </row>
    <row r="264" ht="15.75" customHeight="1">
      <c r="A264" s="1">
        <v>266.0</v>
      </c>
      <c r="B264" s="3" t="s">
        <v>263</v>
      </c>
      <c r="C264" s="3" t="str">
        <f>IFERROR(__xludf.DUMMYFUNCTION("GOOGLETRANSLATE(B264,""ID"",""EN"")"),"Please do the indihome modem, how come I turn off, it can't be turned on, it's already pushing the power button too, it can't be turned on")</f>
        <v>Please do the indihome modem, how come I turn off, it can't be turned on, it's already pushing the power button too, it can't be turned on</v>
      </c>
    </row>
    <row r="265" ht="15.75" customHeight="1">
      <c r="A265" s="1">
        <v>267.0</v>
      </c>
      <c r="B265" s="3" t="s">
        <v>264</v>
      </c>
      <c r="C265" s="3" t="str">
        <f>IFERROR(__xludf.DUMMYFUNCTION("GOOGLETRANSLATE(B265,""ID"",""EN"")"),"It's still slow, just like it like or still not stable the location of the Pontianak Ngabang Location of Ngabang District, Landak Regency")</f>
        <v>It's still slow, just like it like or still not stable the location of the Pontianak Ngabang Location of Ngabang District, Landak Regency</v>
      </c>
    </row>
    <row r="266" ht="15.75" customHeight="1">
      <c r="A266" s="1">
        <v>268.0</v>
      </c>
      <c r="B266" s="3" t="s">
        <v>265</v>
      </c>
      <c r="C266" s="3" t="str">
        <f>IFERROR(__xludf.DUMMYFUNCTION("GOOGLETRANSLATE(B266,""ID"",""EN"")"),"any more disturbance you open youtube just severe buffering quality")</f>
        <v>any more disturbance you open youtube just severe buffering quality</v>
      </c>
    </row>
    <row r="267" ht="15.75" customHeight="1">
      <c r="A267" s="1">
        <v>269.0</v>
      </c>
      <c r="B267" s="3" t="s">
        <v>266</v>
      </c>
      <c r="C267" s="3" t="str">
        <f>IFERROR(__xludf.DUMMYFUNCTION("GOOGLETRANSLATE(B267,""ID"",""EN"")"),"In the same class operator of the Telkomsel signal the disruption is the case so far the game that uses Telkomsel, then try using Indihome just the same as a severe telkom ckckck")</f>
        <v>In the same class operator of the Telkomsel signal the disruption is the case so far the game that uses Telkomsel, then try using Indihome just the same as a severe telkom ckckck</v>
      </c>
    </row>
    <row r="268" ht="15.75" customHeight="1">
      <c r="A268" s="1">
        <v>270.0</v>
      </c>
      <c r="B268" s="3" t="s">
        <v>267</v>
      </c>
      <c r="C268" s="3" t="str">
        <f>IFERROR(__xludf.DUMMYFUNCTION("GOOGLETRANSLATE(B268,""ID"",""EN"")"),"Tulung")</f>
        <v>Tulung</v>
      </c>
    </row>
    <row r="269" ht="15.75" customHeight="1">
      <c r="A269" s="1">
        <v>271.0</v>
      </c>
      <c r="B269" s="3" t="s">
        <v>268</v>
      </c>
      <c r="C269" s="3" t="str">
        <f>IFERROR(__xludf.DUMMYFUNCTION("GOOGLETRANSLATE(B269,""ID"",""EN"")"),"Compact BGT Indihome Telkomsel High School Invites Gelutnya")</f>
        <v>Compact BGT Indihome Telkomsel High School Invites Gelutnya</v>
      </c>
    </row>
    <row r="270" ht="15.75" customHeight="1">
      <c r="A270" s="1">
        <v>272.0</v>
      </c>
      <c r="B270" s="3" t="s">
        <v>269</v>
      </c>
      <c r="C270" s="3" t="str">
        <f>IFERROR(__xludf.DUMMYFUNCTION("GOOGLETRANSLATE(B270,""ID"",""EN"")"),"Indihome Telkomsel Mending Bedua Patients Dizziness Bgt Network Disorders Mulu Usually Pay Pay Anjir Mulu Disorders")</f>
        <v>Indihome Telkomsel Mending Bedua Patients Dizziness Bgt Network Disorders Mulu Usually Pay Pay Anjir Mulu Disorders</v>
      </c>
    </row>
    <row r="271" ht="15.75" customHeight="1">
      <c r="A271" s="1">
        <v>273.0</v>
      </c>
      <c r="B271" s="3" t="s">
        <v>270</v>
      </c>
      <c r="C271" s="3" t="str">
        <f>IFERROR(__xludf.DUMMYFUNCTION("GOOGLETRANSLATE(B271,""ID"",""EN"")"),"Min Please, please just Maren the contents of the package of the period can be used every time I have returned to the house, keep going for sometimes the stem can upload the work report, it can also be individual gmn, it doesn't seems to fix the net provi"&amp;"der, it lbh enhanced")</f>
        <v>Min Please, please just Maren the contents of the package of the period can be used every time I have returned to the house, keep going for sometimes the stem can upload the work report, it can also be individual gmn, it doesn't seems to fix the net provider, it lbh enhanced</v>
      </c>
    </row>
    <row r="272" ht="15.75" customHeight="1">
      <c r="A272" s="1">
        <v>274.0</v>
      </c>
      <c r="B272" s="3" t="s">
        <v>271</v>
      </c>
      <c r="C272" s="3" t="str">
        <f>IFERROR(__xludf.DUMMYFUNCTION("GOOGLETRANSLATE(B272,""ID"",""EN"")"),"Telkomsel with Indihome again trouble again")</f>
        <v>Telkomsel with Indihome again trouble again</v>
      </c>
    </row>
    <row r="273" ht="15.75" customHeight="1">
      <c r="A273" s="1">
        <v>275.0</v>
      </c>
      <c r="B273" s="3" t="s">
        <v>272</v>
      </c>
      <c r="C273" s="3" t="str">
        <f>IFERROR(__xludf.DUMMYFUNCTION("GOOGLETRANSLATE(B273,""ID"",""EN"")"),"Honientrrr tired with Indihome and Telkomsel")</f>
        <v>Honientrrr tired with Indihome and Telkomsel</v>
      </c>
    </row>
    <row r="274" ht="15.75" customHeight="1">
      <c r="A274" s="1">
        <v>276.0</v>
      </c>
      <c r="B274" s="3" t="s">
        <v>273</v>
      </c>
      <c r="C274" s="3" t="str">
        <f>IFERROR(__xludf.DUMMYFUNCTION("GOOGLETRANSLATE(B274,""ID"",""EN"")")," again in front of the new oath felt the severe slow signal of Telkomsel and Make Indihome happen to be pantesan gum wkwkwkwkwkwk just know it feels like")</f>
        <v> again in front of the new oath felt the severe slow signal of Telkomsel and Make Indihome happen to be pantesan gum wkwkwkwkwkwk just know it feels like</v>
      </c>
    </row>
    <row r="275" ht="15.75" customHeight="1">
      <c r="A275" s="1">
        <v>277.0</v>
      </c>
      <c r="B275" s="3" t="s">
        <v>274</v>
      </c>
      <c r="C275" s="3" t="str">
        <f>IFERROR(__xludf.DUMMYFUNCTION("GOOGLETRANSLATE(B275,""ID"",""EN"")"),"Telkom Group ensures the entire service good fixed broadband entered by Indihome Mauoun Mobungr Boradband owned by Telkomsel has returned to normal and accessible customers throughout Indonesia")</f>
        <v>Telkom Group ensures the entire service good fixed broadband entered by Indihome Mauoun Mobungr Boradband owned by Telkomsel has returned to normal and accessible customers throughout Indonesia</v>
      </c>
    </row>
    <row r="276" ht="15.75" customHeight="1">
      <c r="A276" s="1">
        <v>278.0</v>
      </c>
      <c r="B276" s="3" t="s">
        <v>275</v>
      </c>
      <c r="C276" s="3" t="str">
        <f>IFERROR(__xludf.DUMMYFUNCTION("GOOGLETRANSLATE(B276,""ID"",""EN"")"),"This is Telkomsel Hello Why isn't IndiHome Not Telkomsel Everything Leges It's Useless to Pay Expensive Every Month")</f>
        <v>This is Telkomsel Hello Why isn't IndiHome Not Telkomsel Everything Leges It's Useless to Pay Expensive Every Month</v>
      </c>
    </row>
    <row r="277" ht="15.75" customHeight="1">
      <c r="A277" s="1">
        <v>279.0</v>
      </c>
      <c r="B277" s="3" t="s">
        <v>276</v>
      </c>
      <c r="C277" s="3" t="str">
        <f>IFERROR(__xludf.DUMMYFUNCTION("GOOGLETRANSLATE(B277,""ID"",""EN"")"),"As a result of the interruption of internet network services some time ago Telkom Indonesia Persero Tbk finally provided compensation to its customers")</f>
        <v>As a result of the interruption of internet network services some time ago Telkom Indonesia Persero Tbk finally provided compensation to its customers</v>
      </c>
    </row>
    <row r="278" ht="15.75" customHeight="1">
      <c r="A278" s="1">
        <v>280.0</v>
      </c>
      <c r="B278" s="3" t="s">
        <v>277</v>
      </c>
      <c r="C278" s="3" t="str">
        <f>IFERROR(__xludf.DUMMYFUNCTION("GOOGLETRANSLATE(B278,""ID"",""EN"")"),"Hi Sis Aconx Sorry for Complaints of Indihome Service Mimin Suggesting Brother To Contact Our Partners Through Call Center Indihome Complete Info Indihome Help Can Access Hopefully It Helps Thanks Lena")</f>
        <v>Hi Sis Aconx Sorry for Complaints of Indihome Service Mimin Suggesting Brother To Contact Our Partners Through Call Center Indihome Complete Info Indihome Help Can Access Hopefully It Helps Thanks Lena</v>
      </c>
    </row>
    <row r="279" ht="15.75" customHeight="1">
      <c r="A279" s="1">
        <v>281.0</v>
      </c>
      <c r="B279" s="3" t="s">
        <v>278</v>
      </c>
      <c r="C279" s="3" t="str">
        <f>IFERROR(__xludf.DUMMYFUNCTION("GOOGLETRANSLATE(B279,""ID"",""EN"")"),"Indihome Makassar Section Manggala Disturbance More or Sulawesi Again Disturbance My house WiFi red nyalanya kept from morning")</f>
        <v>Indihome Makassar Section Manggala Disturbance More or Sulawesi Again Disturbance My house WiFi red nyalanya kept from morning</v>
      </c>
    </row>
    <row r="280" ht="15.75" customHeight="1">
      <c r="A280" s="1">
        <v>282.0</v>
      </c>
      <c r="B280" s="3" t="s">
        <v>279</v>
      </c>
      <c r="C280" s="3" t="str">
        <f>IFERROR(__xludf.DUMMYFUNCTION("GOOGLETRANSLATE(B280,""ID"",""EN"")"),"Indihome Telkomsel Down Again Yak")</f>
        <v>Indihome Telkomsel Down Again Yak</v>
      </c>
    </row>
    <row r="281" ht="15.75" customHeight="1">
      <c r="A281" s="1">
        <v>283.0</v>
      </c>
      <c r="B281" s="3" t="s">
        <v>280</v>
      </c>
      <c r="C281" s="3" t="str">
        <f>IFERROR(__xludf.DUMMYFUNCTION("GOOGLETRANSLATE(B281,""ID"",""EN"")"),"Indihome and Telkomsel Providers really test patience")</f>
        <v>Indihome and Telkomsel Providers really test patience</v>
      </c>
    </row>
    <row r="282" ht="15.75" customHeight="1">
      <c r="A282" s="1">
        <v>284.0</v>
      </c>
      <c r="B282" s="3" t="s">
        <v>281</v>
      </c>
      <c r="C282" s="3" t="str">
        <f>IFERROR(__xludf.DUMMYFUNCTION("GOOGLETRANSLATE(B282,""ID"",""EN"")"),"Heyyy Signal Telkomsel Indihome I why is thisIIIIIIIIIIIIIIIIIII")</f>
        <v>Heyyy Signal Telkomsel Indihome I why is thisIIIIIIIIIIIIIIIIIII</v>
      </c>
    </row>
    <row r="283" ht="15.75" customHeight="1">
      <c r="A283" s="1">
        <v>285.0</v>
      </c>
      <c r="B283" s="3" t="s">
        <v>282</v>
      </c>
      <c r="C283" s="3" t="str">
        <f>IFERROR(__xludf.DUMMYFUNCTION("GOOGLETRANSLATE(B283,""ID"",""EN"")"),"I use Indihome, the house is fast using Telkomsel too and it's fast too")</f>
        <v>I use Indihome, the house is fast using Telkomsel too and it's fast too</v>
      </c>
    </row>
    <row r="284" ht="15.75" customHeight="1">
      <c r="A284" s="1">
        <v>286.0</v>
      </c>
      <c r="B284" s="3" t="s">
        <v>283</v>
      </c>
      <c r="C284" s="3" t="str">
        <f>IFERROR(__xludf.DUMMYFUNCTION("GOOGLETRANSLATE(B284,""ID"",""EN"")"),"really oath Kiket problem there is a choice but to use Telkomsel IndiHome anymore")</f>
        <v>really oath Kiket problem there is a choice but to use Telkomsel IndiHome anymore</v>
      </c>
    </row>
    <row r="285" ht="15.75" customHeight="1">
      <c r="A285" s="1">
        <v>287.0</v>
      </c>
      <c r="B285" s="3" t="s">
        <v>284</v>
      </c>
      <c r="C285" s="3" t="str">
        <f>IFERROR(__xludf.DUMMYFUNCTION("GOOGLETRANSLATE(B285,""ID"",""EN"")")," Telkomsel is the same as Indihome there is a problem what it wants to be mulu")</f>
        <v> Telkomsel is the same as Indihome there is a problem what it wants to be mulu</v>
      </c>
    </row>
    <row r="286" ht="15.75" customHeight="1">
      <c r="A286" s="1">
        <v>288.0</v>
      </c>
      <c r="B286" s="3" t="s">
        <v>285</v>
      </c>
      <c r="C286" s="3" t="str">
        <f>IFERROR(__xludf.DUMMYFUNCTION("GOOGLETRANSLATE(B286,""ID"",""EN"")"),"using Telkomsel Indihome elevated Klean")</f>
        <v>using Telkomsel Indihome elevated Klean</v>
      </c>
    </row>
    <row r="287" ht="15.75" customHeight="1">
      <c r="A287" s="1">
        <v>289.0</v>
      </c>
      <c r="B287" s="3" t="s">
        <v>286</v>
      </c>
      <c r="C287" s="3" t="str">
        <f>IFERROR(__xludf.DUMMYFUNCTION("GOOGLETRANSLATE(B287,""ID"",""EN"")"),"indihome why is Telkomsel again why again")</f>
        <v>indihome why is Telkomsel again why again</v>
      </c>
    </row>
    <row r="288" ht="15.75" customHeight="1">
      <c r="A288" s="1">
        <v>290.0</v>
      </c>
      <c r="B288" s="3" t="s">
        <v>287</v>
      </c>
      <c r="C288" s="3" t="str">
        <f>IFERROR(__xludf.DUMMYFUNCTION("GOOGLETRANSLATE(B288,""ID"",""EN"")"),"Hi Sis Siti Sorry for information or complaints about and Indihome please contact Telkom colleagues to be helped through Facebook Indihome Twitter Telkom, hopefully it helps thank you Mia")</f>
        <v>Hi Sis Siti Sorry for information or complaints about and Indihome please contact Telkom colleagues to be helped through Facebook Indihome Twitter Telkom, hopefully it helps thank you Mia</v>
      </c>
    </row>
    <row r="289" ht="15.75" customHeight="1">
      <c r="A289" s="1">
        <v>291.0</v>
      </c>
      <c r="B289" s="3" t="s">
        <v>288</v>
      </c>
      <c r="C289" s="3" t="str">
        <f>IFERROR(__xludf.DUMMYFUNCTION("GOOGLETRANSLATE(B289,""ID"",""EN"")"),"Telkomsel Indihome")</f>
        <v>Telkomsel Indihome</v>
      </c>
    </row>
    <row r="290" ht="15.75" customHeight="1">
      <c r="A290" s="1">
        <v>292.0</v>
      </c>
      <c r="B290" s="3" t="s">
        <v>289</v>
      </c>
      <c r="C290" s="3" t="str">
        <f>IFERROR(__xludf.DUMMYFUNCTION("GOOGLETRANSLATE(B290,""ID"",""EN"")")," Sridiana VA like a few days yesterday Telkomsel network time and Indihome Down finally")</f>
        <v> Sridiana VA like a few days yesterday Telkomsel network time and Indihome Down finally</v>
      </c>
    </row>
    <row r="291" ht="15.75" customHeight="1">
      <c r="A291" s="1">
        <v>293.0</v>
      </c>
      <c r="B291" s="3" t="s">
        <v>290</v>
      </c>
      <c r="C291" s="3" t="str">
        <f>IFERROR(__xludf.DUMMYFUNCTION("GOOGLETRANSLATE(B291,""ID"",""EN"")"),"I use Indosat Rb Gb Comfortable DRPD Telkomsel is hard to signal I INDIHOME MIHIL especially I moved the complicated area of ​​dislodged")</f>
        <v>I use Indosat Rb Gb Comfortable DRPD Telkomsel is hard to signal I INDIHOME MIHIL especially I moved the complicated area of ​​dislodged</v>
      </c>
    </row>
    <row r="292" ht="15.75" customHeight="1">
      <c r="A292" s="1">
        <v>294.0</v>
      </c>
      <c r="B292" s="3" t="s">
        <v>291</v>
      </c>
      <c r="C292" s="3" t="str">
        <f>IFERROR(__xludf.DUMMYFUNCTION("GOOGLETRANSLATE(B292,""ID"",""EN"")"),"bad people born from good people who install indihome plus using telkomsel provider")</f>
        <v>bad people born from good people who install indihome plus using telkomsel provider</v>
      </c>
    </row>
    <row r="293" ht="15.75" customHeight="1">
      <c r="A293" s="1">
        <v>295.0</v>
      </c>
      <c r="B293" s="3" t="s">
        <v>292</v>
      </c>
      <c r="C293" s="3" t="str">
        <f>IFERROR(__xludf.DUMMYFUNCTION("GOOGLETRANSLATE(B293,""ID"",""EN"")"),"Telkomsel Indihome disorders again")</f>
        <v>Telkomsel Indihome disorders again</v>
      </c>
    </row>
    <row r="294" ht="15.75" customHeight="1">
      <c r="A294" s="1">
        <v>296.0</v>
      </c>
      <c r="B294" s="3" t="s">
        <v>293</v>
      </c>
      <c r="C294" s="3" t="str">
        <f>IFERROR(__xludf.DUMMYFUNCTION("GOOGLETRANSLATE(B294,""ID"",""EN"")"),"indihome signal ilang telkomsel signal also")</f>
        <v>indihome signal ilang telkomsel signal also</v>
      </c>
    </row>
    <row r="295" ht="15.75" customHeight="1">
      <c r="A295" s="1">
        <v>297.0</v>
      </c>
      <c r="B295" s="3" t="s">
        <v>294</v>
      </c>
      <c r="C295" s="3" t="str">
        <f>IFERROR(__xludf.DUMMYFUNCTION("GOOGLETRANSLATE(B295,""ID"",""EN"")"),"indihome telkomsel user struggle")</f>
        <v>indihome telkomsel user struggle</v>
      </c>
    </row>
    <row r="296" ht="15.75" customHeight="1">
      <c r="A296" s="1">
        <v>298.0</v>
      </c>
      <c r="B296" s="3" t="s">
        <v>295</v>
      </c>
      <c r="C296" s="3" t="str">
        <f>IFERROR(__xludf.DUMMYFUNCTION("GOOGLETRANSLATE(B296,""ID"",""EN"")"),"why should I really apply to make Indihome Telkomsel")</f>
        <v>why should I really apply to make Indihome Telkomsel</v>
      </c>
    </row>
    <row r="297" ht="15.75" customHeight="1">
      <c r="A297" s="1">
        <v>299.0</v>
      </c>
      <c r="B297" s="3" t="s">
        <v>296</v>
      </c>
      <c r="C297" s="3" t="str">
        <f>IFERROR(__xludf.DUMMYFUNCTION("GOOGLETRANSLATE(B297,""ID"",""EN"")"),"Indihome down again Telkomsel is also slow")</f>
        <v>Indihome down again Telkomsel is also slow</v>
      </c>
    </row>
    <row r="298" ht="15.75" customHeight="1">
      <c r="A298" s="1">
        <v>300.0</v>
      </c>
      <c r="B298" s="3" t="s">
        <v>297</v>
      </c>
      <c r="C298" s="3" t="str">
        <f>IFERROR(__xludf.DUMMYFUNCTION("GOOGLETRANSLATE(B298,""ID"",""EN"")"),"Telkomsel Gajelas Indihome clear knon")</f>
        <v>Telkomsel Gajelas Indihome clear knon</v>
      </c>
    </row>
    <row r="299" ht="15.75" customHeight="1">
      <c r="A299" s="1">
        <v>301.0</v>
      </c>
      <c r="B299" s="3" t="s">
        <v>298</v>
      </c>
      <c r="C299" s="3" t="str">
        <f>IFERROR(__xludf.DUMMYFUNCTION("GOOGLETRANSLATE(B299,""ID"",""EN"")"),"really is the best telkomsel indihome combo emang")</f>
        <v>really is the best telkomsel indihome combo emang</v>
      </c>
    </row>
    <row r="300" ht="15.75" customHeight="1">
      <c r="A300" s="1">
        <v>302.0</v>
      </c>
      <c r="B300" s="3" t="s">
        <v>299</v>
      </c>
      <c r="C300" s="3" t="str">
        <f>IFERROR(__xludf.DUMMYFUNCTION("GOOGLETRANSLATE(B300,""ID"",""EN"")"),"tdi indihomeku also slowly I have a hotspotine of a laptop cellphone early in the beginning smoothly, but how come it's getting bigger, it's getting worse, it's getting bad, it's ugly, how come you don't want to do it, do you want to do it in the week")</f>
        <v>tdi indihomeku also slowly I have a hotspotine of a laptop cellphone early in the beginning smoothly, but how come it's getting bigger, it's getting worse, it's getting bad, it's ugly, how come you don't want to do it, do you want to do it in the week</v>
      </c>
    </row>
    <row r="301" ht="15.75" customHeight="1">
      <c r="A301" s="1">
        <v>303.0</v>
      </c>
      <c r="B301" s="3" t="s">
        <v>300</v>
      </c>
      <c r="C301" s="3" t="str">
        <f>IFERROR(__xludf.DUMMYFUNCTION("GOOGLETRANSLATE(B301,""ID"",""EN"")")," Asscot yesterday indihome and telkomsel down there is no sound because he is a guitarist not vocalist")</f>
        <v> Asscot yesterday indihome and telkomsel down there is no sound because he is a guitarist not vocalist</v>
      </c>
    </row>
    <row r="302" ht="15.75" customHeight="1">
      <c r="A302" s="1">
        <v>304.0</v>
      </c>
      <c r="B302" s="3" t="s">
        <v>288</v>
      </c>
      <c r="C302" s="3" t="str">
        <f>IFERROR(__xludf.DUMMYFUNCTION("GOOGLETRANSLATE(B302,""ID"",""EN"")"),"Telkomsel Indihome")</f>
        <v>Telkomsel Indihome</v>
      </c>
    </row>
    <row r="303" ht="15.75" customHeight="1">
      <c r="A303" s="1">
        <v>305.0</v>
      </c>
      <c r="B303" s="3" t="s">
        <v>301</v>
      </c>
      <c r="C303" s="3" t="str">
        <f>IFERROR(__xludf.DUMMYFUNCTION("GOOGLETRANSLATE(B303,""ID"",""EN"")"),"whether with the disruption to Telkomsel and Indihome also influence Indosat")</f>
        <v>whether with the disruption to Telkomsel and Indihome also influence Indosat</v>
      </c>
    </row>
    <row r="304" ht="15.75" customHeight="1">
      <c r="A304" s="1">
        <v>306.0</v>
      </c>
      <c r="B304" s="3" t="s">
        <v>302</v>
      </c>
      <c r="C304" s="3" t="str">
        <f>IFERROR(__xludf.DUMMYFUNCTION("GOOGLETRANSLATE(B304,""ID"",""EN"")"),"This woy is the Pisangan area, it's still bad, it's really bad, even though it's close to Indihome near the tower head nutmeg")</f>
        <v>This woy is the Pisangan area, it's still bad, it's really bad, even though it's close to Indihome near the tower head nutmeg</v>
      </c>
    </row>
    <row r="305" ht="15.75" customHeight="1">
      <c r="A305" s="1">
        <v>307.0</v>
      </c>
      <c r="B305" s="3" t="s">
        <v>303</v>
      </c>
      <c r="C305" s="3" t="str">
        <f>IFERROR(__xludf.DUMMYFUNCTION("GOOGLETRANSLATE(B305,""ID"",""EN"")"),"Hello GMANA NII")</f>
        <v>Hello GMANA NII</v>
      </c>
    </row>
    <row r="306" ht="15.75" customHeight="1">
      <c r="A306" s="1">
        <v>308.0</v>
      </c>
      <c r="B306" s="3" t="s">
        <v>304</v>
      </c>
      <c r="C306" s="3" t="str">
        <f>IFERROR(__xludf.DUMMYFUNCTION("GOOGLETRANSLATE(B306,""ID"",""EN"")")," Huahahahah")</f>
        <v> Huahahahah</v>
      </c>
    </row>
    <row r="307" ht="15.75" customHeight="1">
      <c r="A307" s="1">
        <v>309.0</v>
      </c>
      <c r="B307" s="3" t="s">
        <v>305</v>
      </c>
      <c r="C307" s="3" t="str">
        <f>IFERROR(__xludf.DUMMYFUNCTION("GOOGLETRANSLATE(B307,""ID"",""EN"")")," PBG Mreka Tired of Being Tired of Lemot")</f>
        <v> PBG Mreka Tired of Being Tired of Lemot</v>
      </c>
    </row>
    <row r="308" ht="15.75" customHeight="1">
      <c r="A308" s="1">
        <v>310.0</v>
      </c>
      <c r="B308" s="3" t="s">
        <v>306</v>
      </c>
      <c r="C308" s="3" t="str">
        <f>IFERROR(__xludf.DUMMYFUNCTION("GOOGLETRANSLATE(B308,""ID"",""EN"")"),"Telkomsel is strange Indihome annoying zonk")</f>
        <v>Telkomsel is strange Indihome annoying zonk</v>
      </c>
    </row>
    <row r="309" ht="15.75" customHeight="1">
      <c r="A309" s="1">
        <v>311.0</v>
      </c>
      <c r="B309" s="3" t="s">
        <v>307</v>
      </c>
      <c r="C309" s="3" t="str">
        <f>IFERROR(__xludf.DUMMYFUNCTION("GOOGLETRANSLATE(B309,""ID"",""EN"")"),"this is indihome why is it with Telkomsel")</f>
        <v>this is indihome why is it with Telkomsel</v>
      </c>
    </row>
    <row r="310" ht="15.75" customHeight="1">
      <c r="A310" s="1">
        <v>312.0</v>
      </c>
      <c r="B310" s="3" t="s">
        <v>308</v>
      </c>
      <c r="C310" s="3" t="str">
        <f>IFERROR(__xludf.DUMMYFUNCTION("GOOGLETRANSLATE(B310,""ID"",""EN"")"),"yes this is already lazy to phone haha ​​mas iqbal ever arrived the name of the wifi password itself")</f>
        <v>yes this is already lazy to phone haha ​​mas iqbal ever arrived the name of the wifi password itself</v>
      </c>
    </row>
    <row r="311" ht="15.75" customHeight="1">
      <c r="A311" s="1">
        <v>313.0</v>
      </c>
      <c r="B311" s="3" t="s">
        <v>309</v>
      </c>
      <c r="C311" s="3" t="str">
        <f>IFERROR(__xludf.DUMMYFUNCTION("GOOGLETRANSLATE(B311,""ID"",""EN"")"),"Min I studied full zoom so I subscribed to IndiHome but now it can't use the full make quota where Telkomsel is also bad at home I don't signal I have a city first")</f>
        <v>Min I studied full zoom so I subscribed to IndiHome but now it can't use the full make quota where Telkomsel is also bad at home I don't signal I have a city first</v>
      </c>
    </row>
    <row r="312" ht="15.75" customHeight="1">
      <c r="A312" s="1">
        <v>314.0</v>
      </c>
      <c r="B312" s="3" t="s">
        <v>310</v>
      </c>
      <c r="C312" s="3" t="str">
        <f>IFERROR(__xludf.DUMMYFUNCTION("GOOGLETRANSLATE(B312,""ID"",""EN"")"),"Time Rangorang on a noisy about Telkomsel and Indihome disorders I was still in heret and it turned out that today the euphoria was also a day after the freeze lag")</f>
        <v>Time Rangorang on a noisy about Telkomsel and Indihome disorders I was still in heret and it turned out that today the euphoria was also a day after the freeze lag</v>
      </c>
    </row>
    <row r="313" ht="15.75" customHeight="1">
      <c r="A313" s="1">
        <v>315.0</v>
      </c>
      <c r="B313" s="3" t="s">
        <v>311</v>
      </c>
      <c r="C313" s="3" t="str">
        <f>IFERROR(__xludf.DUMMYFUNCTION("GOOGLETRANSLATE(B313,""ID"",""EN"")"),"Indihome with Telkomsel is really true, yeah, it starts again")</f>
        <v>Indihome with Telkomsel is really true, yeah, it starts again</v>
      </c>
    </row>
    <row r="314" ht="15.75" customHeight="1">
      <c r="A314" s="1">
        <v>316.0</v>
      </c>
      <c r="B314" s="3" t="s">
        <v>312</v>
      </c>
      <c r="C314" s="3" t="str">
        <f>IFERROR(__xludf.DUMMYFUNCTION("GOOGLETRANSLATE(B314,""ID"",""EN"")"),"usually directly call if I'm mbak so fast it's up to respond")</f>
        <v>usually directly call if I'm mbak so fast it's up to respond</v>
      </c>
    </row>
    <row r="315" ht="15.75" customHeight="1">
      <c r="A315" s="1">
        <v>317.0</v>
      </c>
      <c r="B315" s="3" t="s">
        <v>313</v>
      </c>
      <c r="C315" s="3" t="str">
        <f>IFERROR(__xludf.DUMMYFUNCTION("GOOGLETRANSLATE(B315,""ID"",""EN"")")," Telkom call center may help Kim")</f>
        <v> Telkom call center may help Kim</v>
      </c>
    </row>
    <row r="316" ht="15.75" customHeight="1">
      <c r="A316" s="1">
        <v>318.0</v>
      </c>
      <c r="B316" s="3" t="s">
        <v>314</v>
      </c>
      <c r="C316" s="3" t="str">
        <f>IFERROR(__xludf.DUMMYFUNCTION("GOOGLETRANSLATE(B316,""ID"",""EN"")"),"Hi Sis Delle Sorry so it is not convenient for information or complaints about Indihome, please contact Telkom colleagues to be helped through Facebook Twitter")</f>
        <v>Hi Sis Delle Sorry so it is not convenient for information or complaints about Indihome, please contact Telkom colleagues to be helped through Facebook Twitter</v>
      </c>
    </row>
    <row r="317" ht="15.75" customHeight="1">
      <c r="A317" s="1">
        <v>319.0</v>
      </c>
      <c r="B317" s="3" t="s">
        <v>315</v>
      </c>
      <c r="C317" s="3" t="str">
        <f>IFERROR(__xludf.DUMMYFUNCTION("GOOGLETRANSLATE(B317,""ID"",""EN"")"),"yesterday indihome with Telkomsel troubled grgr shark skg pln troubled because with the Indonesian people would be miserable abys")</f>
        <v>yesterday indihome with Telkomsel troubled grgr shark skg pln troubled because with the Indonesian people would be miserable abys</v>
      </c>
    </row>
    <row r="318" ht="15.75" customHeight="1">
      <c r="A318" s="1">
        <v>320.0</v>
      </c>
      <c r="B318" s="3" t="s">
        <v>316</v>
      </c>
      <c r="C318" s="3" t="str">
        <f>IFERROR(__xludf.DUMMYFUNCTION("GOOGLETRANSLATE(B318,""ID"",""EN"")"),"Sok Sokan Ngetawain Telkomsel and Indihome Disturbance PDAHAL INDOSAT GAADA GAADA UJAAN LIKE TBTB Service")</f>
        <v>Sok Sokan Ngetawain Telkomsel and Indihome Disturbance PDAHAL INDOSAT GAADA GAADA UJAAN LIKE TBTB Service</v>
      </c>
    </row>
    <row r="319" ht="15.75" customHeight="1">
      <c r="A319" s="1">
        <v>321.0</v>
      </c>
      <c r="B319" s="3" t="s">
        <v>317</v>
      </c>
      <c r="C319" s="3" t="str">
        <f>IFERROR(__xludf.DUMMYFUNCTION("GOOGLETRANSLATE(B319,""ID"",""EN"")"),"Just do the telkomsel indihome really slow")</f>
        <v>Just do the telkomsel indihome really slow</v>
      </c>
    </row>
    <row r="320" ht="15.75" customHeight="1">
      <c r="A320" s="1">
        <v>322.0</v>
      </c>
      <c r="B320" s="3" t="s">
        <v>318</v>
      </c>
      <c r="C320" s="3" t="str">
        <f>IFERROR(__xludf.DUMMYFUNCTION("GOOGLETRANSLATE(B320,""ID"",""EN"")"),"So next month the bill should also be in October, which this month is the use of yesterday's moon then what about Telkomsel users and who are not indihome users or just wifi doang so terimakesyen")</f>
        <v>So next month the bill should also be in October, which this month is the use of yesterday's moon then what about Telkomsel users and who are not indihome users or just wifi doang so terimakesyen</v>
      </c>
    </row>
    <row r="321" ht="15.75" customHeight="1">
      <c r="A321" s="1">
        <v>323.0</v>
      </c>
      <c r="B321" s="3" t="s">
        <v>319</v>
      </c>
      <c r="C321" s="3" t="str">
        <f>IFERROR(__xludf.DUMMYFUNCTION("GOOGLETRANSLATE(B321,""ID"",""EN"")"),"Werege you")</f>
        <v>Werege you</v>
      </c>
    </row>
    <row r="322" ht="15.75" customHeight="1">
      <c r="A322" s="1">
        <v>324.0</v>
      </c>
      <c r="B322" s="3" t="s">
        <v>320</v>
      </c>
      <c r="C322" s="3" t="str">
        <f>IFERROR(__xludf.DUMMYFUNCTION("GOOGLETRANSLATE(B322,""ID"",""EN"")"),"Hi Sis Claudi Please check the telkomsel and indihome internet status of the Mataram area because the boss disorder")</f>
        <v>Hi Sis Claudi Please check the telkomsel and indihome internet status of the Mataram area because the boss disorder</v>
      </c>
    </row>
    <row r="323" ht="15.75" customHeight="1">
      <c r="A323" s="1">
        <v>325.0</v>
      </c>
      <c r="B323" s="3" t="s">
        <v>321</v>
      </c>
      <c r="C323" s="3" t="str">
        <f>IFERROR(__xludf.DUMMYFUNCTION("GOOGLETRANSLATE(B323,""ID"",""EN"")")," PBG SIK posts SERLON GEGER GEDEN")</f>
        <v> PBG SIK posts SERLON GEGER GEDEN</v>
      </c>
    </row>
    <row r="324" ht="15.75" customHeight="1">
      <c r="A324" s="1">
        <v>326.0</v>
      </c>
      <c r="B324" s="3" t="s">
        <v>322</v>
      </c>
      <c r="C324" s="3" t="str">
        <f>IFERROR(__xludf.DUMMYFUNCTION("GOOGLETRANSLATE(B324,""ID"",""EN"")"),"why with Telkomsel and Indihome signals Lamandau district offline")</f>
        <v>why with Telkomsel and Indihome signals Lamandau district offline</v>
      </c>
    </row>
    <row r="325" ht="15.75" customHeight="1">
      <c r="A325" s="1">
        <v>327.0</v>
      </c>
      <c r="B325" s="3" t="s">
        <v>323</v>
      </c>
      <c r="C325" s="3" t="str">
        <f>IFERROR(__xludf.DUMMYFUNCTION("GOOGLETRANSLATE(B325,""ID"",""EN"")")," I've done all of these sis cust already on the smart for the initiative off airplane mode etc. the problem is any you know the internet quality is really bad indihome not connected the internet signal likes not connected what's up to what else alien")</f>
        <v> I've done all of these sis cust already on the smart for the initiative off airplane mode etc. the problem is any you know the internet quality is really bad indihome not connected the internet signal likes not connected what's up to what else alien</v>
      </c>
    </row>
    <row r="326" ht="15.75" customHeight="1">
      <c r="A326" s="1">
        <v>328.0</v>
      </c>
      <c r="B326" s="3" t="s">
        <v>324</v>
      </c>
      <c r="C326" s="3" t="str">
        <f>IFERROR(__xludf.DUMMYFUNCTION("GOOGLETRANSLATE(B326,""ID"",""EN"")"),"this is when you want to get rich like it's compact, it's compact, if it's ugly, it's always close")</f>
        <v>this is when you want to get rich like it's compact, it's compact, if it's ugly, it's always close</v>
      </c>
    </row>
    <row r="327" ht="15.75" customHeight="1">
      <c r="A327" s="1">
        <v>329.0</v>
      </c>
      <c r="B327" s="3" t="s">
        <v>325</v>
      </c>
      <c r="C327" s="3" t="str">
        <f>IFERROR(__xludf.DUMMYFUNCTION("GOOGLETRANSLATE(B327,""ID"",""EN"")"),"Telkomsel and Indihome at the same time bye the internet")</f>
        <v>Telkomsel and Indihome at the same time bye the internet</v>
      </c>
    </row>
    <row r="328" ht="15.75" customHeight="1">
      <c r="A328" s="1">
        <v>330.0</v>
      </c>
      <c r="B328" s="3" t="s">
        <v>326</v>
      </c>
      <c r="C328" s="3" t="str">
        <f>IFERROR(__xludf.DUMMYFUNCTION("GOOGLETRANSLATE(B328,""ID"",""EN"")")," after thinking I am with Indihome with Telkomsel")</f>
        <v> after thinking I am with Indihome with Telkomsel</v>
      </c>
    </row>
    <row r="329" ht="15.75" customHeight="1">
      <c r="A329" s="1">
        <v>331.0</v>
      </c>
      <c r="B329" s="3" t="s">
        <v>327</v>
      </c>
      <c r="C329" s="3" t="str">
        <f>IFERROR(__xludf.DUMMYFUNCTION("GOOGLETRANSLATE(B329,""ID"",""EN"")"),"Not Telkomsel and Indihome Letting Down The Same Time All Have Meeting")</f>
        <v>Not Telkomsel and Indihome Letting Down The Same Time All Have Meeting</v>
      </c>
    </row>
    <row r="330" ht="15.75" customHeight="1">
      <c r="A330" s="1">
        <v>332.0</v>
      </c>
      <c r="B330" s="3" t="s">
        <v>328</v>
      </c>
      <c r="C330" s="3" t="str">
        <f>IFERROR(__xludf.DUMMYFUNCTION("GOOGLETRANSLATE(B330,""ID"",""EN"")"),"indihome dead telkomsel signal")</f>
        <v>indihome dead telkomsel signal</v>
      </c>
    </row>
    <row r="331" ht="15.75" customHeight="1">
      <c r="A331" s="1">
        <v>333.0</v>
      </c>
      <c r="B331" s="3" t="s">
        <v>329</v>
      </c>
      <c r="C331" s="3" t="str">
        <f>IFERROR(__xludf.DUMMYFUNCTION("GOOGLETRANSLATE(B331,""ID"",""EN"")"),"And dogs")</f>
        <v>And dogs</v>
      </c>
    </row>
    <row r="332" ht="15.75" customHeight="1">
      <c r="A332" s="1">
        <v>334.0</v>
      </c>
      <c r="B332" s="3" t="s">
        <v>330</v>
      </c>
      <c r="C332" s="3" t="str">
        <f>IFERROR(__xludf.DUMMYFUNCTION("GOOGLETRANSLATE(B332,""ID"",""EN"")"),"Lately, Indonesia's internet access has interrupted or often referred to as servers down especially for users of Indihome Fiber Fiber and Providers from Telkomsel namely Simpati")</f>
        <v>Lately, Indonesia's internet access has interrupted or often referred to as servers down especially for users of Indihome Fiber Fiber and Providers from Telkomsel namely Simpati</v>
      </c>
    </row>
    <row r="333" ht="15.75" customHeight="1">
      <c r="A333" s="1">
        <v>335.0</v>
      </c>
      <c r="B333" s="3" t="s">
        <v>331</v>
      </c>
      <c r="C333" s="3" t="str">
        <f>IFERROR(__xludf.DUMMYFUNCTION("GOOGLETRANSLATE(B333,""ID"",""EN"")"),"Indihome and Telkomsel Slow Today")</f>
        <v>Indihome and Telkomsel Slow Today</v>
      </c>
    </row>
    <row r="334" ht="15.75" customHeight="1">
      <c r="A334" s="1">
        <v>336.0</v>
      </c>
      <c r="B334" s="3" t="s">
        <v>332</v>
      </c>
      <c r="C334" s="3" t="str">
        <f>IFERROR(__xludf.DUMMYFUNCTION("GOOGLETRANSLATE(B334,""ID"",""EN"")"),"how to make people upset is using Telkomsel Indihome")</f>
        <v>how to make people upset is using Telkomsel Indihome</v>
      </c>
    </row>
    <row r="335" ht="15.75" customHeight="1">
      <c r="A335" s="1">
        <v>337.0</v>
      </c>
      <c r="B335" s="3" t="s">
        <v>333</v>
      </c>
      <c r="C335" s="3" t="str">
        <f>IFERROR(__xludf.DUMMYFUNCTION("GOOGLETRANSLATE(B335,""ID"",""EN"")")," More trouble Kah")</f>
        <v> More trouble Kah</v>
      </c>
    </row>
    <row r="336" ht="15.75" customHeight="1">
      <c r="A336" s="1">
        <v>338.0</v>
      </c>
      <c r="B336" s="3" t="s">
        <v>334</v>
      </c>
      <c r="C336" s="3" t="str">
        <f>IFERROR(__xludf.DUMMYFUNCTION("GOOGLETRANSLATE(B336,""ID"",""EN"")")," the salary pbg how much does it work so")</f>
        <v> the salary pbg how much does it work so</v>
      </c>
    </row>
    <row r="337" ht="15.75" customHeight="1">
      <c r="A337" s="1">
        <v>339.0</v>
      </c>
      <c r="B337" s="3" t="s">
        <v>335</v>
      </c>
      <c r="C337" s="3" t="str">
        <f>IFERROR(__xludf.DUMMYFUNCTION("GOOGLETRANSLATE(B337,""ID"",""EN"")"),"Disorders only from Indihome and Telkomsel if you use VPN smoothly open the iPot, it seems to have to make a Indonesian balancer load")</f>
        <v>Disorders only from Indihome and Telkomsel if you use VPN smoothly open the iPot, it seems to have to make a Indonesian balancer load</v>
      </c>
    </row>
    <row r="338" ht="15.75" customHeight="1">
      <c r="A338" s="1">
        <v>340.0</v>
      </c>
      <c r="B338" s="3" t="s">
        <v>336</v>
      </c>
      <c r="C338" s="3" t="str">
        <f>IFERROR(__xludf.DUMMYFUNCTION("GOOGLETRANSLATE(B338,""ID"",""EN"")"),"still error, my boarding house is still connected the internet is already a week when the provider is the same as it is tiring")</f>
        <v>still error, my boarding house is still connected the internet is already a week when the provider is the same as it is tiring</v>
      </c>
    </row>
    <row r="339" ht="15.75" customHeight="1">
      <c r="A339" s="1">
        <v>341.0</v>
      </c>
      <c r="B339" s="3" t="s">
        <v>337</v>
      </c>
      <c r="C339" s="3" t="str">
        <f>IFERROR(__xludf.DUMMYFUNCTION("GOOGLETRANSLATE(B339,""ID"",""EN"")"),"Steam Launcher Can Opened Using Indihome and Telkomsel")</f>
        <v>Steam Launcher Can Opened Using Indihome and Telkomsel</v>
      </c>
    </row>
    <row r="340" ht="15.75" customHeight="1">
      <c r="A340" s="1">
        <v>342.0</v>
      </c>
      <c r="B340" s="3" t="s">
        <v>338</v>
      </c>
      <c r="C340" s="3" t="str">
        <f>IFERROR(__xludf.DUMMYFUNCTION("GOOGLETRANSLATE(B340,""ID"",""EN"")"),"Cape Cokkkk Nek Nek Ngag Continues to College Pie Taiii Indihome Telkomsel Trouble Kabeh")</f>
        <v>Cape Cokkkk Nek Nek Ngag Continues to College Pie Taiii Indihome Telkomsel Trouble Kabeh</v>
      </c>
    </row>
    <row r="341" ht="15.75" customHeight="1">
      <c r="A341" s="1">
        <v>343.0</v>
      </c>
      <c r="B341" s="3" t="s">
        <v>339</v>
      </c>
      <c r="C341" s="3" t="str">
        <f>IFERROR(__xludf.DUMMYFUNCTION("GOOGLETRANSLATE(B341,""ID"",""EN"")"),"Telkom Group has announced an effort to recover the Underwater Cable Pontianak section which causes interference with internet connection by some users of Telkomsel and Indihome takes about a month")</f>
        <v>Telkom Group has announced an effort to recover the Underwater Cable Pontianak section which causes interference with internet connection by some users of Telkomsel and Indihome takes about a month</v>
      </c>
    </row>
    <row r="342" ht="15.75" customHeight="1">
      <c r="A342" s="1">
        <v>344.0</v>
      </c>
      <c r="B342" s="3" t="s">
        <v>340</v>
      </c>
      <c r="C342" s="3" t="str">
        <f>IFERROR(__xludf.DUMMYFUNCTION("GOOGLETRANSLATE(B342,""ID"",""EN"")"),"Hi Sis William Sorry so it's not convenient for information or complaints about and Indihome please contact Telkom colleagues to be assisted through Facebook Twitter")</f>
        <v>Hi Sis William Sorry so it's not convenient for information or complaints about and Indihome please contact Telkom colleagues to be assisted through Facebook Twitter</v>
      </c>
    </row>
    <row r="343" ht="15.75" customHeight="1">
      <c r="A343" s="1">
        <v>345.0</v>
      </c>
      <c r="B343" s="3" t="s">
        <v>341</v>
      </c>
      <c r="C343" s="3" t="str">
        <f>IFERROR(__xludf.DUMMYFUNCTION("GOOGLETRANSLATE(B343,""ID"",""EN"")"),"Telkomsel Indihome Disturbance Again Gazi")</f>
        <v>Telkomsel Indihome Disturbance Again Gazi</v>
      </c>
    </row>
    <row r="344" ht="15.75" customHeight="1">
      <c r="A344" s="1">
        <v>346.0</v>
      </c>
      <c r="B344" s="3" t="s">
        <v>342</v>
      </c>
      <c r="C344" s="3" t="str">
        <f>IFERROR(__xludf.DUMMYFUNCTION("GOOGLETRANSLATE(B344,""ID"",""EN"")"),"Telkomsel Indihome Combo is the most bastard this month")</f>
        <v>Telkomsel Indihome Combo is the most bastard this month</v>
      </c>
    </row>
    <row r="345" ht="15.75" customHeight="1">
      <c r="A345" s="1">
        <v>347.0</v>
      </c>
      <c r="B345" s="3" t="s">
        <v>343</v>
      </c>
      <c r="C345" s="3" t="str">
        <f>IFERROR(__xludf.DUMMYFUNCTION("GOOGLETRANSLATE(B345,""ID"",""EN"")")," Pi Ng Parahhhhh")</f>
        <v> Pi Ng Parahhhhh</v>
      </c>
    </row>
    <row r="346" ht="15.75" customHeight="1">
      <c r="A346" s="1">
        <v>348.0</v>
      </c>
      <c r="B346" s="3" t="s">
        <v>344</v>
      </c>
      <c r="C346" s="3" t="str">
        <f>IFERROR(__xludf.DUMMYFUNCTION("GOOGLETRANSLATE(B346,""ID"",""EN"")"),"Indihome with Telkomsel again crazy error can't watch Vidio")</f>
        <v>Indihome with Telkomsel again crazy error can't watch Vidio</v>
      </c>
    </row>
    <row r="347" ht="15.75" customHeight="1">
      <c r="A347" s="1">
        <v>349.0</v>
      </c>
      <c r="B347" s="3" t="s">
        <v>345</v>
      </c>
      <c r="C347" s="3" t="str">
        <f>IFERROR(__xludf.DUMMYFUNCTION("GOOGLETRANSLATE(B347,""ID"",""EN"")"),"not telkomsel not not tri not indihome everything is cct")</f>
        <v>not telkomsel not not tri not indihome everything is cct</v>
      </c>
    </row>
    <row r="348" ht="15.75" customHeight="1">
      <c r="A348" s="1">
        <v>350.0</v>
      </c>
      <c r="B348" s="3" t="s">
        <v>346</v>
      </c>
      <c r="C348" s="3" t="str">
        <f>IFERROR(__xludf.DUMMYFUNCTION("GOOGLETRANSLATE(B348,""ID"",""EN"")"),"wkwkwkkw bleak really")</f>
        <v>wkwkwkkw bleak really</v>
      </c>
    </row>
    <row r="349" ht="15.75" customHeight="1">
      <c r="A349" s="1">
        <v>351.0</v>
      </c>
      <c r="B349" s="3" t="s">
        <v>347</v>
      </c>
      <c r="C349" s="3" t="str">
        <f>IFERROR(__xludf.DUMMYFUNCTION("GOOGLETRANSLATE(B349,""ID"",""EN"")"),"this is indihome with telkomsel again, it's just a new God")</f>
        <v>this is indihome with telkomsel again, it's just a new God</v>
      </c>
    </row>
    <row r="350" ht="15.75" customHeight="1">
      <c r="A350" s="1">
        <v>352.0</v>
      </c>
      <c r="B350" s="3" t="s">
        <v>348</v>
      </c>
      <c r="C350" s="3" t="str">
        <f>IFERROR(__xludf.DUMMYFUNCTION("GOOGLETRANSLATE(B350,""ID"",""EN"")"),"Hi Sis, sorry, so it's not comfortable for information or complaints about and Indihome please contact Telkom colleagues to be helped through Facebook Twitter")</f>
        <v>Hi Sis, sorry, so it's not comfortable for information or complaints about and Indihome please contact Telkom colleagues to be helped through Facebook Twitter</v>
      </c>
    </row>
    <row r="351" ht="15.75" customHeight="1">
      <c r="A351" s="1">
        <v>353.0</v>
      </c>
      <c r="B351" s="3" t="s">
        <v>349</v>
      </c>
      <c r="C351" s="3" t="str">
        <f>IFERROR(__xludf.DUMMYFUNCTION("GOOGLETRANSLATE(B351,""ID"",""EN"")"),"indihome again good luck there's a quota forgot to use Telkomsel")</f>
        <v>indihome again good luck there's a quota forgot to use Telkomsel</v>
      </c>
    </row>
    <row r="352" ht="15.75" customHeight="1">
      <c r="A352" s="1">
        <v>354.0</v>
      </c>
      <c r="B352" s="3" t="s">
        <v>350</v>
      </c>
      <c r="C352" s="3" t="str">
        <f>IFERROR(__xludf.DUMMYFUNCTION("GOOGLETRANSLATE(B352,""ID"",""EN"")"),"Telkomgroup services have returned to normal both IndiHome and Telkomsel have experienced a decrease in quality due to disruption of the Pontianak Sea Cable Communication System for Batam Pontianak segment currently returning to the normal AMP can be acce"&amp;"ssed by customers throughout Indonesia as usual")</f>
        <v>Telkomgroup services have returned to normal both IndiHome and Telkomsel have experienced a decrease in quality due to disruption of the Pontianak Sea Cable Communication System for Batam Pontianak segment currently returning to the normal AMP can be accessed by customers throughout Indonesia as usual</v>
      </c>
    </row>
    <row r="353" ht="15.75" customHeight="1">
      <c r="A353" s="1">
        <v>355.0</v>
      </c>
      <c r="B353" s="3" t="s">
        <v>351</v>
      </c>
      <c r="C353" s="3" t="str">
        <f>IFERROR(__xludf.DUMMYFUNCTION("GOOGLETRANSLATE(B353,""ID"",""EN"")"),"I use Telkomsel but again using Indihome")</f>
        <v>I use Telkomsel but again using Indihome</v>
      </c>
    </row>
    <row r="354" ht="15.75" customHeight="1">
      <c r="A354" s="1">
        <v>356.0</v>
      </c>
      <c r="B354" s="3" t="s">
        <v>352</v>
      </c>
      <c r="C354" s="3" t="str">
        <f>IFERROR(__xludf.DUMMYFUNCTION("GOOGLETRANSLATE(B354,""ID"",""EN"")"),"what's more")</f>
        <v>what's more</v>
      </c>
    </row>
    <row r="355" ht="15.75" customHeight="1">
      <c r="A355" s="1">
        <v>357.0</v>
      </c>
      <c r="B355" s="3" t="s">
        <v>353</v>
      </c>
      <c r="C355" s="3" t="str">
        <f>IFERROR(__xludf.DUMMYFUNCTION("GOOGLETRANSLATE(B355,""ID"",""EN"")"),"This Tweet From Has Been Withheld Response Report From The Copyright Holder Learn More")</f>
        <v>This Tweet From Has Been Withheld Response Report From The Copyright Holder Learn More</v>
      </c>
    </row>
    <row r="356" ht="15.75" customHeight="1">
      <c r="A356" s="1">
        <v>358.0</v>
      </c>
      <c r="B356" s="3" t="s">
        <v>354</v>
      </c>
      <c r="C356" s="3" t="str">
        <f>IFERROR(__xludf.DUMMYFUNCTION("GOOGLETRANSLATE(B356,""ID"",""EN"")"),"if indihome and telkomsel yes other wkwkwk it's safe")</f>
        <v>if indihome and telkomsel yes other wkwkwk it's safe</v>
      </c>
    </row>
    <row r="357" ht="15.75" customHeight="1">
      <c r="A357" s="1">
        <v>359.0</v>
      </c>
      <c r="B357" s="3" t="s">
        <v>288</v>
      </c>
      <c r="C357" s="3" t="str">
        <f>IFERROR(__xludf.DUMMYFUNCTION("GOOGLETRANSLATE(B357,""ID"",""EN"")"),"Telkomsel Indihome")</f>
        <v>Telkomsel Indihome</v>
      </c>
    </row>
    <row r="358" ht="15.75" customHeight="1">
      <c r="A358" s="1">
        <v>360.0</v>
      </c>
      <c r="B358" s="3" t="s">
        <v>355</v>
      </c>
      <c r="C358" s="3" t="str">
        <f>IFERROR(__xludf.DUMMYFUNCTION("GOOGLETRANSLATE(B358,""ID"",""EN"")"),"Tri Telkomsel with Indihome Natural Network Sautity")</f>
        <v>Tri Telkomsel with Indihome Natural Network Sautity</v>
      </c>
    </row>
    <row r="359" ht="15.75" customHeight="1">
      <c r="A359" s="1">
        <v>361.0</v>
      </c>
      <c r="B359" s="3" t="s">
        <v>356</v>
      </c>
      <c r="C359" s="3" t="str">
        <f>IFERROR(__xludf.DUMMYFUNCTION("GOOGLETRANSLATE(B359,""ID"",""EN"")"),"indihome sma telkomsel knp lgi astagfirullah")</f>
        <v>indihome sma telkomsel knp lgi astagfirullah</v>
      </c>
    </row>
    <row r="360" ht="15.75" customHeight="1">
      <c r="A360" s="1">
        <v>362.0</v>
      </c>
      <c r="B360" s="3" t="s">
        <v>357</v>
      </c>
      <c r="C360" s="3" t="str">
        <f>IFERROR(__xludf.DUMMYFUNCTION("GOOGLETRANSLATE(B360,""ID"",""EN"")"),"possibilities but I don't use Indihome or Telkomsel")</f>
        <v>possibilities but I don't use Indihome or Telkomsel</v>
      </c>
    </row>
    <row r="361" ht="15.75" customHeight="1">
      <c r="A361" s="1">
        <v>363.0</v>
      </c>
      <c r="B361" s="3" t="s">
        <v>358</v>
      </c>
      <c r="C361" s="3" t="str">
        <f>IFERROR(__xludf.DUMMYFUNCTION("GOOGLETRANSLATE(B361,""ID"",""EN"")"),"Top Markotop is really just want to add a quota package from buying through the application passing until the call center call center is the same, it can be very close to the brotherhood with Indihome")</f>
        <v>Top Markotop is really just want to add a quota package from buying through the application passing until the call center call center is the same, it can be very close to the brotherhood with Indihome</v>
      </c>
    </row>
    <row r="362" ht="15.75" customHeight="1">
      <c r="A362" s="1">
        <v>364.0</v>
      </c>
      <c r="B362" s="3" t="s">
        <v>359</v>
      </c>
      <c r="C362" s="3" t="str">
        <f>IFERROR(__xludf.DUMMYFUNCTION("GOOGLETRANSLATE(B362,""ID"",""EN"")"),"open letter for indihome amp telkomsel please for Saturday next Saturday the signal don't be ugly plis gamau watching his teuday luplep")</f>
        <v>open letter for indihome amp telkomsel please for Saturday next Saturday the signal don't be ugly plis gamau watching his teuday luplep</v>
      </c>
    </row>
    <row r="363" ht="15.75" customHeight="1">
      <c r="A363" s="1">
        <v>365.0</v>
      </c>
      <c r="B363" s="3" t="s">
        <v>360</v>
      </c>
      <c r="C363" s="3" t="str">
        <f>IFERROR(__xludf.DUMMYFUNCTION("GOOGLETRANSLATE(B363,""ID"",""EN"")"),"Jacco Sea Cable Jaca Sumatera Kalimantan Becomes a Source of Telkomsel Indihome Internet Network Problems Experienced Disorders")</f>
        <v>Jacco Sea Cable Jaca Sumatera Kalimantan Becomes a Source of Telkomsel Indihome Internet Network Problems Experienced Disorders</v>
      </c>
    </row>
    <row r="364" ht="15.75" customHeight="1">
      <c r="A364" s="1">
        <v>366.0</v>
      </c>
      <c r="B364" s="3" t="s">
        <v>361</v>
      </c>
      <c r="C364" s="3" t="str">
        <f>IFERROR(__xludf.DUMMYFUNCTION("GOOGLETRANSLATE(B364,""ID"",""EN"")"),"When Dead Electric Internet Indihome Telkomsel Data Package")</f>
        <v>When Dead Electric Internet Indihome Telkomsel Data Package</v>
      </c>
    </row>
    <row r="365" ht="15.75" customHeight="1">
      <c r="A365" s="1">
        <v>367.0</v>
      </c>
      <c r="B365" s="3" t="s">
        <v>362</v>
      </c>
      <c r="C365" s="3" t="str">
        <f>IFERROR(__xludf.DUMMYFUNCTION("GOOGLETRANSLATE(B365,""ID"",""EN"")")," Use myrep safe and stable indihome number one from under Telkomsel Turbo Snail Telkom Still Turbo Snail But Hits Kijang Innova")</f>
        <v> Use myrep safe and stable indihome number one from under Telkomsel Turbo Snail Telkom Still Turbo Snail But Hits Kijang Innova</v>
      </c>
    </row>
    <row r="366" ht="15.75" customHeight="1">
      <c r="A366" s="1">
        <v>368.0</v>
      </c>
      <c r="B366" s="3" t="s">
        <v>363</v>
      </c>
      <c r="C366" s="3" t="str">
        <f>IFERROR(__xludf.DUMMYFUNCTION("GOOGLETRANSLATE(B366,""ID"",""EN"")"),"Taik Taik")</f>
        <v>Taik Taik</v>
      </c>
    </row>
    <row r="367" ht="15.75" customHeight="1">
      <c r="A367" s="1">
        <v>369.0</v>
      </c>
      <c r="B367" s="3" t="s">
        <v>364</v>
      </c>
      <c r="C367" s="3" t="str">
        <f>IFERROR(__xludf.DUMMYFUNCTION("GOOGLETRANSLATE(B367,""ID"",""EN"")"),"Friends of the entire Telkomgroup service both IndiHome and Telkomsel who had decreased quality due to disruption of the Jairak Sea Cable Communication System for Batam Pontianak segment currently returned to normal and accessible customers throughout Ind"&amp;"onesia as usual")</f>
        <v>Friends of the entire Telkomgroup service both IndiHome and Telkomsel who had decreased quality due to disruption of the Jairak Sea Cable Communication System for Batam Pontianak segment currently returned to normal and accessible customers throughout Indonesia as usual</v>
      </c>
    </row>
    <row r="368" ht="15.75" customHeight="1">
      <c r="A368" s="1">
        <v>370.0</v>
      </c>
      <c r="B368" s="3" t="s">
        <v>365</v>
      </c>
      <c r="C368" s="3" t="str">
        <f>IFERROR(__xludf.DUMMYFUNCTION("GOOGLETRANSLATE(B368,""ID"",""EN"")")," I use the quota capital, ICT like the Olympics, it should be Telkomsel with Indihome is also the same free")</f>
        <v> I use the quota capital, ICT like the Olympics, it should be Telkomsel with Indihome is also the same free</v>
      </c>
    </row>
    <row r="369" ht="15.75" customHeight="1">
      <c r="A369" s="1">
        <v>371.0</v>
      </c>
      <c r="B369" s="3" t="s">
        <v>366</v>
      </c>
      <c r="C369" s="3" t="str">
        <f>IFERROR(__xludf.DUMMYFUNCTION("GOOGLETRANSLATE(B369,""ID"",""EN"")"),"if you see the financial statements of Telkom's biggest contribution of revenuenya apart from Telkomsel also from Indihome")</f>
        <v>if you see the financial statements of Telkom's biggest contribution of revenuenya apart from Telkomsel also from Indihome</v>
      </c>
    </row>
    <row r="370" ht="15.75" customHeight="1">
      <c r="A370" s="1">
        <v>372.0</v>
      </c>
      <c r="B370" s="3" t="s">
        <v>367</v>
      </c>
      <c r="C370" s="3" t="str">
        <f>IFERROR(__xludf.DUMMYFUNCTION("GOOGLETRANSLATE(B370,""ID"",""EN"")"),"Pantes Indihome Underwater Cable Amp Telkomsel Trouble")</f>
        <v>Pantes Indihome Underwater Cable Amp Telkomsel Trouble</v>
      </c>
    </row>
    <row r="371" ht="15.75" customHeight="1">
      <c r="A371" s="1">
        <v>373.0</v>
      </c>
      <c r="B371" s="3" t="s">
        <v>368</v>
      </c>
      <c r="C371" s="3" t="str">
        <f>IFERROR(__xludf.DUMMYFUNCTION("GOOGLETRANSLATE(B371,""ID"",""EN"")")," playing pokemon unite definite the internet is really bangtttt indihome user telkomsel definitely on so the basir doesn't get a team there is a single motion")</f>
        <v> playing pokemon unite definite the internet is really bangtttt indihome user telkomsel definitely on so the basir doesn't get a team there is a single motion</v>
      </c>
    </row>
    <row r="372" ht="15.75" customHeight="1">
      <c r="A372" s="1">
        <v>375.0</v>
      </c>
      <c r="B372" s="3" t="s">
        <v>369</v>
      </c>
      <c r="C372" s="3" t="str">
        <f>IFERROR(__xludf.DUMMYFUNCTION("GOOGLETRANSLATE(B372,""ID"",""EN"")"),"how this is yesterday's interference experienced by an indifferent customer indihome and compensation only given to internet customers continues internet customers not given clear and fair thinking")</f>
        <v>how this is yesterday's interference experienced by an indifferent customer indihome and compensation only given to internet customers continues internet customers not given clear and fair thinking</v>
      </c>
    </row>
    <row r="373" ht="15.75" customHeight="1">
      <c r="A373" s="1">
        <v>376.0</v>
      </c>
      <c r="B373" s="3" t="s">
        <v>370</v>
      </c>
      <c r="C373" s="3" t="str">
        <f>IFERROR(__xludf.DUMMYFUNCTION("GOOGLETRANSLATE(B373,""ID"",""EN"")"),"The Group announced that the entire internet service both fixed broadband and cellular owned by Telkomsel who had experienced a normal disruption")</f>
        <v>The Group announced that the entire internet service both fixed broadband and cellular owned by Telkomsel who had experienced a normal disruption</v>
      </c>
    </row>
    <row r="374" ht="15.75" customHeight="1">
      <c r="A374" s="1">
        <v>377.0</v>
      </c>
      <c r="B374" s="3" t="s">
        <v>371</v>
      </c>
      <c r="C374" s="3" t="str">
        <f>IFERROR(__xludf.DUMMYFUNCTION("GOOGLETRANSLATE(B374,""ID"",""EN"")"),"indihome amp telkomsel is still a disorder huh tired bgt")</f>
        <v>indihome amp telkomsel is still a disorder huh tired bgt</v>
      </c>
    </row>
    <row r="375" ht="15.75" customHeight="1">
      <c r="A375" s="1">
        <v>378.0</v>
      </c>
      <c r="B375" s="3" t="s">
        <v>372</v>
      </c>
      <c r="C375" s="3" t="str">
        <f>IFERROR(__xludf.DUMMYFUNCTION("GOOGLETRANSLATE(B375,""ID"",""EN"")"),"maybe because of the telkomsel and indihome signal which is disturbed by the mas underwater cable")</f>
        <v>maybe because of the telkomsel and indihome signal which is disturbed by the mas underwater cable</v>
      </c>
    </row>
    <row r="376" ht="15.75" customHeight="1">
      <c r="A376" s="1">
        <v>379.0</v>
      </c>
      <c r="B376" s="3" t="s">
        <v>373</v>
      </c>
      <c r="C376" s="3" t="str">
        <f>IFERROR(__xludf.DUMMYFUNCTION("GOOGLETRANSLATE(B376,""ID"",""EN"")"),"a few days later and again it was rather lazy to hurry up his way fortunately it was saved with Thank Much")</f>
        <v>a few days later and again it was rather lazy to hurry up his way fortunately it was saved with Thank Much</v>
      </c>
    </row>
    <row r="377" ht="15.75" customHeight="1">
      <c r="A377" s="1">
        <v>380.0</v>
      </c>
      <c r="B377" s="3" t="s">
        <v>374</v>
      </c>
      <c r="C377" s="3" t="str">
        <f>IFERROR(__xludf.DUMMYFUNCTION("GOOGLETRANSLATE(B377,""ID"",""EN"")")," Telkomsel Indihome Samasama Anjj")</f>
        <v> Telkomsel Indihome Samasama Anjj</v>
      </c>
    </row>
    <row r="378" ht="15.75" customHeight="1">
      <c r="A378" s="1">
        <v>381.0</v>
      </c>
      <c r="B378" s="3" t="s">
        <v>375</v>
      </c>
      <c r="C378" s="3" t="str">
        <f>IFERROR(__xludf.DUMMYFUNCTION("GOOGLETRANSLATE(B378,""ID"",""EN"")"),"Mood Want to learn but your internet network is Telkomsel and Indihome")</f>
        <v>Mood Want to learn but your internet network is Telkomsel and Indihome</v>
      </c>
    </row>
    <row r="379" ht="15.75" customHeight="1">
      <c r="A379" s="1">
        <v>382.0</v>
      </c>
      <c r="B379" s="3" t="s">
        <v>376</v>
      </c>
      <c r="C379" s="3" t="str">
        <f>IFERROR(__xludf.DUMMYFUNCTION("GOOGLETRANSLATE(B379,""ID"",""EN"")"),"can if you go out of the house using the internet wifi from the house of the contents of the rb coming to the contents of the RB quickly")</f>
        <v>can if you go out of the house using the internet wifi from the house of the contents of the rb coming to the contents of the RB quickly</v>
      </c>
    </row>
    <row r="380" ht="15.75" customHeight="1">
      <c r="A380" s="1">
        <v>383.0</v>
      </c>
      <c r="B380" s="3" t="s">
        <v>377</v>
      </c>
      <c r="C380" s="3" t="str">
        <f>IFERROR(__xludf.DUMMYFUNCTION("GOOGLETRANSLATE(B380,""ID"",""EN"")")," this is the same tissue for playing asu games")</f>
        <v> this is the same tissue for playing asu games</v>
      </c>
    </row>
    <row r="381" ht="15.75" customHeight="1">
      <c r="A381" s="1">
        <v>384.0</v>
      </c>
      <c r="B381" s="3" t="s">
        <v>378</v>
      </c>
      <c r="C381" s="3" t="str">
        <f>IFERROR(__xludf.DUMMYFUNCTION("GOOGLETRANSLATE(B381,""ID"",""EN"")"),"Trading using an Indihome connection Telkomsel is troubling")</f>
        <v>Trading using an Indihome connection Telkomsel is troubling</v>
      </c>
    </row>
    <row r="382" ht="15.75" customHeight="1">
      <c r="A382" s="1">
        <v>385.0</v>
      </c>
      <c r="B382" s="3" t="s">
        <v>379</v>
      </c>
      <c r="C382" s="3" t="str">
        <f>IFERROR(__xludf.DUMMYFUNCTION("GOOGLETRANSLATE(B382,""ID"",""EN"")"),"Alhamdulillah, Telkomsel IndiHome Wes Bener Astarfirullah wisan sulku pace")</f>
        <v>Alhamdulillah, Telkomsel IndiHome Wes Bener Astarfirullah wisan sulku pace</v>
      </c>
    </row>
    <row r="383" ht="15.75" customHeight="1">
      <c r="A383" s="1">
        <v>386.0</v>
      </c>
      <c r="B383" s="3" t="s">
        <v>380</v>
      </c>
      <c r="C383" s="3" t="str">
        <f>IFERROR(__xludf.DUMMYFUNCTION("GOOGLETRANSLATE(B383,""ID"",""EN"")"),"Indihome Same Telkomsel Disorders Again, Yaa Period of Prevention Network, Gabisaa Sii")</f>
        <v>Indihome Same Telkomsel Disorders Again, Yaa Period of Prevention Network, Gabisaa Sii</v>
      </c>
    </row>
    <row r="384" ht="15.75" customHeight="1">
      <c r="A384" s="1">
        <v>387.0</v>
      </c>
      <c r="B384" s="3" t="s">
        <v>381</v>
      </c>
      <c r="C384" s="3" t="str">
        <f>IFERROR(__xludf.DUMMYFUNCTION("GOOGLETRANSLATE(B384,""ID"",""EN"")"),"Indihome can't get Telkomsel in its signal, Telkom Telkom")</f>
        <v>Indihome can't get Telkomsel in its signal, Telkom Telkom</v>
      </c>
    </row>
    <row r="385" ht="15.75" customHeight="1">
      <c r="A385" s="1">
        <v>388.0</v>
      </c>
      <c r="B385" s="3" t="s">
        <v>382</v>
      </c>
      <c r="C385" s="3" t="str">
        <f>IFERROR(__xludf.DUMMYFUNCTION("GOOGLETRANSLATE(B385,""ID"",""EN"")"),"telkomsel indihome ngaco gini signal")</f>
        <v>telkomsel indihome ngaco gini signal</v>
      </c>
    </row>
    <row r="386" ht="15.75" customHeight="1">
      <c r="A386" s="1">
        <v>389.0</v>
      </c>
      <c r="B386" s="3" t="s">
        <v>383</v>
      </c>
      <c r="C386" s="3" t="str">
        <f>IFERROR(__xludf.DUMMYFUNCTION("GOOGLETRANSLATE(B386,""ID"",""EN"")"),"woi indihome telkomsel compensation how come the removal of the fine I paid gapernah late slow in the box")</f>
        <v>woi indihome telkomsel compensation how come the removal of the fine I paid gapernah late slow in the box</v>
      </c>
    </row>
    <row r="387" ht="15.75" customHeight="1">
      <c r="A387" s="1">
        <v>390.0</v>
      </c>
      <c r="B387" s="3" t="s">
        <v>384</v>
      </c>
      <c r="C387" s="3" t="str">
        <f>IFERROR(__xludf.DUMMYFUNCTION("GOOGLETRANSLATE(B387,""ID"",""EN"")"),"I miss but what does the IndiHome network and Telkomsel signal again dangdutan")</f>
        <v>I miss but what does the IndiHome network and Telkomsel signal again dangdutan</v>
      </c>
    </row>
    <row r="388" ht="15.75" customHeight="1">
      <c r="A388" s="1">
        <v>391.0</v>
      </c>
      <c r="B388" s="3" t="s">
        <v>385</v>
      </c>
      <c r="C388" s="3" t="str">
        <f>IFERROR(__xludf.DUMMYFUNCTION("GOOGLETRANSLATE(B388,""ID"",""EN"")")," Telkom Indonesia Persero Tbk revealed the entire telkomgroup service either fixed broadband including IndiHome and Telkomsel's mobile broadband has returned to normal Richardo Ireng")</f>
        <v> Telkom Indonesia Persero Tbk revealed the entire telkomgroup service either fixed broadband including IndiHome and Telkomsel's mobile broadband has returned to normal Richardo Ireng</v>
      </c>
    </row>
    <row r="389" ht="15.75" customHeight="1">
      <c r="A389" s="1">
        <v>392.0</v>
      </c>
      <c r="B389" s="3" t="s">
        <v>386</v>
      </c>
      <c r="C389" s="3" t="str">
        <f>IFERROR(__xludf.DUMMYFUNCTION("GOOGLETRANSLATE(B389,""ID"",""EN"")"),"Telkomsel and Indihome")</f>
        <v>Telkomsel and Indihome</v>
      </c>
    </row>
    <row r="390" ht="15.75" customHeight="1">
      <c r="A390" s="1">
        <v>393.0</v>
      </c>
      <c r="B390" s="3" t="s">
        <v>387</v>
      </c>
      <c r="C390" s="3" t="str">
        <f>IFERROR(__xludf.DUMMYFUNCTION("GOOGLETRANSLATE(B390,""ID"",""EN"")"),"Telkomsel is as indihome why again the signal is that all the plais can't play this game")</f>
        <v>Telkomsel is as indihome why again the signal is that all the plais can't play this game</v>
      </c>
    </row>
    <row r="391" ht="15.75" customHeight="1">
      <c r="A391" s="1">
        <v>394.0</v>
      </c>
      <c r="B391" s="3" t="s">
        <v>388</v>
      </c>
      <c r="C391" s="3" t="str">
        <f>IFERROR(__xludf.DUMMYFUNCTION("GOOGLETRANSLATE(B391,""ID"",""EN"")"),"yok can yok tired it's already")</f>
        <v>yok can yok tired it's already</v>
      </c>
    </row>
    <row r="392" ht="15.75" customHeight="1">
      <c r="A392" s="1">
        <v>395.0</v>
      </c>
      <c r="B392" s="3" t="s">
        <v>389</v>
      </c>
      <c r="C392" s="3" t="str">
        <f>IFERROR(__xludf.DUMMYFUNCTION("GOOGLETRANSLATE(B392,""ID"",""EN"")"),"IndiHome wifi is not useful at all using the Telkomsel package, the signal is also like the livelet goa")</f>
        <v>IndiHome wifi is not useful at all using the Telkomsel package, the signal is also like the livelet goa</v>
      </c>
    </row>
    <row r="393" ht="15.75" customHeight="1">
      <c r="A393" s="1">
        <v>396.0</v>
      </c>
      <c r="B393" s="3" t="s">
        <v>390</v>
      </c>
      <c r="C393" s="3" t="str">
        <f>IFERROR(__xludf.DUMMYFUNCTION("GOOGLETRANSLATE(B393,""ID"",""EN"")"),"On Monday morning the keyword Key Indihome and Telkomsel Trending Pad social media Twitter This was caused by Telkomsel and Indihome networks that had been interfered with September Sunday night")</f>
        <v>On Monday morning the keyword Key Indihome and Telkomsel Trending Pad social media Twitter This was caused by Telkomsel and Indihome networks that had been interfered with September Sunday night</v>
      </c>
    </row>
    <row r="394" ht="15.75" customHeight="1">
      <c r="A394" s="1">
        <v>397.0</v>
      </c>
      <c r="B394" s="3" t="s">
        <v>391</v>
      </c>
      <c r="C394" s="3" t="str">
        <f>IFERROR(__xludf.DUMMYFUNCTION("GOOGLETRANSLATE(B394,""ID"",""EN"")"),"Lebok.")</f>
        <v>Lebok.</v>
      </c>
    </row>
    <row r="395" ht="15.75" customHeight="1">
      <c r="A395" s="1">
        <v>398.0</v>
      </c>
      <c r="B395" s="3" t="s">
        <v>392</v>
      </c>
      <c r="C395" s="3" t="str">
        <f>IFERROR(__xludf.DUMMYFUNCTION("GOOGLETRANSLATE(B395,""ID"",""EN"")"),"Telkomsel Indihome again on all ugly")</f>
        <v>Telkomsel Indihome again on all ugly</v>
      </c>
    </row>
    <row r="396" ht="15.75" customHeight="1">
      <c r="A396" s="1">
        <v>399.0</v>
      </c>
      <c r="B396" s="3" t="s">
        <v>393</v>
      </c>
      <c r="C396" s="3" t="str">
        <f>IFERROR(__xludf.DUMMYFUNCTION("GOOGLETRANSLATE(B396,""ID"",""EN"")"),"Indihome Kintil Telkomsel Cintil")</f>
        <v>Indihome Kintil Telkomsel Cintil</v>
      </c>
    </row>
    <row r="397" ht="15.75" customHeight="1">
      <c r="A397" s="1">
        <v>400.0</v>
      </c>
      <c r="B397" s="3" t="s">
        <v>394</v>
      </c>
      <c r="C397" s="3" t="str">
        <f>IFERROR(__xludf.DUMMYFUNCTION("GOOGLETRANSLATE(B397,""ID"",""EN"")"),"Indihome is really slow Telkomsel home synonymine ugly Alexa Play Rama Rama")</f>
        <v>Indihome is really slow Telkomsel home synonymine ugly Alexa Play Rama Rama</v>
      </c>
    </row>
    <row r="398" ht="15.75" customHeight="1">
      <c r="A398" s="1">
        <v>401.0</v>
      </c>
      <c r="B398" s="3" t="s">
        <v>395</v>
      </c>
      <c r="C398" s="3" t="str">
        <f>IFERROR(__xludf.DUMMYFUNCTION("GOOGLETRANSLATE(B398,""ID"",""EN"")"),"wifi data package has come out first from the world of Netijen")</f>
        <v>wifi data package has come out first from the world of Netijen</v>
      </c>
    </row>
    <row r="399" ht="15.75" customHeight="1">
      <c r="A399" s="1">
        <v>402.0</v>
      </c>
      <c r="B399" s="3" t="s">
        <v>396</v>
      </c>
      <c r="C399" s="3" t="str">
        <f>IFERROR(__xludf.DUMMYFUNCTION("GOOGLETRANSLATE(B399,""ID"",""EN"")"),"telkomsel indihome indihome jancok")</f>
        <v>telkomsel indihome indihome jancok</v>
      </c>
    </row>
    <row r="400" ht="15.75" customHeight="1">
      <c r="A400" s="1">
        <v>403.0</v>
      </c>
      <c r="B400" s="3" t="s">
        <v>397</v>
      </c>
      <c r="C400" s="3" t="str">
        <f>IFERROR(__xludf.DUMMYFUNCTION("GOOGLETRANSLATE(B400,""ID"",""EN"")"),"if this is improving the sea cable equal estimates a month but whatever compensation gadadetet for whatever the bedua has been crested")</f>
        <v>if this is improving the sea cable equal estimates a month but whatever compensation gadadetet for whatever the bedua has been crested</v>
      </c>
    </row>
    <row r="401" ht="15.75" customHeight="1">
      <c r="A401" s="1">
        <v>404.0</v>
      </c>
      <c r="B401" s="3" t="s">
        <v>398</v>
      </c>
      <c r="C401" s="3" t="str">
        <f>IFERROR(__xludf.DUMMYFUNCTION("GOOGLETRANSLATE(B401,""ID"",""EN"")"),"indihome telkomsel makes me alike mbak aja apart boyfriend anjir")</f>
        <v>indihome telkomsel makes me alike mbak aja apart boyfriend anjir</v>
      </c>
    </row>
    <row r="402" ht="15.75" customHeight="1">
      <c r="A402" s="1">
        <v>405.0</v>
      </c>
      <c r="B402" s="3" t="s">
        <v>399</v>
      </c>
      <c r="C402" s="3" t="str">
        <f>IFERROR(__xludf.DUMMYFUNCTION("GOOGLETRANSLATE(B402,""ID"",""EN"")"),"Indihome Kangen Island Talks Telkomsel Signal Error Indihome Signal Error Also Investigate It turns out that the indiHome signal joins Telkomsel's signal continues to geeka what I pay every month Telkom")</f>
        <v>Indihome Kangen Island Talks Telkomsel Signal Error Indihome Signal Error Also Investigate It turns out that the indiHome signal joins Telkomsel's signal continues to geeka what I pay every month Telkom</v>
      </c>
    </row>
    <row r="403" ht="15.75" customHeight="1">
      <c r="A403" s="1">
        <v>406.0</v>
      </c>
      <c r="B403" s="3" t="s">
        <v>400</v>
      </c>
      <c r="C403" s="3" t="str">
        <f>IFERROR(__xludf.DUMMYFUNCTION("GOOGLETRANSLATE(B403,""ID"",""EN"")"),"Fate using Indihome WiFi Quota Card Telkomsel")</f>
        <v>Fate using Indihome WiFi Quota Card Telkomsel</v>
      </c>
    </row>
    <row r="404" ht="15.75" customHeight="1">
      <c r="A404" s="1">
        <v>407.0</v>
      </c>
      <c r="B404" s="3" t="s">
        <v>401</v>
      </c>
      <c r="C404" s="3" t="str">
        <f>IFERROR(__xludf.DUMMYFUNCTION("GOOGLETRANSLATE(B404,""ID"",""EN"")"),"Indihome with Telkomsel again the disturbance is the difference still the same chat from the cave still ignore")</f>
        <v>Indihome with Telkomsel again the disturbance is the difference still the same chat from the cave still ignore</v>
      </c>
    </row>
    <row r="405" ht="15.75" customHeight="1">
      <c r="A405" s="1">
        <v>408.0</v>
      </c>
      <c r="B405" s="3" t="s">
        <v>402</v>
      </c>
      <c r="C405" s="3" t="str">
        <f>IFERROR(__xludf.DUMMYFUNCTION("GOOGLETRANSLATE(B405,""ID"",""EN"")")," Indihome or Telkomsel is still a disturbance times")</f>
        <v> Indihome or Telkomsel is still a disturbance times</v>
      </c>
    </row>
    <row r="406" ht="15.75" customHeight="1">
      <c r="A406" s="1">
        <v>409.0</v>
      </c>
      <c r="B406" s="3" t="s">
        <v>403</v>
      </c>
      <c r="C406" s="3" t="str">
        <f>IFERROR(__xludf.DUMMYFUNCTION("GOOGLETRANSLATE(B406,""ID"",""EN"")"),"Minn Why Ntn Mola Use Indihome WiFi Loading But If Tathering Using Telkomsel Fluent Why Min Why")</f>
        <v>Minn Why Ntn Mola Use Indihome WiFi Loading But If Tathering Using Telkomsel Fluent Why Min Why</v>
      </c>
    </row>
    <row r="407" ht="15.75" customHeight="1">
      <c r="A407" s="1">
        <v>410.0</v>
      </c>
      <c r="B407" s="3" t="s">
        <v>404</v>
      </c>
      <c r="C407" s="3" t="str">
        <f>IFERROR(__xludf.DUMMYFUNCTION("GOOGLETRANSLATE(B407,""ID"",""EN"")"),"For the sake of Allah Indihome Jelekbg using Telkomsel Quota Sympathy is ugly")</f>
        <v>For the sake of Allah Indihome Jelekbg using Telkomsel Quota Sympathy is ugly</v>
      </c>
    </row>
    <row r="408" ht="15.75" customHeight="1">
      <c r="A408" s="1">
        <v>411.0</v>
      </c>
      <c r="B408" s="3" t="s">
        <v>405</v>
      </c>
      <c r="C408" s="3" t="str">
        <f>IFERROR(__xludf.DUMMYFUNCTION("GOOGLETRANSLATE(B408,""ID"",""EN"")")," Zahy if it has been and the results remain the same as brother informs the following data via so that it helped further check and the privacy of data awake the date and time of the location of the sub-district and city village locations of other Telkomse"&amp;"l numbers that have been killed tks")</f>
        <v> Zahy if it has been and the results remain the same as brother informs the following data via so that it helped further check and the privacy of data awake the date and time of the location of the sub-district and city village locations of other Telkomsel numbers that have been killed tks</v>
      </c>
    </row>
    <row r="409" ht="15.75" customHeight="1">
      <c r="A409" s="1">
        <v>412.0</v>
      </c>
      <c r="B409" s="3" t="s">
        <v>406</v>
      </c>
      <c r="C409" s="3" t="str">
        <f>IFERROR(__xludf.DUMMYFUNCTION("GOOGLETRANSLATE(B409,""ID"",""EN"")")," Zahy O Sister Wira Sorry for the signal constraint that occurs whether it has tried a network refresh by moving automatic network mode manually then back again mode")</f>
        <v> Zahy O Sister Wira Sorry for the signal constraint that occurs whether it has tried a network refresh by moving automatic network mode manually then back again mode</v>
      </c>
    </row>
    <row r="410" ht="15.75" customHeight="1">
      <c r="A410" s="1">
        <v>413.0</v>
      </c>
      <c r="B410" s="3" t="s">
        <v>407</v>
      </c>
      <c r="C410" s="3" t="str">
        <f>IFERROR(__xludf.DUMMYFUNCTION("GOOGLETRANSLATE(B410,""ID"",""EN"")"),"this is Telkomsel with Indihome still an error of this really signal")</f>
        <v>this is Telkomsel with Indihome still an error of this really signal</v>
      </c>
    </row>
    <row r="411" ht="15.75" customHeight="1">
      <c r="A411" s="1">
        <v>414.0</v>
      </c>
      <c r="B411" s="3" t="s">
        <v>408</v>
      </c>
      <c r="C411" s="3" t="str">
        <f>IFERROR(__xludf.DUMMYFUNCTION("GOOGLETRANSLATE(B411,""ID"",""EN"")"),"Make WiFi and cellular data No. The difference is completely slow")</f>
        <v>Make WiFi and cellular data No. The difference is completely slow</v>
      </c>
    </row>
    <row r="412" ht="15.75" customHeight="1">
      <c r="A412" s="1">
        <v>415.0</v>
      </c>
      <c r="B412" s="3" t="s">
        <v>409</v>
      </c>
      <c r="C412" s="3" t="str">
        <f>IFERROR(__xludf.DUMMYFUNCTION("GOOGLETRANSLATE(B412,""ID"",""EN"")"),"Indihome with Telkomsel acting again")</f>
        <v>Indihome with Telkomsel acting again</v>
      </c>
    </row>
    <row r="413" ht="15.75" customHeight="1">
      <c r="A413" s="1">
        <v>416.0</v>
      </c>
      <c r="B413" s="3" t="s">
        <v>410</v>
      </c>
      <c r="C413" s="3" t="str">
        <f>IFERROR(__xludf.DUMMYFUNCTION("GOOGLETRANSLATE(B413,""ID"",""EN"")"),"why every signal plays you rot")</f>
        <v>why every signal plays you rot</v>
      </c>
    </row>
    <row r="414" ht="15.75" customHeight="1">
      <c r="A414" s="1">
        <v>417.0</v>
      </c>
      <c r="B414" s="3" t="s">
        <v>411</v>
      </c>
      <c r="C414" s="3" t="str">
        <f>IFERROR(__xludf.DUMMYFUNCTION("GOOGLETRANSLATE(B414,""ID"",""EN"")"),"Even though the nighttime nightlife is important, ges, the internet, Imah, the Sarua Duanana package")</f>
        <v>Even though the nighttime nightlife is important, ges, the internet, Imah, the Sarua Duanana package</v>
      </c>
    </row>
    <row r="415" ht="15.75" customHeight="1">
      <c r="A415" s="1">
        <v>418.0</v>
      </c>
      <c r="B415" s="3" t="s">
        <v>412</v>
      </c>
      <c r="C415" s="3" t="str">
        <f>IFERROR(__xludf.DUMMYFUNCTION("GOOGLETRANSLATE(B415,""ID"",""EN"")"),"Temptation of Malem Sunday Internet Imah Pareum Telkomsel Keur Siga Kieu")</f>
        <v>Temptation of Malem Sunday Internet Imah Pareum Telkomsel Keur Siga Kieu</v>
      </c>
    </row>
    <row r="416" ht="15.75" customHeight="1">
      <c r="A416" s="1">
        <v>419.0</v>
      </c>
      <c r="B416" s="3" t="s">
        <v>413</v>
      </c>
      <c r="C416" s="3" t="str">
        <f>IFERROR(__xludf.DUMMYFUNCTION("GOOGLETRANSLATE(B416,""ID"",""EN"")"),"ngeselin bgt emang telkomsel with indihome where there is still a dependent on dozens of people's validation")</f>
        <v>ngeselin bgt emang telkomsel with indihome where there is still a dependent on dozens of people's validation</v>
      </c>
    </row>
    <row r="417" ht="15.75" customHeight="1">
      <c r="A417" s="1">
        <v>420.0</v>
      </c>
      <c r="B417" s="3" t="s">
        <v>414</v>
      </c>
      <c r="C417" s="3" t="str">
        <f>IFERROR(__xludf.DUMMYFUNCTION("GOOGLETRANSLATE(B417,""ID"",""EN"")"),"indihome why is Allah where is the number two of the Telkomsel")</f>
        <v>indihome why is Allah where is the number two of the Telkomsel</v>
      </c>
    </row>
    <row r="418" ht="15.75" customHeight="1">
      <c r="A418" s="1">
        <v>421.0</v>
      </c>
      <c r="B418" s="3" t="s">
        <v>415</v>
      </c>
      <c r="C418" s="3" t="str">
        <f>IFERROR(__xludf.DUMMYFUNCTION("GOOGLETRANSLATE(B418,""ID"",""EN"")")," If it is currently a location that is a location that is in a brother can send Long Latitude which is Google Maps so that Mimin can check more accurate thanks Kim")</f>
        <v> If it is currently a location that is a location that is in a brother can send Long Latitude which is Google Maps so that Mimin can check more accurate thanks Kim</v>
      </c>
    </row>
    <row r="419" ht="15.75" customHeight="1">
      <c r="A419" s="1">
        <v>422.0</v>
      </c>
      <c r="B419" s="3" t="s">
        <v>416</v>
      </c>
      <c r="C419" s="3" t="str">
        <f>IFERROR(__xludf.DUMMYFUNCTION("GOOGLETRANSLATE(B419,""ID"",""EN"")")," If it has been and remained the same please infan the following data via so that it helped further check and the privacy of data is maintained by the number of other Telkomsel numbers that are in touch")</f>
        <v> If it has been and remained the same please infan the following data via so that it helped further check and the privacy of data is maintained by the number of other Telkomsel numbers that are in touch</v>
      </c>
    </row>
    <row r="420" ht="15.75" customHeight="1">
      <c r="A420" s="1">
        <v>423.0</v>
      </c>
      <c r="B420" s="3" t="s">
        <v>417</v>
      </c>
      <c r="C420" s="3" t="str">
        <f>IFERROR(__xludf.DUMMYFUNCTION("GOOGLETRANSLATE(B420,""ID"",""EN"")")," Hi Sis Adit sorry so comfortable about the complaints of slow internet access whether before you have tried refreshing the network by off the data service a few moments then right back")</f>
        <v> Hi Sis Adit sorry so comfortable about the complaints of slow internet access whether before you have tried refreshing the network by off the data service a few moments then right back</v>
      </c>
    </row>
    <row r="421" ht="15.75" customHeight="1">
      <c r="A421" s="1">
        <v>424.0</v>
      </c>
      <c r="B421" s="3" t="s">
        <v>418</v>
      </c>
      <c r="C421" s="3" t="str">
        <f>IFERROR(__xludf.DUMMYFUNCTION("GOOGLETRANSLATE(B421,""ID"",""EN"")"),"Telkomsel Indihome")</f>
        <v>Telkomsel Indihome</v>
      </c>
    </row>
    <row r="422" ht="15.75" customHeight="1">
      <c r="A422" s="1">
        <v>425.0</v>
      </c>
      <c r="B422" s="3" t="s">
        <v>419</v>
      </c>
      <c r="C422" s="3" t="str">
        <f>IFERROR(__xludf.DUMMYFUNCTION("GOOGLETRANSLATE(B422,""ID"",""EN"")"),"MJB because there is a shark ngegigit internet cable in the sea, it will be Telkomsel IndiHome ngelag for several days of CMIIW")</f>
        <v>MJB because there is a shark ngegigit internet cable in the sea, it will be Telkomsel IndiHome ngelag for several days of CMIIW</v>
      </c>
    </row>
    <row r="423" ht="15.75" customHeight="1">
      <c r="A423" s="1">
        <v>426.0</v>
      </c>
      <c r="B423" s="3" t="s">
        <v>420</v>
      </c>
      <c r="C423" s="3" t="str">
        <f>IFERROR(__xludf.DUMMYFUNCTION("GOOGLETRANSLATE(B423,""ID"",""EN"")")," use Indihome with Telkomsel crying seeing this")</f>
        <v> use Indihome with Telkomsel crying seeing this</v>
      </c>
    </row>
    <row r="424" ht="15.75" customHeight="1">
      <c r="A424" s="1">
        <v>427.0</v>
      </c>
      <c r="B424" s="3" t="s">
        <v>421</v>
      </c>
      <c r="C424" s="3" t="str">
        <f>IFERROR(__xludf.DUMMYFUNCTION("GOOGLETRANSLATE(B424,""ID"",""EN"")"),"Cape knows")</f>
        <v>Cape knows</v>
      </c>
    </row>
    <row r="425" ht="15.75" customHeight="1">
      <c r="A425" s="1">
        <v>428.0</v>
      </c>
      <c r="B425" s="3" t="s">
        <v>422</v>
      </c>
      <c r="C425" s="3" t="str">
        <f>IFERROR(__xludf.DUMMYFUNCTION("GOOGLETRANSLATE(B425,""ID"",""EN"")"),"Sorry, this is not a disturbance or why the network with the Amuntai Kalimantan internet network is really slow from this afternoon opening the picture of Twitter, just can play Youtube video buffering")</f>
        <v>Sorry, this is not a disturbance or why the network with the Amuntai Kalimantan internet network is really slow from this afternoon opening the picture of Twitter, just can play Youtube video buffering</v>
      </c>
    </row>
    <row r="426" ht="15.75" customHeight="1">
      <c r="A426" s="1">
        <v>429.0</v>
      </c>
      <c r="B426" s="3" t="s">
        <v>423</v>
      </c>
      <c r="C426" s="3" t="str">
        <f>IFERROR(__xludf.DUMMYFUNCTION("GOOGLETRANSLATE(B426,""ID"",""EN"")"),"Again Kalimantan Brother Yanga Sea Cable Javanese Sumatran Kalimantan Disorders a month, he said, the repair of Pamulang is also more Indihome with Telkomsel Wkwkwk")</f>
        <v>Again Kalimantan Brother Yanga Sea Cable Javanese Sumatran Kalimantan Disorders a month, he said, the repair of Pamulang is also more Indihome with Telkomsel Wkwkwk</v>
      </c>
    </row>
    <row r="427" ht="15.75" customHeight="1">
      <c r="A427" s="1">
        <v>430.0</v>
      </c>
      <c r="B427" s="3" t="s">
        <v>424</v>
      </c>
      <c r="C427" s="3" t="str">
        <f>IFERROR(__xludf.DUMMYFUNCTION("GOOGLETRANSLATE(B427,""ID"",""EN"")"),"Time Indonesia Telkomsel and Indihome section acting")</f>
        <v>Time Indonesia Telkomsel and Indihome section acting</v>
      </c>
    </row>
    <row r="428" ht="15.75" customHeight="1">
      <c r="A428" s="1">
        <v>431.0</v>
      </c>
      <c r="B428" s="3" t="s">
        <v>425</v>
      </c>
      <c r="C428" s="3" t="str">
        <f>IFERROR(__xludf.DUMMYFUNCTION("GOOGLETRANSLATE(B428,""ID"",""EN"")"),"Overcast Indihome Telkomsel Wes Karek iso Sabrr")</f>
        <v>Overcast Indihome Telkomsel Wes Karek iso Sabrr</v>
      </c>
    </row>
    <row r="429" ht="15.75" customHeight="1">
      <c r="A429" s="1">
        <v>432.0</v>
      </c>
      <c r="B429" s="3" t="s">
        <v>426</v>
      </c>
      <c r="C429" s="3" t="str">
        <f>IFERROR(__xludf.DUMMYFUNCTION("GOOGLETRANSLATE(B429,""ID"",""EN"")"),"Telkomsel and Indihome Kalimantan Back Melemotttt Hhhrrrrrrrrr")</f>
        <v>Telkomsel and Indihome Kalimantan Back Melemotttt Hhhrrrrrrrrr</v>
      </c>
    </row>
    <row r="430" ht="15.75" customHeight="1">
      <c r="A430" s="1">
        <v>433.0</v>
      </c>
      <c r="B430" s="3" t="s">
        <v>427</v>
      </c>
      <c r="C430" s="3" t="str">
        <f>IFERROR(__xludf.DUMMYFUNCTION("GOOGLETRANSLATE(B430,""ID"",""EN"")"),"Telkom claims Telkomsel and Indihome services are normal")</f>
        <v>Telkom claims Telkomsel and Indihome services are normal</v>
      </c>
    </row>
    <row r="431" ht="15.75" customHeight="1">
      <c r="A431" s="1">
        <v>434.0</v>
      </c>
      <c r="B431" s="3" t="s">
        <v>428</v>
      </c>
      <c r="C431" s="3" t="str">
        <f>IFERROR(__xludf.DUMMYFUNCTION("GOOGLETRANSLATE(B431,""ID"",""EN"")"),"Telkomsel Indihome Pls Nice")</f>
        <v>Telkomsel Indihome Pls Nice</v>
      </c>
    </row>
    <row r="432" ht="15.75" customHeight="1">
      <c r="A432" s="1">
        <v>435.0</v>
      </c>
      <c r="B432" s="3" t="s">
        <v>429</v>
      </c>
      <c r="C432" s="3" t="str">
        <f>IFERROR(__xludf.DUMMYFUNCTION("GOOGLETRANSLATE(B432,""ID"",""EN"")"),"Yeey is happy when you know the news of Telkom's services, both IndiHome and Telkomsel have recovered")</f>
        <v>Yeey is happy when you know the news of Telkom's services, both IndiHome and Telkomsel have recovered</v>
      </c>
    </row>
    <row r="433" ht="15.75" customHeight="1">
      <c r="A433" s="1">
        <v>436.0</v>
      </c>
      <c r="B433" s="3" t="s">
        <v>430</v>
      </c>
      <c r="C433" s="3" t="str">
        <f>IFERROR(__xludf.DUMMYFUNCTION("GOOGLETRANSLATE(B433,""ID"",""EN"")"),"Hasem Telkomsel Indihome Kalimantan Disturbance Again")</f>
        <v>Hasem Telkomsel Indihome Kalimantan Disturbance Again</v>
      </c>
    </row>
    <row r="434" ht="15.75" customHeight="1">
      <c r="A434" s="1">
        <v>438.0</v>
      </c>
      <c r="B434" s="3" t="s">
        <v>431</v>
      </c>
      <c r="C434" s="3" t="str">
        <f>IFERROR(__xludf.DUMMYFUNCTION("GOOGLETRANSLATE(B434,""ID"",""EN"")"),"this is why from the Huawei Android tablet I can't log in to the WiFi Starbucks can be this notif or the SSID is not inappropriate even though it's not the obstacle must be done this setting")</f>
        <v>this is why from the Huawei Android tablet I can't log in to the WiFi Starbucks can be this notif or the SSID is not inappropriate even though it's not the obstacle must be done this setting</v>
      </c>
    </row>
    <row r="435" ht="15.75" customHeight="1">
      <c r="A435" s="1">
        <v>439.0</v>
      </c>
      <c r="B435" s="3" t="s">
        <v>432</v>
      </c>
      <c r="C435" s="3" t="str">
        <f>IFERROR(__xludf.DUMMYFUNCTION("GOOGLETRANSLATE(B435,""ID"",""EN"")"),"Telkomsel Indihome Like Let's Disturbance Together")</f>
        <v>Telkomsel Indihome Like Let's Disturbance Together</v>
      </c>
    </row>
    <row r="436" ht="15.75" customHeight="1">
      <c r="A436" s="1">
        <v>440.0</v>
      </c>
      <c r="B436" s="3" t="s">
        <v>433</v>
      </c>
      <c r="C436" s="3" t="str">
        <f>IFERROR(__xludf.DUMMYFUNCTION("GOOGLETRANSLATE(B436,""ID"",""EN"")"),"Indihome Telkomsel has your disturbance")</f>
        <v>Indihome Telkomsel has your disturbance</v>
      </c>
    </row>
    <row r="437" ht="15.75" customHeight="1">
      <c r="A437" s="1">
        <v>441.0</v>
      </c>
      <c r="B437" s="3" t="s">
        <v>434</v>
      </c>
      <c r="C437" s="3" t="str">
        <f>IFERROR(__xludf.DUMMYFUNCTION("GOOGLETRANSLATE(B437,""ID"",""EN"")"),"Indihome Telkomsel Woyyyy Anjgget When Is Really Sihhh Asuuuu")</f>
        <v>Indihome Telkomsel Woyyyy Anjgget When Is Really Sihhh Asuuuu</v>
      </c>
    </row>
    <row r="438" ht="15.75" customHeight="1">
      <c r="A438" s="1">
        <v>442.0</v>
      </c>
      <c r="B438" s="3" t="s">
        <v>435</v>
      </c>
      <c r="C438" s="3" t="str">
        <f>IFERROR(__xludf.DUMMYFUNCTION("GOOGLETRANSLATE(B438,""ID"",""EN"")"),"Indihome with Telkomsel, it's already smooth, the network is that I still do it")</f>
        <v>Indihome with Telkomsel, it's already smooth, the network is that I still do it</v>
      </c>
    </row>
    <row r="439" ht="15.75" customHeight="1">
      <c r="A439" s="1">
        <v>443.0</v>
      </c>
      <c r="B439" s="3" t="s">
        <v>436</v>
      </c>
      <c r="C439" s="3" t="str">
        <f>IFERROR(__xludf.DUMMYFUNCTION("GOOGLETRANSLATE(B439,""ID"",""EN"")"),"indihome pulp pulp Telkomsel quota has wanted to be abis")</f>
        <v>indihome pulp pulp Telkomsel quota has wanted to be abis</v>
      </c>
    </row>
    <row r="440" ht="15.75" customHeight="1">
      <c r="A440" s="1">
        <v>444.0</v>
      </c>
      <c r="B440" s="3" t="s">
        <v>437</v>
      </c>
      <c r="C440" s="3" t="str">
        <f>IFERROR(__xludf.DUMMYFUNCTION("GOOGLETRANSLATE(B440,""ID"",""EN"")"),"I bought Telkomsel IndiHome tickets turned out to be watching")</f>
        <v>I bought Telkomsel IndiHome tickets turned out to be watching</v>
      </c>
    </row>
    <row r="441" ht="15.75" customHeight="1">
      <c r="A441" s="1">
        <v>445.0</v>
      </c>
      <c r="B441" s="3" t="s">
        <v>438</v>
      </c>
      <c r="C441" s="3" t="str">
        <f>IFERROR(__xludf.DUMMYFUNCTION("GOOGLETRANSLATE(B441,""ID"",""EN"")"),"Before the Jakarta congestion pandemic who tested the patience now since the IndiHome signal pandemic with Telkomsel who tested the patience was already living this country to test the true patience")</f>
        <v>Before the Jakarta congestion pandemic who tested the patience now since the IndiHome signal pandemic with Telkomsel who tested the patience was already living this country to test the true patience</v>
      </c>
    </row>
    <row r="442" ht="15.75" customHeight="1">
      <c r="A442" s="1">
        <v>446.0</v>
      </c>
      <c r="B442" s="3" t="s">
        <v>439</v>
      </c>
      <c r="C442" s="3" t="str">
        <f>IFERROR(__xludf.DUMMYFUNCTION("GOOGLETRANSLATE(B442,""ID"",""EN"")"),"All services both fixed broadband including IndiHome and Telkomsel's mobile broadband have returned to normal and accessible customers throughout Indonesia")</f>
        <v>All services both fixed broadband including IndiHome and Telkomsel's mobile broadband have returned to normal and accessible customers throughout Indonesia</v>
      </c>
    </row>
    <row r="443" ht="15.75" customHeight="1">
      <c r="A443" s="1">
        <v>447.0</v>
      </c>
      <c r="B443" s="3" t="s">
        <v>440</v>
      </c>
      <c r="C443" s="3" t="str">
        <f>IFERROR(__xludf.DUMMYFUNCTION("GOOGLETRANSLATE(B443,""ID"",""EN"")"),"Telkomsel and Indihome relapse again")</f>
        <v>Telkomsel and Indihome relapse again</v>
      </c>
    </row>
    <row r="444" ht="15.75" customHeight="1">
      <c r="A444" s="1">
        <v>448.0</v>
      </c>
      <c r="B444" s="3" t="s">
        <v>441</v>
      </c>
      <c r="C444" s="3" t="str">
        <f>IFERROR(__xludf.DUMMYFUNCTION("GOOGLETRANSLATE(B444,""ID"",""EN"")"),"really badly indihome with telkomsel i can't join kelaas")</f>
        <v>really badly indihome with telkomsel i can't join kelaas</v>
      </c>
    </row>
    <row r="445" ht="15.75" customHeight="1">
      <c r="A445" s="1">
        <v>449.0</v>
      </c>
      <c r="B445" s="3" t="s">
        <v>442</v>
      </c>
      <c r="C445" s="3" t="str">
        <f>IFERROR(__xludf.DUMMYFUNCTION("GOOGLETRANSLATE(B445,""ID"",""EN"")")," Jildhuz if I have forgotten the former and switched tired commitment to also call but PHP with Indihome cable to wear instead of cleaning it but left told the cooking pole of the cable house more than")</f>
        <v> Jildhuz if I have forgotten the former and switched tired commitment to also call but PHP with Indihome cable to wear instead of cleaning it but left told the cooking pole of the cable house more than</v>
      </c>
    </row>
    <row r="446" ht="15.75" customHeight="1">
      <c r="A446" s="1">
        <v>450.0</v>
      </c>
      <c r="B446" s="3" t="s">
        <v>443</v>
      </c>
      <c r="C446" s="3" t="str">
        <f>IFERROR(__xludf.DUMMYFUNCTION("GOOGLETRANSLATE(B446,""ID"",""EN"")"),"yes njir indihome with telkomsel two it can't")</f>
        <v>yes njir indihome with telkomsel two it can't</v>
      </c>
    </row>
    <row r="447" ht="15.75" customHeight="1">
      <c r="A447" s="1">
        <v>451.0</v>
      </c>
      <c r="B447" s="3" t="s">
        <v>444</v>
      </c>
      <c r="C447" s="3" t="str">
        <f>IFERROR(__xludf.DUMMYFUNCTION("GOOGLETRANSLATE(B447,""ID"",""EN"")")," KOSTAN INDIHOME SIM Telkomsel SIM is given Ujan already Wassalam")</f>
        <v> KOSTAN INDIHOME SIM Telkomsel SIM is given Ujan already Wassalam</v>
      </c>
    </row>
    <row r="448" ht="15.75" customHeight="1">
      <c r="A448" s="1">
        <v>452.0</v>
      </c>
      <c r="B448" s="3" t="s">
        <v>445</v>
      </c>
      <c r="C448" s="3" t="str">
        <f>IFERROR(__xludf.DUMMYFUNCTION("GOOGLETRANSLATE(B448,""ID"",""EN"")")," Allah from Kmrn, when I want to see this KCON, I want to see Lee Know the internet, the interference is surprised, I am the schedule I Happy Clash, the internet is not telkomsel not indihome")</f>
        <v> Allah from Kmrn, when I want to see this KCON, I want to see Lee Know the internet, the interference is surprised, I am the schedule I Happy Clash, the internet is not telkomsel not indihome</v>
      </c>
    </row>
    <row r="449" ht="15.75" customHeight="1">
      <c r="A449" s="1">
        <v>453.0</v>
      </c>
      <c r="B449" s="3" t="s">
        <v>446</v>
      </c>
      <c r="C449" s="3" t="str">
        <f>IFERROR(__xludf.DUMMYFUNCTION("GOOGLETRANSLATE(B449,""ID"",""EN"")"),"indihome with telkomsel down not as good as the laptop is the same as gabisa connects wifi gabisa connects hotspot tsel macem where aing wants to name it")</f>
        <v>indihome with telkomsel down not as good as the laptop is the same as gabisa connects wifi gabisa connects hotspot tsel macem where aing wants to name it</v>
      </c>
    </row>
    <row r="450" ht="15.75" customHeight="1">
      <c r="A450" s="1">
        <v>454.0</v>
      </c>
      <c r="B450" s="3" t="s">
        <v>447</v>
      </c>
      <c r="C450" s="3" t="str">
        <f>IFERROR(__xludf.DUMMYFUNCTION("GOOGLETRANSLATE(B450,""ID"",""EN"")"),"Information for all Telkomgroup services has returned to normal both Telkomsel and Indihome people can return to use digital services comfortably")</f>
        <v>Information for all Telkomgroup services has returned to normal both Telkomsel and Indihome people can return to use digital services comfortably</v>
      </c>
    </row>
    <row r="451" ht="15.75" customHeight="1">
      <c r="A451" s="1">
        <v>455.0</v>
      </c>
      <c r="B451" s="3" t="s">
        <v>448</v>
      </c>
      <c r="C451" s="3" t="str">
        <f>IFERROR(__xludf.DUMMYFUNCTION("GOOGLETRANSLATE(B451,""ID"",""EN"")"),"well good indihome and telkomsel the disturbance is")</f>
        <v>well good indihome and telkomsel the disturbance is</v>
      </c>
    </row>
    <row r="452" ht="15.75" customHeight="1">
      <c r="A452" s="1">
        <v>456.0</v>
      </c>
      <c r="B452" s="3" t="s">
        <v>449</v>
      </c>
      <c r="C452" s="3" t="str">
        <f>IFERROR(__xludf.DUMMYFUNCTION("GOOGLETRANSLATE(B452,""ID"",""EN"")"),"WiFi using Indihome Telkomsel data package is very bad at the njir")</f>
        <v>WiFi using Indihome Telkomsel data package is very bad at the njir</v>
      </c>
    </row>
    <row r="453" ht="15.75" customHeight="1">
      <c r="A453" s="1">
        <v>457.0</v>
      </c>
      <c r="B453" s="3" t="s">
        <v>450</v>
      </c>
      <c r="C453" s="3" t="str">
        <f>IFERROR(__xludf.DUMMYFUNCTION("GOOGLETRANSLATE(B453,""ID"",""EN"")"),"Indihome and Telkomsel are very goodssssssssssssssssssssss")</f>
        <v>Indihome and Telkomsel are very goodssssssssssssssssssssss</v>
      </c>
    </row>
    <row r="454" ht="15.75" customHeight="1">
      <c r="A454" s="1">
        <v>458.0</v>
      </c>
      <c r="B454" s="3" t="s">
        <v>451</v>
      </c>
      <c r="C454" s="3" t="str">
        <f>IFERROR(__xludf.DUMMYFUNCTION("GOOGLETRANSLATE(B454,""ID"",""EN"")")," TELKOM Indonesia Announces Indihome and Telkomsel services back to normal")</f>
        <v> TELKOM Indonesia Announces Indihome and Telkomsel services back to normal</v>
      </c>
    </row>
    <row r="455" ht="15.75" customHeight="1">
      <c r="A455" s="1">
        <v>459.0</v>
      </c>
      <c r="B455" s="3" t="s">
        <v>452</v>
      </c>
      <c r="C455" s="3" t="str">
        <f>IFERROR(__xludf.DUMMYFUNCTION("GOOGLETRANSLATE(B455,""ID"",""EN"")"),"Byangin Mr. Satpol using Telkomsel IndiHome BLM Send Udh Death Date")</f>
        <v>Byangin Mr. Satpol using Telkomsel IndiHome BLM Send Udh Death Date</v>
      </c>
    </row>
    <row r="456" ht="15.75" customHeight="1">
      <c r="A456" s="1">
        <v>460.0</v>
      </c>
      <c r="B456" s="3" t="s">
        <v>453</v>
      </c>
      <c r="C456" s="3" t="str">
        <f>IFERROR(__xludf.DUMMYFUNCTION("GOOGLETRANSLATE(B456,""ID"",""EN"")")," angelbaabyy even though I use Indihome what is Telkomsel")</f>
        <v> angelbaabyy even though I use Indihome what is Telkomsel</v>
      </c>
    </row>
    <row r="457" ht="15.75" customHeight="1">
      <c r="A457" s="1">
        <v>461.0</v>
      </c>
      <c r="B457" s="3" t="s">
        <v>454</v>
      </c>
      <c r="C457" s="3" t="str">
        <f>IFERROR(__xludf.DUMMYFUNCTION("GOOGLETRANSLATE(B457,""ID"",""EN"")")," Telkom Indonesia Persero Tbk revealed that the entire telkomgroup service both fixed broadband including Telkomsel's IndiHome and Mobile Broadband has returned to normal")</f>
        <v> Telkom Indonesia Persero Tbk revealed that the entire telkomgroup service both fixed broadband including Telkomsel's IndiHome and Mobile Broadband has returned to normal</v>
      </c>
    </row>
    <row r="458" ht="15.75" customHeight="1">
      <c r="A458" s="1">
        <v>462.0</v>
      </c>
      <c r="B458" s="3" t="s">
        <v>455</v>
      </c>
      <c r="C458" s="3" t="str">
        <f>IFERROR(__xludf.DUMMYFUNCTION("GOOGLETRANSLATE(B458,""ID"",""EN"")"),"this is indihome with Telkomsel why")</f>
        <v>this is indihome with Telkomsel why</v>
      </c>
    </row>
    <row r="459" ht="15.75" customHeight="1">
      <c r="A459" s="1">
        <v>463.0</v>
      </c>
      <c r="B459" s="3" t="s">
        <v>456</v>
      </c>
      <c r="C459" s="3" t="str">
        <f>IFERROR(__xludf.DUMMYFUNCTION("GOOGLETRANSLATE(B459,""ID"",""EN"")"),"Hey Any Indonesians Can Agree Why Telkomsel And Indihome Fuckin Slow")</f>
        <v>Hey Any Indonesians Can Agree Why Telkomsel And Indihome Fuckin Slow</v>
      </c>
    </row>
    <row r="460" ht="15.75" customHeight="1">
      <c r="A460" s="1">
        <v>464.0</v>
      </c>
      <c r="B460" s="3" t="s">
        <v>457</v>
      </c>
      <c r="C460" s="3" t="str">
        <f>IFERROR(__xludf.DUMMYFUNCTION("GOOGLETRANSLATE(B460,""ID"",""EN"")"),"Telkomsel is slow indihome can not be internet")</f>
        <v>Telkomsel is slow indihome can not be internet</v>
      </c>
    </row>
    <row r="461" ht="15.75" customHeight="1">
      <c r="A461" s="1">
        <v>465.0</v>
      </c>
      <c r="B461" s="3" t="s">
        <v>458</v>
      </c>
      <c r="C461" s="3" t="str">
        <f>IFERROR(__xludf.DUMMYFUNCTION("GOOGLETRANSLATE(B461,""ID"",""EN"")"),"solved after using another provider card thanks now indihome still down")</f>
        <v>solved after using another provider card thanks now indihome still down</v>
      </c>
    </row>
    <row r="462" ht="15.75" customHeight="1">
      <c r="A462" s="1">
        <v>466.0</v>
      </c>
      <c r="B462" s="3" t="s">
        <v>459</v>
      </c>
      <c r="C462" s="3" t="str">
        <f>IFERROR(__xludf.DUMMYFUNCTION("GOOGLETRANSLATE(B462,""ID"",""EN"")"),"this is indihome with Telkomsel down again")</f>
        <v>this is indihome with Telkomsel down again</v>
      </c>
    </row>
    <row r="463" ht="15.75" customHeight="1">
      <c r="A463" s="1">
        <v>467.0</v>
      </c>
      <c r="B463" s="3" t="s">
        <v>460</v>
      </c>
      <c r="C463" s="3" t="str">
        <f>IFERROR(__xludf.DUMMYFUNCTION("GOOGLETRANSLATE(B463,""ID"",""EN"")"),"not but the internet network package and the two periods have problems")</f>
        <v>not but the internet network package and the two periods have problems</v>
      </c>
    </row>
    <row r="464" ht="15.75" customHeight="1">
      <c r="A464" s="1">
        <v>468.0</v>
      </c>
      <c r="B464" s="3" t="s">
        <v>461</v>
      </c>
      <c r="C464" s="3" t="str">
        <f>IFERROR(__xludf.DUMMYFUNCTION("GOOGLETRANSLATE(B464,""ID"",""EN"")"),"Hi sorry so it's not convenient for information or complaints about and Indihome please contact Telkom colleagues to be helped through Facebook Twitter")</f>
        <v>Hi sorry so it's not convenient for information or complaints about and Indihome please contact Telkom colleagues to be helped through Facebook Twitter</v>
      </c>
    </row>
    <row r="465" ht="15.75" customHeight="1">
      <c r="A465" s="1">
        <v>469.0</v>
      </c>
      <c r="B465" s="3" t="s">
        <v>462</v>
      </c>
      <c r="C465" s="3" t="str">
        <f>IFERROR(__xludf.DUMMYFUNCTION("GOOGLETRANSLATE(B465,""ID"",""EN"")"),"Indihome can't connect the internet Telkomsel internet slowly try there is a theater offline to watch theater already")</f>
        <v>Indihome can't connect the internet Telkomsel internet slowly try there is a theater offline to watch theater already</v>
      </c>
    </row>
    <row r="466" ht="15.75" customHeight="1">
      <c r="A466" s="1">
        <v>470.0</v>
      </c>
      <c r="B466" s="3" t="s">
        <v>463</v>
      </c>
      <c r="C466" s="3" t="str">
        <f>IFERROR(__xludf.DUMMYFUNCTION("GOOGLETRANSLATE(B466,""ID"",""EN"")"),"telkomsel network with indihome why is the clock of my ads zoom yaelah")</f>
        <v>telkomsel network with indihome why is the clock of my ads zoom yaelah</v>
      </c>
    </row>
    <row r="467" ht="15.75" customHeight="1">
      <c r="A467" s="1">
        <v>471.0</v>
      </c>
      <c r="B467" s="3" t="s">
        <v>464</v>
      </c>
      <c r="C467" s="3" t="str">
        <f>IFERROR(__xludf.DUMMYFUNCTION("GOOGLETRANSLATE(B467,""ID"",""EN"")"),"this internet signal already lost the signal is also bad deliberately double team blocking work")</f>
        <v>this internet signal already lost the signal is also bad deliberately double team blocking work</v>
      </c>
    </row>
    <row r="468" ht="15.75" customHeight="1">
      <c r="A468" s="1">
        <v>472.0</v>
      </c>
      <c r="B468" s="3" t="s">
        <v>465</v>
      </c>
      <c r="C468" s="3" t="str">
        <f>IFERROR(__xludf.DUMMYFUNCTION("GOOGLETRANSLATE(B468,""ID"",""EN"")"),"Indihome CCD Telkomsel is the same today today go through zoom")</f>
        <v>Indihome CCD Telkomsel is the same today today go through zoom</v>
      </c>
    </row>
    <row r="469" ht="15.75" customHeight="1">
      <c r="A469" s="1">
        <v>473.0</v>
      </c>
      <c r="B469" s="3" t="s">
        <v>466</v>
      </c>
      <c r="C469" s="3" t="str">
        <f>IFERROR(__xludf.DUMMYFUNCTION("GOOGLETRANSLATE(B469,""ID"",""EN"")"),"the South Kalimantan area is still the same with the taught taunnya connects there")</f>
        <v>the South Kalimantan area is still the same with the taught taunnya connects there</v>
      </c>
    </row>
    <row r="470" ht="15.75" customHeight="1">
      <c r="A470" s="1">
        <v>474.0</v>
      </c>
      <c r="B470" s="3" t="s">
        <v>467</v>
      </c>
      <c r="C470" s="3" t="str">
        <f>IFERROR(__xludf.DUMMYFUNCTION("GOOGLETRANSLATE(B470,""ID"",""EN"")"),"CAU Fucked Indihome Error Error finished this weekend")</f>
        <v>CAU Fucked Indihome Error Error finished this weekend</v>
      </c>
    </row>
    <row r="471" ht="15.75" customHeight="1">
      <c r="A471" s="1">
        <v>475.0</v>
      </c>
      <c r="B471" s="3" t="s">
        <v>468</v>
      </c>
      <c r="C471" s="3" t="str">
        <f>IFERROR(__xludf.DUMMYFUNCTION("GOOGLETRANSLATE(B471,""ID"",""EN"")")," As the user of the IndiHome WiFi and the Halo Memhon card for Telkomsel to free the bill in the future not enough to apologize and extend the payment and free of payment, every time it will be completely hit by a fine of Telkom, you must be responsible")</f>
        <v> As the user of the IndiHome WiFi and the Halo Memhon card for Telkomsel to free the bill in the future not enough to apologize and extend the payment and free of payment, every time it will be completely hit by a fine of Telkom, you must be responsible</v>
      </c>
    </row>
    <row r="472" ht="15.75" customHeight="1">
      <c r="A472" s="1">
        <v>476.0</v>
      </c>
      <c r="B472" s="3" t="s">
        <v>469</v>
      </c>
      <c r="C472" s="3" t="str">
        <f>IFERROR(__xludf.DUMMYFUNCTION("GOOGLETRANSLATE(B472,""ID"",""EN"")"),"Indihome Telkomsel acted again")</f>
        <v>Indihome Telkomsel acted again</v>
      </c>
    </row>
    <row r="473" ht="15.75" customHeight="1">
      <c r="A473" s="1">
        <v>477.0</v>
      </c>
      <c r="B473" s="3" t="s">
        <v>470</v>
      </c>
      <c r="C473" s="3" t="str">
        <f>IFERROR(__xludf.DUMMYFUNCTION("GOOGLETRANSLATE(B473,""ID"",""EN"")"),"the South Kalimantan area and acting again can work on the assignment")</f>
        <v>the South Kalimantan area and acting again can work on the assignment</v>
      </c>
    </row>
    <row r="474" ht="15.75" customHeight="1">
      <c r="A474" s="1">
        <v>478.0</v>
      </c>
      <c r="B474" s="3" t="s">
        <v>471</v>
      </c>
      <c r="C474" s="3" t="str">
        <f>IFERROR(__xludf.DUMMYFUNCTION("GOOGLETRANSLATE(B474,""ID"",""EN"")"),"indihome yampun why do you get it again, how long can it take it, it's not slow when using a quota, how do you want the mood of a job?")</f>
        <v>indihome yampun why do you get it again, how long can it take it, it's not slow when using a quota, how do you want the mood of a job?</v>
      </c>
    </row>
    <row r="475" ht="15.75" customHeight="1">
      <c r="A475" s="1">
        <v>479.0</v>
      </c>
      <c r="B475" s="3" t="s">
        <v>472</v>
      </c>
      <c r="C475" s="3" t="str">
        <f>IFERROR(__xludf.DUMMYFUNCTION("GOOGLETRANSLATE(B475,""ID"",""EN"")"),"back to the slow area of ​​South Kalimantan")</f>
        <v>back to the slow area of ​​South Kalimantan</v>
      </c>
    </row>
    <row r="476" ht="15.75" customHeight="1">
      <c r="A476" s="1">
        <v>480.0</v>
      </c>
      <c r="B476" s="3" t="s">
        <v>473</v>
      </c>
      <c r="C476" s="3" t="str">
        <f>IFERROR(__xludf.DUMMYFUNCTION("GOOGLETRANSLATE(B476,""ID"",""EN"")"),"Indihome Telkomsel is also severe bet")</f>
        <v>Indihome Telkomsel is also severe bet</v>
      </c>
    </row>
    <row r="477" ht="15.75" customHeight="1">
      <c r="A477" s="1">
        <v>481.0</v>
      </c>
      <c r="B477" s="3" t="s">
        <v>474</v>
      </c>
      <c r="C477" s="3" t="str">
        <f>IFERROR(__xludf.DUMMYFUNCTION("GOOGLETRANSLATE(B477,""ID"",""EN"")"),"Indihome Points Sis Not Telkomsel Points")</f>
        <v>Indihome Points Sis Not Telkomsel Points</v>
      </c>
    </row>
    <row r="478" ht="15.75" customHeight="1">
      <c r="A478" s="1">
        <v>483.0</v>
      </c>
      <c r="B478" s="3" t="s">
        <v>475</v>
      </c>
      <c r="C478" s="3" t="str">
        <f>IFERROR(__xludf.DUMMYFUNCTION("GOOGLETRANSLATE(B478,""ID"",""EN"")"),"indihome with Telkomsel why again")</f>
        <v>indihome with Telkomsel why again</v>
      </c>
    </row>
    <row r="479" ht="15.75" customHeight="1">
      <c r="A479" s="1">
        <v>484.0</v>
      </c>
      <c r="B479" s="3" t="s">
        <v>476</v>
      </c>
      <c r="C479" s="3" t="str">
        <f>IFERROR(__xludf.DUMMYFUNCTION("GOOGLETRANSLATE(B479,""ID"",""EN"")"),"It's been a speed of fatigue datengin the office asks to break up this provider boro boro open this wifi telkomsel data package just open twitter images bye indihome telkomsel")</f>
        <v>It's been a speed of fatigue datengin the office asks to break up this provider boro boro open this wifi telkomsel data package just open twitter images bye indihome telkomsel</v>
      </c>
    </row>
    <row r="480" ht="15.75" customHeight="1">
      <c r="A480" s="1">
        <v>485.0</v>
      </c>
      <c r="B480" s="3" t="s">
        <v>477</v>
      </c>
      <c r="C480" s="3" t="str">
        <f>IFERROR(__xludf.DUMMYFUNCTION("GOOGLETRANSLATE(B480,""ID"",""EN"")"),"maybe because I'm the domicile of the Sumatra island impact the disturbance is really true for a while last Sunday and then it works smoothly all either Telkomsel and Indihome")</f>
        <v>maybe because I'm the domicile of the Sumatra island impact the disturbance is really true for a while last Sunday and then it works smoothly all either Telkomsel and Indihome</v>
      </c>
    </row>
    <row r="481" ht="15.75" customHeight="1">
      <c r="A481" s="1">
        <v>486.0</v>
      </c>
      <c r="B481" s="3" t="s">
        <v>478</v>
      </c>
      <c r="C481" s="3" t="str">
        <f>IFERROR(__xludf.DUMMYFUNCTION("GOOGLETRANSLATE(B481,""ID"",""EN"")"),"Miin want to ask so that the signal is stable what the best APN setting is the best, it's really sad that it really wants to use the internet card package to help too")</f>
        <v>Miin want to ask so that the signal is stable what the best APN setting is the best, it's really sad that it really wants to use the internet card package to help too</v>
      </c>
    </row>
    <row r="482" ht="15.75" customHeight="1">
      <c r="A482" s="1">
        <v>487.0</v>
      </c>
      <c r="B482" s="3" t="s">
        <v>479</v>
      </c>
      <c r="C482" s="3" t="str">
        <f>IFERROR(__xludf.DUMMYFUNCTION("GOOGLETRANSLATE(B482,""ID"",""EN"")"),"Telkomsel and Indihome are still errors")</f>
        <v>Telkomsel and Indihome are still errors</v>
      </c>
    </row>
    <row r="483" ht="15.75" customHeight="1">
      <c r="A483" s="1">
        <v>488.0</v>
      </c>
      <c r="B483" s="3" t="s">
        <v>480</v>
      </c>
      <c r="C483" s="3" t="str">
        <f>IFERROR(__xludf.DUMMYFUNCTION("GOOGLETRANSLATE(B483,""ID"",""EN"")"),"loading mulu dah telkomsel with indihome this when it really is")</f>
        <v>loading mulu dah telkomsel with indihome this when it really is</v>
      </c>
    </row>
    <row r="484" ht="15.75" customHeight="1">
      <c r="A484" s="1">
        <v>489.0</v>
      </c>
      <c r="B484" s="3" t="s">
        <v>481</v>
      </c>
      <c r="C484" s="3" t="str">
        <f>IFERROR(__xludf.DUMMYFUNCTION("GOOGLETRANSLATE(B484,""ID"",""EN"")"),"Indihome Telogodhog Telomelli Telogoreng Ajurr Gaweane")</f>
        <v>Indihome Telogodhog Telomelli Telogoreng Ajurr Gaweane</v>
      </c>
    </row>
    <row r="485" ht="15.75" customHeight="1">
      <c r="A485" s="1">
        <v>490.0</v>
      </c>
      <c r="B485" s="3" t="s">
        <v>482</v>
      </c>
      <c r="C485" s="3" t="str">
        <f>IFERROR(__xludf.DUMMYFUNCTION("GOOGLETRANSLATE(B485,""ID"",""EN"")")," Indihome Telkomsel Pulpas")</f>
        <v> Indihome Telkomsel Pulpas</v>
      </c>
    </row>
    <row r="486" ht="15.75" customHeight="1">
      <c r="A486" s="1">
        <v>491.0</v>
      </c>
      <c r="B486" s="3" t="s">
        <v>483</v>
      </c>
      <c r="C486" s="3" t="str">
        <f>IFERROR(__xludf.DUMMYFUNCTION("GOOGLETRANSLATE(B486,""ID"",""EN"")")," Not Connect Telkomsel with Indihome Disorders for foreign connections")</f>
        <v> Not Connect Telkomsel with Indihome Disorders for foreign connections</v>
      </c>
    </row>
    <row r="487" ht="15.75" customHeight="1">
      <c r="A487" s="1">
        <v>492.0</v>
      </c>
      <c r="B487" s="3" t="s">
        <v>484</v>
      </c>
      <c r="C487" s="3" t="str">
        <f>IFERROR(__xludf.DUMMYFUNCTION("GOOGLETRANSLATE(B487,""ID"",""EN"")"),"I swear Dah Indihome Telkomsel is eaten what megalodon is gMN")</f>
        <v>I swear Dah Indihome Telkomsel is eaten what megalodon is gMN</v>
      </c>
    </row>
    <row r="488" ht="15.75" customHeight="1">
      <c r="A488" s="1">
        <v>493.0</v>
      </c>
      <c r="B488" s="3" t="s">
        <v>485</v>
      </c>
      <c r="C488" s="3" t="str">
        <f>IFERROR(__xludf.DUMMYFUNCTION("GOOGLETRANSLATE(B488,""ID"",""EN"")"),"Telkom Group Service Recovers Telkomsel and Indihome Back to Normal")</f>
        <v>Telkom Group Service Recovers Telkomsel and Indihome Back to Normal</v>
      </c>
    </row>
    <row r="489" ht="15.75" customHeight="1">
      <c r="A489" s="1">
        <v>494.0</v>
      </c>
      <c r="B489" s="3" t="s">
        <v>486</v>
      </c>
      <c r="C489" s="3" t="str">
        <f>IFERROR(__xludf.DUMMYFUNCTION("GOOGLETRANSLATE(B489,""ID"",""EN"")"),"Telkom Telkomsel and Indihome services have recovered the percent")</f>
        <v>Telkom Telkomsel and Indihome services have recovered the percent</v>
      </c>
    </row>
    <row r="490" ht="15.75" customHeight="1">
      <c r="A490" s="1">
        <v>495.0</v>
      </c>
      <c r="B490" s="3" t="s">
        <v>487</v>
      </c>
      <c r="C490" s="3" t="str">
        <f>IFERROR(__xludf.DUMMYFUNCTION("GOOGLETRANSLATE(B490,""ID"",""EN"")"),"Telkom Make sure the IndiHome and Telkomsel network has returned to normal")</f>
        <v>Telkom Make sure the IndiHome and Telkomsel network has returned to normal</v>
      </c>
    </row>
    <row r="491" ht="15.75" customHeight="1">
      <c r="A491" s="1">
        <v>496.0</v>
      </c>
      <c r="B491" s="3" t="s">
        <v>488</v>
      </c>
      <c r="C491" s="3" t="str">
        <f>IFERROR(__xludf.DUMMYFUNCTION("GOOGLETRANSLATE(B491,""ID"",""EN"")"),"want sungkem all indihome telkomsel user udh ledekin dah yaallah nyesel indosat gabener really")</f>
        <v>want sungkem all indihome telkomsel user udh ledekin dah yaallah nyesel indosat gabener really</v>
      </c>
    </row>
    <row r="492" ht="15.75" customHeight="1">
      <c r="A492" s="1">
        <v>497.0</v>
      </c>
      <c r="B492" s="3" t="s">
        <v>489</v>
      </c>
      <c r="C492" s="3" t="str">
        <f>IFERROR(__xludf.DUMMYFUNCTION("GOOGLETRANSLATE(B492,""ID"",""EN"")"),"gws dah telkomsel ama indihome")</f>
        <v>gws dah telkomsel ama indihome</v>
      </c>
    </row>
    <row r="493" ht="15.75" customHeight="1">
      <c r="A493" s="1">
        <v>498.0</v>
      </c>
      <c r="B493" s="3" t="s">
        <v>490</v>
      </c>
      <c r="C493" s="3" t="str">
        <f>IFERROR(__xludf.DUMMYFUNCTION("GOOGLETRANSLATE(B493,""ID"",""EN"")"),"Indihome Telkomsel Trouble Slruh Indon")</f>
        <v>Indihome Telkomsel Trouble Slruh Indon</v>
      </c>
    </row>
    <row r="494" ht="15.75" customHeight="1">
      <c r="A494" s="1">
        <v>499.0</v>
      </c>
      <c r="B494" s="3" t="s">
        <v>491</v>
      </c>
      <c r="C494" s="3" t="str">
        <f>IFERROR(__xludf.DUMMYFUNCTION("GOOGLETRANSLATE(B494,""ID"",""EN"")"),"Telkom TLKM Calls Indihome and Telkomsel Networks Return to Normal")</f>
        <v>Telkom TLKM Calls Indihome and Telkomsel Networks Return to Normal</v>
      </c>
    </row>
    <row r="495" ht="15.75" customHeight="1">
      <c r="A495" s="1">
        <v>500.0</v>
      </c>
      <c r="B495" s="3" t="s">
        <v>492</v>
      </c>
      <c r="C495" s="3" t="str">
        <f>IFERROR(__xludf.DUMMYFUNCTION("GOOGLETRANSLATE(B495,""ID"",""EN"")")," provider users besides Telkomsel Pas Telkom and Indihome there are trouble like pity gabisa gabisa internet already behind the stone time there right on telkom and indihome already likes for hotspots it can use telkom that fast signal the promise just us"&amp;"e it")</f>
        <v> provider users besides Telkomsel Pas Telkom and Indihome there are trouble like pity gabisa gabisa internet already behind the stone time there right on telkom and indihome already likes for hotspots it can use telkom that fast signal the promise just use it</v>
      </c>
    </row>
    <row r="496" ht="15.75" customHeight="1">
      <c r="A496" s="1">
        <v>501.0</v>
      </c>
      <c r="B496" s="3" t="s">
        <v>491</v>
      </c>
      <c r="C496" s="3" t="str">
        <f>IFERROR(__xludf.DUMMYFUNCTION("GOOGLETRANSLATE(B496,""ID"",""EN"")"),"Telkom TLKM Calls Indihome and Telkomsel Networks Return to Normal")</f>
        <v>Telkom TLKM Calls Indihome and Telkomsel Networks Return to Normal</v>
      </c>
    </row>
    <row r="497" ht="15.75" customHeight="1">
      <c r="A497" s="1">
        <v>502.0</v>
      </c>
      <c r="B497" s="3" t="s">
        <v>493</v>
      </c>
      <c r="C497" s="3" t="str">
        <f>IFERROR(__xludf.DUMMYFUNCTION("GOOGLETRANSLATE(B497,""ID"",""EN"")"),"Indihome Telkomsel Fix Hanb Anti")</f>
        <v>Indihome Telkomsel Fix Hanb Anti</v>
      </c>
    </row>
    <row r="498" ht="15.75" customHeight="1">
      <c r="A498" s="1">
        <v>503.0</v>
      </c>
      <c r="B498" s="3" t="s">
        <v>494</v>
      </c>
      <c r="C498" s="3" t="str">
        <f>IFERROR(__xludf.DUMMYFUNCTION("GOOGLETRANSLATE(B498,""ID"",""EN"")"),"Surifting, Telkomsel's day is slow, indihome, it can be slow to buy a card, hoping it is smooth as you want to do it")</f>
        <v>Surifting, Telkomsel's day is slow, indihome, it can be slow to buy a card, hoping it is smooth as you want to do it</v>
      </c>
    </row>
    <row r="499" ht="15.75" customHeight="1">
      <c r="A499" s="1">
        <v>504.0</v>
      </c>
      <c r="B499" s="3" t="s">
        <v>495</v>
      </c>
      <c r="C499" s="3" t="str">
        <f>IFERROR(__xludf.DUMMYFUNCTION("GOOGLETRANSLATE(B499,""ID"",""EN"")"),"really crying telkomsel indihome network disorder again this time sms same phone can also god servant ldr")</f>
        <v>really crying telkomsel indihome network disorder again this time sms same phone can also god servant ldr</v>
      </c>
    </row>
    <row r="500" ht="15.75" customHeight="1">
      <c r="A500" s="1">
        <v>505.0</v>
      </c>
      <c r="B500" s="3" t="s">
        <v>496</v>
      </c>
      <c r="C500" s="3" t="str">
        <f>IFERROR(__xludf.DUMMYFUNCTION("GOOGLETRANSLATE(B500,""ID"",""EN"")"),"telkom claims indihome network and telkomsel is normal")</f>
        <v>telkom claims indihome network and telkomsel is normal</v>
      </c>
    </row>
    <row r="501" ht="15.75" customHeight="1">
      <c r="A501" s="1">
        <v>506.0</v>
      </c>
      <c r="B501" s="3" t="s">
        <v>497</v>
      </c>
      <c r="C501" s="3" t="str">
        <f>IFERROR(__xludf.DUMMYFUNCTION("GOOGLETRANSLATE(B501,""ID"",""EN"")"),"Telkomgroup announced the entire internet service both indihome and cellular fixed broadband owned by Telkomsel which had experienced a normal disruption")</f>
        <v>Telkomgroup announced the entire internet service both indihome and cellular fixed broadband owned by Telkomsel which had experienced a normal disruption</v>
      </c>
    </row>
    <row r="502" ht="15.75" customHeight="1">
      <c r="A502" s="1">
        <v>507.0</v>
      </c>
      <c r="B502" s="3" t="s">
        <v>498</v>
      </c>
      <c r="C502" s="3" t="str">
        <f>IFERROR(__xludf.DUMMYFUNCTION("GOOGLETRANSLATE(B502,""ID"",""EN"")"),"Mampus is even bullied to think of gabbaying indihome with Telkomsel what a month can only use Telkomsel Indihome is new from one person's risk")</f>
        <v>Mampus is even bullied to think of gabbaying indihome with Telkomsel what a month can only use Telkomsel Indihome is new from one person's risk</v>
      </c>
    </row>
    <row r="503" ht="15.75" customHeight="1">
      <c r="A503" s="1">
        <v>508.0</v>
      </c>
      <c r="B503" s="3" t="s">
        <v>499</v>
      </c>
      <c r="C503" s="3" t="str">
        <f>IFERROR(__xludf.DUMMYFUNCTION("GOOGLETRANSLATE(B503,""ID"",""EN"")"),"How and compensation for disorders that occur and until now Indihome services are not yet stable whether there is another compensation")</f>
        <v>How and compensation for disorders that occur and until now Indihome services are not yet stable whether there is another compensation</v>
      </c>
    </row>
    <row r="504" ht="15.75" customHeight="1">
      <c r="A504" s="1">
        <v>509.0</v>
      </c>
      <c r="B504" s="3" t="s">
        <v>500</v>
      </c>
      <c r="C504" s="3" t="str">
        <f>IFERROR(__xludf.DUMMYFUNCTION("GOOGLETRANSLATE(B504,""ID"",""EN"")")," even though it's raining if I use Indihome and he wears Telkomsel just like the operator likes jelous")</f>
        <v> even though it's raining if I use Indihome and he wears Telkomsel just like the operator likes jelous</v>
      </c>
    </row>
    <row r="505" ht="15.75" customHeight="1">
      <c r="A505" s="1">
        <v>510.0</v>
      </c>
      <c r="B505" s="3" t="s">
        <v>501</v>
      </c>
      <c r="C505" s="3" t="str">
        <f>IFERROR(__xludf.DUMMYFUNCTION("GOOGLETRANSLATE(B505,""ID"",""EN"")"),"aaa seee hiwhiw emng slowly makes emotions already using indihome cards telkomsel too")</f>
        <v>aaa seee hiwhiw emng slowly makes emotions already using indihome cards telkomsel too</v>
      </c>
    </row>
    <row r="506" ht="15.75" customHeight="1">
      <c r="A506" s="1">
        <v>511.0</v>
      </c>
      <c r="B506" s="3" t="s">
        <v>502</v>
      </c>
      <c r="C506" s="3" t="str">
        <f>IFERROR(__xludf.DUMMYFUNCTION("GOOGLETRANSLATE(B506,""ID"",""EN"")"),"Telkomsel Indihome Byu Babik")</f>
        <v>Telkomsel Indihome Byu Babik</v>
      </c>
    </row>
    <row r="507" ht="15.75" customHeight="1">
      <c r="A507" s="1">
        <v>512.0</v>
      </c>
      <c r="B507" s="3" t="s">
        <v>503</v>
      </c>
      <c r="C507" s="3" t="str">
        <f>IFERROR(__xludf.DUMMYFUNCTION("GOOGLETRANSLATE(B507,""ID"",""EN"")"),"Apasih Telkomsel Indihome Gajelas BGT TBTB Service")</f>
        <v>Apasih Telkomsel Indihome Gajelas BGT TBTB Service</v>
      </c>
    </row>
    <row r="508" ht="15.75" customHeight="1">
      <c r="A508" s="1">
        <v>513.0</v>
      </c>
      <c r="B508" s="3" t="s">
        <v>504</v>
      </c>
      <c r="C508" s="3" t="str">
        <f>IFERROR(__xludf.DUMMYFUNCTION("GOOGLETRANSLATE(B508,""ID"",""EN"")"),"telkomsel with indihome kan error mulu but thank God right when yonk is fine just stop right before it starts the neighbors stop getok hammer renov kayak the minute starts to Allah is really good even though it's good night")</f>
        <v>telkomsel with indihome kan error mulu but thank God right when yonk is fine just stop right before it starts the neighbors stop getok hammer renov kayak the minute starts to Allah is really good even though it's good night</v>
      </c>
    </row>
    <row r="509" ht="15.75" customHeight="1">
      <c r="A509" s="1">
        <v>514.0</v>
      </c>
      <c r="B509" s="3" t="s">
        <v>505</v>
      </c>
      <c r="C509" s="3" t="str">
        <f>IFERROR(__xludf.DUMMYFUNCTION("GOOGLETRANSLATE(B509,""ID"",""EN"")"),"Not only Indihome is problematic but also ITB Indihome Telkomsel byu")</f>
        <v>Not only Indihome is problematic but also ITB Indihome Telkomsel byu</v>
      </c>
    </row>
    <row r="510" ht="15.75" customHeight="1">
      <c r="A510" s="1">
        <v>515.0</v>
      </c>
      <c r="B510" s="3" t="s">
        <v>506</v>
      </c>
      <c r="C510" s="3" t="str">
        <f>IFERROR(__xludf.DUMMYFUNCTION("GOOGLETRANSLATE(B510,""ID"",""EN"")"),"telkomsel with indihome the network is very stable it has never been a good disturbance than the others")</f>
        <v>telkomsel with indihome the network is very stable it has never been a good disturbance than the others</v>
      </c>
    </row>
    <row r="511" ht="15.75" customHeight="1">
      <c r="A511" s="1">
        <v>516.0</v>
      </c>
      <c r="B511" s="3" t="s">
        <v>507</v>
      </c>
      <c r="C511" s="3" t="str">
        <f>IFERROR(__xludf.DUMMYFUNCTION("GOOGLETRANSLATE(B511,""ID"",""EN"")"),"wifi indihome kartuku telkomsel can see twitter images but tiktok smoothly")</f>
        <v>wifi indihome kartuku telkomsel can see twitter images but tiktok smoothly</v>
      </c>
    </row>
    <row r="512" ht="15.75" customHeight="1">
      <c r="A512" s="1">
        <v>518.0</v>
      </c>
      <c r="B512" s="3" t="s">
        <v>508</v>
      </c>
      <c r="C512" s="3" t="str">
        <f>IFERROR(__xludf.DUMMYFUNCTION("GOOGLETRANSLATE(B512,""ID"",""EN"")")," Guys Are The Perfect Combo for Makes Being Angry Marrrrrrah")</f>
        <v> Guys Are The Perfect Combo for Makes Being Angry Marrrrrrah</v>
      </c>
    </row>
    <row r="513" ht="15.75" customHeight="1">
      <c r="A513" s="1">
        <v>519.0</v>
      </c>
      <c r="B513" s="3" t="s">
        <v>509</v>
      </c>
      <c r="C513" s="3" t="str">
        <f>IFERROR(__xludf.DUMMYFUNCTION("GOOGLETRANSLATE(B513,""ID"",""EN"")"),"Indihome Gabisa Telkomsel Gabisa")</f>
        <v>Indihome Gabisa Telkomsel Gabisa</v>
      </c>
    </row>
    <row r="514" ht="15.75" customHeight="1">
      <c r="A514" s="1">
        <v>520.0</v>
      </c>
      <c r="B514" s="3" t="s">
        <v>510</v>
      </c>
      <c r="C514" s="3" t="str">
        <f>IFERROR(__xludf.DUMMYFUNCTION("GOOGLETRANSLATE(B514,""ID"",""EN"")"),"want to arrive when Indihome Telkomsel is slow aaaaaarrghh")</f>
        <v>want to arrive when Indihome Telkomsel is slow aaaaaarrghh</v>
      </c>
    </row>
    <row r="515" ht="15.75" customHeight="1">
      <c r="A515" s="1">
        <v>521.0</v>
      </c>
      <c r="B515" s="3" t="s">
        <v>511</v>
      </c>
      <c r="C515" s="3" t="str">
        <f>IFERROR(__xludf.DUMMYFUNCTION("GOOGLETRANSLATE(B515,""ID"",""EN"")")," telkomsel with indihome which became indigo the network was wahini")</f>
        <v> telkomsel with indihome which became indigo the network was wahini</v>
      </c>
    </row>
    <row r="516" ht="15.75" customHeight="1">
      <c r="A516" s="1">
        <v>522.0</v>
      </c>
      <c r="B516" s="3" t="s">
        <v>512</v>
      </c>
      <c r="C516" s="3" t="str">
        <f>IFERROR(__xludf.DUMMYFUNCTION("GOOGLETRANSLATE(B516,""ID"",""EN"")")," Pass Sabar Bangettttt Almost Mood Mood Order Meal for New Order ORDER WKWKWK")</f>
        <v> Pass Sabar Bangettttt Almost Mood Mood Order Meal for New Order ORDER WKWKWK</v>
      </c>
    </row>
    <row r="517" ht="15.75" customHeight="1">
      <c r="A517" s="1">
        <v>523.0</v>
      </c>
      <c r="B517" s="3" t="s">
        <v>513</v>
      </c>
      <c r="C517" s="3" t="str">
        <f>IFERROR(__xludf.DUMMYFUNCTION("GOOGLETRANSLATE(B517,""ID"",""EN"")")," Patience")</f>
        <v> Patience</v>
      </c>
    </row>
    <row r="518" ht="15.75" customHeight="1">
      <c r="A518" s="1">
        <v>524.0</v>
      </c>
      <c r="B518" s="3" t="s">
        <v>514</v>
      </c>
      <c r="C518" s="3" t="str">
        <f>IFERROR(__xludf.DUMMYFUNCTION("GOOGLETRANSLATE(B518,""ID"",""EN"")")," Pass still wants to order a new food this clock to the process of God really")</f>
        <v> Pass still wants to order a new food this clock to the process of God really</v>
      </c>
    </row>
    <row r="519" ht="15.75" customHeight="1">
      <c r="A519" s="1">
        <v>525.0</v>
      </c>
      <c r="B519" s="3" t="s">
        <v>515</v>
      </c>
      <c r="C519" s="3" t="str">
        <f>IFERROR(__xludf.DUMMYFUNCTION("GOOGLETRANSLATE(B519,""ID"",""EN"")"),"how come the internet is really problematic access and most outside website resources can not be accessed if it can be slow like a snail")</f>
        <v>how come the internet is really problematic access and most outside website resources can not be accessed if it can be slow like a snail</v>
      </c>
    </row>
    <row r="520" ht="15.75" customHeight="1">
      <c r="A520" s="1">
        <v>526.0</v>
      </c>
      <c r="B520" s="3" t="s">
        <v>516</v>
      </c>
      <c r="C520" s="3" t="str">
        <f>IFERROR(__xludf.DUMMYFUNCTION("GOOGLETRANSLATE(B520,""ID"",""EN"")"),"this is the telkomsel error until the network is still in the old indihome like you want to see the photo")</f>
        <v>this is the telkomsel error until the network is still in the old indihome like you want to see the photo</v>
      </c>
    </row>
    <row r="521" ht="15.75" customHeight="1">
      <c r="A521" s="1">
        <v>527.0</v>
      </c>
      <c r="B521" s="3" t="s">
        <v>517</v>
      </c>
      <c r="C521" s="3" t="str">
        <f>IFERROR(__xludf.DUMMYFUNCTION("GOOGLETRANSLATE(B521,""ID"",""EN"")")," hopefully it helps thank you chandz")</f>
        <v> hopefully it helps thank you chandz</v>
      </c>
    </row>
    <row r="522" ht="15.75" customHeight="1">
      <c r="A522" s="1">
        <v>528.0</v>
      </c>
      <c r="B522" s="3" t="s">
        <v>518</v>
      </c>
      <c r="C522" s="3" t="str">
        <f>IFERROR(__xludf.DUMMYFUNCTION("GOOGLETRANSLATE(B522,""ID"",""EN"")")," Hi sorry so it's not convenient for information or complaints about and Indihome please contact Telkom colleagues to be helped through the Telkom Twitter call center Facebook")</f>
        <v> Hi sorry so it's not convenient for information or complaints about and Indihome please contact Telkom colleagues to be helped through the Telkom Twitter call center Facebook</v>
      </c>
    </row>
    <row r="523" ht="15.75" customHeight="1">
      <c r="A523" s="1">
        <v>529.0</v>
      </c>
      <c r="B523" s="3" t="s">
        <v>519</v>
      </c>
      <c r="C523" s="3" t="str">
        <f>IFERROR(__xludf.DUMMYFUNCTION("GOOGLETRANSLATE(B523,""ID"",""EN"")"),"Telkomsel disruption again the telkomsel signal ilang indihome also dies")</f>
        <v>Telkomsel disruption again the telkomsel signal ilang indihome also dies</v>
      </c>
    </row>
    <row r="524" ht="15.75" customHeight="1">
      <c r="A524" s="1">
        <v>530.0</v>
      </c>
      <c r="B524" s="3" t="s">
        <v>520</v>
      </c>
      <c r="C524" s="3" t="str">
        <f>IFERROR(__xludf.DUMMYFUNCTION("GOOGLETRANSLATE(B524,""ID"",""EN"")"),"still a disorder, how come I normally normally yak")</f>
        <v>still a disorder, how come I normally normally yak</v>
      </c>
    </row>
    <row r="525" ht="15.75" customHeight="1">
      <c r="A525" s="1">
        <v>531.0</v>
      </c>
      <c r="B525" s="3" t="s">
        <v>521</v>
      </c>
      <c r="C525" s="3" t="str">
        <f>IFERROR(__xludf.DUMMYFUNCTION("GOOGLETRANSLATE(B525,""ID"",""EN"")"),"I swear really for both")</f>
        <v>I swear really for both</v>
      </c>
    </row>
    <row r="526" ht="15.75" customHeight="1">
      <c r="A526" s="1">
        <v>532.0</v>
      </c>
      <c r="B526" s="3" t="s">
        <v>522</v>
      </c>
      <c r="C526" s="3" t="str">
        <f>IFERROR(__xludf.DUMMYFUNCTION("GOOGLETRANSLATE(B526,""ID"",""EN"")"),"astagfirullah cha ugly prayer always returns to yourself soon as indihome you break up continue Telkomsel wants")</f>
        <v>astagfirullah cha ugly prayer always returns to yourself soon as indihome you break up continue Telkomsel wants</v>
      </c>
    </row>
    <row r="527" ht="15.75" customHeight="1">
      <c r="A527" s="1">
        <v>533.0</v>
      </c>
      <c r="B527" s="3" t="s">
        <v>523</v>
      </c>
      <c r="C527" s="3" t="str">
        <f>IFERROR(__xludf.DUMMYFUNCTION("GOOGLETRANSLATE(B527,""ID"",""EN"")"),"this is Telkomsel with Indihome to block quora what is the way I open it, it can't really be really bad, what is the quora of the porn site, what is blocked by this")</f>
        <v>this is Telkomsel with Indihome to block quora what is the way I open it, it can't really be really bad, what is the quora of the porn site, what is blocked by this</v>
      </c>
    </row>
    <row r="528" ht="15.75" customHeight="1">
      <c r="A528" s="1">
        <v>534.0</v>
      </c>
      <c r="B528" s="3" t="s">
        <v>524</v>
      </c>
      <c r="C528" s="3" t="str">
        <f>IFERROR(__xludf.DUMMYFUNCTION("GOOGLETRANSLATE(B528,""ID"",""EN"")"),"This woi is indihome why please the Yutub buffer period")</f>
        <v>This woi is indihome why please the Yutub buffer period</v>
      </c>
    </row>
    <row r="529" ht="15.75" customHeight="1">
      <c r="A529" s="1">
        <v>535.0</v>
      </c>
      <c r="B529" s="3" t="s">
        <v>525</v>
      </c>
      <c r="C529" s="3" t="str">
        <f>IFERROR(__xludf.DUMMYFUNCTION("GOOGLETRANSLATE(B529,""ID"",""EN"")"),"The Struggle When You Used Indihome And Telkomsel Real")</f>
        <v>The Struggle When You Used Indihome And Telkomsel Real</v>
      </c>
    </row>
    <row r="530" ht="15.75" customHeight="1">
      <c r="A530" s="1">
        <v>536.0</v>
      </c>
      <c r="B530" s="3" t="s">
        <v>526</v>
      </c>
      <c r="C530" s="3" t="str">
        <f>IFERROR(__xludf.DUMMYFUNCTION("GOOGLETRANSLATE(B530,""ID"",""EN"")"),"Hello Indihome and Telkomsel users repair the submarine cable takes a minimum of one month being patient")</f>
        <v>Hello Indihome and Telkomsel users repair the submarine cable takes a minimum of one month being patient</v>
      </c>
    </row>
    <row r="531" ht="15.75" customHeight="1">
      <c r="A531" s="1">
        <v>537.0</v>
      </c>
      <c r="B531" s="3" t="s">
        <v>527</v>
      </c>
      <c r="C531" s="3" t="str">
        <f>IFERROR(__xludf.DUMMYFUNCTION("GOOGLETRANSLATE(B531,""ID"",""EN"")")," dick then it's already the beginning of the bullshit pig")</f>
        <v> dick then it's already the beginning of the bullshit pig</v>
      </c>
    </row>
    <row r="532" ht="15.75" customHeight="1">
      <c r="A532" s="1">
        <v>538.0</v>
      </c>
      <c r="B532" s="3" t="s">
        <v>528</v>
      </c>
      <c r="C532" s="3" t="str">
        <f>IFERROR(__xludf.DUMMYFUNCTION("GOOGLETRANSLATE(B532,""ID"",""EN"")")," Please, brother inform the following data via the help of checks and data privacy awake the date number and time of the location of the sub-district and city village locations of other Telkomsel numbers that are in the chandz tks")</f>
        <v> Please, brother inform the following data via the help of checks and data privacy awake the date number and time of the location of the sub-district and city village locations of other Telkomsel numbers that are in the chandz tks</v>
      </c>
    </row>
    <row r="533" ht="15.75" customHeight="1">
      <c r="A533" s="1">
        <v>539.0</v>
      </c>
      <c r="B533" s="3" t="s">
        <v>529</v>
      </c>
      <c r="C533" s="3" t="str">
        <f>IFERROR(__xludf.DUMMYFUNCTION("GOOGLETRANSLATE(B533,""ID"",""EN"")")," Hi Sorry Sorry is convenient if what is meant by a network complaint that causes slow internet access whether the brother has tried a network refresh by off the data service a few moments then right again if it has and remain the same")</f>
        <v> Hi Sorry Sorry is convenient if what is meant by a network complaint that causes slow internet access whether the brother has tried a network refresh by off the data service a few moments then right again if it has and remain the same</v>
      </c>
    </row>
    <row r="534" ht="15.75" customHeight="1">
      <c r="A534" s="1">
        <v>540.0</v>
      </c>
      <c r="B534" s="3" t="s">
        <v>530</v>
      </c>
      <c r="C534" s="3" t="str">
        <f>IFERROR(__xludf.DUMMYFUNCTION("GOOGLETRANSLATE(B534,""ID"",""EN"")"),"what's the internet hello")</f>
        <v>what's the internet hello</v>
      </c>
    </row>
    <row r="535" ht="15.75" customHeight="1">
      <c r="A535" s="1">
        <v>541.0</v>
      </c>
      <c r="B535" s="3" t="s">
        <v>531</v>
      </c>
      <c r="C535" s="3" t="str">
        <f>IFERROR(__xludf.DUMMYFUNCTION("GOOGLETRANSLATE(B535,""ID"",""EN"")"),"try repeating a very slow day but Telkomsel Gua is only indihome")</f>
        <v>try repeating a very slow day but Telkomsel Gua is only indihome</v>
      </c>
    </row>
    <row r="536" ht="15.75" customHeight="1">
      <c r="A536" s="1">
        <v>542.0</v>
      </c>
      <c r="B536" s="3" t="s">
        <v>532</v>
      </c>
      <c r="C536" s="3" t="str">
        <f>IFERROR(__xludf.DUMMYFUNCTION("GOOGLETRANSLATE(B536,""ID"",""EN"")")," Allah this is the vows of Indihome's vows of Telkomsel severe in the lag")</f>
        <v> Allah this is the vows of Indihome's vows of Telkomsel severe in the lag</v>
      </c>
    </row>
    <row r="537" ht="15.75" customHeight="1">
      <c r="A537" s="1">
        <v>543.0</v>
      </c>
      <c r="B537" s="3" t="s">
        <v>533</v>
      </c>
      <c r="C537" s="3" t="str">
        <f>IFERROR(__xludf.DUMMYFUNCTION("GOOGLETRANSLATE(B537,""ID"",""EN"")"),"pls indihome telkomsel don't like it again I want a marathon squid game")</f>
        <v>pls indihome telkomsel don't like it again I want a marathon squid game</v>
      </c>
    </row>
    <row r="538" ht="15.75" customHeight="1">
      <c r="A538" s="1">
        <v>544.0</v>
      </c>
      <c r="B538" s="3" t="s">
        <v>534</v>
      </c>
      <c r="C538" s="3" t="str">
        <f>IFERROR(__xludf.DUMMYFUNCTION("GOOGLETRANSLATE(B538,""ID"",""EN"")"),"Telkom revealed that IndiHome and Telkomsel internet services have recovered then how to repair the jac sued cable")</f>
        <v>Telkom revealed that IndiHome and Telkomsel internet services have recovered then how to repair the jac sued cable</v>
      </c>
    </row>
    <row r="539" ht="15.75" customHeight="1">
      <c r="A539" s="1">
        <v>545.0</v>
      </c>
      <c r="B539" s="3" t="s">
        <v>535</v>
      </c>
      <c r="C539" s="3" t="str">
        <f>IFERROR(__xludf.DUMMYFUNCTION("GOOGLETRANSLATE(B539,""ID"",""EN"")")," Telkomsel Indihome")</f>
        <v> Telkomsel Indihome</v>
      </c>
    </row>
    <row r="540" ht="15.75" customHeight="1">
      <c r="A540" s="1">
        <v>546.0</v>
      </c>
      <c r="B540" s="3" t="s">
        <v>536</v>
      </c>
      <c r="C540" s="3" t="str">
        <f>IFERROR(__xludf.DUMMYFUNCTION("GOOGLETRANSLATE(B540,""ID"",""EN"")"),"aholah woi ugly bgt indihome ama telkomsel")</f>
        <v>aholah woi ugly bgt indihome ama telkomsel</v>
      </c>
    </row>
    <row r="541" ht="15.75" customHeight="1">
      <c r="A541" s="1">
        <v>547.0</v>
      </c>
      <c r="B541" s="3" t="s">
        <v>537</v>
      </c>
      <c r="C541" s="3" t="str">
        <f>IFERROR(__xludf.DUMMYFUNCTION("GOOGLETRANSLATE(B541,""ID"",""EN"")"),"Dienakno Rek Debarno Disorder is comfortable with Tuman")</f>
        <v>Dienakno Rek Debarno Disorder is comfortable with Tuman</v>
      </c>
    </row>
    <row r="542" ht="15.75" customHeight="1">
      <c r="A542" s="1">
        <v>548.0</v>
      </c>
      <c r="B542" s="3" t="s">
        <v>538</v>
      </c>
      <c r="C542" s="3" t="str">
        <f>IFERROR(__xludf.DUMMYFUNCTION("GOOGLETRANSLATE(B542,""ID"",""EN"")"),"there is indihome compensation")</f>
        <v>there is indihome compensation</v>
      </c>
    </row>
    <row r="543" ht="15.75" customHeight="1">
      <c r="A543" s="1">
        <v>549.0</v>
      </c>
      <c r="B543" s="3" t="s">
        <v>539</v>
      </c>
      <c r="C543" s="3" t="str">
        <f>IFERROR(__xludf.DUMMYFUNCTION("GOOGLETRANSLATE(B543,""ID"",""EN"")"),"INDIHOME is an intermediary to collect sin thanks to the connection Most users often throw words that smell alongside even as well as with Telkomsel and")</f>
        <v>INDIHOME is an intermediary to collect sin thanks to the connection Most users often throw words that smell alongside even as well as with Telkomsel and</v>
      </c>
    </row>
    <row r="544" ht="15.75" customHeight="1">
      <c r="A544" s="1">
        <v>550.0</v>
      </c>
      <c r="B544" s="3" t="s">
        <v>540</v>
      </c>
      <c r="C544" s="3" t="str">
        <f>IFERROR(__xludf.DUMMYFUNCTION("GOOGLETRANSLATE(B544,""ID"",""EN"")"),"I haven't heard of customer news whether it can compensate additional data for Telkomsel or free IndiHome impressions of several certain periods or telkomselhalo or indihome bills")</f>
        <v>I haven't heard of customer news whether it can compensate additional data for Telkomsel or free IndiHome impressions of several certain periods or telkomselhalo or indihome bills</v>
      </c>
    </row>
    <row r="545" ht="15.75" customHeight="1">
      <c r="A545" s="1">
        <v>551.0</v>
      </c>
      <c r="B545" s="3" t="s">
        <v>541</v>
      </c>
      <c r="C545" s="3" t="str">
        <f>IFERROR(__xludf.DUMMYFUNCTION("GOOGLETRANSLATE(B545,""ID"",""EN"")"),"Indihome and Telkomsel please work for a moment, I want to go to college, can't be able to get a signal")</f>
        <v>Indihome and Telkomsel please work for a moment, I want to go to college, can't be able to get a signal</v>
      </c>
    </row>
    <row r="546" ht="15.75" customHeight="1">
      <c r="A546" s="1">
        <v>552.0</v>
      </c>
      <c r="B546" s="3" t="s">
        <v>542</v>
      </c>
      <c r="C546" s="3" t="str">
        <f>IFERROR(__xludf.DUMMYFUNCTION("GOOGLETRANSLATE(B546,""ID"",""EN"")"),"Good news Telkom Claims Indihome and Telkomsel services return to normal")</f>
        <v>Good news Telkom Claims Indihome and Telkomsel services return to normal</v>
      </c>
    </row>
    <row r="547" ht="15.75" customHeight="1">
      <c r="A547" s="1">
        <v>553.0</v>
      </c>
      <c r="B547" s="3" t="s">
        <v>543</v>
      </c>
      <c r="C547" s="3" t="str">
        <f>IFERROR(__xludf.DUMMYFUNCTION("GOOGLETRANSLATE(B547,""ID"",""EN"")"),"Telkomsel and Indihome are still chaotic, what is the point of the need for the download of Netflix, I can play so weak the signal")</f>
        <v>Telkomsel and Indihome are still chaotic, what is the point of the need for the download of Netflix, I can play so weak the signal</v>
      </c>
    </row>
    <row r="548" ht="15.75" customHeight="1">
      <c r="A548" s="1">
        <v>554.0</v>
      </c>
      <c r="B548" s="3" t="s">
        <v>544</v>
      </c>
      <c r="C548" s="3" t="str">
        <f>IFERROR(__xludf.DUMMYFUNCTION("GOOGLETRANSLATE(B548,""ID"",""EN"")"),"Failed Intovert Gara Indihome Same Telkomsel")</f>
        <v>Failed Intovert Gara Indihome Same Telkomsel</v>
      </c>
    </row>
    <row r="549" ht="15.75" customHeight="1">
      <c r="A549" s="1">
        <v>555.0</v>
      </c>
      <c r="B549" s="3" t="s">
        <v>545</v>
      </c>
      <c r="C549" s="3" t="str">
        <f>IFERROR(__xludf.DUMMYFUNCTION("GOOGLETRANSLATE(B549,""ID"",""EN"")")," MrFrog Indihome NIH Disorders if Telkomsel is even smooth")</f>
        <v> MrFrog Indihome NIH Disorders if Telkomsel is even smooth</v>
      </c>
    </row>
    <row r="550" ht="15.75" customHeight="1">
      <c r="A550" s="1">
        <v>556.0</v>
      </c>
      <c r="B550" s="3" t="s">
        <v>546</v>
      </c>
      <c r="C550" s="3" t="str">
        <f>IFERROR(__xludf.DUMMYFUNCTION("GOOGLETRANSLATE(B550,""ID"",""EN"")"),"Udh use wifi indihome urination using the telkomsel data package UDH can say again")</f>
        <v>Udh use wifi indihome urination using the telkomsel data package UDH can say again</v>
      </c>
    </row>
    <row r="551" ht="15.75" customHeight="1">
      <c r="A551" s="1">
        <v>557.0</v>
      </c>
      <c r="B551" s="3" t="s">
        <v>547</v>
      </c>
      <c r="C551" s="3" t="str">
        <f>IFERROR(__xludf.DUMMYFUNCTION("GOOGLETRANSLATE(B551,""ID"",""EN"")")," Hi Sis Icha Sorry so it's not convenient for information or complaints about and Indihome please contact Telkom colleagues to be helped by Facebook Twitter call center Telkom")</f>
        <v> Hi Sis Icha Sorry so it's not convenient for information or complaints about and Indihome please contact Telkom colleagues to be helped by Facebook Twitter call center Telkom</v>
      </c>
    </row>
    <row r="552" ht="15.75" customHeight="1">
      <c r="A552" s="1">
        <v>559.0</v>
      </c>
      <c r="B552" s="3" t="s">
        <v>548</v>
      </c>
      <c r="C552" s="3" t="str">
        <f>IFERROR(__xludf.DUMMYFUNCTION("GOOGLETRANSLATE(B552,""ID"",""EN"")")," Telkomsel Prjm Indihome")</f>
        <v> Telkomsel Prjm Indihome</v>
      </c>
    </row>
    <row r="553" ht="15.75" customHeight="1">
      <c r="A553" s="1">
        <v>560.0</v>
      </c>
      <c r="B553" s="3" t="s">
        <v>549</v>
      </c>
      <c r="C553" s="3" t="str">
        <f>IFERROR(__xludf.DUMMYFUNCTION("GOOGLETRANSLATE(B553,""ID"",""EN"")"),"Really this is Telkomsel Indihome")</f>
        <v>Really this is Telkomsel Indihome</v>
      </c>
    </row>
    <row r="554" ht="15.75" customHeight="1">
      <c r="A554" s="1">
        <v>561.0</v>
      </c>
      <c r="B554" s="3" t="s">
        <v>550</v>
      </c>
      <c r="C554" s="3" t="str">
        <f>IFERROR(__xludf.DUMMYFUNCTION("GOOGLETRANSLATE(B554,""ID"",""EN"")"),"Halooo there is no info about network disorders or maintenance of the city of Pontianak and surrounding areas")</f>
        <v>Halooo there is no info about network disorders or maintenance of the city of Pontianak and surrounding areas</v>
      </c>
    </row>
    <row r="555" ht="15.75" customHeight="1">
      <c r="A555" s="1">
        <v>562.0</v>
      </c>
      <c r="B555" s="3" t="s">
        <v>551</v>
      </c>
      <c r="C555" s="3" t="str">
        <f>IFERROR(__xludf.DUMMYFUNCTION("GOOGLETRANSLATE(B555,""ID"",""EN"")")," really smart to follow the middle of the middle middle signal indihome amp telkomsel down so let me close because of ramean user tsel indihome on protest")</f>
        <v> really smart to follow the middle of the middle middle signal indihome amp telkomsel down so let me close because of ramean user tsel indihome on protest</v>
      </c>
    </row>
    <row r="556" ht="15.75" customHeight="1">
      <c r="A556" s="1">
        <v>563.0</v>
      </c>
      <c r="B556" s="3" t="s">
        <v>552</v>
      </c>
      <c r="C556" s="3" t="str">
        <f>IFERROR(__xludf.DUMMYFUNCTION("GOOGLETRANSLATE(B556,""ID"",""EN"")"),"Telkomsel Indihome just the same pig")</f>
        <v>Telkomsel Indihome just the same pig</v>
      </c>
    </row>
    <row r="557" ht="15.75" customHeight="1">
      <c r="A557" s="1">
        <v>564.0</v>
      </c>
      <c r="B557" s="3" t="s">
        <v>553</v>
      </c>
      <c r="C557" s="3" t="str">
        <f>IFERROR(__xludf.DUMMYFUNCTION("GOOGLETRANSLATE(B557,""ID"",""EN"")"),"want to snack the discount raena from the same amp tried using both of them who can make it uda make me save")</f>
        <v>want to snack the discount raena from the same amp tried using both of them who can make it uda make me save</v>
      </c>
    </row>
    <row r="558" ht="15.75" customHeight="1">
      <c r="A558" s="1">
        <v>565.0</v>
      </c>
      <c r="B558" s="3" t="s">
        <v>554</v>
      </c>
      <c r="C558" s="3" t="str">
        <f>IFERROR(__xludf.DUMMYFUNCTION("GOOGLETRANSLATE(B558,""ID"",""EN"")")," Statisticians lately Indihome and Telkomsel services that are experiencing a disruption to become one of the trending topics Indonesia, many people who complain about whether you become one that is affected by this disorder")</f>
        <v> Statisticians lately Indihome and Telkomsel services that are experiencing a disruption to become one of the trending topics Indonesia, many people who complain about whether you become one that is affected by this disorder</v>
      </c>
    </row>
    <row r="559" ht="15.75" customHeight="1">
      <c r="A559" s="1">
        <v>566.0</v>
      </c>
      <c r="B559" s="3" t="s">
        <v>555</v>
      </c>
      <c r="C559" s="3" t="str">
        <f>IFERROR(__xludf.DUMMYFUNCTION("GOOGLETRANSLATE(B559,""ID"",""EN"")"),"Hopefully when the Telkomsel IndiHome is friendly")</f>
        <v>Hopefully when the Telkomsel IndiHome is friendly</v>
      </c>
    </row>
    <row r="560" ht="15.75" customHeight="1">
      <c r="A560" s="1">
        <v>567.0</v>
      </c>
      <c r="B560" s="3" t="s">
        <v>556</v>
      </c>
      <c r="C560" s="3" t="str">
        <f>IFERROR(__xludf.DUMMYFUNCTION("GOOGLETRANSLATE(B560,""ID"",""EN"")"),"This gangeri is wrong with Indihome Telkomsel what MBCA makes Onar essence, sucks uuuuuuuuu GBS transactions")</f>
        <v>This gangeri is wrong with Indihome Telkomsel what MBCA makes Onar essence, sucks uuuuuuuuu GBS transactions</v>
      </c>
    </row>
    <row r="561" ht="15.75" customHeight="1">
      <c r="A561" s="1">
        <v>568.0</v>
      </c>
      <c r="B561" s="3" t="s">
        <v>557</v>
      </c>
      <c r="C561" s="3" t="str">
        <f>IFERROR(__xludf.DUMMYFUNCTION("GOOGLETRANSLATE(B561,""ID"",""EN"")"),"eah yeah emg the telkomsel package I admit miHil than any other provider just know the house indihome my house has been able to use my mother zoom because it really comes either it's strong enough to open genshin if my house is yes klo rays it's definitel"&amp;"y getting apolodias")</f>
        <v>eah yeah emg the telkomsel package I admit miHil than any other provider just know the house indihome my house has been able to use my mother zoom because it really comes either it's strong enough to open genshin if my house is yes klo rays it's definitely getting apolodias</v>
      </c>
    </row>
    <row r="562" ht="15.75" customHeight="1">
      <c r="A562" s="1">
        <v>569.0</v>
      </c>
      <c r="B562" s="3" t="s">
        <v>558</v>
      </c>
      <c r="C562" s="3" t="str">
        <f>IFERROR(__xludf.DUMMYFUNCTION("GOOGLETRANSLATE(B562,""ID"",""EN"")"),"MJB Kaa Originali Telkomsel's card wifinya indihome again complete all wkwk")</f>
        <v>MJB Kaa Originali Telkomsel's card wifinya indihome again complete all wkwk</v>
      </c>
    </row>
    <row r="563" ht="15.75" customHeight="1">
      <c r="A563" s="1">
        <v>570.0</v>
      </c>
      <c r="B563" s="3" t="s">
        <v>559</v>
      </c>
      <c r="C563" s="3" t="str">
        <f>IFERROR(__xludf.DUMMYFUNCTION("GOOGLETRANSLATE(B563,""ID"",""EN"")"),"Hi Sis Setiawan Sorry became conveniently related to activation but had not been active in the package whether the brother had checked the brother's number if it was but no brother could call his Indihome again Sis so it was further assisted by Zabo Trims")</f>
        <v>Hi Sis Setiawan Sorry became conveniently related to activation but had not been active in the package whether the brother had checked the brother's number if it was but no brother could call his Indihome again Sis so it was further assisted by Zabo Trims</v>
      </c>
    </row>
    <row r="564" ht="15.75" customHeight="1">
      <c r="A564" s="1">
        <v>571.0</v>
      </c>
      <c r="B564" s="3" t="s">
        <v>560</v>
      </c>
      <c r="C564" s="3" t="str">
        <f>IFERROR(__xludf.DUMMYFUNCTION("GOOGLETRANSLATE(B564,""ID"",""EN"")"),"Hopefully get well soon, IndiHome and Telkomsel, you are still getting up to GPRS")</f>
        <v>Hopefully get well soon, IndiHome and Telkomsel, you are still getting up to GPRS</v>
      </c>
    </row>
    <row r="565" ht="15.75" customHeight="1">
      <c r="A565" s="1">
        <v>572.0</v>
      </c>
      <c r="B565" s="3" t="s">
        <v>561</v>
      </c>
      <c r="C565" s="3" t="str">
        <f>IFERROR(__xludf.DUMMYFUNCTION("GOOGLETRANSLATE(B565,""ID"",""EN"")"),"Yesterday there was already a Nelp of Indihome Amp already activated my number but why is it still not active in the package")</f>
        <v>Yesterday there was already a Nelp of Indihome Amp already activated my number but why is it still not active in the package</v>
      </c>
    </row>
    <row r="566" ht="15.75" customHeight="1">
      <c r="A566" s="1">
        <v>573.0</v>
      </c>
      <c r="B566" s="3" t="s">
        <v>562</v>
      </c>
      <c r="C566" s="3" t="str">
        <f>IFERROR(__xludf.DUMMYFUNCTION("GOOGLETRANSLATE(B566,""ID"",""EN"")"),"Please help luurr if there is an ASN protest Telkomsel or Indihome Lemot Tulung Keplak Ndase Sing Single Buanteerr continues to drive the nearest mirror Suwun Luurran Love You")</f>
        <v>Please help luurr if there is an ASN protest Telkomsel or Indihome Lemot Tulung Keplak Ndase Sing Single Buanteerr continues to drive the nearest mirror Suwun Luurran Love You</v>
      </c>
    </row>
    <row r="567" ht="15.75" customHeight="1">
      <c r="A567" s="1">
        <v>574.0</v>
      </c>
      <c r="B567" s="3" t="s">
        <v>563</v>
      </c>
      <c r="C567" s="3" t="str">
        <f>IFERROR(__xludf.DUMMYFUNCTION("GOOGLETRANSLATE(B567,""ID"",""EN"")"),"Good news Indihome customers Telkom prepares compensation related to internet disorders there is a scheme via")</f>
        <v>Good news Indihome customers Telkom prepares compensation related to internet disorders there is a scheme via</v>
      </c>
    </row>
    <row r="568" ht="15.75" customHeight="1">
      <c r="A568" s="1">
        <v>575.0</v>
      </c>
      <c r="B568" s="3" t="s">
        <v>564</v>
      </c>
      <c r="C568" s="3" t="str">
        <f>IFERROR(__xludf.DUMMYFUNCTION("GOOGLETRANSLATE(B568,""ID"",""EN"")"),"Dah Internet Indihome Data Package Telkomsel Complete LifePp ahahahahaaasw")</f>
        <v>Dah Internet Indihome Data Package Telkomsel Complete LifePp ahahahahaaasw</v>
      </c>
    </row>
    <row r="569" ht="15.75" customHeight="1">
      <c r="A569" s="1">
        <v>576.0</v>
      </c>
      <c r="B569" s="3" t="s">
        <v>565</v>
      </c>
      <c r="C569" s="3" t="str">
        <f>IFERROR(__xludf.DUMMYFUNCTION("GOOGLETRANSLATE(B569,""ID"",""EN"")"),"But it's our turn late a day just playing the internet just getting off the internet even though it's still the same month we use the internet, you can affect it if we hit because the internet is bad, how do you want the telkomsel PFFT")</f>
        <v>But it's our turn late a day just playing the internet just getting off the internet even though it's still the same month we use the internet, you can affect it if we hit because the internet is bad, how do you want the telkomsel PFFT</v>
      </c>
    </row>
    <row r="570" ht="15.75" customHeight="1">
      <c r="A570" s="1">
        <v>577.0</v>
      </c>
      <c r="B570" s="3" t="s">
        <v>566</v>
      </c>
      <c r="C570" s="3" t="str">
        <f>IFERROR(__xludf.DUMMYFUNCTION("GOOGLETRANSLATE(B570,""ID"",""EN"")"),"imagine how bad luck is a wifi indihome telkomsel sim card")</f>
        <v>imagine how bad luck is a wifi indihome telkomsel sim card</v>
      </c>
    </row>
    <row r="571" ht="15.75" customHeight="1">
      <c r="A571" s="1">
        <v>578.0</v>
      </c>
      <c r="B571" s="3" t="s">
        <v>567</v>
      </c>
      <c r="C571" s="3" t="str">
        <f>IFERROR(__xludf.DUMMYFUNCTION("GOOGLETRANSLATE(B571,""ID"",""EN"")"),"Indihome Amp Telkomsel Week Disorders CEO Compensation can pay more late")</f>
        <v>Indihome Amp Telkomsel Week Disorders CEO Compensation can pay more late</v>
      </c>
    </row>
    <row r="572" ht="15.75" customHeight="1">
      <c r="A572" s="1">
        <v>579.0</v>
      </c>
      <c r="B572" s="3" t="s">
        <v>568</v>
      </c>
      <c r="C572" s="3" t="str">
        <f>IFERROR(__xludf.DUMMYFUNCTION("GOOGLETRANSLATE(B572,""ID"",""EN"")"),"Telkom Group ensures that all services are well fixed broadband including IndiHome and Telkomsel's mobile broadband has returned to normal and accessible customers throughout Indonesia")</f>
        <v>Telkom Group ensures that all services are well fixed broadband including IndiHome and Telkomsel's mobile broadband has returned to normal and accessible customers throughout Indonesia</v>
      </c>
    </row>
    <row r="573" ht="15.75" customHeight="1">
      <c r="A573" s="1">
        <v>580.0</v>
      </c>
      <c r="B573" s="3" t="s">
        <v>569</v>
      </c>
      <c r="C573" s="3" t="str">
        <f>IFERROR(__xludf.DUMMYFUNCTION("GOOGLETRANSLATE(B573,""ID"",""EN"")"),"telkomsel with indihome already started dowj what can't you do anything in addition to loading mulu lifting data instead ilang network")</f>
        <v>telkomsel with indihome already started dowj what can't you do anything in addition to loading mulu lifting data instead ilang network</v>
      </c>
    </row>
    <row r="574" ht="15.75" customHeight="1">
      <c r="A574" s="1">
        <v>581.0</v>
      </c>
      <c r="B574" s="3" t="s">
        <v>570</v>
      </c>
      <c r="C574" s="3" t="str">
        <f>IFERROR(__xludf.DUMMYFUNCTION("GOOGLETRANSLATE(B574,""ID"",""EN"")"),"how come there are org make Telkomsel with Indihome")</f>
        <v>how come there are org make Telkomsel with Indihome</v>
      </c>
    </row>
    <row r="575" ht="15.75" customHeight="1">
      <c r="A575" s="1">
        <v>582.0</v>
      </c>
      <c r="B575" s="3" t="s">
        <v>571</v>
      </c>
      <c r="C575" s="3" t="str">
        <f>IFERROR(__xludf.DUMMYFUNCTION("GOOGLETRANSLATE(B575,""ID"",""EN"")")," Telkom Group ensures all Indihome and Telkomsel services can be re-accessed by customers throughout Indonesia via")</f>
        <v> Telkom Group ensures all Indihome and Telkomsel services can be re-accessed by customers throughout Indonesia via</v>
      </c>
    </row>
    <row r="576" ht="15.75" customHeight="1">
      <c r="A576" s="1">
        <v>583.0</v>
      </c>
      <c r="B576" s="3" t="s">
        <v>572</v>
      </c>
      <c r="C576" s="3" t="str">
        <f>IFERROR(__xludf.DUMMYFUNCTION("GOOGLETRANSLATE(B576,""ID"",""EN"")"),"I live in Papua can only use Indihome and Telkomsel is offended reading the reply of his mother")</f>
        <v>I live in Papua can only use Indihome and Telkomsel is offended reading the reply of his mother</v>
      </c>
    </row>
    <row r="577" ht="15.75" customHeight="1">
      <c r="A577" s="1">
        <v>584.0</v>
      </c>
      <c r="B577" s="3" t="s">
        <v>573</v>
      </c>
      <c r="C577" s="3" t="str">
        <f>IFERROR(__xludf.DUMMYFUNCTION("GOOGLETRANSLATE(B577,""ID"",""EN"")"),"I live in Papua can only use Indihome and Telkomsel crying reading this")</f>
        <v>I live in Papua can only use Indihome and Telkomsel crying reading this</v>
      </c>
    </row>
    <row r="578" ht="15.75" customHeight="1">
      <c r="A578" s="1">
        <v>585.0</v>
      </c>
      <c r="B578" s="3" t="s">
        <v>574</v>
      </c>
      <c r="C578" s="3" t="str">
        <f>IFERROR(__xludf.DUMMYFUNCTION("GOOGLETRANSLATE(B578,""ID"",""EN"")"),"Kasian Hoax makes the article continue to be spread this year's video last year there is YouTube and already watched by JT people")</f>
        <v>Kasian Hoax makes the article continue to be spread this year's video last year there is YouTube and already watched by JT people</v>
      </c>
    </row>
    <row r="579" ht="15.75" customHeight="1">
      <c r="A579" s="1">
        <v>586.0</v>
      </c>
      <c r="B579" s="3" t="s">
        <v>575</v>
      </c>
      <c r="C579" s="3" t="str">
        <f>IFERROR(__xludf.DUMMYFUNCTION("GOOGLETRANSLATE(B579,""ID"",""EN"")"),"Kampret get Skin Silvanna because Telkomsel and Indihome make me AFK forgive")</f>
        <v>Kampret get Skin Silvanna because Telkomsel and Indihome make me AFK forgive</v>
      </c>
    </row>
    <row r="580" ht="15.75" customHeight="1">
      <c r="A580" s="1">
        <v>587.0</v>
      </c>
      <c r="B580" s="3" t="s">
        <v>576</v>
      </c>
      <c r="C580" s="3" t="str">
        <f>IFERROR(__xludf.DUMMYFUNCTION("GOOGLETRANSLATE(B580,""ID"",""EN"")"),"Telkom Make sure all Telkomsel and Indihome services have returned to normal")</f>
        <v>Telkom Make sure all Telkomsel and Indihome services have returned to normal</v>
      </c>
    </row>
    <row r="581" ht="15.75" customHeight="1">
      <c r="A581" s="1">
        <v>588.0</v>
      </c>
      <c r="B581" s="3" t="s">
        <v>577</v>
      </c>
      <c r="C581" s="3" t="str">
        <f>IFERROR(__xludf.DUMMYFUNCTION("GOOGLETRANSLATE(B581,""ID"",""EN"")"),"Telkom Group ensures all Indihome and Telkomsel services can be re-accessed by customers throughout Indonesia")</f>
        <v>Telkom Group ensures all Indihome and Telkomsel services can be re-accessed by customers throughout Indonesia</v>
      </c>
    </row>
    <row r="582" ht="15.75" customHeight="1">
      <c r="A582" s="1">
        <v>589.0</v>
      </c>
      <c r="B582" s="3" t="s">
        <v>578</v>
      </c>
      <c r="C582" s="3" t="str">
        <f>IFERROR(__xludf.DUMMYFUNCTION("GOOGLETRANSLATE(B582,""ID"",""EN"")"),"Hi Sis Pahlul Sorry for information or complaints about and Indihome please contact Telkom colleagues to be helped through Facebook Indihome Twitter Indihome or Telkom TKS KIA Call Center")</f>
        <v>Hi Sis Pahlul Sorry for information or complaints about and Indihome please contact Telkom colleagues to be helped through Facebook Indihome Twitter Indihome or Telkom TKS KIA Call Center</v>
      </c>
    </row>
    <row r="583" ht="15.75" customHeight="1">
      <c r="A583" s="1">
        <v>590.0</v>
      </c>
      <c r="B583" s="3" t="s">
        <v>579</v>
      </c>
      <c r="C583" s="3" t="str">
        <f>IFERROR(__xludf.DUMMYFUNCTION("GOOGLETRANSLATE(B583,""ID"",""EN"")"),"The internet can be accessed by the IndiHome network still error cannot log in")</f>
        <v>The internet can be accessed by the IndiHome network still error cannot log in</v>
      </c>
    </row>
    <row r="584" ht="15.75" customHeight="1">
      <c r="A584" s="1">
        <v>591.0</v>
      </c>
      <c r="B584" s="3" t="s">
        <v>580</v>
      </c>
      <c r="C584" s="3" t="str">
        <f>IFERROR(__xludf.DUMMYFUNCTION("GOOGLETRANSLATE(B584,""ID"",""EN"")"),"Telkom said that the connection of Indihome and Telkomsel internet service has returned to normal today this Friday explanation")</f>
        <v>Telkom said that the connection of Indihome and Telkomsel internet service has returned to normal today this Friday explanation</v>
      </c>
    </row>
    <row r="585" ht="15.75" customHeight="1">
      <c r="A585" s="1">
        <v>592.0</v>
      </c>
      <c r="B585" s="3" t="s">
        <v>580</v>
      </c>
      <c r="C585" s="3" t="str">
        <f>IFERROR(__xludf.DUMMYFUNCTION("GOOGLETRANSLATE(B585,""ID"",""EN"")"),"Telkom said that the connection of Indihome and Telkomsel internet service has returned to normal today this Friday explanation")</f>
        <v>Telkom said that the connection of Indihome and Telkomsel internet service has returned to normal today this Friday explanation</v>
      </c>
    </row>
    <row r="586" ht="15.75" customHeight="1">
      <c r="A586" s="1">
        <v>593.0</v>
      </c>
      <c r="B586" s="3" t="s">
        <v>581</v>
      </c>
      <c r="C586" s="3" t="str">
        <f>IFERROR(__xludf.DUMMYFUNCTION("GOOGLETRANSLATE(B586,""ID"",""EN"")"),"Telkomsel Ama Indihome knp")</f>
        <v>Telkomsel Ama Indihome knp</v>
      </c>
    </row>
    <row r="587" ht="15.75" customHeight="1">
      <c r="A587" s="1">
        <v>594.0</v>
      </c>
      <c r="B587" s="3" t="s">
        <v>582</v>
      </c>
      <c r="C587" s="3" t="str">
        <f>IFERROR(__xludf.DUMMYFUNCTION("GOOGLETRANSLATE(B587,""ID"",""EN"")"),"Telkomsel Indihome Internet Recovered Sea Cable Completed October")</f>
        <v>Telkomsel Indihome Internet Recovered Sea Cable Completed October</v>
      </c>
    </row>
    <row r="588" ht="15.75" customHeight="1">
      <c r="A588" s="1">
        <v>595.0</v>
      </c>
      <c r="B588" s="3" t="s">
        <v>583</v>
      </c>
      <c r="C588" s="3" t="str">
        <f>IFERROR(__xludf.DUMMYFUNCTION("GOOGLETRANSLATE(B588,""ID"",""EN"")"),"WiFi Kosan Wifi Wifi Head Office Indihome Branch Office Telkomsel Card Simpati Wkwkwk Loyal Is Really I Am Ama Telkom Group Wkwk")</f>
        <v>WiFi Kosan Wifi Wifi Head Office Indihome Branch Office Telkomsel Card Simpati Wkwkwk Loyal Is Really I Am Ama Telkom Group Wkwk</v>
      </c>
    </row>
    <row r="589" ht="15.75" customHeight="1">
      <c r="A589" s="1">
        <v>596.0</v>
      </c>
      <c r="B589" s="3" t="s">
        <v>584</v>
      </c>
      <c r="C589" s="3" t="str">
        <f>IFERROR(__xludf.DUMMYFUNCTION("GOOGLETRANSLATE(B589,""ID"",""EN"")")," Indihome, then the Telkomsel card is compensating, we work, we work, you can rely on the network")</f>
        <v> Indihome, then the Telkomsel card is compensating, we work, we work, you can rely on the network</v>
      </c>
    </row>
    <row r="590" ht="15.75" customHeight="1">
      <c r="A590" s="1">
        <v>597.0</v>
      </c>
      <c r="B590" s="3" t="s">
        <v>585</v>
      </c>
      <c r="C590" s="3" t="str">
        <f>IFERROR(__xludf.DUMMYFUNCTION("GOOGLETRANSLATE(B590,""ID"",""EN"")"),"TELKOM said the connection of Indihome and Telkomsel internet service has returned to normal per day this Friday is Telkom's explanation")</f>
        <v>TELKOM said the connection of Indihome and Telkomsel internet service has returned to normal per day this Friday is Telkom's explanation</v>
      </c>
    </row>
    <row r="591" ht="15.75" customHeight="1">
      <c r="A591" s="1">
        <v>598.0</v>
      </c>
      <c r="B591" s="3" t="s">
        <v>586</v>
      </c>
      <c r="C591" s="3" t="str">
        <f>IFERROR(__xludf.DUMMYFUNCTION("GOOGLETRANSLATE(B591,""ID"",""EN"")"),"yesterday was indihome amp telkomsel down mulu until trending here he said there was a problem under the sea, it was right after the week of PTS")</f>
        <v>yesterday was indihome amp telkomsel down mulu until trending here he said there was a problem under the sea, it was right after the week of PTS</v>
      </c>
    </row>
    <row r="592" ht="15.75" customHeight="1">
      <c r="A592" s="1">
        <v>599.0</v>
      </c>
      <c r="B592" s="3" t="s">
        <v>587</v>
      </c>
      <c r="C592" s="3" t="str">
        <f>IFERROR(__xludf.DUMMYFUNCTION("GOOGLETRANSLATE(B592,""ID"",""EN"")"),"Viral Video Sharks Bite the Cable So Causes This Indihome Disorders In fact passes")</f>
        <v>Viral Video Sharks Bite the Cable So Causes This Indihome Disorders In fact passes</v>
      </c>
    </row>
    <row r="593" ht="15.75" customHeight="1">
      <c r="A593" s="1">
        <v>600.0</v>
      </c>
      <c r="B593" s="3" t="s">
        <v>588</v>
      </c>
      <c r="C593" s="3" t="str">
        <f>IFERROR(__xludf.DUMMYFUNCTION("GOOGLETRANSLATE(B593,""ID"",""EN"")"),"finally Telkomsel is the same as Indihome, how come it's always ridiculed")</f>
        <v>finally Telkomsel is the same as Indihome, how come it's always ridiculed</v>
      </c>
    </row>
    <row r="594" ht="15.75" customHeight="1">
      <c r="A594" s="1">
        <v>601.0</v>
      </c>
      <c r="B594" s="3" t="s">
        <v>589</v>
      </c>
      <c r="C594" s="3" t="str">
        <f>IFERROR(__xludf.DUMMYFUNCTION("GOOGLETRANSLATE(B594,""ID"",""EN"")"),"Indihome and Telkomsel can be accessed as before")</f>
        <v>Indihome and Telkomsel can be accessed as before</v>
      </c>
    </row>
    <row r="595" ht="15.75" customHeight="1">
      <c r="A595" s="1">
        <v>602.0</v>
      </c>
      <c r="B595" s="3" t="s">
        <v>590</v>
      </c>
      <c r="C595" s="3" t="str">
        <f>IFERROR(__xludf.DUMMYFUNCTION("GOOGLETRANSLATE(B595,""ID"",""EN"")"),"Telkomsel IndiHome Disorders Hoax Because the cable is bitten by a complete video shark click Youtube Tribune Central Java")</f>
        <v>Telkomsel IndiHome Disorders Hoax Because the cable is bitten by a complete video shark click Youtube Tribune Central Java</v>
      </c>
    </row>
    <row r="596" ht="15.75" customHeight="1">
      <c r="A596" s="1">
        <v>603.0</v>
      </c>
      <c r="B596" s="3" t="s">
        <v>591</v>
      </c>
      <c r="C596" s="3" t="str">
        <f>IFERROR(__xludf.DUMMYFUNCTION("GOOGLETRANSLATE(B596,""ID"",""EN"")")," hi sorry so it's not convenient for information or complaints about Indihome please contact Telkom colleagues to be helped by Facebook Twitter call center Telkom hopefully helps thank you zabo")</f>
        <v> hi sorry so it's not convenient for information or complaints about Indihome please contact Telkom colleagues to be helped by Facebook Twitter call center Telkom hopefully helps thank you zabo</v>
      </c>
    </row>
    <row r="597" ht="15.75" customHeight="1">
      <c r="A597" s="1">
        <v>604.0</v>
      </c>
      <c r="B597" s="3" t="s">
        <v>592</v>
      </c>
      <c r="C597" s="3" t="str">
        <f>IFERROR(__xludf.DUMMYFUNCTION("GOOGLETRANSLATE(B597,""ID"",""EN"")"),"Telkom Indihome and Telkomsel services have returned to normal")</f>
        <v>Telkom Indihome and Telkomsel services have returned to normal</v>
      </c>
    </row>
    <row r="598" ht="15.75" customHeight="1">
      <c r="A598" s="1">
        <v>605.0</v>
      </c>
      <c r="B598" s="3" t="s">
        <v>593</v>
      </c>
      <c r="C598" s="3" t="str">
        <f>IFERROR(__xludf.DUMMYFUNCTION("GOOGLETRANSLATE(B598,""ID"",""EN"")"),"I don't know the report remains just a solution there is a child disturbed by the school and delayed job")</f>
        <v>I don't know the report remains just a solution there is a child disturbed by the school and delayed job</v>
      </c>
    </row>
    <row r="599" ht="15.75" customHeight="1">
      <c r="A599" s="1">
        <v>606.0</v>
      </c>
      <c r="B599" s="3" t="s">
        <v>594</v>
      </c>
      <c r="C599" s="3" t="str">
        <f>IFERROR(__xludf.DUMMYFUNCTION("GOOGLETRANSLATE(B599,""ID"",""EN"")")," Hi Sis Moenthe about the complaints or constraints of IndiHome services please contact the Indihome Twitter or Call Center, hopefully it will help you")</f>
        <v> Hi Sis Moenthe about the complaints or constraints of IndiHome services please contact the Indihome Twitter or Call Center, hopefully it will help you</v>
      </c>
    </row>
    <row r="600" ht="15.75" customHeight="1">
      <c r="A600" s="1">
        <v>607.0</v>
      </c>
      <c r="B600" s="3" t="s">
        <v>595</v>
      </c>
      <c r="C600" s="3" t="str">
        <f>IFERROR(__xludf.DUMMYFUNCTION("GOOGLETRANSLATE(B600,""ID"",""EN"")"),"Telkom said that Indihome and Telkomsel internet services recovered the company will continue to compensate for affected users")</f>
        <v>Telkom said that Indihome and Telkomsel internet services recovered the company will continue to compensate for affected users</v>
      </c>
    </row>
    <row r="601" ht="15.75" customHeight="1">
      <c r="A601" s="1">
        <v>608.0</v>
      </c>
      <c r="B601" s="3" t="s">
        <v>596</v>
      </c>
      <c r="C601" s="3" t="str">
        <f>IFERROR(__xludf.DUMMYFUNCTION("GOOGLETRANSLATE(B601,""ID"",""EN"")"),"Internet Indihome and Telkomsel this disorder causes tekno")</f>
        <v>Internet Indihome and Telkomsel this disorder causes tekno</v>
      </c>
    </row>
    <row r="602" ht="15.75" customHeight="1">
      <c r="A602" s="1">
        <v>609.0</v>
      </c>
      <c r="B602" s="3" t="s">
        <v>597</v>
      </c>
      <c r="C602" s="3" t="str">
        <f>IFERROR(__xludf.DUMMYFUNCTION("GOOGLETRANSLATE(B602,""ID"",""EN"")"),"Indihome and Telkomsel services experiencing disruption last weekend Telkom business parent prepares compensation for Indihome customers")</f>
        <v>Indihome and Telkomsel services experiencing disruption last weekend Telkom business parent prepares compensation for Indihome customers</v>
      </c>
    </row>
    <row r="603" ht="15.75" customHeight="1">
      <c r="A603" s="1">
        <v>610.0</v>
      </c>
      <c r="B603" s="3" t="s">
        <v>598</v>
      </c>
      <c r="C603" s="3" t="str">
        <f>IFERROR(__xludf.DUMMYFUNCTION("GOOGLETRANSLATE(B603,""ID"",""EN"")"),"hello service you really strange sii I subscribe but the time must access through the telkomsel or indihome quota outside the second I was rejected, what did this mean what did you do?")</f>
        <v>hello service you really strange sii I subscribe but the time must access through the telkomsel or indihome quota outside the second I was rejected, what did this mean what did you do?</v>
      </c>
    </row>
    <row r="604" ht="15.75" customHeight="1">
      <c r="A604" s="1">
        <v>611.0</v>
      </c>
      <c r="B604" s="3" t="s">
        <v>598</v>
      </c>
      <c r="C604" s="3" t="str">
        <f>IFERROR(__xludf.DUMMYFUNCTION("GOOGLETRANSLATE(B604,""ID"",""EN"")"),"hello service you really strange sii I subscribe but the time must access through the telkomsel or indihome quota outside the second I was rejected, what did this mean what did you do?")</f>
        <v>hello service you really strange sii I subscribe but the time must access through the telkomsel or indihome quota outside the second I was rejected, what did this mean what did you do?</v>
      </c>
    </row>
    <row r="605" ht="15.75" customHeight="1">
      <c r="A605" s="1">
        <v>612.0</v>
      </c>
      <c r="B605" s="3" t="s">
        <v>599</v>
      </c>
      <c r="C605" s="3" t="str">
        <f>IFERROR(__xludf.DUMMYFUNCTION("GOOGLETRANSLATE(B605,""ID"",""EN"")"),"Usually buying Telkomsel quota once a month to use if again outside the house finally this month has refilled the quota until time because of Indihome Pukimak")</f>
        <v>Usually buying Telkomsel quota once a month to use if again outside the house finally this month has refilled the quota until time because of Indihome Pukimak</v>
      </c>
    </row>
    <row r="606" ht="15.75" customHeight="1">
      <c r="A606" s="1">
        <v>613.0</v>
      </c>
      <c r="B606" s="3" t="s">
        <v>600</v>
      </c>
      <c r="C606" s="3" t="str">
        <f>IFERROR(__xludf.DUMMYFUNCTION("GOOGLETRANSLATE(B606,""ID"",""EN"")")," you guys think tifak about the interests of school children and online jobs")</f>
        <v> you guys think tifak about the interests of school children and online jobs</v>
      </c>
    </row>
    <row r="607" ht="15.75" customHeight="1">
      <c r="A607" s="1">
        <v>614.0</v>
      </c>
      <c r="B607" s="3" t="s">
        <v>601</v>
      </c>
      <c r="C607" s="3" t="str">
        <f>IFERROR(__xludf.DUMMYFUNCTION("GOOGLETRANSLATE(B607,""ID"",""EN"")")," Usman Why Erick Thorir Sis Weve What BUMN Karna Telkomsel")</f>
        <v> Usman Why Erick Thorir Sis Weve What BUMN Karna Telkomsel</v>
      </c>
    </row>
    <row r="608" ht="15.75" customHeight="1">
      <c r="A608" s="1">
        <v>615.0</v>
      </c>
      <c r="B608" s="3" t="s">
        <v>602</v>
      </c>
      <c r="C608" s="3" t="str">
        <f>IFERROR(__xludf.DUMMYFUNCTION("GOOGLETRANSLATE(B608,""ID"",""EN"")"),"LOOL ADEK ALDO ALDO Fitting Telkomsel Internet Cable Same Underhome Underwater Yesterday Troubled He Talking It Gini Why Why Troubled Anying Bittened Anying Sharks I Don't Stop It Today")</f>
        <v>LOOL ADEK ALDO ALDO Fitting Telkomsel Internet Cable Same Underhome Underwater Yesterday Troubled He Talking It Gini Why Why Troubled Anying Bittened Anying Sharks I Don't Stop It Today</v>
      </c>
    </row>
    <row r="609" ht="15.75" customHeight="1">
      <c r="A609" s="1">
        <v>616.0</v>
      </c>
      <c r="B609" s="3" t="s">
        <v>603</v>
      </c>
      <c r="C609" s="3" t="str">
        <f>IFERROR(__xludf.DUMMYFUNCTION("GOOGLETRANSLATE(B609,""ID"",""EN"")"),"The service was down Telkomsel IndiHome internet claims to recover")</f>
        <v>The service was down Telkomsel IndiHome internet claims to recover</v>
      </c>
    </row>
    <row r="610" ht="15.75" customHeight="1">
      <c r="A610" s="1">
        <v>617.0</v>
      </c>
      <c r="B610" s="3" t="s">
        <v>604</v>
      </c>
      <c r="C610" s="3" t="str">
        <f>IFERROR(__xludf.DUMMYFUNCTION("GOOGLETRANSLATE(B610,""ID"",""EN"")")," telkomsel with indihome knp, you just make it roughly")</f>
        <v> telkomsel with indihome knp, you just make it roughly</v>
      </c>
    </row>
    <row r="611" ht="15.75" customHeight="1">
      <c r="A611" s="1">
        <v>618.0</v>
      </c>
      <c r="B611" s="3" t="s">
        <v>605</v>
      </c>
      <c r="C611" s="3" t="str">
        <f>IFERROR(__xludf.DUMMYFUNCTION("GOOGLETRANSLATE(B611,""ID"",""EN"")"),"the feeling of IndiHome's disorder amps Telkomsel why do you join this rotten")</f>
        <v>the feeling of IndiHome's disorder amps Telkomsel why do you join this rotten</v>
      </c>
    </row>
    <row r="612" ht="15.75" customHeight="1">
      <c r="A612" s="1">
        <v>619.0</v>
      </c>
      <c r="B612" s="3" t="s">
        <v>606</v>
      </c>
      <c r="C612" s="3" t="str">
        <f>IFERROR(__xludf.DUMMYFUNCTION("GOOGLETRANSLATE(B612,""ID"",""EN"")"),"For information or complaints about IndiHome please contact Telkom colleagues to be assisted through Facebook Indihome Twitter Indihome or Telkom CALL Center TKS KIA")</f>
        <v>For information or complaints about IndiHome please contact Telkom colleagues to be assisted through Facebook Indihome Twitter Indihome or Telkom CALL Center TKS KIA</v>
      </c>
    </row>
    <row r="613" ht="15.75" customHeight="1">
      <c r="A613" s="1">
        <v>620.0</v>
      </c>
      <c r="B613" s="3" t="s">
        <v>607</v>
      </c>
      <c r="C613" s="3" t="str">
        <f>IFERROR(__xludf.DUMMYFUNCTION("GOOGLETRANSLATE(B613,""ID"",""EN"")"),"After the public is enlivened by the news of the new new telkomsel indihome network, the latest information related to the internet service again crowded, so that there is no horrendous news that Internet services will turn totally dead in the early hours"&amp;" of the future")</f>
        <v>After the public is enlivened by the news of the new new telkomsel indihome network, the latest information related to the internet service again crowded, so that there is no horrendous news that Internet services will turn totally dead in the early hours of the future</v>
      </c>
    </row>
    <row r="614" ht="15.75" customHeight="1">
      <c r="A614" s="1">
        <v>621.0</v>
      </c>
      <c r="B614" s="3" t="s">
        <v>608</v>
      </c>
      <c r="C614" s="3" t="str">
        <f>IFERROR(__xludf.DUMMYFUNCTION("GOOGLETRANSLATE(B614,""ID"",""EN"")"),"It is said that the new Indihome Amp Telkomsel is only normal at the week Woww woww huehueh")</f>
        <v>It is said that the new Indihome Amp Telkomsel is only normal at the week Woww woww huehueh</v>
      </c>
    </row>
    <row r="615" ht="15.75" customHeight="1">
      <c r="A615" s="1">
        <v>622.0</v>
      </c>
      <c r="B615" s="3" t="s">
        <v>609</v>
      </c>
      <c r="C615" s="3" t="str">
        <f>IFERROR(__xludf.DUMMYFUNCTION("GOOGLETRANSLATE(B615,""ID"",""EN"")"),"Hi kak sorry so it's not comfortable for information or complaints about and Indihome please contact Telkom colleagues to be helped through")</f>
        <v>Hi kak sorry so it's not comfortable for information or complaints about and Indihome please contact Telkom colleagues to be helped through</v>
      </c>
    </row>
    <row r="616" ht="15.75" customHeight="1">
      <c r="A616" s="1">
        <v>623.0</v>
      </c>
      <c r="B616" s="3" t="s">
        <v>610</v>
      </c>
      <c r="C616" s="3" t="str">
        <f>IFERROR(__xludf.DUMMYFUNCTION("GOOGLETRANSLATE(B616,""ID"",""EN"")"),"indihome telkomsel normal orbit ndasmuuuu")</f>
        <v>indihome telkomsel normal orbit ndasmuuuu</v>
      </c>
    </row>
    <row r="617" ht="15.75" customHeight="1">
      <c r="A617" s="1">
        <v>624.0</v>
      </c>
      <c r="B617" s="3" t="s">
        <v>611</v>
      </c>
      <c r="C617" s="3" t="str">
        <f>IFERROR(__xludf.DUMMYFUNCTION("GOOGLETRANSLATE(B617,""ID"",""EN"")"),"Do not stop there, sir, if you can this App to be a KTP SIM BPJS Account of NPWP Jenius KERK PLN PLN Telkomsel Indihome Member Gym Card Mart Kopken")</f>
        <v>Do not stop there, sir, if you can this App to be a KTP SIM BPJS Account of NPWP Jenius KERK PLN PLN Telkomsel Indihome Member Gym Card Mart Kopken</v>
      </c>
    </row>
    <row r="618" ht="15.75" customHeight="1">
      <c r="A618" s="1">
        <v>625.0</v>
      </c>
      <c r="B618" s="3" t="s">
        <v>612</v>
      </c>
      <c r="C618" s="3" t="str">
        <f>IFERROR(__xludf.DUMMYFUNCTION("GOOGLETRANSLATE(B618,""ID"",""EN"")"),"nga indihome nga telkomsel nga firstmedia on all drunken")</f>
        <v>nga indihome nga telkomsel nga firstmedia on all drunken</v>
      </c>
    </row>
    <row r="619" ht="15.75" customHeight="1">
      <c r="A619" s="1">
        <v>626.0</v>
      </c>
      <c r="B619" s="3" t="s">
        <v>613</v>
      </c>
      <c r="C619" s="3" t="str">
        <f>IFERROR(__xludf.DUMMYFUNCTION("GOOGLETRANSLATE(B619,""ID"",""EN"")"),"Keep yesterday the patient Rame IGD telephone was damaged by the consul to buy a consul telephone package via Must hang out Literally front of the IGD because I sent a failed picture of the Telkomsel internet package, Nyampe home WiFi Indihome opened Goog"&amp;"le even the telkomsel signal")</f>
        <v>Keep yesterday the patient Rame IGD telephone was damaged by the consul to buy a consul telephone package via Must hang out Literally front of the IGD because I sent a failed picture of the Telkomsel internet package, Nyampe home WiFi Indihome opened Google even the telkomsel signal</v>
      </c>
    </row>
    <row r="620" ht="15.75" customHeight="1">
      <c r="A620" s="1">
        <v>627.0</v>
      </c>
      <c r="B620" s="3" t="s">
        <v>614</v>
      </c>
      <c r="C620" s="3" t="str">
        <f>IFERROR(__xludf.DUMMYFUNCTION("GOOGLETRANSLATE(B620,""ID"",""EN"")"),"indihome amp telkomsel is still luemot really considering to replace the provider")</f>
        <v>indihome amp telkomsel is still luemot really considering to replace the provider</v>
      </c>
    </row>
    <row r="621" ht="15.75" customHeight="1">
      <c r="A621" s="1">
        <v>628.0</v>
      </c>
      <c r="B621" s="3" t="s">
        <v>615</v>
      </c>
      <c r="C621" s="3" t="str">
        <f>IFERROR(__xludf.DUMMYFUNCTION("GOOGLETRANSLATE(B621,""ID"",""EN"")"),"telkomsel prime card wifi indihome kelarrr")</f>
        <v>telkomsel prime card wifi indihome kelarrr</v>
      </c>
    </row>
    <row r="622" ht="15.75" customHeight="1">
      <c r="A622" s="1">
        <v>629.0</v>
      </c>
      <c r="B622" s="3" t="s">
        <v>616</v>
      </c>
      <c r="C622" s="3" t="str">
        <f>IFERROR(__xludf.DUMMYFUNCTION("GOOGLETRANSLATE(B622,""ID"",""EN"")"),"This is Telkomsel Indihome Kunaon Deui Anying")</f>
        <v>This is Telkomsel Indihome Kunaon Deui Anying</v>
      </c>
    </row>
    <row r="623" ht="15.75" customHeight="1">
      <c r="A623" s="1">
        <v>630.0</v>
      </c>
      <c r="B623" s="3" t="s">
        <v>617</v>
      </c>
      <c r="C623" s="3" t="str">
        <f>IFERROR(__xludf.DUMMYFUNCTION("GOOGLETRANSLATE(B623,""ID"",""EN"")"),"Failed to Interview Gara Gara Indihome Telkomsel")</f>
        <v>Failed to Interview Gara Gara Indihome Telkomsel</v>
      </c>
    </row>
    <row r="624" ht="15.75" customHeight="1">
      <c r="A624" s="1">
        <v>631.0</v>
      </c>
      <c r="B624" s="3" t="s">
        <v>618</v>
      </c>
      <c r="C624" s="3" t="str">
        <f>IFERROR(__xludf.DUMMYFUNCTION("GOOGLETRANSLATE(B624,""ID"",""EN"")"),"wrong bnget wifi indihome telkomsel card if it's crashed right with asu")</f>
        <v>wrong bnget wifi indihome telkomsel card if it's crashed right with asu</v>
      </c>
    </row>
    <row r="625" ht="15.75" customHeight="1">
      <c r="A625" s="1">
        <v>632.0</v>
      </c>
      <c r="B625" s="3" t="s">
        <v>619</v>
      </c>
      <c r="C625" s="3" t="str">
        <f>IFERROR(__xludf.DUMMYFUNCTION("GOOGLETRANSLATE(B625,""ID"",""EN"")"),"indihome telkomsel problematic yaaa blkgn")</f>
        <v>indihome telkomsel problematic yaaa blkgn</v>
      </c>
    </row>
    <row r="626" ht="15.75" customHeight="1">
      <c r="A626" s="1">
        <v>633.0</v>
      </c>
      <c r="B626" s="3" t="s">
        <v>620</v>
      </c>
      <c r="C626" s="3" t="str">
        <f>IFERROR(__xludf.DUMMYFUNCTION("GOOGLETRANSLATE(B626,""ID"",""EN"")"),"this is Telkomsel and Indihome again ugly what are you doing")</f>
        <v>this is Telkomsel and Indihome again ugly what are you doing</v>
      </c>
    </row>
    <row r="627" ht="15.75" customHeight="1">
      <c r="A627" s="1">
        <v>634.0</v>
      </c>
      <c r="B627" s="3" t="s">
        <v>621</v>
      </c>
      <c r="C627" s="3" t="str">
        <f>IFERROR(__xludf.DUMMYFUNCTION("GOOGLETRANSLATE(B627,""ID"",""EN"")"),"Telkomsel and Indihome a rotten combination indeed")</f>
        <v>Telkomsel and Indihome a rotten combination indeed</v>
      </c>
    </row>
    <row r="628" ht="15.75" customHeight="1">
      <c r="A628" s="1">
        <v>635.0</v>
      </c>
      <c r="B628" s="3" t="s">
        <v>622</v>
      </c>
      <c r="C628" s="3" t="str">
        <f>IFERROR(__xludf.DUMMYFUNCTION("GOOGLETRANSLATE(B628,""ID"",""EN"")"),"Because of IndiHome with Telkomsel, you will be an interview for Paraaaaaahhhhhhh")</f>
        <v>Because of IndiHome with Telkomsel, you will be an interview for Paraaaaaahhhhhhh</v>
      </c>
    </row>
    <row r="629" ht="15.75" customHeight="1">
      <c r="A629" s="1">
        <v>636.0</v>
      </c>
      <c r="B629" s="3" t="s">
        <v>623</v>
      </c>
      <c r="C629" s="3" t="str">
        <f>IFERROR(__xludf.DUMMYFUNCTION("GOOGLETRANSLATE(B629,""ID"",""EN"")"),"Estimated Indihome Amp Telkomsel Repair a month of Gamas's affected area")</f>
        <v>Estimated Indihome Amp Telkomsel Repair a month of Gamas's affected area</v>
      </c>
    </row>
    <row r="630" ht="15.75" customHeight="1">
      <c r="A630" s="1">
        <v>637.0</v>
      </c>
      <c r="B630" s="3" t="s">
        <v>624</v>
      </c>
      <c r="C630" s="3" t="str">
        <f>IFERROR(__xludf.DUMMYFUNCTION("GOOGLETRANSLATE(B630,""ID"",""EN"")"),"hello use indihome provider what is still down telkomsel kah")</f>
        <v>hello use indihome provider what is still down telkomsel kah</v>
      </c>
    </row>
    <row r="631" ht="15.75" customHeight="1">
      <c r="A631" s="1">
        <v>638.0</v>
      </c>
      <c r="B631" s="3" t="s">
        <v>625</v>
      </c>
      <c r="C631" s="3" t="str">
        <f>IFERROR(__xludf.DUMMYFUNCTION("GOOGLETRANSLATE(B631,""ID"",""EN"")")," Peang is lied to")</f>
        <v> Peang is lied to</v>
      </c>
    </row>
    <row r="632" ht="15.75" customHeight="1">
      <c r="A632" s="1">
        <v>639.0</v>
      </c>
      <c r="B632" s="3" t="s">
        <v>626</v>
      </c>
      <c r="C632" s="3" t="str">
        <f>IFERROR(__xludf.DUMMYFUNCTION("GOOGLETRANSLATE(B632,""ID"",""EN"")"),"and the plis is the plis of this plis I can be scolded")</f>
        <v>and the plis is the plis of this plis I can be scolded</v>
      </c>
    </row>
    <row r="633" ht="15.75" customHeight="1">
      <c r="A633" s="1">
        <v>640.0</v>
      </c>
      <c r="B633" s="3" t="s">
        <v>627</v>
      </c>
      <c r="C633" s="3" t="str">
        <f>IFERROR(__xludf.DUMMYFUNCTION("GOOGLETRANSLATE(B633,""ID"",""EN"")"),"This hoax is not a photo of Telkomsel Underwater cable repair, Indihome")</f>
        <v>This hoax is not a photo of Telkomsel Underwater cable repair, Indihome</v>
      </c>
    </row>
    <row r="634" ht="15.75" customHeight="1">
      <c r="A634" s="1">
        <v>641.0</v>
      </c>
      <c r="B634" s="3" t="s">
        <v>628</v>
      </c>
      <c r="C634" s="3" t="str">
        <f>IFERROR(__xludf.DUMMYFUNCTION("GOOGLETRANSLATE(B634,""ID"",""EN"")")," where you are Telkomsel Indihome problematic")</f>
        <v> where you are Telkomsel Indihome problematic</v>
      </c>
    </row>
    <row r="635" ht="15.75" customHeight="1">
      <c r="A635" s="1">
        <v>642.0</v>
      </c>
      <c r="B635" s="3" t="s">
        <v>629</v>
      </c>
      <c r="C635" s="3" t="str">
        <f>IFERROR(__xludf.DUMMYFUNCTION("GOOGLETRANSLATE(B635,""ID"",""EN"")"),"Indihome and Telkomsel is so bad that")</f>
        <v>Indihome and Telkomsel is so bad that</v>
      </c>
    </row>
    <row r="636" ht="15.75" customHeight="1">
      <c r="A636" s="1">
        <v>643.0</v>
      </c>
      <c r="B636" s="3" t="s">
        <v>630</v>
      </c>
      <c r="C636" s="3" t="str">
        <f>IFERROR(__xludf.DUMMYFUNCTION("GOOGLETRANSLATE(B636,""ID"",""EN"")"),"btw because of the week of telkomsel indihome telkomsel and red sky police uni also broadcast so ngeblin dah still nyimpen miss gong yoo huhu and kangen bromance chaotic and lovey dovey macem doggaebi and jeoseung alone ahjussi")</f>
        <v>btw because of the week of telkomsel indihome telkomsel and red sky police uni also broadcast so ngeblin dah still nyimpen miss gong yoo huhu and kangen bromance chaotic and lovey dovey macem doggaebi and jeoseung alone ahjussi</v>
      </c>
    </row>
    <row r="637" ht="15.75" customHeight="1">
      <c r="A637" s="1">
        <v>644.0</v>
      </c>
      <c r="B637" s="3" t="s">
        <v>631</v>
      </c>
      <c r="C637" s="3" t="str">
        <f>IFERROR(__xludf.DUMMYFUNCTION("GOOGLETRANSLATE(B637,""ID"",""EN"")"),"Telkomsel with Indihome is still a disorder when it hurts today")</f>
        <v>Telkomsel with Indihome is still a disorder when it hurts today</v>
      </c>
    </row>
    <row r="638" ht="15.75" customHeight="1">
      <c r="A638" s="1">
        <v>645.0</v>
      </c>
      <c r="B638" s="3" t="s">
        <v>632</v>
      </c>
      <c r="C638" s="3" t="str">
        <f>IFERROR(__xludf.DUMMYFUNCTION("GOOGLETRANSLATE(B638,""ID"",""EN"")"),"I think it's finished the Underwater project, I use Indihome and Telkomsel the network is the same as down my child, I can't watch Cocomelon so bring a buffering video urin")</f>
        <v>I think it's finished the Underwater project, I use Indihome and Telkomsel the network is the same as down my child, I can't watch Cocomelon so bring a buffering video urin</v>
      </c>
    </row>
    <row r="639" ht="15.75" customHeight="1">
      <c r="A639" s="1">
        <v>646.0</v>
      </c>
      <c r="B639" s="3" t="s">
        <v>633</v>
      </c>
      <c r="C639" s="3" t="str">
        <f>IFERROR(__xludf.DUMMYFUNCTION("GOOGLETRANSLATE(B639,""ID"",""EN"")")," Pelsys Net must be the tools of Telkomsel, Indihome Made China")</f>
        <v> Pelsys Net must be the tools of Telkomsel, Indihome Made China</v>
      </c>
    </row>
    <row r="640" ht="15.75" customHeight="1">
      <c r="A640" s="1">
        <v>647.0</v>
      </c>
      <c r="B640" s="3" t="s">
        <v>634</v>
      </c>
      <c r="C640" s="3" t="str">
        <f>IFERROR(__xludf.DUMMYFUNCTION("GOOGLETRANSLATE(B640,""ID"",""EN"")"),"two photos of Telkomsel and Indihome underwater cable repairs which circulated turned out to be a hoax")</f>
        <v>two photos of Telkomsel and Indihome underwater cable repairs which circulated turned out to be a hoax</v>
      </c>
    </row>
    <row r="641" ht="15.75" customHeight="1">
      <c r="A641" s="1">
        <v>648.0</v>
      </c>
      <c r="B641" s="3" t="s">
        <v>635</v>
      </c>
      <c r="C641" s="3" t="str">
        <f>IFERROR(__xludf.DUMMYFUNCTION("GOOGLETRANSLATE(B641,""ID"",""EN"")"),"it's more troubled by Telkomsel and Indihome he said")</f>
        <v>it's more troubled by Telkomsel and Indihome he said</v>
      </c>
    </row>
    <row r="642" ht="15.75" customHeight="1">
      <c r="A642" s="1">
        <v>649.0</v>
      </c>
      <c r="B642" s="3" t="s">
        <v>636</v>
      </c>
      <c r="C642" s="3" t="str">
        <f>IFERROR(__xludf.DUMMYFUNCTION("GOOGLETRANSLATE(B642,""ID"",""EN"")"),"Indihome Telkomsel and his men are all titsbengek wkwkwk")</f>
        <v>Indihome Telkomsel and his men are all titsbengek wkwkwk</v>
      </c>
    </row>
    <row r="643" ht="15.75" customHeight="1">
      <c r="A643" s="1">
        <v>650.0</v>
      </c>
      <c r="B643" s="3" t="s">
        <v>637</v>
      </c>
      <c r="C643" s="3" t="str">
        <f>IFERROR(__xludf.DUMMYFUNCTION("GOOGLETRANSLATE(B643,""ID"",""EN"")"),"Huwaduh but Telkomsel said it was recovered and normal is the reality of the normal bell belish at all")</f>
        <v>Huwaduh but Telkomsel said it was recovered and normal is the reality of the normal bell belish at all</v>
      </c>
    </row>
    <row r="644" ht="15.75" customHeight="1">
      <c r="A644" s="1">
        <v>651.0</v>
      </c>
      <c r="B644" s="3" t="s">
        <v>638</v>
      </c>
      <c r="C644" s="3" t="str">
        <f>IFERROR(__xludf.DUMMYFUNCTION("GOOGLETRANSLATE(B644,""ID"",""EN"")")," Where ever")</f>
        <v> Where ever</v>
      </c>
    </row>
    <row r="645" ht="15.75" customHeight="1">
      <c r="A645" s="1">
        <v>652.0</v>
      </c>
      <c r="B645" s="3" t="s">
        <v>639</v>
      </c>
      <c r="C645" s="3" t="str">
        <f>IFERROR(__xludf.DUMMYFUNCTION("GOOGLETRANSLATE(B645,""ID"",""EN"")")," PBG.")</f>
        <v> PBG.</v>
      </c>
    </row>
    <row r="646" ht="15.75" customHeight="1">
      <c r="A646" s="1">
        <v>653.0</v>
      </c>
      <c r="B646" s="3" t="s">
        <v>640</v>
      </c>
      <c r="C646" s="3" t="str">
        <f>IFERROR(__xludf.DUMMYFUNCTION("GOOGLETRANSLATE(B646,""ID"",""EN"")"),"There is no compensation at all")</f>
        <v>There is no compensation at all</v>
      </c>
    </row>
    <row r="647" ht="15.75" customHeight="1">
      <c r="A647" s="1">
        <v>654.0</v>
      </c>
      <c r="B647" s="3" t="s">
        <v>641</v>
      </c>
      <c r="C647" s="3" t="str">
        <f>IFERROR(__xludf.DUMMYFUNCTION("GOOGLETRANSLATE(B647,""ID"",""EN"")")," Sorry Again for the Glitch Countdown Disolved Fox Amp Disney Channel Due Connectivity Issu Isp Telkomgroup Indihome Telkomsel Calulating This Countdown Feed Sorry For The Apologizes Inconvidence Stay Tune For More Information")</f>
        <v> Sorry Again for the Glitch Countdown Disolved Fox Amp Disney Channel Due Connectivity Issu Isp Telkomgroup Indihome Telkomsel Calulating This Countdown Feed Sorry For The Apologizes Inconvidence Stay Tune For More Information</v>
      </c>
    </row>
    <row r="648" ht="15.75" customHeight="1">
      <c r="A648" s="1">
        <v>655.0</v>
      </c>
      <c r="B648" s="3" t="s">
        <v>642</v>
      </c>
      <c r="C648" s="3" t="str">
        <f>IFERROR(__xludf.DUMMYFUNCTION("GOOGLETRANSLATE(B648,""ID"",""EN"")"),"Checking can be more accurate Thanks Mia")</f>
        <v>Checking can be more accurate Thanks Mia</v>
      </c>
    </row>
    <row r="649" ht="15.75" customHeight="1">
      <c r="A649" s="1">
        <v>656.0</v>
      </c>
      <c r="B649" s="3" t="s">
        <v>643</v>
      </c>
      <c r="C649" s="3" t="str">
        <f>IFERROR(__xludf.DUMMYFUNCTION("GOOGLETRANSLATE(B649,""ID"",""EN"")")," In order to be helped further check and the privacy of data awake the address number of sub-district and city villages other Telkomsel numbers that are in the current location")</f>
        <v> In order to be helped further check and the privacy of data awake the address number of sub-district and city villages other Telkomsel numbers that are in the current location</v>
      </c>
    </row>
    <row r="650" ht="15.75" customHeight="1">
      <c r="A650" s="1">
        <v>657.0</v>
      </c>
      <c r="B650" s="3" t="s">
        <v>644</v>
      </c>
      <c r="C650" s="3" t="str">
        <f>IFERROR(__xludf.DUMMYFUNCTION("GOOGLETRANSLATE(B650,""ID"",""EN"")"),"Hi Sis Dhika sorry so it's conveniently related to the complaints of slow internet access whether before you have tried the network refresh by off the data service a few moments then right back if it has and remained the same, please inform the data below"&amp;" via")</f>
        <v>Hi Sis Dhika sorry so it's conveniently related to the complaints of slow internet access whether before you have tried the network refresh by off the data service a few moments then right back if it has and remained the same, please inform the data below via</v>
      </c>
    </row>
    <row r="651" ht="15.75" customHeight="1">
      <c r="A651" s="1">
        <v>658.0</v>
      </c>
      <c r="B651" s="3" t="s">
        <v>627</v>
      </c>
      <c r="C651" s="3" t="str">
        <f>IFERROR(__xludf.DUMMYFUNCTION("GOOGLETRANSLATE(B651,""ID"",""EN"")"),"This hoax is not a photo of Telkomsel Underwater cable repair, Indihome")</f>
        <v>This hoax is not a photo of Telkomsel Underwater cable repair, Indihome</v>
      </c>
    </row>
    <row r="652" ht="15.75" customHeight="1">
      <c r="A652" s="1">
        <v>659.0</v>
      </c>
      <c r="B652" s="3" t="s">
        <v>645</v>
      </c>
      <c r="C652" s="3" t="str">
        <f>IFERROR(__xludf.DUMMYFUNCTION("GOOGLETRANSLATE(B652,""ID"",""EN"")"),"Min there is compensation without wkwkwk")</f>
        <v>Min there is compensation without wkwkwk</v>
      </c>
    </row>
    <row r="653" ht="15.75" customHeight="1">
      <c r="A653" s="1">
        <v>660.0</v>
      </c>
      <c r="B653" s="3" t="s">
        <v>646</v>
      </c>
      <c r="C653" s="3" t="str">
        <f>IFERROR(__xludf.DUMMYFUNCTION("GOOGLETRANSLATE(B653,""ID"",""EN"")"),"Min and this is the tissue, it's really slow, even though I'm paying Indihome, it's always a gapiness date late")</f>
        <v>Min and this is the tissue, it's really slow, even though I'm paying Indihome, it's always a gapiness date late</v>
      </c>
    </row>
    <row r="654" ht="15.75" customHeight="1">
      <c r="A654" s="1">
        <v>661.0</v>
      </c>
      <c r="B654" s="3" t="s">
        <v>647</v>
      </c>
      <c r="C654" s="3" t="str">
        <f>IFERROR(__xludf.DUMMYFUNCTION("GOOGLETRANSLATE(B654,""ID"",""EN"")"),"it should be free of subscription fees this month")</f>
        <v>it should be free of subscription fees this month</v>
      </c>
    </row>
    <row r="655" ht="15.75" customHeight="1">
      <c r="A655" s="1">
        <v>662.0</v>
      </c>
      <c r="B655" s="3" t="s">
        <v>648</v>
      </c>
      <c r="C655" s="3" t="str">
        <f>IFERROR(__xludf.DUMMYFUNCTION("GOOGLETRANSLATE(B655,""ID"",""EN"")"),"The real threat is not the Telkomsel and Indihome PKI which is down until it is used for work for days")</f>
        <v>The real threat is not the Telkomsel and Indihome PKI which is down until it is used for work for days</v>
      </c>
    </row>
    <row r="656" ht="15.75" customHeight="1">
      <c r="A656" s="1">
        <v>663.0</v>
      </c>
      <c r="B656" s="3" t="s">
        <v>649</v>
      </c>
      <c r="C656" s="3" t="str">
        <f>IFERROR(__xludf.DUMMYFUNCTION("GOOGLETRANSLATE(B656,""ID"",""EN"")"),"indihome telkomsel and still invites gelut")</f>
        <v>indihome telkomsel and still invites gelut</v>
      </c>
    </row>
    <row r="657" ht="15.75" customHeight="1">
      <c r="A657" s="1">
        <v>664.0</v>
      </c>
      <c r="B657" s="3" t="s">
        <v>650</v>
      </c>
      <c r="C657" s="3" t="str">
        <f>IFERROR(__xludf.DUMMYFUNCTION("GOOGLETRANSLATE(B657,""ID"",""EN"")"),"indihome fup abis telkomsel tai also exciting this life watching yotube just buffering")</f>
        <v>indihome fup abis telkomsel tai also exciting this life watching yotube just buffering</v>
      </c>
    </row>
    <row r="658" ht="15.75" customHeight="1">
      <c r="A658" s="1">
        <v>665.0</v>
      </c>
      <c r="B658" s="3" t="s">
        <v>651</v>
      </c>
      <c r="C658" s="3" t="str">
        <f>IFERROR(__xludf.DUMMYFUNCTION("GOOGLETRANSLATE(B658,""ID"",""EN"")"),"hello kak sorry became convenient about the internet access complaints to have tried it off and then the data service if it's already but still the same number the date of the event the location of the incident and another number that comes to the same th"&amp;"at it can be helped by the check thanks beny")</f>
        <v>hello kak sorry became convenient about the internet access complaints to have tried it off and then the data service if it's already but still the same number the date of the event the location of the incident and another number that comes to the same that it can be helped by the check thanks beny</v>
      </c>
    </row>
    <row r="659" ht="15.75" customHeight="1">
      <c r="A659" s="1">
        <v>666.0</v>
      </c>
      <c r="B659" s="3" t="s">
        <v>652</v>
      </c>
      <c r="C659" s="3" t="str">
        <f>IFERROR(__xludf.DUMMYFUNCTION("GOOGLETRANSLATE(B659,""ID"",""EN"")"),"Apart from using Telkomsel at home using Indihome in the definition of inquisite day")</f>
        <v>Apart from using Telkomsel at home using Indihome in the definition of inquisite day</v>
      </c>
    </row>
    <row r="660" ht="15.75" customHeight="1">
      <c r="A660" s="1">
        <v>667.0</v>
      </c>
      <c r="B660" s="3" t="s">
        <v>653</v>
      </c>
      <c r="C660" s="3" t="str">
        <f>IFERROR(__xludf.DUMMYFUNCTION("GOOGLETRANSLATE(B660,""ID"",""EN"")"),"from yesterday I indihome I kaga slow kagahhhhhhhhhhhhhhhhhhhhhh hope don't arrive early in the early days the hufftt hufft is still there is still a pollll signal continued")</f>
        <v>from yesterday I indihome I kaga slow kagahhhhhhhhhhhhhhhhhhhhhh hope don't arrive early in the early days the hufftt hufft is still there is still a pollll signal continued</v>
      </c>
    </row>
    <row r="661" ht="15.75" customHeight="1">
      <c r="A661" s="1">
        <v>668.0</v>
      </c>
      <c r="B661" s="3" t="s">
        <v>654</v>
      </c>
      <c r="C661" s="3" t="str">
        <f>IFERROR(__xludf.DUMMYFUNCTION("GOOGLETRANSLATE(B661,""ID"",""EN"")"),"Indihome Telkomsel is a stupid bgt")</f>
        <v>Indihome Telkomsel is a stupid bgt</v>
      </c>
    </row>
    <row r="662" ht="15.75" customHeight="1">
      <c r="A662" s="1">
        <v>669.0</v>
      </c>
      <c r="B662" s="3" t="s">
        <v>655</v>
      </c>
      <c r="C662" s="3" t="str">
        <f>IFERROR(__xludf.DUMMYFUNCTION("GOOGLETRANSLATE(B662,""ID"",""EN"")"),"EMG is really indihome with Telkomsel dead totally until the date")</f>
        <v>EMG is really indihome with Telkomsel dead totally until the date</v>
      </c>
    </row>
    <row r="663" ht="15.75" customHeight="1">
      <c r="A663" s="1">
        <v>670.0</v>
      </c>
      <c r="B663" s="3" t="s">
        <v>656</v>
      </c>
      <c r="C663" s="3" t="str">
        <f>IFERROR(__xludf.DUMMYFUNCTION("GOOGLETRANSLATE(B663,""ID"",""EN"")"),"The Reason WHY Internet ERROR Inspiration Day When The Internet Has Problems Indihome and Telkomsel")</f>
        <v>The Reason WHY Internet ERROR Inspiration Day When The Internet Has Problems Indihome and Telkomsel</v>
      </c>
    </row>
    <row r="664" ht="15.75" customHeight="1">
      <c r="A664" s="1">
        <v>671.0</v>
      </c>
      <c r="B664" s="3" t="s">
        <v>657</v>
      </c>
      <c r="C664" s="3" t="str">
        <f>IFERROR(__xludf.DUMMYFUNCTION("GOOGLETRANSLATE(B664,""ID"",""EN"")"),"indihome ama telkomsel has a problem life ape")</f>
        <v>indihome ama telkomsel has a problem life ape</v>
      </c>
    </row>
    <row r="665" ht="15.75" customHeight="1">
      <c r="A665" s="1">
        <v>672.0</v>
      </c>
      <c r="B665" s="3" t="s">
        <v>658</v>
      </c>
      <c r="C665" s="3" t="str">
        <f>IFERROR(__xludf.DUMMYFUNCTION("GOOGLETRANSLATE(B665,""ID"",""EN"")")," kak whether the wifi used is indihome if please confirm through the contact center twitter facebook indihome web email customercare thanks ghia")</f>
        <v> kak whether the wifi used is indihome if please confirm through the contact center twitter facebook indihome web email customercare thanks ghia</v>
      </c>
    </row>
    <row r="666" ht="15.75" customHeight="1">
      <c r="A666" s="1">
        <v>673.0</v>
      </c>
      <c r="B666" s="3" t="s">
        <v>659</v>
      </c>
      <c r="C666" s="3" t="str">
        <f>IFERROR(__xludf.DUMMYFUNCTION("GOOGLETRANSLATE(B666,""ID"",""EN"")"),"I'm really patient using Telkomsel Indihome regardless of it, but it's already a paid while working on the internet using the internet")</f>
        <v>I'm really patient using Telkomsel Indihome regardless of it, but it's already a paid while working on the internet using the internet</v>
      </c>
    </row>
    <row r="667" ht="15.75" customHeight="1">
      <c r="A667" s="1">
        <v>674.0</v>
      </c>
      <c r="B667" s="3" t="s">
        <v>660</v>
      </c>
      <c r="C667" s="3" t="str">
        <f>IFERROR(__xludf.DUMMYFUNCTION("GOOGLETRANSLATE(B667,""ID"",""EN"")"),"right again the problem is that I do it from after an error on Monday, it can't be netflix until now")</f>
        <v>right again the problem is that I do it from after an error on Monday, it can't be netflix until now</v>
      </c>
    </row>
    <row r="668" ht="15.75" customHeight="1">
      <c r="A668" s="1">
        <v>675.0</v>
      </c>
      <c r="B668" s="3" t="s">
        <v>661</v>
      </c>
      <c r="C668" s="3" t="str">
        <f>IFERROR(__xludf.DUMMYFUNCTION("GOOGLETRANSLATE(B668,""ID"",""EN"")"),"Tai your dog")</f>
        <v>Tai your dog</v>
      </c>
    </row>
    <row r="669" ht="15.75" customHeight="1">
      <c r="A669" s="1">
        <v>676.0</v>
      </c>
      <c r="B669" s="3" t="s">
        <v>662</v>
      </c>
      <c r="C669" s="3" t="str">
        <f>IFERROR(__xludf.DUMMYFUNCTION("GOOGLETRANSLATE(B669,""ID"",""EN"")")," pbg lha uda pay indihome telkomsel millions of millions every month msh told to nyelam clearly protest inet slowly caring for telkom gmn how to properly")</f>
        <v> pbg lha uda pay indihome telkomsel millions of millions every month msh told to nyelam clearly protest inet slowly caring for telkom gmn how to properly</v>
      </c>
    </row>
    <row r="670" ht="15.75" customHeight="1">
      <c r="A670" s="1">
        <v>677.0</v>
      </c>
      <c r="B670" s="3" t="s">
        <v>663</v>
      </c>
      <c r="C670" s="3" t="str">
        <f>IFERROR(__xludf.DUMMYFUNCTION("GOOGLETRANSLATE(B670,""ID"",""EN"")"),"kabaganan oge gening slow indihome and telkomsel")</f>
        <v>kabaganan oge gening slow indihome and telkomsel</v>
      </c>
    </row>
    <row r="671" ht="15.75" customHeight="1">
      <c r="A671" s="1">
        <v>678.0</v>
      </c>
      <c r="B671" s="3" t="s">
        <v>664</v>
      </c>
      <c r="C671" s="3" t="str">
        <f>IFERROR(__xludf.DUMMYFUNCTION("GOOGLETRANSLATE(B671,""ID"",""EN"")"),"the internet is trouble again indihome and telkomsel nii")</f>
        <v>the internet is trouble again indihome and telkomsel nii</v>
      </c>
    </row>
    <row r="672" ht="15.75" customHeight="1">
      <c r="A672" s="1">
        <v>679.0</v>
      </c>
      <c r="B672" s="3" t="s">
        <v>665</v>
      </c>
      <c r="C672" s="3" t="str">
        <f>IFERROR(__xludf.DUMMYFUNCTION("GOOGLETRANSLATE(B672,""ID"",""EN"")"),"Hi Sis Damanik Sorry related to the constraints of internet connections have tried to off Airplane Mode or Data Service remain the same as infoin and other Telkomsel to complete via so that Mimin helps further and the privacy of data is maintained by KIA "&amp;"TKS")</f>
        <v>Hi Sis Damanik Sorry related to the constraints of internet connections have tried to off Airplane Mode or Data Service remain the same as infoin and other Telkomsel to complete via so that Mimin helps further and the privacy of data is maintained by KIA TKS</v>
      </c>
    </row>
    <row r="673" ht="15.75" customHeight="1">
      <c r="A673" s="1">
        <v>680.0</v>
      </c>
      <c r="B673" s="3" t="s">
        <v>666</v>
      </c>
      <c r="C673" s="3" t="str">
        <f>IFERROR(__xludf.DUMMYFUNCTION("GOOGLETRANSLATE(B673,""ID"",""EN"")"),"characteristics of human nowadays nowadays indihome user and telkomsel at the same time and are human loss of patience")</f>
        <v>characteristics of human nowadays nowadays indihome user and telkomsel at the same time and are human loss of patience</v>
      </c>
    </row>
    <row r="674" ht="15.75" customHeight="1">
      <c r="A674" s="1">
        <v>681.0</v>
      </c>
      <c r="B674" s="3" t="s">
        <v>667</v>
      </c>
      <c r="C674" s="3" t="str">
        <f>IFERROR(__xludf.DUMMYFUNCTION("GOOGLETRANSLATE(B674,""ID"",""EN"")")," PBG agreed")</f>
        <v> PBG agreed</v>
      </c>
    </row>
    <row r="675" ht="15.75" customHeight="1">
      <c r="A675" s="1">
        <v>682.0</v>
      </c>
      <c r="B675" s="3" t="s">
        <v>668</v>
      </c>
      <c r="C675" s="3" t="str">
        <f>IFERROR(__xludf.DUMMYFUNCTION("GOOGLETRANSLATE(B675,""ID"",""EN"")"),"gabisa hotspotin laptop want to open valorant error keep gabisa load it's a turn to use indihome wifi can't because it's slow to use the data data instead it is gajelas")</f>
        <v>gabisa hotspotin laptop want to open valorant error keep gabisa load it's a turn to use indihome wifi can't because it's slow to use the data data instead it is gajelas</v>
      </c>
    </row>
    <row r="676" ht="15.75" customHeight="1">
      <c r="A676" s="1">
        <v>683.0</v>
      </c>
      <c r="B676" s="3" t="s">
        <v>669</v>
      </c>
      <c r="C676" s="3" t="str">
        <f>IFERROR(__xludf.DUMMYFUNCTION("GOOGLETRANSLATE(B676,""ID"",""EN"")"),"This Indihome Telkomsel Joinan Trouble")</f>
        <v>This Indihome Telkomsel Joinan Trouble</v>
      </c>
    </row>
    <row r="677" ht="15.75" customHeight="1">
      <c r="A677" s="1">
        <v>684.0</v>
      </c>
      <c r="B677" s="3" t="s">
        <v>670</v>
      </c>
      <c r="C677" s="3" t="str">
        <f>IFERROR(__xludf.DUMMYFUNCTION("GOOGLETRANSLATE(B677,""ID"",""EN"")"),"Accused of cheating because the old chat bales remembered Telkomsel IndiHome internet cable bite sharks")</f>
        <v>Accused of cheating because the old chat bales remembered Telkomsel IndiHome internet cable bite sharks</v>
      </c>
    </row>
    <row r="678" ht="15.75" customHeight="1">
      <c r="A678" s="1">
        <v>685.0</v>
      </c>
      <c r="B678" s="3" t="s">
        <v>671</v>
      </c>
      <c r="C678" s="3" t="str">
        <f>IFERROR(__xludf.DUMMYFUNCTION("GOOGLETRANSLATE(B678,""ID"",""EN"")")," PBG Late Pay Fine If you are paid for tired responsibilities not tired of being paid from all the monthly pants of the users along with this late fine of the sea selling services, there is no business with the user, the important megalodon will pay")</f>
        <v> PBG Late Pay Fine If you are paid for tired responsibilities not tired of being paid from all the monthly pants of the users along with this late fine of the sea selling services, there is no business with the user, the important megalodon will pay</v>
      </c>
    </row>
    <row r="679" ht="15.75" customHeight="1">
      <c r="A679" s="1">
        <v>686.0</v>
      </c>
      <c r="B679" s="3" t="s">
        <v>672</v>
      </c>
      <c r="C679" s="3" t="str">
        <f>IFERROR(__xludf.DUMMYFUNCTION("GOOGLETRANSLATE(B679,""ID"",""EN"")")," COVE INDIHOME TELKOMSEL")</f>
        <v> COVE INDIHOME TELKOMSEL</v>
      </c>
    </row>
    <row r="680" ht="15.75" customHeight="1">
      <c r="A680" s="1">
        <v>687.0</v>
      </c>
      <c r="B680" s="3" t="s">
        <v>673</v>
      </c>
      <c r="C680" s="3" t="str">
        <f>IFERROR(__xludf.DUMMYFUNCTION("GOOGLETRANSLATE(B680,""ID"",""EN"")")," VTUBER Viewers Can Out They Would Riot Front Indihome Telkomsel for their Creators")</f>
        <v> VTUBER Viewers Can Out They Would Riot Front Indihome Telkomsel for their Creators</v>
      </c>
    </row>
    <row r="681" ht="15.75" customHeight="1">
      <c r="A681" s="1">
        <v>688.0</v>
      </c>
      <c r="B681" s="3" t="s">
        <v>674</v>
      </c>
      <c r="C681" s="3" t="str">
        <f>IFERROR(__xludf.DUMMYFUNCTION("GOOGLETRANSLATE(B681,""ID"",""EN"")"),"so the clock I want to use the Discord application using Telkomsel Provider but suddenly disconnect itself until now it can't connect while Indihome's user can be this from the Telkomsel party")</f>
        <v>so the clock I want to use the Discord application using Telkomsel Provider but suddenly disconnect itself until now it can't connect while Indihome's user can be this from the Telkomsel party</v>
      </c>
    </row>
    <row r="682" ht="15.75" customHeight="1">
      <c r="A682" s="1">
        <v>689.0</v>
      </c>
      <c r="B682" s="3" t="s">
        <v>675</v>
      </c>
      <c r="C682" s="3" t="str">
        <f>IFERROR(__xludf.DUMMYFUNCTION("GOOGLETRANSLATE(B682,""ID"",""EN"")")," Hi Sis Fithozee Sorry so it's not convenient for information or complaints about Indihome please contact Telkom colleagues to be helped through the Telkom Twitter Twitter call center")</f>
        <v> Hi Sis Fithozee Sorry so it's not convenient for information or complaints about Indihome please contact Telkom colleagues to be helped through the Telkom Twitter Twitter call center</v>
      </c>
    </row>
    <row r="683" ht="15.75" customHeight="1">
      <c r="A683" s="1">
        <v>690.0</v>
      </c>
      <c r="B683" s="3" t="s">
        <v>676</v>
      </c>
      <c r="C683" s="3" t="str">
        <f>IFERROR(__xludf.DUMMYFUNCTION("GOOGLETRANSLATE(B683,""ID"",""EN"")")," yeah really Sis Indihome and Telkomsel happened to be")</f>
        <v> yeah really Sis Indihome and Telkomsel happened to be</v>
      </c>
    </row>
    <row r="684" ht="15.75" customHeight="1">
      <c r="A684" s="1">
        <v>691.0</v>
      </c>
      <c r="B684" s="3" t="s">
        <v>677</v>
      </c>
      <c r="C684" s="3" t="str">
        <f>IFERROR(__xludf.DUMMYFUNCTION("GOOGLETRANSLATE(B684,""ID"",""EN"")"),"Already try restarting and network but still the same indihome data cellular switches are still the same")</f>
        <v>Already try restarting and network but still the same indihome data cellular switches are still the same</v>
      </c>
    </row>
    <row r="685" ht="15.75" customHeight="1">
      <c r="A685" s="1">
        <v>692.0</v>
      </c>
      <c r="B685" s="3" t="s">
        <v>678</v>
      </c>
      <c r="C685" s="3" t="str">
        <f>IFERROR(__xludf.DUMMYFUNCTION("GOOGLETRANSLATE(B685,""ID"",""EN"")"),"Telkomsel Indihome is a vision of being an uprooted provider of Indonesia")</f>
        <v>Telkomsel Indihome is a vision of being an uprooted provider of Indonesia</v>
      </c>
    </row>
    <row r="686" ht="15.75" customHeight="1">
      <c r="A686" s="1">
        <v>693.0</v>
      </c>
      <c r="B686" s="3" t="s">
        <v>679</v>
      </c>
      <c r="C686" s="3" t="str">
        <f>IFERROR(__xludf.DUMMYFUNCTION("GOOGLETRANSLATE(B686,""ID"",""EN"")"),"I'm angry all day at this time so I have more power to work, I have an enemy and genius with Indihome with Telkomsel")</f>
        <v>I'm angry all day at this time so I have more power to work, I have an enemy and genius with Indihome with Telkomsel</v>
      </c>
    </row>
    <row r="687" ht="15.75" customHeight="1">
      <c r="A687" s="1">
        <v>694.0</v>
      </c>
      <c r="B687" s="3" t="s">
        <v>680</v>
      </c>
      <c r="C687" s="3" t="str">
        <f>IFERROR(__xludf.DUMMYFUNCTION("GOOGLETRANSLATE(B687,""ID"",""EN"")"),"weve indihome with telkomsel no difference asuuu")</f>
        <v>weve indihome with telkomsel no difference asuuu</v>
      </c>
    </row>
    <row r="688" ht="15.75" customHeight="1">
      <c r="A688" s="1">
        <v>695.0</v>
      </c>
      <c r="B688" s="3" t="s">
        <v>681</v>
      </c>
      <c r="C688" s="3" t="str">
        <f>IFERROR(__xludf.DUMMYFUNCTION("GOOGLETRANSLATE(B688,""ID"",""EN"")")," David Sorry Uncomfortable For Information Complaints About And Indihome Please Contact Telkom Partners Facebook Twitter Telkom Call Center Thanks Chandz")</f>
        <v> David Sorry Uncomfortable For Information Complaints About And Indihome Please Contact Telkom Partners Facebook Twitter Telkom Call Center Thanks Chandz</v>
      </c>
    </row>
    <row r="689" ht="15.75" customHeight="1">
      <c r="A689" s="1">
        <v>696.0</v>
      </c>
      <c r="B689" s="3" t="s">
        <v>682</v>
      </c>
      <c r="C689" s="3" t="str">
        <f>IFERROR(__xludf.DUMMYFUNCTION("GOOGLETRANSLATE(B689,""ID"",""EN"")")," Official ahahhahahahqhhwhqhqhah.")</f>
        <v> Official ahahhahahahqhhwhqhqhah.</v>
      </c>
    </row>
    <row r="690" ht="15.75" customHeight="1">
      <c r="A690" s="1">
        <v>697.0</v>
      </c>
      <c r="B690" s="3" t="s">
        <v>683</v>
      </c>
      <c r="C690" s="3" t="str">
        <f>IFERROR(__xludf.DUMMYFUNCTION("GOOGLETRANSLATE(B690,""ID"",""EN"")")," Official FYI.")</f>
        <v> Official FYI.</v>
      </c>
    </row>
    <row r="691" ht="15.75" customHeight="1">
      <c r="A691" s="1">
        <v>698.0</v>
      </c>
      <c r="B691" s="3" t="s">
        <v>684</v>
      </c>
      <c r="C691" s="3" t="str">
        <f>IFERROR(__xludf.DUMMYFUNCTION("GOOGLETRANSLATE(B691,""ID"",""EN"")"),"malem mba mba admin wants to ask how come the telkomsel network or wifi from indihome will be difficult to signal")</f>
        <v>malem mba mba admin wants to ask how come the telkomsel network or wifi from indihome will be difficult to signal</v>
      </c>
    </row>
    <row r="692" ht="15.75" customHeight="1">
      <c r="A692" s="1">
        <v>699.0</v>
      </c>
      <c r="B692" s="3" t="s">
        <v>685</v>
      </c>
      <c r="C692" s="3" t="str">
        <f>IFERROR(__xludf.DUMMYFUNCTION("GOOGLETRANSLATE(B692,""ID"",""EN"")"),"Zoom Rent AMP Upgrade Trusted Legal Fastresps for Order Rental Zoom Premium Cheap Upgrade Cheap Zoom Premium Application Prem IndiHome Telkomsel Giring Indosat Anies Student Rendy")</f>
        <v>Zoom Rent AMP Upgrade Trusted Legal Fastresps for Order Rental Zoom Premium Cheap Upgrade Cheap Zoom Premium Application Prem IndiHome Telkomsel Giring Indosat Anies Student Rendy</v>
      </c>
    </row>
    <row r="693" ht="15.75" customHeight="1">
      <c r="A693" s="1">
        <v>700.0</v>
      </c>
      <c r="B693" s="3" t="s">
        <v>686</v>
      </c>
      <c r="C693" s="3" t="str">
        <f>IFERROR(__xludf.DUMMYFUNCTION("GOOGLETRANSLATE(B693,""ID"",""EN"")"),"ZOOM RENT AMP TRUSTED LEGAL FASTRESP FOR ORDER Rental Zoom Premium Cheap Upgrade Cheap Zoom Premium Application of Prem IndiHome Telkomsel Giring Indosat Anies Student Rendy")</f>
        <v>ZOOM RENT AMP TRUSTED LEGAL FASTRESP FOR ORDER Rental Zoom Premium Cheap Upgrade Cheap Zoom Premium Application of Prem IndiHome Telkomsel Giring Indosat Anies Student Rendy</v>
      </c>
    </row>
    <row r="694" ht="15.75" customHeight="1">
      <c r="A694" s="1">
        <v>701.0</v>
      </c>
      <c r="B694" s="3" t="s">
        <v>687</v>
      </c>
      <c r="C694" s="3" t="str">
        <f>IFERROR(__xludf.DUMMYFUNCTION("GOOGLETRANSLATE(B694,""ID"",""EN"")"),"VPN becomes increasingly feeling the benefits of fitting Telkomsel network with Indihome problematic gini")</f>
        <v>VPN becomes increasingly feeling the benefits of fitting Telkomsel network with Indihome problematic gini</v>
      </c>
    </row>
    <row r="695" ht="15.75" customHeight="1">
      <c r="A695" s="1">
        <v>702.0</v>
      </c>
      <c r="B695" s="3" t="s">
        <v>688</v>
      </c>
      <c r="C695" s="3" t="str">
        <f>IFERROR(__xludf.DUMMYFUNCTION("GOOGLETRANSLATE(B695,""ID"",""EN"")"),"This original woy is Telkomsel with Indihome invites noisy center")</f>
        <v>This original woy is Telkomsel with Indihome invites noisy center</v>
      </c>
    </row>
    <row r="696" ht="15.75" customHeight="1">
      <c r="A696" s="1">
        <v>703.0</v>
      </c>
      <c r="B696" s="3" t="s">
        <v>689</v>
      </c>
      <c r="C696" s="3" t="str">
        <f>IFERROR(__xludf.DUMMYFUNCTION("GOOGLETRANSLATE(B696,""ID"",""EN"")")," Official Ahhahahahahaha.")</f>
        <v> Official Ahhahahahahaha.</v>
      </c>
    </row>
    <row r="697" ht="15.75" customHeight="1">
      <c r="A697" s="1">
        <v>704.0</v>
      </c>
      <c r="B697" s="3" t="s">
        <v>690</v>
      </c>
      <c r="C697" s="3" t="str">
        <f>IFERROR(__xludf.DUMMYFUNCTION("GOOGLETRANSLATE(B697,""ID"",""EN"")")," Official Official gathered three of us queued up")</f>
        <v> Official Official gathered three of us queued up</v>
      </c>
    </row>
    <row r="698" ht="15.75" customHeight="1">
      <c r="A698" s="1">
        <v>705.0</v>
      </c>
      <c r="B698" s="3" t="s">
        <v>691</v>
      </c>
      <c r="C698" s="3" t="str">
        <f>IFERROR(__xludf.DUMMYFUNCTION("GOOGLETRANSLATE(B698,""ID"",""EN"")")," PBG Telkomsel is selling consumer services and also pay if there is a consumer disorder getting compensation remember the fixed payment of the road")</f>
        <v> PBG Telkomsel is selling consumer services and also pay if there is a consumer disorder getting compensation remember the fixed payment of the road</v>
      </c>
    </row>
    <row r="699" ht="15.75" customHeight="1">
      <c r="A699" s="1">
        <v>706.0</v>
      </c>
      <c r="B699" s="3" t="s">
        <v>692</v>
      </c>
      <c r="C699" s="3" t="str">
        <f>IFERROR(__xludf.DUMMYFUNCTION("GOOGLETRANSLATE(B699,""ID"",""EN"")"),"Indihome Sucks Currently Someone Connections Are Not Possible All Others Very Slow")</f>
        <v>Indihome Sucks Currently Someone Connections Are Not Possible All Others Very Slow</v>
      </c>
    </row>
    <row r="700" ht="15.75" customHeight="1">
      <c r="A700" s="1">
        <v>707.0</v>
      </c>
      <c r="B700" s="3" t="s">
        <v>693</v>
      </c>
      <c r="C700" s="3" t="str">
        <f>IFERROR(__xludf.DUMMYFUNCTION("GOOGLETRANSLATE(B700,""ID"",""EN"")"),"Yesterday Mah Indihome Tic Now Telkomsel Provider")</f>
        <v>Yesterday Mah Indihome Tic Now Telkomsel Provider</v>
      </c>
    </row>
    <row r="701" ht="15.75" customHeight="1">
      <c r="A701" s="1">
        <v>708.0</v>
      </c>
      <c r="B701" s="3" t="s">
        <v>694</v>
      </c>
      <c r="C701" s="3" t="str">
        <f>IFERROR(__xludf.DUMMYFUNCTION("GOOGLETRANSLATE(B701,""ID"",""EN"")"),"This is why it's on a nicky can't update because indihome disorders and Telkomsel boro thinks iOS update send the chat just use muter stop by the mall just sent")</f>
        <v>This is why it's on a nicky can't update because indihome disorders and Telkomsel boro thinks iOS update send the chat just use muter stop by the mall just sent</v>
      </c>
    </row>
    <row r="702" ht="15.75" customHeight="1">
      <c r="A702" s="1">
        <v>709.0</v>
      </c>
      <c r="B702" s="3" t="s">
        <v>695</v>
      </c>
      <c r="C702" s="3" t="str">
        <f>IFERROR(__xludf.DUMMYFUNCTION("GOOGLETRANSLATE(B702,""ID"",""EN"")"),"Sumph is the problem of the Telkomsel and Indihome card, it's not cheap, the fee is not, it shouldn't be done by this anj exploitative, where if the wifi is replacing the provider, it doesn't work, you can buy a replace card, take a pre-set card, make a l"&amp;"azy org")</f>
        <v>Sumph is the problem of the Telkomsel and Indihome card, it's not cheap, the fee is not, it shouldn't be done by this anj exploitative, where if the wifi is replacing the provider, it doesn't work, you can buy a replace card, take a pre-set card, make a lazy org</v>
      </c>
    </row>
    <row r="703" ht="15.75" customHeight="1">
      <c r="A703" s="1">
        <v>710.0</v>
      </c>
      <c r="B703" s="3" t="s">
        <v>696</v>
      </c>
      <c r="C703" s="3" t="str">
        <f>IFERROR(__xludf.DUMMYFUNCTION("GOOGLETRANSLATE(B703,""ID"",""EN"")"),"Indihome Telkomsel dick is right")</f>
        <v>Indihome Telkomsel dick is right</v>
      </c>
    </row>
    <row r="704" ht="15.75" customHeight="1">
      <c r="A704" s="1">
        <v>711.0</v>
      </c>
      <c r="B704" s="3" t="s">
        <v>697</v>
      </c>
      <c r="C704" s="3" t="str">
        <f>IFERROR(__xludf.DUMMYFUNCTION("GOOGLETRANSLATE(B704,""ID"",""EN"")"),"Telkomsel Indihome")</f>
        <v>Telkomsel Indihome</v>
      </c>
    </row>
    <row r="705" ht="15.75" customHeight="1">
      <c r="A705" s="1">
        <v>712.0</v>
      </c>
      <c r="B705" s="3" t="s">
        <v>698</v>
      </c>
      <c r="C705" s="3" t="str">
        <f>IFERROR(__xludf.DUMMYFUNCTION("GOOGLETRANSLATE(B705,""ID"",""EN"")"),"Not bad, you can get a free subret Disney Hotstar for a year because you use a hello card but you have told the telkomsel, it's already indihome, if you can freely free internet bills")</f>
        <v>Not bad, you can get a free subret Disney Hotstar for a year because you use a hello card but you have told the telkomsel, it's already indihome, if you can freely free internet bills</v>
      </c>
    </row>
    <row r="706" ht="15.75" customHeight="1">
      <c r="A706" s="1">
        <v>713.0</v>
      </c>
      <c r="B706" s="3" t="s">
        <v>699</v>
      </c>
      <c r="C706" s="3" t="str">
        <f>IFERROR(__xludf.DUMMYFUNCTION("GOOGLETRANSLATE(B706,""ID"",""EN"")"),"Woooi where is the internet indihome slow switching hotspot data package can actually access at all but it's all wrong he said, it's already done, the problem is even this is really the fuck")</f>
        <v>Woooi where is the internet indihome slow switching hotspot data package can actually access at all but it's all wrong he said, it's already done, the problem is even this is really the fuck</v>
      </c>
    </row>
    <row r="707" ht="15.75" customHeight="1">
      <c r="A707" s="1">
        <v>714.0</v>
      </c>
      <c r="B707" s="3" t="s">
        <v>700</v>
      </c>
      <c r="C707" s="3" t="str">
        <f>IFERROR(__xludf.DUMMYFUNCTION("GOOGLETRANSLATE(B707,""ID"",""EN"")")," PBG.")</f>
        <v> PBG.</v>
      </c>
    </row>
    <row r="708" ht="15.75" customHeight="1">
      <c r="A708" s="1">
        <v>715.0</v>
      </c>
      <c r="B708" s="3" t="s">
        <v>701</v>
      </c>
      <c r="C708" s="3" t="str">
        <f>IFERROR(__xludf.DUMMYFUNCTION("GOOGLETRANSLATE(B708,""ID"",""EN"")"),"Telkomsel Indihome knows")</f>
        <v>Telkomsel Indihome knows</v>
      </c>
    </row>
    <row r="709" ht="15.75" customHeight="1">
      <c r="A709" s="1">
        <v>716.0</v>
      </c>
      <c r="B709" s="3" t="s">
        <v>702</v>
      </c>
      <c r="C709" s="3" t="str">
        <f>IFERROR(__xludf.DUMMYFUNCTION("GOOGLETRANSLATE(B709,""ID"",""EN"")"),"while using the quota of alhmdllh is safe enough to install wifi so that the wife is very happy to get a headache, it is better to be better, it is not at all")</f>
        <v>while using the quota of alhmdllh is safe enough to install wifi so that the wife is very happy to get a headache, it is better to be better, it is not at all</v>
      </c>
    </row>
    <row r="710" ht="15.75" customHeight="1">
      <c r="A710" s="1">
        <v>717.0</v>
      </c>
      <c r="B710" s="3" t="s">
        <v>703</v>
      </c>
      <c r="C710" s="3" t="str">
        <f>IFERROR(__xludf.DUMMYFUNCTION("GOOGLETRANSLATE(B710,""ID"",""EN"")"),"It took up to a month to repair the Jacuk Sea cable that had made Indihome and Telkomsel Down services this week Telkom's explanation")</f>
        <v>It took up to a month to repair the Jacuk Sea cable that had made Indihome and Telkomsel Down services this week Telkom's explanation</v>
      </c>
    </row>
    <row r="711" ht="15.75" customHeight="1">
      <c r="A711" s="1">
        <v>718.0</v>
      </c>
      <c r="B711" s="3" t="s">
        <v>704</v>
      </c>
      <c r="C711" s="3" t="str">
        <f>IFERROR(__xludf.DUMMYFUNCTION("GOOGLETRANSLATE(B711,""ID"",""EN"")"),"the time minjam mirak I made tethering because this is indihome with Telkomsel why")</f>
        <v>the time minjam mirak I made tethering because this is indihome with Telkomsel why</v>
      </c>
    </row>
    <row r="712" ht="15.75" customHeight="1">
      <c r="A712" s="1">
        <v>719.0</v>
      </c>
      <c r="B712" s="3" t="s">
        <v>705</v>
      </c>
      <c r="C712" s="3" t="str">
        <f>IFERROR(__xludf.DUMMYFUNCTION("GOOGLETRANSLATE(B712,""ID"",""EN"")"),"For the sake of Rabb Indihome with Telkomsel drain emotions")</f>
        <v>For the sake of Rabb Indihome with Telkomsel drain emotions</v>
      </c>
    </row>
    <row r="713" ht="15.75" customHeight="1">
      <c r="A713" s="1">
        <v>720.0</v>
      </c>
      <c r="B713" s="3" t="s">
        <v>706</v>
      </c>
      <c r="C713" s="3" t="str">
        <f>IFERROR(__xludf.DUMMYFUNCTION("GOOGLETRANSLATE(B713,""ID"",""EN"")"),"Indihome with Telkomsel made Marrahhhhhhh")</f>
        <v>Indihome with Telkomsel made Marrahhhhhhh</v>
      </c>
    </row>
    <row r="714" ht="15.75" customHeight="1">
      <c r="A714" s="1">
        <v>721.0</v>
      </c>
      <c r="B714" s="3" t="s">
        <v>707</v>
      </c>
      <c r="C714" s="3" t="str">
        <f>IFERROR(__xludf.DUMMYFUNCTION("GOOGLETRANSLATE(B714,""ID"",""EN"")")," if you continue to move the direction of BNRN")</f>
        <v> if you continue to move the direction of BNRN</v>
      </c>
    </row>
    <row r="715" ht="15.75" customHeight="1">
      <c r="A715" s="1">
        <v>722.0</v>
      </c>
      <c r="B715" s="3" t="s">
        <v>708</v>
      </c>
      <c r="C715" s="3" t="str">
        <f>IFERROR(__xludf.DUMMYFUNCTION("GOOGLETRANSLATE(B715,""ID"",""EN"")"),"wifi use indihome data card using telkomsel the same")</f>
        <v>wifi use indihome data card using telkomsel the same</v>
      </c>
    </row>
    <row r="716" ht="15.75" customHeight="1">
      <c r="A716" s="1">
        <v>723.0</v>
      </c>
      <c r="B716" s="3" t="s">
        <v>709</v>
      </c>
      <c r="C716" s="3" t="str">
        <f>IFERROR(__xludf.DUMMYFUNCTION("GOOGLETRANSLATE(B716,""ID"",""EN"")")," buzzer indihome amp telkomsel down the mountain")</f>
        <v> buzzer indihome amp telkomsel down the mountain</v>
      </c>
    </row>
    <row r="717" ht="15.75" customHeight="1">
      <c r="A717" s="1">
        <v>724.0</v>
      </c>
      <c r="B717" s="3" t="s">
        <v>710</v>
      </c>
      <c r="C717" s="3" t="str">
        <f>IFERROR(__xludf.DUMMYFUNCTION("GOOGLETRANSLATE(B717,""ID"",""EN"")")," PBG you pay how much is Telkom")</f>
        <v> PBG you pay how much is Telkom</v>
      </c>
    </row>
    <row r="718" ht="15.75" customHeight="1">
      <c r="A718" s="1">
        <v>725.0</v>
      </c>
      <c r="B718" s="3" t="s">
        <v>711</v>
      </c>
      <c r="C718" s="3" t="str">
        <f>IFERROR(__xludf.DUMMYFUNCTION("GOOGLETRANSLATE(B718,""ID"",""EN"")"),"POV You User Indihome Telkomsel Confused Speed ​​Kbps")</f>
        <v>POV You User Indihome Telkomsel Confused Speed ​​Kbps</v>
      </c>
    </row>
    <row r="719" ht="15.75" customHeight="1">
      <c r="A719" s="1">
        <v>726.0</v>
      </c>
      <c r="B719" s="3" t="s">
        <v>712</v>
      </c>
      <c r="C719" s="3" t="str">
        <f>IFERROR(__xludf.DUMMYFUNCTION("GOOGLETRANSLATE(B719,""ID"",""EN"")"),"Sebih bgt want to send indihome telkomsel slowly badly crazy")</f>
        <v>Sebih bgt want to send indihome telkomsel slowly badly crazy</v>
      </c>
    </row>
    <row r="720" ht="15.75" customHeight="1">
      <c r="A720" s="1">
        <v>727.0</v>
      </c>
      <c r="B720" s="3" t="s">
        <v>713</v>
      </c>
      <c r="C720" s="3" t="str">
        <f>IFERROR(__xludf.DUMMYFUNCTION("GOOGLETRANSLATE(B720,""ID"",""EN"")")," pbg is never working every day")</f>
        <v> pbg is never working every day</v>
      </c>
    </row>
    <row r="721" ht="15.75" customHeight="1">
      <c r="A721" s="1">
        <v>728.0</v>
      </c>
      <c r="B721" s="3" t="s">
        <v>714</v>
      </c>
      <c r="C721" s="3" t="str">
        <f>IFERROR(__xludf.DUMMYFUNCTION("GOOGLETRANSLATE(B721,""ID"",""EN"")"),"download speed indihome no kb telkomnyet also some sites can be accessed what apan")</f>
        <v>download speed indihome no kb telkomnyet also some sites can be accessed what apan</v>
      </c>
    </row>
    <row r="722" ht="15.75" customHeight="1">
      <c r="A722" s="1">
        <v>729.0</v>
      </c>
      <c r="B722" s="3" t="s">
        <v>715</v>
      </c>
      <c r="C722" s="3" t="str">
        <f>IFERROR(__xludf.DUMMYFUNCTION("GOOGLETRANSLATE(B722,""ID"",""EN"")"),"why do I use Indihome and Telkomsel users simultaneously")</f>
        <v>why do I use Indihome and Telkomsel users simultaneously</v>
      </c>
    </row>
    <row r="723" ht="15.75" customHeight="1">
      <c r="A723" s="1">
        <v>730.0</v>
      </c>
      <c r="B723" s="3" t="s">
        <v>716</v>
      </c>
      <c r="C723" s="3" t="str">
        <f>IFERROR(__xludf.DUMMYFUNCTION("GOOGLETRANSLATE(B723,""ID"",""EN"")"),"buy first just want to try Netflix what is not and it turns out that I can indihome Telkomsel Netflix goes")</f>
        <v>buy first just want to try Netflix what is not and it turns out that I can indihome Telkomsel Netflix goes</v>
      </c>
    </row>
    <row r="724" ht="15.75" customHeight="1">
      <c r="A724" s="1">
        <v>731.0</v>
      </c>
      <c r="B724" s="3" t="s">
        <v>717</v>
      </c>
      <c r="C724" s="3" t="str">
        <f>IFERROR(__xludf.DUMMYFUNCTION("GOOGLETRANSLATE(B724,""ID"",""EN"")"),"Nek Kels Leren Merem Turu Causes Ojo Njalok Rabbi Sek Beautiful Ngertio Ndunyo Sek Gero Goro Indihome Karo Telkomsel Sek Dandani Pdo Pdo Kyok Your Crew You Zinc Angel Kon Dandan")</f>
        <v>Nek Kels Leren Merem Turu Causes Ojo Njalok Rabbi Sek Beautiful Ngertio Ndunyo Sek Gero Goro Indihome Karo Telkomsel Sek Dandani Pdo Pdo Kyok Your Crew You Zinc Angel Kon Dandan</v>
      </c>
    </row>
    <row r="725" ht="15.75" customHeight="1">
      <c r="A725" s="1">
        <v>732.0</v>
      </c>
      <c r="B725" s="3" t="s">
        <v>718</v>
      </c>
      <c r="C725" s="3" t="str">
        <f>IFERROR(__xludf.DUMMYFUNCTION("GOOGLETRANSLATE(B725,""ID"",""EN"")"),"Indihome Telkomsel Nice")</f>
        <v>Indihome Telkomsel Nice</v>
      </c>
    </row>
    <row r="726" ht="15.75" customHeight="1">
      <c r="A726" s="1">
        <v>733.0</v>
      </c>
      <c r="B726" s="3" t="s">
        <v>719</v>
      </c>
      <c r="C726" s="3" t="str">
        <f>IFERROR(__xludf.DUMMYFUNCTION("GOOGLETRANSLATE(B726,""ID"",""EN"")"),"he said only Indosat Telkomsel Axis IndiHome network")</f>
        <v>he said only Indosat Telkomsel Axis IndiHome network</v>
      </c>
    </row>
    <row r="727" ht="15.75" customHeight="1">
      <c r="A727" s="1">
        <v>734.0</v>
      </c>
      <c r="B727" s="3" t="s">
        <v>720</v>
      </c>
      <c r="C727" s="3" t="str">
        <f>IFERROR(__xludf.DUMMYFUNCTION("GOOGLETRANSLATE(B727,""ID"",""EN"")"),"this is affected everywhere because the city I smoothly smoothly at the time of the friend of Telkomsel a friend who is also the affected indihome")</f>
        <v>this is affected everywhere because the city I smoothly smoothly at the time of the friend of Telkomsel a friend who is also the affected indihome</v>
      </c>
    </row>
    <row r="728" ht="15.75" customHeight="1">
      <c r="A728" s="1">
        <v>735.0</v>
      </c>
      <c r="B728" s="3" t="s">
        <v>721</v>
      </c>
      <c r="C728" s="3" t="str">
        <f>IFERROR(__xludf.DUMMYFUNCTION("GOOGLETRANSLATE(B728,""ID"",""EN"")"),"emang indihome telkomsel dog bgt")</f>
        <v>emang indihome telkomsel dog bgt</v>
      </c>
    </row>
    <row r="729" ht="15.75" customHeight="1">
      <c r="A729" s="1">
        <v>736.0</v>
      </c>
      <c r="B729" s="3" t="s">
        <v>722</v>
      </c>
      <c r="C729" s="3" t="str">
        <f>IFERROR(__xludf.DUMMYFUNCTION("GOOGLETRANSLATE(B729,""ID"",""EN"")"),"byu indihome telkomsel granted my college dog God")</f>
        <v>byu indihome telkomsel granted my college dog God</v>
      </c>
    </row>
    <row r="730" ht="15.75" customHeight="1">
      <c r="A730" s="1">
        <v>737.0</v>
      </c>
      <c r="B730" s="3" t="s">
        <v>723</v>
      </c>
      <c r="C730" s="3" t="str">
        <f>IFERROR(__xludf.DUMMYFUNCTION("GOOGLETRANSLATE(B730,""ID"",""EN"")"),"all of his subsidiaries, it seems that it is ugly, it is not honest with the same telkomsel indihome")</f>
        <v>all of his subsidiaries, it seems that it is ugly, it is not honest with the same telkomsel indihome</v>
      </c>
    </row>
    <row r="731" ht="15.75" customHeight="1">
      <c r="A731" s="1">
        <v>738.0</v>
      </c>
      <c r="B731" s="3" t="s">
        <v>724</v>
      </c>
      <c r="C731" s="3" t="str">
        <f>IFERROR(__xludf.DUMMYFUNCTION("GOOGLETRANSLATE(B731,""ID"",""EN"")")," PBG is already a risk of work")</f>
        <v> PBG is already a risk of work</v>
      </c>
    </row>
    <row r="732" ht="15.75" customHeight="1">
      <c r="A732" s="1">
        <v>739.0</v>
      </c>
      <c r="B732" s="3" t="s">
        <v>725</v>
      </c>
      <c r="C732" s="3" t="str">
        <f>IFERROR(__xludf.DUMMYFUNCTION("GOOGLETRANSLATE(B732,""ID"",""EN"")"),"tired internet at home wifi indihome telkomsel card byu wkwk bye internet")</f>
        <v>tired internet at home wifi indihome telkomsel card byu wkwk bye internet</v>
      </c>
    </row>
    <row r="733" ht="15.75" customHeight="1">
      <c r="A733" s="1">
        <v>740.0</v>
      </c>
      <c r="B733" s="3" t="s">
        <v>726</v>
      </c>
      <c r="C733" s="3" t="str">
        <f>IFERROR(__xludf.DUMMYFUNCTION("GOOGLETRANSLATE(B733,""ID"",""EN"")"),"this indihome telkomsel is slow again")</f>
        <v>this indihome telkomsel is slow again</v>
      </c>
    </row>
    <row r="734" ht="15.75" customHeight="1">
      <c r="A734" s="1">
        <v>741.0</v>
      </c>
      <c r="B734" s="3" t="s">
        <v>727</v>
      </c>
      <c r="C734" s="3" t="str">
        <f>IFERROR(__xludf.DUMMYFUNCTION("GOOGLETRANSLATE(B734,""ID"",""EN"")"),"palak loh I indihome kekn telkomsel also kekovi taik")</f>
        <v>palak loh I indihome kekn telkomsel also kekovi taik</v>
      </c>
    </row>
    <row r="735" ht="15.75" customHeight="1">
      <c r="A735" s="1">
        <v>742.0</v>
      </c>
      <c r="B735" s="3" t="s">
        <v>728</v>
      </c>
      <c r="C735" s="3" t="str">
        <f>IFERROR(__xludf.DUMMYFUNCTION("GOOGLETRANSLATE(B735,""ID"",""EN"")"),"not just indihome telkomsel njir also cave aja meeting can see Share Screen finally I use Smartfren anjir for work and meetings")</f>
        <v>not just indihome telkomsel njir also cave aja meeting can see Share Screen finally I use Smartfren anjir for work and meetings</v>
      </c>
    </row>
    <row r="736" ht="15.75" customHeight="1">
      <c r="A736" s="1">
        <v>743.0</v>
      </c>
      <c r="B736" s="3" t="s">
        <v>729</v>
      </c>
      <c r="C736" s="3" t="str">
        <f>IFERROR(__xludf.DUMMYFUNCTION("GOOGLETRANSLATE(B736,""ID"",""EN"")"),"SHIUM INDIHOME CABLE INDIHOME CABLE KESETIN Google Hahaha")</f>
        <v>SHIUM INDIHOME CABLE INDIHOME CABLE KESETIN Google Hahaha</v>
      </c>
    </row>
    <row r="737" ht="15.75" customHeight="1">
      <c r="A737" s="1">
        <v>744.0</v>
      </c>
      <c r="B737" s="3" t="s">
        <v>730</v>
      </c>
      <c r="C737" s="3" t="str">
        <f>IFERROR(__xludf.DUMMYFUNCTION("GOOGLETRANSLATE(B737,""ID"",""EN"")"),"indihome also so from yesterday until now")</f>
        <v>indihome also so from yesterday until now</v>
      </c>
    </row>
    <row r="738" ht="15.75" customHeight="1">
      <c r="A738" s="1">
        <v>745.0</v>
      </c>
      <c r="B738" s="3" t="s">
        <v>731</v>
      </c>
      <c r="C738" s="3" t="str">
        <f>IFERROR(__xludf.DUMMYFUNCTION("GOOGLETRANSLATE(B738,""ID"",""EN"")"),"Telkomsel is indihome, please cooperate")</f>
        <v>Telkomsel is indihome, please cooperate</v>
      </c>
    </row>
    <row r="739" ht="15.75" customHeight="1">
      <c r="A739" s="1">
        <v>746.0</v>
      </c>
      <c r="B739" s="3" t="s">
        <v>732</v>
      </c>
      <c r="C739" s="3" t="str">
        <f>IFERROR(__xludf.DUMMYFUNCTION("GOOGLETRANSLATE(B739,""ID"",""EN"")"),"wifi use indihome data package using telkomsel just sigh the gangs")</f>
        <v>wifi use indihome data package using telkomsel just sigh the gangs</v>
      </c>
    </row>
    <row r="740" ht="15.75" customHeight="1">
      <c r="A740" s="1">
        <v>747.0</v>
      </c>
      <c r="B740" s="3" t="s">
        <v>733</v>
      </c>
      <c r="C740" s="3" t="str">
        <f>IFERROR(__xludf.DUMMYFUNCTION("GOOGLETRANSLATE(B740,""ID"",""EN"")"),"the signal is why it will really cape the same as Indihome amp Telkomsel")</f>
        <v>the signal is why it will really cape the same as Indihome amp Telkomsel</v>
      </c>
    </row>
    <row r="741" ht="15.75" customHeight="1">
      <c r="A741" s="1">
        <v>748.0</v>
      </c>
      <c r="B741" s="3" t="s">
        <v>734</v>
      </c>
      <c r="C741" s="3" t="str">
        <f>IFERROR(__xludf.DUMMYFUNCTION("GOOGLETRANSLATE(B741,""ID"",""EN"")"),"and please cooperate indihome again gajelas tsel network also chaotic")</f>
        <v>and please cooperate indihome again gajelas tsel network also chaotic</v>
      </c>
    </row>
    <row r="742" ht="15.75" customHeight="1">
      <c r="A742" s="1">
        <v>749.0</v>
      </c>
      <c r="B742" s="3" t="s">
        <v>735</v>
      </c>
      <c r="C742" s="3" t="str">
        <f>IFERROR(__xludf.DUMMYFUNCTION("GOOGLETRANSLATE(B742,""ID"",""EN"")"),"a month waiting the indihome signal again normal")</f>
        <v>a month waiting the indihome signal again normal</v>
      </c>
    </row>
    <row r="743" ht="15.75" customHeight="1">
      <c r="A743" s="1">
        <v>750.0</v>
      </c>
      <c r="B743" s="3" t="s">
        <v>736</v>
      </c>
      <c r="C743" s="3" t="str">
        <f>IFERROR(__xludf.DUMMYFUNCTION("GOOGLETRANSLATE(B743,""ID"",""EN"")"),"Telkomsel Sucks Indihome Worst")</f>
        <v>Telkomsel Sucks Indihome Worst</v>
      </c>
    </row>
    <row r="744" ht="15.75" customHeight="1">
      <c r="A744" s="1">
        <v>751.0</v>
      </c>
      <c r="B744" s="3" t="s">
        <v>737</v>
      </c>
      <c r="C744" s="3" t="str">
        <f>IFERROR(__xludf.DUMMYFUNCTION("GOOGLETRANSLATE(B744,""ID"",""EN"")"),"further checking from genius but we inform you if the provider used is Telkomsel or IndiHome network if it is still constrained for access please can confirm the provider related to the RBN access constraints")</f>
        <v>further checking from genius but we inform you if the provider used is Telkomsel or IndiHome network if it is still constrained for access please can confirm the provider related to the RBN access constraints</v>
      </c>
    </row>
    <row r="745" ht="15.75" customHeight="1">
      <c r="A745" s="1">
        <v>752.0</v>
      </c>
      <c r="B745" s="3" t="s">
        <v>738</v>
      </c>
      <c r="C745" s="3" t="str">
        <f>IFERROR(__xludf.DUMMYFUNCTION("GOOGLETRANSLATE(B745,""ID"",""EN"")"),"Asu is indihome with Telkomsel Gabener again tired of your fat")</f>
        <v>Asu is indihome with Telkomsel Gabener again tired of your fat</v>
      </c>
    </row>
    <row r="746" ht="15.75" customHeight="1">
      <c r="A746" s="1">
        <v>753.0</v>
      </c>
      <c r="B746" s="3" t="s">
        <v>739</v>
      </c>
      <c r="C746" s="3" t="str">
        <f>IFERROR(__xludf.DUMMYFUNCTION("GOOGLETRANSLATE(B746,""ID"",""EN"")"),"Indihome and Telkomsel Don't Act Pliss")</f>
        <v>Indihome and Telkomsel Don't Act Pliss</v>
      </c>
    </row>
    <row r="747" ht="15.75" customHeight="1">
      <c r="A747" s="1">
        <v>754.0</v>
      </c>
      <c r="B747" s="3" t="s">
        <v>740</v>
      </c>
      <c r="C747" s="3" t="str">
        <f>IFERROR(__xludf.DUMMYFUNCTION("GOOGLETRANSLATE(B747,""ID"",""EN"")"),"Astaghfirullah has been detained for no complaining finally complaining also Telkomsel Indihome Mampus")</f>
        <v>Astaghfirullah has been detained for no complaining finally complaining also Telkomsel Indihome Mampus</v>
      </c>
    </row>
    <row r="748" ht="15.75" customHeight="1">
      <c r="A748" s="1">
        <v>755.0</v>
      </c>
      <c r="B748" s="3" t="s">
        <v>741</v>
      </c>
      <c r="C748" s="3" t="str">
        <f>IFERROR(__xludf.DUMMYFUNCTION("GOOGLETRANSLATE(B748,""ID"",""EN"")"),"as it is known that on Sundays partially Telkom Internet with its products Indihome and Telkomsel networks have disorders that are due to disruption to the underwater fiber-optic data cable of the Jair of Batam and Pontianak segments")</f>
        <v>as it is known that on Sundays partially Telkom Internet with its products Indihome and Telkomsel networks have disorders that are due to disruption to the underwater fiber-optic data cable of the Jair of Batam and Pontianak segments</v>
      </c>
    </row>
    <row r="749" ht="15.75" customHeight="1">
      <c r="A749" s="1">
        <v>756.0</v>
      </c>
      <c r="B749" s="3" t="s">
        <v>742</v>
      </c>
      <c r="C749" s="3" t="str">
        <f>IFERROR(__xludf.DUMMYFUNCTION("GOOGLETRANSLATE(B749,""ID"",""EN"")"),"I feel like Telkomsel Indihome Makek Kob is only")</f>
        <v>I feel like Telkomsel Indihome Makek Kob is only</v>
      </c>
    </row>
    <row r="750" ht="15.75" customHeight="1">
      <c r="A750" s="1">
        <v>757.0</v>
      </c>
      <c r="B750" s="3" t="s">
        <v>743</v>
      </c>
      <c r="C750" s="3" t="str">
        <f>IFERROR(__xludf.DUMMYFUNCTION("GOOGLETRANSLATE(B750,""ID"",""EN"")"),"yeah, it's tired of every vidcall using indihome telkomsel, the opposite of his speech is definitely talking about the glass is so broken")</f>
        <v>yeah, it's tired of every vidcall using indihome telkomsel, the opposite of his speech is definitely talking about the glass is so broken</v>
      </c>
    </row>
    <row r="751" ht="15.75" customHeight="1">
      <c r="A751" s="1">
        <v>758.0</v>
      </c>
      <c r="B751" s="3" t="s">
        <v>744</v>
      </c>
      <c r="C751" s="3" t="str">
        <f>IFERROR(__xludf.DUMMYFUNCTION("GOOGLETRANSLATE(B751,""ID"",""EN"")"),"Hi Sis for information or complaints about IndiHome please contact Telkom colleagues to be helped through Facebook Twitter call center Telkom hopefully it helps Thanks Zabo")</f>
        <v>Hi Sis for information or complaints about IndiHome please contact Telkom colleagues to be helped through Facebook Twitter call center Telkom hopefully it helps Thanks Zabo</v>
      </c>
    </row>
    <row r="752" ht="15.75" customHeight="1">
      <c r="A752" s="1">
        <v>759.0</v>
      </c>
      <c r="B752" s="3" t="s">
        <v>745</v>
      </c>
      <c r="C752" s="3" t="str">
        <f>IFERROR(__xludf.DUMMYFUNCTION("GOOGLETRANSLATE(B752,""ID"",""EN"")"),"for indihome wifi gmna min")</f>
        <v>for indihome wifi gmna min</v>
      </c>
    </row>
    <row r="753" ht="15.75" customHeight="1">
      <c r="A753" s="1">
        <v>760.0</v>
      </c>
      <c r="B753" s="3" t="s">
        <v>746</v>
      </c>
      <c r="C753" s="3" t="str">
        <f>IFERROR(__xludf.DUMMYFUNCTION("GOOGLETRANSLATE(B753,""ID"",""EN"")"),"Have Telkomsel Hello and boarding house and office using Indihome WiFi")</f>
        <v>Have Telkomsel Hello and boarding house and office using Indihome WiFi</v>
      </c>
    </row>
    <row r="754" ht="15.75" customHeight="1">
      <c r="A754" s="1">
        <v>761.0</v>
      </c>
      <c r="B754" s="3" t="s">
        <v>747</v>
      </c>
      <c r="C754" s="3" t="str">
        <f>IFERROR(__xludf.DUMMYFUNCTION("GOOGLETRANSLATE(B754,""ID"",""EN"")"),"almost a week indihome amp telkomsel interference turns out to be because of this")</f>
        <v>almost a week indihome amp telkomsel interference turns out to be because of this</v>
      </c>
    </row>
    <row r="755" ht="15.75" customHeight="1">
      <c r="A755" s="1">
        <v>762.0</v>
      </c>
      <c r="B755" s="3" t="s">
        <v>748</v>
      </c>
      <c r="C755" s="3" t="str">
        <f>IFERROR(__xludf.DUMMYFUNCTION("GOOGLETRANSLATE(B755,""ID"",""EN"")"),"Telkomsel or Indihome users are certain")</f>
        <v>Telkomsel or Indihome users are certain</v>
      </c>
    </row>
    <row r="756" ht="15.75" customHeight="1">
      <c r="A756" s="1">
        <v>763.0</v>
      </c>
      <c r="B756" s="3" t="s">
        <v>749</v>
      </c>
      <c r="C756" s="3" t="str">
        <f>IFERROR(__xludf.DUMMYFUNCTION("GOOGLETRANSLATE(B756,""ID"",""EN"")"),"when looking at the IndiHome network and Telkomsel")</f>
        <v>when looking at the IndiHome network and Telkomsel</v>
      </c>
    </row>
    <row r="757" ht="15.75" customHeight="1">
      <c r="A757" s="1">
        <v>764.0</v>
      </c>
      <c r="B757" s="3" t="s">
        <v>750</v>
      </c>
      <c r="C757" s="3" t="str">
        <f>IFERROR(__xludf.DUMMYFUNCTION("GOOGLETRANSLATE(B757,""ID"",""EN"")"),"Viral Video Struggle Officer Fix Underwater Cable Indihome Network and Telkomsel Down")</f>
        <v>Viral Video Struggle Officer Fix Underwater Cable Indihome Network and Telkomsel Down</v>
      </c>
    </row>
    <row r="758" ht="15.75" customHeight="1">
      <c r="A758" s="1">
        <v>765.0</v>
      </c>
      <c r="B758" s="3" t="s">
        <v>751</v>
      </c>
      <c r="C758" s="3" t="str">
        <f>IFERROR(__xludf.DUMMYFUNCTION("GOOGLETRANSLATE(B758,""ID"",""EN"")"),"TGGL USER INDIHOME Telkomsel Say Goodbye")</f>
        <v>TGGL USER INDIHOME Telkomsel Say Goodbye</v>
      </c>
    </row>
    <row r="759" ht="15.75" customHeight="1">
      <c r="A759" s="1">
        <v>766.0</v>
      </c>
      <c r="B759" s="3" t="s">
        <v>752</v>
      </c>
      <c r="C759" s="3" t="str">
        <f>IFERROR(__xludf.DUMMYFUNCTION("GOOGLETRANSLATE(B759,""ID"",""EN"")"),"all Telkomsel customers don't indihome")</f>
        <v>all Telkomsel customers don't indihome</v>
      </c>
    </row>
    <row r="760" ht="15.75" customHeight="1">
      <c r="A760" s="1">
        <v>767.0</v>
      </c>
      <c r="B760" s="3" t="s">
        <v>753</v>
      </c>
      <c r="C760" s="3" t="str">
        <f>IFERROR(__xludf.DUMMYFUNCTION("GOOGLETRANSLATE(B760,""ID"",""EN"")"),"Indihome and Telkomsel You Guys Have One Job")</f>
        <v>Indihome and Telkomsel You Guys Have One Job</v>
      </c>
    </row>
    <row r="761" ht="15.75" customHeight="1">
      <c r="A761" s="1">
        <v>768.0</v>
      </c>
      <c r="B761" s="3" t="s">
        <v>754</v>
      </c>
      <c r="C761" s="3" t="str">
        <f>IFERROR(__xludf.DUMMYFUNCTION("GOOGLETRANSLATE(B761,""ID"",""EN"")"),"owalaaaaahhh hahahahahhahahahaha compensation gimanaaaaaaaaa existing kinds regulars loss of his weve come bambaaaaaanggggggggg that your office takes charge gag gag use when tired deh")</f>
        <v>owalaaaaahhh hahahahahhahahahaha compensation gimanaaaaaaaaa existing kinds regulars loss of his weve come bambaaaaaanggggggggg that your office takes charge gag gag use when tired deh</v>
      </c>
    </row>
    <row r="762" ht="15.75" customHeight="1">
      <c r="A762" s="1">
        <v>769.0</v>
      </c>
      <c r="B762" s="3" t="s">
        <v>755</v>
      </c>
      <c r="C762" s="3" t="str">
        <f>IFERROR(__xludf.DUMMYFUNCTION("GOOGLETRANSLATE(B762,""ID"",""EN"")"),"astagaaa there was a drama that aired after Firda's toefl fried rice now Telkomsel Indihome was enlivened by Cashback")</f>
        <v>astagaaa there was a drama that aired after Firda's toefl fried rice now Telkomsel Indihome was enlivened by Cashback</v>
      </c>
    </row>
    <row r="763" ht="15.75" customHeight="1">
      <c r="A763" s="1">
        <v>770.0</v>
      </c>
      <c r="B763" s="3" t="s">
        <v>756</v>
      </c>
      <c r="C763" s="3" t="str">
        <f>IFERROR(__xludf.DUMMYFUNCTION("GOOGLETRANSLATE(B763,""ID"",""EN"")"),"eah indihome telkomsel again problematic")</f>
        <v>eah indihome telkomsel again problematic</v>
      </c>
    </row>
    <row r="764" ht="15.75" customHeight="1">
      <c r="A764" s="1">
        <v>771.0</v>
      </c>
      <c r="B764" s="3" t="s">
        <v>757</v>
      </c>
      <c r="C764" s="3" t="str">
        <f>IFERROR(__xludf.DUMMYFUNCTION("GOOGLETRANSLATE(B764,""ID"",""EN"")"),"The most solid combo wifi indihome and family use TELKOMSEL SEDAP")</f>
        <v>The most solid combo wifi indihome and family use TELKOMSEL SEDAP</v>
      </c>
    </row>
    <row r="765" ht="15.75" customHeight="1">
      <c r="A765" s="1">
        <v>772.0</v>
      </c>
      <c r="B765" s="3" t="s">
        <v>758</v>
      </c>
      <c r="C765" s="3" t="str">
        <f>IFERROR(__xludf.DUMMYFUNCTION("GOOGLETRANSLATE(B765,""ID"",""EN"")"),"Indihome and Telkomsel had a disruption of repair networks carried out")</f>
        <v>Indihome and Telkomsel had a disruption of repair networks carried out</v>
      </c>
    </row>
    <row r="766" ht="15.75" customHeight="1">
      <c r="A766" s="1">
        <v>773.0</v>
      </c>
      <c r="B766" s="3" t="s">
        <v>759</v>
      </c>
      <c r="C766" s="3" t="str">
        <f>IFERROR(__xludf.DUMMYFUNCTION("GOOGLETRANSLATE(B766,""ID"",""EN"")"),"telkomsel indihome just fight it")</f>
        <v>telkomsel indihome just fight it</v>
      </c>
    </row>
    <row r="767" ht="15.75" customHeight="1">
      <c r="A767" s="1">
        <v>774.0</v>
      </c>
      <c r="B767" s="3" t="s">
        <v>760</v>
      </c>
      <c r="C767" s="3" t="str">
        <f>IFERROR(__xludf.DUMMYFUNCTION("GOOGLETRANSLATE(B767,""ID"",""EN"")"),"Indihome and Telkomsel Defeat really")</f>
        <v>Indihome and Telkomsel Defeat really</v>
      </c>
    </row>
    <row r="768" ht="15.75" customHeight="1">
      <c r="A768" s="1">
        <v>775.0</v>
      </c>
      <c r="B768" s="3" t="s">
        <v>761</v>
      </c>
      <c r="C768" s="3" t="str">
        <f>IFERROR(__xludf.DUMMYFUNCTION("GOOGLETRANSLATE(B768,""ID"",""EN"")"),"indeed you think you imagine it I have used Indihome using Telkomsel")</f>
        <v>indeed you think you imagine it I have used Indihome using Telkomsel</v>
      </c>
    </row>
    <row r="769" ht="15.75" customHeight="1">
      <c r="A769" s="1">
        <v>776.0</v>
      </c>
      <c r="B769" s="3" t="s">
        <v>762</v>
      </c>
      <c r="C769" s="3" t="str">
        <f>IFERROR(__xludf.DUMMYFUNCTION("GOOGLETRANSLATE(B769,""ID"",""EN"")"),"Watching Hospital Playlist Special But Internet Connection Bad Thank You Telkomsel Thank You Indihome")</f>
        <v>Watching Hospital Playlist Special But Internet Connection Bad Thank You Telkomsel Thank You Indihome</v>
      </c>
    </row>
    <row r="770" ht="15.75" customHeight="1">
      <c r="A770" s="1">
        <v>777.0</v>
      </c>
      <c r="B770" s="3" t="s">
        <v>763</v>
      </c>
      <c r="C770" s="3" t="str">
        <f>IFERROR(__xludf.DUMMYFUNCTION("GOOGLETRANSLATE(B770,""ID"",""EN"")"),"I think it's only indihome with Telkomsel, it turns out that I also participated in")</f>
        <v>I think it's only indihome with Telkomsel, it turns out that I also participated in</v>
      </c>
    </row>
    <row r="771" ht="15.75" customHeight="1">
      <c r="A771" s="1">
        <v>778.0</v>
      </c>
      <c r="B771" s="3" t="s">
        <v>764</v>
      </c>
      <c r="C771" s="3" t="str">
        <f>IFERROR(__xludf.DUMMYFUNCTION("GOOGLETRANSLATE(B771,""ID"",""EN"")"),"aaaa sebaan I also use telkomsel wifi house using indihome telkomsel no signal at all if the wifi can still be good even though it's slow")</f>
        <v>aaaa sebaan I also use telkomsel wifi house using indihome telkomsel no signal at all if the wifi can still be good even though it's slow</v>
      </c>
    </row>
    <row r="772" ht="15.75" customHeight="1">
      <c r="A772" s="1">
        <v>779.0</v>
      </c>
      <c r="B772" s="3" t="s">
        <v>765</v>
      </c>
      <c r="C772" s="3" t="str">
        <f>IFERROR(__xludf.DUMMYFUNCTION("GOOGLETRANSLATE(B772,""ID"",""EN"")"),"btw there have been appreciation from Telkomsel I have already known indihome kasi appreciation fuck")</f>
        <v>btw there have been appreciation from Telkomsel I have already known indihome kasi appreciation fuck</v>
      </c>
    </row>
    <row r="773" ht="15.75" customHeight="1">
      <c r="A773" s="1">
        <v>780.0</v>
      </c>
      <c r="B773" s="3" t="s">
        <v>766</v>
      </c>
      <c r="C773" s="3" t="str">
        <f>IFERROR(__xludf.DUMMYFUNCTION("GOOGLETRANSLATE(B773,""ID"",""EN"")"),"this telkomsel follows nerf like indihome what is what")</f>
        <v>this telkomsel follows nerf like indihome what is what</v>
      </c>
    </row>
    <row r="774" ht="15.75" customHeight="1">
      <c r="A774" s="1">
        <v>781.0</v>
      </c>
      <c r="B774" s="3" t="s">
        <v>767</v>
      </c>
      <c r="C774" s="3" t="str">
        <f>IFERROR(__xludf.DUMMYFUNCTION("GOOGLETRANSLATE(B774,""ID"",""EN"")"),"The same signal ngehek")</f>
        <v>The same signal ngehek</v>
      </c>
    </row>
    <row r="775" ht="15.75" customHeight="1">
      <c r="A775" s="1">
        <v>782.0</v>
      </c>
      <c r="B775" s="3" t="s">
        <v>768</v>
      </c>
      <c r="C775" s="3" t="str">
        <f>IFERROR(__xludf.DUMMYFUNCTION("GOOGLETRANSLATE(B775,""ID"",""EN"")"),"telkomsel down indihome down this indosat kok joined an too")</f>
        <v>telkomsel down indihome down this indosat kok joined an too</v>
      </c>
    </row>
    <row r="776" ht="15.75" customHeight="1">
      <c r="A776" s="1">
        <v>783.0</v>
      </c>
      <c r="B776" s="3" t="s">
        <v>769</v>
      </c>
      <c r="C776" s="3" t="str">
        <f>IFERROR(__xludf.DUMMYFUNCTION("GOOGLETRANSLATE(B776,""ID"",""EN"")"),"tireless maintenance in overcoming marine fundamentals yesterday")</f>
        <v>tireless maintenance in overcoming marine fundamentals yesterday</v>
      </c>
    </row>
    <row r="777" ht="15.75" customHeight="1">
      <c r="A777" s="1">
        <v>784.0</v>
      </c>
      <c r="B777" s="3" t="s">
        <v>770</v>
      </c>
      <c r="C777" s="3" t="str">
        <f>IFERROR(__xludf.DUMMYFUNCTION("GOOGLETRANSLATE(B777,""ID"",""EN"")"),"Indihome Ngadat Telkomsel Selet Indosat Melu Melu Ngadat Even though this is the city of Ngene Kok Meh Gawe Silicon Valley")</f>
        <v>Indihome Ngadat Telkomsel Selet Indosat Melu Melu Ngadat Even though this is the city of Ngene Kok Meh Gawe Silicon Valley</v>
      </c>
    </row>
    <row r="778" ht="15.75" customHeight="1">
      <c r="A778" s="1">
        <v>785.0</v>
      </c>
      <c r="B778" s="3" t="s">
        <v>771</v>
      </c>
      <c r="C778" s="3" t="str">
        <f>IFERROR(__xludf.DUMMYFUNCTION("GOOGLETRANSLATE(B778,""ID"",""EN"")"),"Telkomsel Indihome smoothly if VPN")</f>
        <v>Telkomsel Indihome smoothly if VPN</v>
      </c>
    </row>
    <row r="779" ht="15.75" customHeight="1">
      <c r="A779" s="1">
        <v>786.0</v>
      </c>
      <c r="B779" s="3" t="s">
        <v>772</v>
      </c>
      <c r="C779" s="3" t="str">
        <f>IFERROR(__xludf.DUMMYFUNCTION("GOOGLETRANSLATE(B779,""ID"",""EN"")"),"please telkomsel as indihome again now this week makes emotions wants youban, it's already rich in the era of ngewarnetnya the buffer")</f>
        <v>please telkomsel as indihome again now this week makes emotions wants youban, it's already rich in the era of ngewarnetnya the buffer</v>
      </c>
    </row>
    <row r="780" ht="15.75" customHeight="1">
      <c r="A780" s="1">
        <v>787.0</v>
      </c>
      <c r="B780" s="3" t="s">
        <v>773</v>
      </c>
      <c r="C780" s="3" t="str">
        <f>IFERROR(__xludf.DUMMYFUNCTION("GOOGLETRANSLATE(B780,""ID"",""EN"")")," Blame this all Telkomsel and Indihome Pepek Males Bat")</f>
        <v> Blame this all Telkomsel and Indihome Pepek Males Bat</v>
      </c>
    </row>
    <row r="781" ht="15.75" customHeight="1">
      <c r="A781" s="1">
        <v>788.0</v>
      </c>
      <c r="B781" s="3" t="s">
        <v>774</v>
      </c>
      <c r="C781" s="3" t="str">
        <f>IFERROR(__xludf.DUMMYFUNCTION("GOOGLETRANSLATE(B781,""ID"",""EN"")"),"use telkomsel with indihome emg perfect combination")</f>
        <v>use telkomsel with indihome emg perfect combination</v>
      </c>
    </row>
    <row r="782" ht="15.75" customHeight="1">
      <c r="A782" s="1">
        <v>789.0</v>
      </c>
      <c r="B782" s="3" t="s">
        <v>775</v>
      </c>
      <c r="C782" s="3" t="str">
        <f>IFERROR(__xludf.DUMMYFUNCTION("GOOGLETRANSLATE(B782,""ID"",""EN"")"),"This drop again, Telkomsel is the same as Indihome")</f>
        <v>This drop again, Telkomsel is the same as Indihome</v>
      </c>
    </row>
    <row r="783" ht="15.75" customHeight="1">
      <c r="A783" s="1">
        <v>790.0</v>
      </c>
      <c r="B783" s="3" t="s">
        <v>776</v>
      </c>
      <c r="C783" s="3" t="str">
        <f>IFERROR(__xludf.DUMMYFUNCTION("GOOGLETRANSLATE(B783,""ID"",""EN"")"),"disturb")</f>
        <v>disturb</v>
      </c>
    </row>
    <row r="784" ht="15.75" customHeight="1">
      <c r="A784" s="1">
        <v>791.0</v>
      </c>
      <c r="B784" s="3" t="s">
        <v>777</v>
      </c>
      <c r="C784" s="3" t="str">
        <f>IFERROR(__xludf.DUMMYFUNCTION("GOOGLETRANSLATE(B784,""ID"",""EN"")"),"this is indihome with Telkomsel I'm a witch")</f>
        <v>this is indihome with Telkomsel I'm a witch</v>
      </c>
    </row>
    <row r="785" ht="15.75" customHeight="1">
      <c r="A785" s="1">
        <v>792.0</v>
      </c>
      <c r="B785" s="3" t="s">
        <v>778</v>
      </c>
      <c r="C785" s="3" t="str">
        <f>IFERROR(__xludf.DUMMYFUNCTION("GOOGLETRANSLATE(B785,""ID"",""EN"")"),"iiihh yeah definitely use indihome telkomsel")</f>
        <v>iiihh yeah definitely use indihome telkomsel</v>
      </c>
    </row>
    <row r="786" ht="15.75" customHeight="1">
      <c r="A786" s="1">
        <v>793.0</v>
      </c>
      <c r="B786" s="3" t="s">
        <v>779</v>
      </c>
      <c r="C786" s="3" t="str">
        <f>IFERROR(__xludf.DUMMYFUNCTION("GOOGLETRANSLATE(B786,""ID"",""EN"")"),"wifi use indihome data using telkomsel nuhun pisan fast pisan ieu")</f>
        <v>wifi use indihome data using telkomsel nuhun pisan fast pisan ieu</v>
      </c>
    </row>
    <row r="787" ht="15.75" customHeight="1">
      <c r="A787" s="1">
        <v>794.0</v>
      </c>
      <c r="B787" s="3" t="s">
        <v>780</v>
      </c>
      <c r="C787" s="3" t="str">
        <f>IFERROR(__xludf.DUMMYFUNCTION("GOOGLETRANSLATE(B787,""ID"",""EN"")"),"It should be when the operator is as big as and all his children on this error when the other provider operator is in the fanfare marketing tbk instead of diem aeee")</f>
        <v>It should be when the operator is as big as and all his children on this error when the other provider operator is in the fanfare marketing tbk instead of diem aeee</v>
      </c>
    </row>
    <row r="788" ht="15.75" customHeight="1">
      <c r="A788" s="1">
        <v>795.0</v>
      </c>
      <c r="B788" s="3" t="s">
        <v>781</v>
      </c>
      <c r="C788" s="3" t="str">
        <f>IFERROR(__xludf.DUMMYFUNCTION("GOOGLETRANSLATE(B788,""ID"",""EN"")"),"Tomorrow Indihome Same Telkomsel Really Will LEGAL DARITADI INDIHOME UDH START LEGAL YAAMPUN")</f>
        <v>Tomorrow Indihome Same Telkomsel Really Will LEGAL DARITADI INDIHOME UDH START LEGAL YAAMPUN</v>
      </c>
    </row>
    <row r="789" ht="15.75" customHeight="1">
      <c r="A789" s="1">
        <v>796.0</v>
      </c>
      <c r="B789" s="3" t="s">
        <v>782</v>
      </c>
      <c r="C789" s="3" t="str">
        <f>IFERROR(__xludf.DUMMYFUNCTION("GOOGLETRANSLATE(B789,""ID"",""EN"")"),"new telkomsel internet ngeh also disturbed can be accessed at all Kirain Indihome")</f>
        <v>new telkomsel internet ngeh also disturbed can be accessed at all Kirain Indihome</v>
      </c>
    </row>
    <row r="790" ht="15.75" customHeight="1">
      <c r="A790" s="1">
        <v>797.0</v>
      </c>
      <c r="B790" s="3" t="s">
        <v>783</v>
      </c>
      <c r="C790" s="3" t="str">
        <f>IFERROR(__xludf.DUMMYFUNCTION("GOOGLETRANSLATE(B790,""ID"",""EN"")"),"indihome telkomsel back normal")</f>
        <v>indihome telkomsel back normal</v>
      </c>
    </row>
    <row r="791" ht="15.75" customHeight="1">
      <c r="A791" s="1">
        <v>798.0</v>
      </c>
      <c r="B791" s="3" t="s">
        <v>784</v>
      </c>
      <c r="C791" s="3" t="str">
        <f>IFERROR(__xludf.DUMMYFUNCTION("GOOGLETRANSLATE(B791,""ID"",""EN"")"),"please indihome and telkomsel when it's normal")</f>
        <v>please indihome and telkomsel when it's normal</v>
      </c>
    </row>
    <row r="792" ht="15.75" customHeight="1">
      <c r="A792" s="1">
        <v>799.0</v>
      </c>
      <c r="B792" s="3" t="s">
        <v>785</v>
      </c>
      <c r="C792" s="3" t="str">
        <f>IFERROR(__xludf.DUMMYFUNCTION("GOOGLETRANSLATE(B792,""ID"",""EN"")"),"there is a Habar Jar Indihome Telkomsel and Indosat gets lost network from the date until the beginning of the longitude of Wal")</f>
        <v>there is a Habar Jar Indihome Telkomsel and Indosat gets lost network from the date until the beginning of the longitude of Wal</v>
      </c>
    </row>
    <row r="793" ht="15.75" customHeight="1">
      <c r="A793" s="1">
        <v>800.0</v>
      </c>
      <c r="B793" s="3" t="s">
        <v>786</v>
      </c>
      <c r="C793" s="3" t="str">
        <f>IFERROR(__xludf.DUMMYFUNCTION("GOOGLETRANSLATE(B793,""ID"",""EN"")"),"Plis ntar when Iday please really indihome with telkomsel, no problem")</f>
        <v>Plis ntar when Iday please really indihome with telkomsel, no problem</v>
      </c>
    </row>
    <row r="794" ht="15.75" customHeight="1">
      <c r="A794" s="1">
        <v>801.0</v>
      </c>
      <c r="B794" s="3" t="s">
        <v>787</v>
      </c>
      <c r="C794" s="3" t="str">
        <f>IFERROR(__xludf.DUMMYFUNCTION("GOOGLETRANSLATE(B794,""ID"",""EN"")"),"the appointment mulu is slow ask for forgiveness")</f>
        <v>the appointment mulu is slow ask for forgiveness</v>
      </c>
    </row>
    <row r="795" ht="15.75" customHeight="1">
      <c r="A795" s="1">
        <v>802.0</v>
      </c>
      <c r="B795" s="3" t="s">
        <v>788</v>
      </c>
      <c r="C795" s="3" t="str">
        <f>IFERROR(__xludf.DUMMYFUNCTION("GOOGLETRANSLATE(B795,""ID"",""EN"")"),"Honest can't be a network and fitting the disturbance or there is no problem, it's always battered")</f>
        <v>Honest can't be a network and fitting the disturbance or there is no problem, it's always battered</v>
      </c>
    </row>
    <row r="796" ht="15.75" customHeight="1">
      <c r="A796" s="1">
        <v>803.0</v>
      </c>
      <c r="B796" s="3" t="s">
        <v>789</v>
      </c>
      <c r="C796" s="3" t="str">
        <f>IFERROR(__xludf.DUMMYFUNCTION("GOOGLETRANSLATE(B796,""ID"",""EN"")"),"wifi indihome provider telkomsel congratulations you become a goa man")</f>
        <v>wifi indihome provider telkomsel congratulations you become a goa man</v>
      </c>
    </row>
    <row r="797" ht="15.75" customHeight="1">
      <c r="A797" s="1">
        <v>804.0</v>
      </c>
      <c r="B797" s="3" t="s">
        <v>790</v>
      </c>
      <c r="C797" s="3" t="str">
        <f>IFERROR(__xludf.DUMMYFUNCTION("GOOGLETRANSLATE(B797,""ID"",""EN"")"),"this is Telkomsel with Indihome how come at all")</f>
        <v>this is Telkomsel with Indihome how come at all</v>
      </c>
    </row>
    <row r="798" ht="15.75" customHeight="1">
      <c r="A798" s="1">
        <v>805.0</v>
      </c>
      <c r="B798" s="3" t="s">
        <v>791</v>
      </c>
      <c r="C798" s="3" t="str">
        <f>IFERROR(__xludf.DUMMYFUNCTION("GOOGLETRANSLATE(B798,""ID"",""EN"")")," It is precisely because I don't say specifically the policy is how it makes a narrative of waking up so it's a fierce from the beginning of IndiHome to talk about Telkomsel")</f>
        <v> It is precisely because I don't say specifically the policy is how it makes a narrative of waking up so it's a fierce from the beginning of IndiHome to talk about Telkomsel</v>
      </c>
    </row>
    <row r="799" ht="15.75" customHeight="1">
      <c r="A799" s="1">
        <v>806.0</v>
      </c>
      <c r="B799" s="3" t="s">
        <v>792</v>
      </c>
      <c r="C799" s="3" t="str">
        <f>IFERROR(__xludf.DUMMYFUNCTION("GOOGLETRANSLATE(B799,""ID"",""EN"")"),"Wingi Telkomsel Sak Indihome Saiki PLN Hmm")</f>
        <v>Wingi Telkomsel Sak Indihome Saiki PLN Hmm</v>
      </c>
    </row>
    <row r="800" ht="15.75" customHeight="1">
      <c r="A800" s="1">
        <v>807.0</v>
      </c>
      <c r="B800" s="3" t="s">
        <v>793</v>
      </c>
      <c r="C800" s="3" t="str">
        <f>IFERROR(__xludf.DUMMYFUNCTION("GOOGLETRANSLATE(B800,""ID"",""EN"")")," all because it makes it riot")</f>
        <v> all because it makes it riot</v>
      </c>
    </row>
    <row r="801" ht="15.75" customHeight="1">
      <c r="A801" s="1">
        <v>808.0</v>
      </c>
      <c r="B801" s="3" t="s">
        <v>794</v>
      </c>
      <c r="C801" s="3" t="str">
        <f>IFERROR(__xludf.DUMMYFUNCTION("GOOGLETRANSLATE(B801,""ID"",""EN"")"),"indihome telkomsel dog how if kabtor grilled")</f>
        <v>indihome telkomsel dog how if kabtor grilled</v>
      </c>
    </row>
    <row r="802" ht="15.75" customHeight="1">
      <c r="A802" s="1">
        <v>810.0</v>
      </c>
      <c r="B802" s="3" t="s">
        <v>795</v>
      </c>
      <c r="C802" s="3" t="str">
        <f>IFERROR(__xludf.DUMMYFUNCTION("GOOGLETRANSLATE(B802,""ID"",""EN"")"),"slowly Indihome and Telkomsel")</f>
        <v>slowly Indihome and Telkomsel</v>
      </c>
    </row>
    <row r="803" ht="15.75" customHeight="1">
      <c r="A803" s="1">
        <v>811.0</v>
      </c>
      <c r="B803" s="3" t="s">
        <v>796</v>
      </c>
      <c r="C803" s="3" t="str">
        <f>IFERROR(__xludf.DUMMYFUNCTION("GOOGLETRANSLATE(B803,""ID"",""EN"")"),"Telkomsel Indihome Kek Taik")</f>
        <v>Telkomsel Indihome Kek Taik</v>
      </c>
    </row>
    <row r="804" ht="15.75" customHeight="1">
      <c r="A804" s="1">
        <v>812.0</v>
      </c>
      <c r="B804" s="3" t="s">
        <v>797</v>
      </c>
      <c r="C804" s="3" t="str">
        <f>IFERROR(__xludf.DUMMYFUNCTION("GOOGLETRANSLATE(B804,""ID"",""EN"")"),"telkomsel indihome gmn my task is a lot of oath for God there is a deadline later using data can't be wifi halah dog")</f>
        <v>telkomsel indihome gmn my task is a lot of oath for God there is a deadline later using data can't be wifi halah dog</v>
      </c>
    </row>
    <row r="805" ht="15.75" customHeight="1">
      <c r="A805" s="1">
        <v>813.0</v>
      </c>
      <c r="B805" s="3" t="s">
        <v>798</v>
      </c>
      <c r="C805" s="3" t="str">
        <f>IFERROR(__xludf.DUMMYFUNCTION("GOOGLETRANSLATE(B805,""ID"",""EN"")"),"indihome with telkomsel ngeta siii is really hard")</f>
        <v>indihome with telkomsel ngeta siii is really hard</v>
      </c>
    </row>
    <row r="806" ht="15.75" customHeight="1">
      <c r="A806" s="1">
        <v>814.0</v>
      </c>
      <c r="B806" s="3" t="s">
        <v>799</v>
      </c>
      <c r="C806" s="3" t="str">
        <f>IFERROR(__xludf.DUMMYFUNCTION("GOOGLETRANSLATE(B806,""ID"",""EN"")"),"Dog Is Indihome Dick Telkomsel Dick")</f>
        <v>Dog Is Indihome Dick Telkomsel Dick</v>
      </c>
    </row>
    <row r="807" ht="15.75" customHeight="1">
      <c r="A807" s="1">
        <v>815.0</v>
      </c>
      <c r="B807" s="3" t="s">
        <v>800</v>
      </c>
      <c r="C807" s="3" t="str">
        <f>IFERROR(__xludf.DUMMYFUNCTION("GOOGLETRANSLATE(B807,""ID"",""EN"")"),"WiFi Indihome Tanners Telkomsel Cards")</f>
        <v>WiFi Indihome Tanners Telkomsel Cards</v>
      </c>
    </row>
    <row r="808" ht="15.75" customHeight="1">
      <c r="A808" s="1">
        <v>816.0</v>
      </c>
      <c r="B808" s="3" t="s">
        <v>801</v>
      </c>
      <c r="C808" s="3" t="str">
        <f>IFERROR(__xludf.DUMMYFUNCTION("GOOGLETRANSLATE(B808,""ID"",""EN"")"),"wifi use indihome data using telkomsel")</f>
        <v>wifi use indihome data using telkomsel</v>
      </c>
    </row>
    <row r="809" ht="15.75" customHeight="1">
      <c r="A809" s="1">
        <v>817.0</v>
      </c>
      <c r="B809" s="3" t="s">
        <v>802</v>
      </c>
      <c r="C809" s="3" t="str">
        <f>IFERROR(__xludf.DUMMYFUNCTION("GOOGLETRANSLATE(B809,""ID"",""EN"")"),"telkomsel twitter admin is equal to indihome when it's about to think of mentally")</f>
        <v>telkomsel twitter admin is equal to indihome when it's about to think of mentally</v>
      </c>
    </row>
    <row r="810" ht="15.75" customHeight="1">
      <c r="A810" s="1">
        <v>818.0</v>
      </c>
      <c r="B810" s="3" t="s">
        <v>803</v>
      </c>
      <c r="C810" s="3" t="str">
        <f>IFERROR(__xludf.DUMMYFUNCTION("GOOGLETRANSLATE(B810,""ID"",""EN"")")," igalhu burial provider using sis")</f>
        <v> igalhu burial provider using sis</v>
      </c>
    </row>
    <row r="811" ht="15.75" customHeight="1">
      <c r="A811" s="1">
        <v>819.0</v>
      </c>
      <c r="B811" s="3" t="s">
        <v>804</v>
      </c>
      <c r="C811" s="3" t="str">
        <f>IFERROR(__xludf.DUMMYFUNCTION("GOOGLETRANSLATE(B811,""ID"",""EN"")"),"When You Use Indihome Telkomsel and Jenius and You Can Even Tell Which One All Them Having Trouble")</f>
        <v>When You Use Indihome Telkomsel and Jenius and You Can Even Tell Which One All Them Having Trouble</v>
      </c>
    </row>
    <row r="812" ht="15.75" customHeight="1">
      <c r="A812" s="1">
        <v>820.0</v>
      </c>
      <c r="B812" s="3" t="s">
        <v>805</v>
      </c>
      <c r="C812" s="3" t="str">
        <f>IFERROR(__xludf.DUMMYFUNCTION("GOOGLETRANSLATE(B812,""ID"",""EN"")"),"emg really tomorrow indihome with telkomsel dead totally until this is my mother talking to be afraid of victims of Tiktok")</f>
        <v>emg really tomorrow indihome with telkomsel dead totally until this is my mother talking to be afraid of victims of Tiktok</v>
      </c>
    </row>
    <row r="813" ht="15.75" customHeight="1">
      <c r="A813" s="1">
        <v>821.0</v>
      </c>
      <c r="B813" s="3" t="s">
        <v>806</v>
      </c>
      <c r="C813" s="3" t="str">
        <f>IFERROR(__xludf.DUMMYFUNCTION("GOOGLETRANSLATE(B813,""ID"",""EN"")"),"Kombo stressed now the internet is using Indihome and Hapenya using Telkomsel even though Telkomsel is the best but the rich case is so gloomy")</f>
        <v>Kombo stressed now the internet is using Indihome and Hapenya using Telkomsel even though Telkomsel is the best but the rich case is so gloomy</v>
      </c>
    </row>
    <row r="814" ht="15.75" customHeight="1">
      <c r="A814" s="1">
        <v>822.0</v>
      </c>
      <c r="B814" s="3" t="s">
        <v>807</v>
      </c>
      <c r="C814" s="3" t="str">
        <f>IFERROR(__xludf.DUMMYFUNCTION("GOOGLETRANSLATE(B814,""ID"",""EN"")"),"wifi indihome how oiiii ngeleg bet dah my semarang exactly dekangan kampangan deket me using telkomsel middle of a big city instead I use wifi indihome then I have to change the card or gmn please fix the telkomsel network area of ​​the sampangan area")</f>
        <v>wifi indihome how oiiii ngeleg bet dah my semarang exactly dekangan kampangan deket me using telkomsel middle of a big city instead I use wifi indihome then I have to change the card or gmn please fix the telkomsel network area of ​​the sampangan area</v>
      </c>
    </row>
    <row r="815" ht="15.75" customHeight="1">
      <c r="A815" s="1">
        <v>823.0</v>
      </c>
      <c r="B815" s="3" t="s">
        <v>808</v>
      </c>
      <c r="C815" s="3" t="str">
        <f>IFERROR(__xludf.DUMMYFUNCTION("GOOGLETRANSLATE(B815,""ID"",""EN"")"),"Halahh")</f>
        <v>Halahh</v>
      </c>
    </row>
    <row r="816" ht="15.75" customHeight="1">
      <c r="A816" s="1">
        <v>824.0</v>
      </c>
      <c r="B816" s="3" t="s">
        <v>809</v>
      </c>
      <c r="C816" s="3" t="str">
        <f>IFERROR(__xludf.DUMMYFUNCTION("GOOGLETRANSLATE(B816,""ID"",""EN"")"),"a little if it's wrong until rebuing")</f>
        <v>a little if it's wrong until rebuing</v>
      </c>
    </row>
    <row r="817" ht="15.75" customHeight="1">
      <c r="A817" s="1">
        <v>825.0</v>
      </c>
      <c r="B817" s="3" t="s">
        <v>810</v>
      </c>
      <c r="C817" s="3" t="str">
        <f>IFERROR(__xludf.DUMMYFUNCTION("GOOGLETRANSLATE(B817,""ID"",""EN"")"),"ehh, how come it's good")</f>
        <v>ehh, how come it's good</v>
      </c>
    </row>
    <row r="818" ht="15.75" customHeight="1">
      <c r="A818" s="1">
        <v>826.0</v>
      </c>
      <c r="B818" s="3" t="s">
        <v>811</v>
      </c>
      <c r="C818" s="3" t="str">
        <f>IFERROR(__xludf.DUMMYFUNCTION("GOOGLETRANSLATE(B818,""ID"",""EN"")"),"Had circulated the issue of the breakup of the underwater cable which caused the internet network Indihome and Telkomsel to be disturbed due to being bitten by sharks since Sunday afternoon")</f>
        <v>Had circulated the issue of the breakup of the underwater cable which caused the internet network Indihome and Telkomsel to be disturbed due to being bitten by sharks since Sunday afternoon</v>
      </c>
    </row>
    <row r="819" ht="15.75" customHeight="1">
      <c r="A819" s="1">
        <v>827.0</v>
      </c>
      <c r="B819" s="3" t="s">
        <v>812</v>
      </c>
      <c r="C819" s="3" t="str">
        <f>IFERROR(__xludf.DUMMYFUNCTION("GOOGLETRANSLATE(B819,""ID"",""EN"")"),"wifi indihome how oiiii ngeleg bet dah I'm semarang exactly the sampangan using telkomsel just the leg can then change the card or gmn it's really patient a few days please hahhhhh")</f>
        <v>wifi indihome how oiiii ngeleg bet dah I'm semarang exactly the sampangan using telkomsel just the leg can then change the card or gmn it's really patient a few days please hahhhhh</v>
      </c>
    </row>
    <row r="820" ht="15.75" customHeight="1">
      <c r="A820" s="1">
        <v>828.0</v>
      </c>
      <c r="B820" s="3" t="s">
        <v>813</v>
      </c>
      <c r="C820" s="3" t="str">
        <f>IFERROR(__xludf.DUMMYFUNCTION("GOOGLETRANSLATE(B820,""ID"",""EN"")"),"wifi indihome how oiiii ngeleg bet already semarang exactly the sampangan using telkomsel just the leg then I have to replace the card or gmn severe long so far")</f>
        <v>wifi indihome how oiiii ngeleg bet already semarang exactly the sampangan using telkomsel just the leg then I have to replace the card or gmn severe long so far</v>
      </c>
    </row>
    <row r="821" ht="15.75" customHeight="1">
      <c r="A821" s="1">
        <v>829.0</v>
      </c>
      <c r="B821" s="3" t="s">
        <v>814</v>
      </c>
      <c r="C821" s="3" t="str">
        <f>IFERROR(__xludf.DUMMYFUNCTION("GOOGLETRANSLATE(B821,""ID"",""EN"")"),"Untung BKN Cutomer Indihome or Telkomsel")</f>
        <v>Untung BKN Cutomer Indihome or Telkomsel</v>
      </c>
    </row>
    <row r="822" ht="15.75" customHeight="1">
      <c r="A822" s="1">
        <v>830.0</v>
      </c>
      <c r="B822" s="3" t="s">
        <v>815</v>
      </c>
      <c r="C822" s="3" t="str">
        <f>IFERROR(__xludf.DUMMYFUNCTION("GOOGLETRANSLATE(B822,""ID"",""EN"")"),"this serious indihome with telkomsel is still not really what it's")</f>
        <v>this serious indihome with telkomsel is still not really what it's</v>
      </c>
    </row>
    <row r="823" ht="15.75" customHeight="1">
      <c r="A823" s="1">
        <v>831.0</v>
      </c>
      <c r="B823" s="3" t="s">
        <v>816</v>
      </c>
      <c r="C823" s="3" t="str">
        <f>IFERROR(__xludf.DUMMYFUNCTION("GOOGLETRANSLATE(B823,""ID"",""EN"")")," Cipeng from Friday night, complaint and still slowly, Indihome and Telkomsel users want to give up")</f>
        <v> Cipeng from Friday night, complaint and still slowly, Indihome and Telkomsel users want to give up</v>
      </c>
    </row>
    <row r="824" ht="15.75" customHeight="1">
      <c r="A824" s="1">
        <v>832.0</v>
      </c>
      <c r="B824" s="3" t="s">
        <v>817</v>
      </c>
      <c r="C824" s="3" t="str">
        <f>IFERROR(__xludf.DUMMYFUNCTION("GOOGLETRANSLATE(B824,""ID"",""EN"")"),"Card user compensation for the data package min if Indihome has received a penalty bill payment postponed which uses the extension of the active period of the package")</f>
        <v>Card user compensation for the data package min if Indihome has received a penalty bill payment postponed which uses the extension of the active period of the package</v>
      </c>
    </row>
    <row r="825" ht="15.75" customHeight="1">
      <c r="A825" s="1">
        <v>833.0</v>
      </c>
      <c r="B825" s="3" t="s">
        <v>818</v>
      </c>
      <c r="C825" s="3" t="str">
        <f>IFERROR(__xludf.DUMMYFUNCTION("GOOGLETRANSLATE(B825,""ID"",""EN"")"),"this is an indihome telkomsel error or my airpods")</f>
        <v>this is an indihome telkomsel error or my airpods</v>
      </c>
    </row>
    <row r="826" ht="15.75" customHeight="1">
      <c r="A826" s="1">
        <v>834.0</v>
      </c>
      <c r="B826" s="3" t="s">
        <v>819</v>
      </c>
      <c r="C826" s="3" t="str">
        <f>IFERROR(__xludf.DUMMYFUNCTION("GOOGLETRANSLATE(B826,""ID"",""EN"")")," kkkk yes was bitten on sharks in batam at night last night so indihome telkomsel was the same as yesterday")</f>
        <v> kkkk yes was bitten on sharks in batam at night last night so indihome telkomsel was the same as yesterday</v>
      </c>
    </row>
    <row r="827" ht="15.75" customHeight="1">
      <c r="A827" s="1">
        <v>835.0</v>
      </c>
      <c r="B827" s="3" t="s">
        <v>820</v>
      </c>
      <c r="C827" s="3" t="str">
        <f>IFERROR(__xludf.DUMMYFUNCTION("GOOGLETRANSLATE(B827,""ID"",""EN"")"),"SIPLAH MUST CONSIDER Moving Really Keok Pake Telkomsel Together with Indihome Wkwk")</f>
        <v>SIPLAH MUST CONSIDER Moving Really Keok Pake Telkomsel Together with Indihome Wkwk</v>
      </c>
    </row>
    <row r="828" ht="15.75" customHeight="1">
      <c r="A828" s="1">
        <v>836.0</v>
      </c>
      <c r="B828" s="3" t="s">
        <v>821</v>
      </c>
      <c r="C828" s="3" t="str">
        <f>IFERROR(__xludf.DUMMYFUNCTION("GOOGLETRANSLATE(B828,""ID"",""EN"")"),"the dempation of junior high school has not been able to nntn netflix really gaaa indihome and telkomsel")</f>
        <v>the dempation of junior high school has not been able to nntn netflix really gaaa indihome and telkomsel</v>
      </c>
    </row>
    <row r="829" ht="15.75" customHeight="1">
      <c r="A829" s="1">
        <v>837.0</v>
      </c>
      <c r="B829" s="3" t="s">
        <v>822</v>
      </c>
      <c r="C829" s="3" t="str">
        <f>IFERROR(__xludf.DUMMYFUNCTION("GOOGLETRANSLATE(B829,""ID"",""EN"")"),"Telkomsel claims all services are normal again")</f>
        <v>Telkomsel claims all services are normal again</v>
      </c>
    </row>
    <row r="830" ht="15.75" customHeight="1">
      <c r="A830" s="1">
        <v>838.0</v>
      </c>
      <c r="B830" s="3" t="s">
        <v>823</v>
      </c>
      <c r="C830" s="3" t="str">
        <f>IFERROR(__xludf.DUMMYFUNCTION("GOOGLETRANSLATE(B830,""ID"",""EN"")")," Miqoru Papua used to be IndiHome and Telkomsel died a month can't compensate anything")</f>
        <v> Miqoru Papua used to be IndiHome and Telkomsel died a month can't compensate anything</v>
      </c>
    </row>
    <row r="831" ht="15.75" customHeight="1">
      <c r="A831" s="1">
        <v>839.0</v>
      </c>
      <c r="B831" s="3" t="s">
        <v>824</v>
      </c>
      <c r="C831" s="3" t="str">
        <f>IFERROR(__xludf.DUMMYFUNCTION("GOOGLETRANSLATE(B831,""ID"",""EN"")"),"Telkom Cable Repair It takes a month what kaga goiter using telkomsel with indihome")</f>
        <v>Telkom Cable Repair It takes a month what kaga goiter using telkomsel with indihome</v>
      </c>
    </row>
    <row r="832" ht="15.75" customHeight="1">
      <c r="A832" s="1">
        <v>840.0</v>
      </c>
      <c r="B832" s="3" t="s">
        <v>825</v>
      </c>
      <c r="C832" s="3" t="str">
        <f>IFERROR(__xludf.DUMMYFUNCTION("GOOGLETRANSLATE(B832,""ID"",""EN"")"),"Min is not September September, tomorrow Telkomsel and Indihome networks are totally dead")</f>
        <v>Min is not September September, tomorrow Telkomsel and Indihome networks are totally dead</v>
      </c>
    </row>
    <row r="833" ht="15.75" customHeight="1">
      <c r="A833" s="1">
        <v>841.0</v>
      </c>
      <c r="B833" s="3" t="s">
        <v>826</v>
      </c>
      <c r="C833" s="3" t="str">
        <f>IFERROR(__xludf.DUMMYFUNCTION("GOOGLETRANSLATE(B833,""ID"",""EN"")")," PBG continues to mean Make Telkomsel IndiHome told to go to it too, it's also explained")</f>
        <v> PBG continues to mean Make Telkomsel IndiHome told to go to it too, it's also explained</v>
      </c>
    </row>
    <row r="834" ht="15.75" customHeight="1">
      <c r="A834" s="1">
        <v>842.0</v>
      </c>
      <c r="B834" s="3" t="s">
        <v>827</v>
      </c>
      <c r="C834" s="3" t="str">
        <f>IFERROR(__xludf.DUMMYFUNCTION("GOOGLETRANSLATE(B834,""ID"",""EN"")"),"Just now, I have spent GB the quota of buying other providers gara gara gara indihome amp telkomsel sometimes slowly paid indihome a month RB but semalem for netflixan can only have compensation for the bill next month")</f>
        <v>Just now, I have spent GB the quota of buying other providers gara gara gara indihome amp telkomsel sometimes slowly paid indihome a month RB but semalem for netflixan can only have compensation for the bill next month</v>
      </c>
    </row>
    <row r="835" ht="15.75" customHeight="1">
      <c r="A835" s="1">
        <v>843.0</v>
      </c>
      <c r="B835" s="3" t="s">
        <v>828</v>
      </c>
      <c r="C835" s="3" t="str">
        <f>IFERROR(__xludf.DUMMYFUNCTION("GOOGLETRANSLATE(B835,""ID"",""EN"")"),"IndiHome Telkomsel is better used as a national holiday")</f>
        <v>IndiHome Telkomsel is better used as a national holiday</v>
      </c>
    </row>
    <row r="836" ht="15.75" customHeight="1">
      <c r="A836" s="1">
        <v>844.0</v>
      </c>
      <c r="B836" s="3" t="s">
        <v>829</v>
      </c>
      <c r="C836" s="3" t="str">
        <f>IFERROR(__xludf.DUMMYFUNCTION("GOOGLETRANSLATE(B836,""ID"",""EN"")"),"Duh Yuki was fast, yesterday was really fast as well as the problem could also be")</f>
        <v>Duh Yuki was fast, yesterday was really fast as well as the problem could also be</v>
      </c>
    </row>
    <row r="837" ht="15.75" customHeight="1">
      <c r="A837" s="1">
        <v>845.0</v>
      </c>
      <c r="B837" s="3" t="s">
        <v>830</v>
      </c>
      <c r="C837" s="3" t="str">
        <f>IFERROR(__xludf.DUMMYFUNCTION("GOOGLETRANSLATE(B837,""ID"",""EN"")"),"definitely use indihome telkomsel")</f>
        <v>definitely use indihome telkomsel</v>
      </c>
    </row>
    <row r="838" ht="15.75" customHeight="1">
      <c r="A838" s="1">
        <v>847.0</v>
      </c>
      <c r="B838" s="3" t="s">
        <v>831</v>
      </c>
      <c r="C838" s="3" t="str">
        <f>IFERROR(__xludf.DUMMYFUNCTION("GOOGLETRANSLATE(B838,""ID"",""EN"")"),"Telkomsel Indihome fucks")</f>
        <v>Telkomsel Indihome fucks</v>
      </c>
    </row>
    <row r="839" ht="15.75" customHeight="1">
      <c r="A839" s="1">
        <v>848.0</v>
      </c>
      <c r="B839" s="3" t="s">
        <v>832</v>
      </c>
      <c r="C839" s="3" t="str">
        <f>IFERROR(__xludf.DUMMYFUNCTION("GOOGLETRANSLATE(B839,""ID"",""EN"")")," Win Angelia Diviqyus Lgi Fix Telkomsl Indihome Can Use Telkomsel Still Lncar")</f>
        <v> Win Angelia Diviqyus Lgi Fix Telkomsl Indihome Can Use Telkomsel Still Lncar</v>
      </c>
    </row>
    <row r="840" ht="15.75" customHeight="1">
      <c r="A840" s="1">
        <v>849.0</v>
      </c>
      <c r="B840" s="3" t="s">
        <v>833</v>
      </c>
      <c r="C840" s="3" t="str">
        <f>IFERROR(__xludf.DUMMYFUNCTION("GOOGLETRANSLATE(B840,""ID"",""EN"")"),"Disruption to Javanese Sea Cable Kalimantan Jacuka Jasuka which caused Indihome and Telkomsel internet connections to experience a disturbance of a number of regions some time ago it is predicted to take about a month to repair")</f>
        <v>Disruption to Javanese Sea Cable Kalimantan Jacuka Jasuka which caused Indihome and Telkomsel internet connections to experience a disturbance of a number of regions some time ago it is predicted to take about a month to repair</v>
      </c>
    </row>
    <row r="841" ht="15.75" customHeight="1">
      <c r="A841" s="1">
        <v>850.0</v>
      </c>
      <c r="B841" s="3" t="s">
        <v>834</v>
      </c>
      <c r="C841" s="3" t="str">
        <f>IFERROR(__xludf.DUMMYFUNCTION("GOOGLETRANSLATE(B841,""ID"",""EN"")"),"Indihome Tsel Basically Telkomsel Based Signal Fix Pleek")</f>
        <v>Indihome Tsel Basically Telkomsel Based Signal Fix Pleek</v>
      </c>
    </row>
    <row r="842" ht="15.75" customHeight="1">
      <c r="A842" s="1">
        <v>851.0</v>
      </c>
      <c r="B842" s="3" t="s">
        <v>835</v>
      </c>
      <c r="C842" s="3" t="str">
        <f>IFERROR(__xludf.DUMMYFUNCTION("GOOGLETRANSLATE(B842,""ID"",""EN"")"),"Telkomsel Indihome just makes high blood pressure")</f>
        <v>Telkomsel Indihome just makes high blood pressure</v>
      </c>
    </row>
    <row r="843" ht="15.75" customHeight="1">
      <c r="A843" s="1">
        <v>852.0</v>
      </c>
      <c r="B843" s="3" t="s">
        <v>836</v>
      </c>
      <c r="C843" s="3" t="str">
        <f>IFERROR(__xludf.DUMMYFUNCTION("GOOGLETRANSLATE(B843,""ID"",""EN"")"),"the comment on telling don't complain fix not telkomsel user indihome indihome paid expensive day stress disorders is woy")</f>
        <v>the comment on telling don't complain fix not telkomsel user indihome indihome paid expensive day stress disorders is woy</v>
      </c>
    </row>
    <row r="844" ht="15.75" customHeight="1">
      <c r="A844" s="1">
        <v>853.0</v>
      </c>
      <c r="B844" s="3" t="s">
        <v>837</v>
      </c>
      <c r="C844" s="3" t="str">
        <f>IFERROR(__xludf.DUMMYFUNCTION("GOOGLETRANSLATE(B844,""ID"",""EN"")"),"want to use wifi but indihome use cellillar data but telkomsel life joke")</f>
        <v>want to use wifi but indihome use cellillar data but telkomsel life joke</v>
      </c>
    </row>
    <row r="845" ht="15.75" customHeight="1">
      <c r="A845" s="1">
        <v>854.0</v>
      </c>
      <c r="B845" s="3" t="s">
        <v>838</v>
      </c>
      <c r="C845" s="3" t="str">
        <f>IFERROR(__xludf.DUMMYFUNCTION("GOOGLETRANSLATE(B845,""ID"",""EN"")"),"It's a day down the count of customers can compensate right")</f>
        <v>It's a day down the count of customers can compensate right</v>
      </c>
    </row>
    <row r="846" ht="15.75" customHeight="1">
      <c r="A846" s="1">
        <v>855.0</v>
      </c>
      <c r="B846" s="3" t="s">
        <v>839</v>
      </c>
      <c r="C846" s="3" t="str">
        <f>IFERROR(__xludf.DUMMYFUNCTION("GOOGLETRANSLATE(B846,""ID"",""EN"")"),"      Hi sorry so it's not convenient for information or complaints about and Indihome please contact Telkom colleagues to be helped through Facebook Twitter")</f>
        <v>      Hi sorry so it's not convenient for information or complaints about and Indihome please contact Telkom colleagues to be helped through Facebook Twitter</v>
      </c>
    </row>
    <row r="847" ht="15.75" customHeight="1">
      <c r="A847" s="1">
        <v>856.0</v>
      </c>
      <c r="B847" s="3" t="s">
        <v>840</v>
      </c>
      <c r="C847" s="3" t="str">
        <f>IFERROR(__xludf.DUMMYFUNCTION("GOOGLETRANSLATE(B847,""ID"",""EN"")"),"indihome indihome lemottnya ama telkomsel ihh want a laptop hotspot also ttp hard because the internet package uses a tsell card")</f>
        <v>indihome indihome lemottnya ama telkomsel ihh want a laptop hotspot also ttp hard because the internet package uses a tsell card</v>
      </c>
    </row>
    <row r="848" ht="15.75" customHeight="1">
      <c r="A848" s="1">
        <v>857.0</v>
      </c>
      <c r="B848" s="3" t="s">
        <v>841</v>
      </c>
      <c r="C848" s="3" t="str">
        <f>IFERROR(__xludf.DUMMYFUNCTION("GOOGLETRANSLATE(B848,""ID"",""EN"")"),"hihihi where is it there is punish and reward mas bro consumers late paid to the penalties indihome telkomsel late the pulse of the dead card punish the corporation to the customer is the corporation if it hurts the customer if you can reward too")</f>
        <v>hihihi where is it there is punish and reward mas bro consumers late paid to the penalties indihome telkomsel late the pulse of the dead card punish the corporation to the customer is the corporation if it hurts the customer if you can reward too</v>
      </c>
    </row>
    <row r="849" ht="15.75" customHeight="1">
      <c r="A849" s="1">
        <v>858.0</v>
      </c>
      <c r="B849" s="3" t="s">
        <v>842</v>
      </c>
      <c r="C849" s="3" t="str">
        <f>IFERROR(__xludf.DUMMYFUNCTION("GOOGLETRANSLATE(B849,""ID"",""EN"")"),"who like to complain because IndiHome customers and Telkomsel are swollen maybe they want their salary to stop because the customer is ongoing the provider next door")</f>
        <v>who like to complain because IndiHome customers and Telkomsel are swollen maybe they want their salary to stop because the customer is ongoing the provider next door</v>
      </c>
    </row>
    <row r="850" ht="15.75" customHeight="1">
      <c r="A850" s="1">
        <v>859.0</v>
      </c>
      <c r="B850" s="3" t="s">
        <v>843</v>
      </c>
      <c r="C850" s="3" t="str">
        <f>IFERROR(__xludf.DUMMYFUNCTION("GOOGLETRANSLATE(B850,""ID"",""EN"")"),"telkomsel indihome just eat farting")</f>
        <v>telkomsel indihome just eat farting</v>
      </c>
    </row>
    <row r="851" ht="15.75" customHeight="1">
      <c r="A851" s="1">
        <v>860.0</v>
      </c>
      <c r="B851" s="3" t="s">
        <v>844</v>
      </c>
      <c r="C851" s="3" t="str">
        <f>IFERROR(__xludf.DUMMYFUNCTION("GOOGLETRANSLATE(B851,""ID"",""EN"")"),"Min why is Indihome for online games, it can just be safe, why can't it be")</f>
        <v>Min why is Indihome for online games, it can just be safe, why can't it be</v>
      </c>
    </row>
    <row r="852" ht="15.75" customHeight="1">
      <c r="A852" s="1">
        <v>861.0</v>
      </c>
      <c r="B852" s="3" t="s">
        <v>845</v>
      </c>
      <c r="C852" s="3" t="str">
        <f>IFERROR(__xludf.DUMMYFUNCTION("GOOGLETRANSLATE(B852,""ID"",""EN"")"),"the details of the complaint of your connection and indihome since the September Sunday, Ubud Bali is not stable, it just wants to get when it's not stable")</f>
        <v>the details of the complaint of your connection and indihome since the September Sunday, Ubud Bali is not stable, it just wants to get when it's not stable</v>
      </c>
    </row>
    <row r="853" ht="15.75" customHeight="1">
      <c r="A853" s="1">
        <v>862.0</v>
      </c>
      <c r="B853" s="3" t="s">
        <v>846</v>
      </c>
      <c r="C853" s="3" t="str">
        <f>IFERROR(__xludf.DUMMYFUNCTION("GOOGLETRANSLATE(B853,""ID"",""EN"")"),"kenen die again want to die how long I have added the package a week for this laptop tether you want to ngaco again")</f>
        <v>kenen die again want to die how long I have added the package a week for this laptop tether you want to ngaco again</v>
      </c>
    </row>
    <row r="854" ht="15.75" customHeight="1">
      <c r="A854" s="1">
        <v>863.0</v>
      </c>
      <c r="B854" s="3" t="s">
        <v>847</v>
      </c>
      <c r="C854" s="3" t="str">
        <f>IFERROR(__xludf.DUMMYFUNCTION("GOOGLETRANSLATE(B854,""ID"",""EN"")"),"start to improve here he said")</f>
        <v>start to improve here he said</v>
      </c>
    </row>
    <row r="855" ht="15.75" customHeight="1">
      <c r="A855" s="1">
        <v>864.0</v>
      </c>
      <c r="B855" s="3" t="s">
        <v>848</v>
      </c>
      <c r="C855" s="3" t="str">
        <f>IFERROR(__xludf.DUMMYFUNCTION("GOOGLETRANSLATE(B855,""ID"",""EN"")"),"Usually people say Telkomsel and Indihome are coming to remotely because of business monopoly but yesterday I saw someone who said it was actually a state-owned enterprise of the state mandate so that the people would get internet access so that much of t"&amp;"he range")</f>
        <v>Usually people say Telkomsel and Indihome are coming to remotely because of business monopoly but yesterday I saw someone who said it was actually a state-owned enterprise of the state mandate so that the people would get internet access so that much of the range</v>
      </c>
    </row>
    <row r="856" ht="15.75" customHeight="1">
      <c r="A856" s="1">
        <v>865.0</v>
      </c>
      <c r="B856" s="3" t="s">
        <v>849</v>
      </c>
      <c r="C856" s="3" t="str">
        <f>IFERROR(__xludf.DUMMYFUNCTION("GOOGLETRANSLATE(B856,""ID"",""EN"")"),"BCA is often a reasonable disturbance")</f>
        <v>BCA is often a reasonable disturbance</v>
      </c>
    </row>
    <row r="857" ht="15.75" customHeight="1">
      <c r="A857" s="1">
        <v>866.0</v>
      </c>
      <c r="B857" s="3" t="s">
        <v>850</v>
      </c>
      <c r="C857" s="3" t="str">
        <f>IFERROR(__xludf.DUMMYFUNCTION("GOOGLETRANSLATE(B857,""ID"",""EN"")")," There is compensation from you")</f>
        <v> There is compensation from you</v>
      </c>
    </row>
    <row r="858" ht="15.75" customHeight="1">
      <c r="A858" s="1">
        <v>867.0</v>
      </c>
      <c r="B858" s="3" t="s">
        <v>851</v>
      </c>
      <c r="C858" s="3" t="str">
        <f>IFERROR(__xludf.DUMMYFUNCTION("GOOGLETRANSLATE(B858,""ID"",""EN"")")," new pbg know so all this time the customer and can be a free service anyway")</f>
        <v> new pbg know so all this time the customer and can be a free service anyway</v>
      </c>
    </row>
    <row r="859" ht="15.75" customHeight="1">
      <c r="A859" s="1">
        <v>868.0</v>
      </c>
      <c r="B859" s="3" t="s">
        <v>852</v>
      </c>
      <c r="C859" s="3" t="str">
        <f>IFERROR(__xludf.DUMMYFUNCTION("GOOGLETRANSLATE(B859,""ID"",""EN"")"),"Indihome and Telkomsel networks still scattered")</f>
        <v>Indihome and Telkomsel networks still scattered</v>
      </c>
    </row>
    <row r="860" ht="15.75" customHeight="1">
      <c r="A860" s="1">
        <v>869.0</v>
      </c>
      <c r="B860" s="3" t="s">
        <v>853</v>
      </c>
      <c r="C860" s="3" t="str">
        <f>IFERROR(__xludf.DUMMYFUNCTION("GOOGLETRANSLATE(B860,""ID"",""EN"")"),"indihome amp telkomsel jan until died suri dah")</f>
        <v>indihome amp telkomsel jan until died suri dah</v>
      </c>
    </row>
    <row r="861" ht="15.75" customHeight="1">
      <c r="A861" s="1">
        <v>871.0</v>
      </c>
      <c r="B861" s="3" t="s">
        <v>854</v>
      </c>
      <c r="C861" s="3" t="str">
        <f>IFERROR(__xludf.DUMMYFUNCTION("GOOGLETRANSLATE(B861,""ID"",""EN"")"),"It seems that there are still many Indihome and Telkomsel customers who complain with network interference and service quality from this red plate provider Fight the Feeling")</f>
        <v>It seems that there are still many Indihome and Telkomsel customers who complain with network interference and service quality from this red plate provider Fight the Feeling</v>
      </c>
    </row>
    <row r="862" ht="15.75" customHeight="1">
      <c r="A862" s="1">
        <v>872.0</v>
      </c>
      <c r="B862" s="3" t="s">
        <v>855</v>
      </c>
      <c r="C862" s="3" t="str">
        <f>IFERROR(__xludf.DUMMYFUNCTION("GOOGLETRANSLATE(B862,""ID"",""EN"")")," PBG OWH Telkomsel Credit Karo Indihome Saiki Free Mulaneng Sing Olain Olain Subscribe to Wong Wong What Is Mbaid Koh Arep Ngeluh Olain")</f>
        <v> PBG OWH Telkomsel Credit Karo Indihome Saiki Free Mulaneng Sing Olain Olain Subscribe to Wong Wong What Is Mbaid Koh Arep Ngeluh Olain</v>
      </c>
    </row>
    <row r="863" ht="15.75" customHeight="1">
      <c r="A863" s="1">
        <v>873.0</v>
      </c>
      <c r="B863" s="3" t="s">
        <v>856</v>
      </c>
      <c r="C863" s="3" t="str">
        <f>IFERROR(__xludf.DUMMYFUNCTION("GOOGLETRANSLATE(B863,""ID"",""EN"")"),"this wants to be a victim what about it sacrificed")</f>
        <v>this wants to be a victim what about it sacrificed</v>
      </c>
    </row>
    <row r="864" ht="15.75" customHeight="1">
      <c r="A864" s="1">
        <v>874.0</v>
      </c>
      <c r="B864" s="3" t="s">
        <v>857</v>
      </c>
      <c r="C864" s="3" t="str">
        <f>IFERROR(__xludf.DUMMYFUNCTION("GOOGLETRANSLATE(B864,""ID"",""EN"")"),"telkomsel with indihome bkl dies starting until the day of the day anjirrrr gang gatau gatau gatau will senolep what is arghhhhhhhhhhhhhhhhhhhhhhhhhhhhhhhhhhhhhhhhhhhhhhhhhhhhhhhhhhhhhhhhhhhhhhhhhhhhhhhhhhhhhhhhhhhhhhhhhhhhhhhhhhhhhhhhhhhhhhhhhhhhhhhhhhhh"&amp;"hhhhhhhhhhhhhhhhhhhhhhhhhhhhhhhhhhhhhhhhhhhhhhhhhhhhhhhhhhhhhhhhhhhhhhhhhhhhhhhhhhhhhhhhhhhhhhhhhhhhhhhhhhhhhhhhhhhhhhhhh")</f>
        <v>telkomsel with indihome bkl dies starting until the day of the day anjirrrr gang gatau gatau gatau will senolep what is arghhhhhhhhhhhhhhhhhhhhhhhhhhhhhhhhhhhhhhhhhhhhhhhhhhhhhhhhhhhhhhhhhhhhhhhhhhhhhhhhhhhhhhhhhhhhhhhhhhhhhhhhhhhhhhhhhhhhhhhhhhhhhhhhhhhhhhhhhhhhhhhhhhhhhhhhhhhhhhhhhhhhhhhhhhhhhhhhhhhhhhhhhhhhhhhhhhhhhhhhhhhhhhhhhhhhhhhhhhhhhhhhhhhhhhhhhhhhhhhhhhhhhhhhhhhhh</v>
      </c>
    </row>
    <row r="865" ht="15.75" customHeight="1">
      <c r="A865" s="1">
        <v>875.0</v>
      </c>
      <c r="B865" s="3" t="s">
        <v>858</v>
      </c>
      <c r="C865" s="3" t="str">
        <f>IFERROR(__xludf.DUMMYFUNCTION("GOOGLETRANSLATE(B865,""ID"",""EN"")"),"Indihome Wifine Cartoon Telkomsel")</f>
        <v>Indihome Wifine Cartoon Telkomsel</v>
      </c>
    </row>
    <row r="866" ht="15.75" customHeight="1">
      <c r="A866" s="1">
        <v>876.0</v>
      </c>
      <c r="B866" s="3" t="s">
        <v>859</v>
      </c>
      <c r="C866" s="3" t="str">
        <f>IFERROR(__xludf.DUMMYFUNCTION("GOOGLETRANSLATE(B866,""ID"",""EN"")"),"If the free Disney is super tight, how do I stick Disney when the Telkomsel IndiHome sprout signal means the damage to the super severe cable so that it is compensated to disney a year")</f>
        <v>If the free Disney is super tight, how do I stick Disney when the Telkomsel IndiHome sprout signal means the damage to the super severe cable so that it is compensated to disney a year</v>
      </c>
    </row>
    <row r="867" ht="15.75" customHeight="1">
      <c r="A867" s="1">
        <v>877.0</v>
      </c>
      <c r="B867" s="3" t="s">
        <v>860</v>
      </c>
      <c r="C867" s="3" t="str">
        <f>IFERROR(__xludf.DUMMYFUNCTION("GOOGLETRANSLATE(B867,""ID"",""EN"")"),"indihome telkomsel smoothly jatim but")</f>
        <v>indihome telkomsel smoothly jatim but</v>
      </c>
    </row>
    <row r="868" ht="15.75" customHeight="1">
      <c r="A868" s="1">
        <v>878.0</v>
      </c>
      <c r="B868" s="3" t="s">
        <v>861</v>
      </c>
      <c r="C868" s="3" t="str">
        <f>IFERROR(__xludf.DUMMYFUNCTION("GOOGLETRANSLATE(B868,""ID"",""EN"")"),"indihome telkomsel with indosat is easy just rumors already")</f>
        <v>indihome telkomsel with indosat is easy just rumors already</v>
      </c>
    </row>
    <row r="869" ht="15.75" customHeight="1">
      <c r="A869" s="1">
        <v>879.0</v>
      </c>
      <c r="B869" s="3" t="s">
        <v>862</v>
      </c>
      <c r="C869" s="3" t="str">
        <f>IFERROR(__xludf.DUMMYFUNCTION("GOOGLETRANSLATE(B869,""ID"",""EN"")"),"Hi Sis Anisah sorry what is meant by IndiHome services if yes mimin infoin about complaints or indihome service constraints please contact indihome or call center twitter hopefully it helps thanks lin")</f>
        <v>Hi Sis Anisah sorry what is meant by IndiHome services if yes mimin infoin about complaints or indihome service constraints please contact indihome or call center twitter hopefully it helps thanks lin</v>
      </c>
    </row>
    <row r="870" ht="15.75" customHeight="1">
      <c r="A870" s="1">
        <v>880.0</v>
      </c>
      <c r="B870" s="3" t="s">
        <v>863</v>
      </c>
      <c r="C870" s="3" t="str">
        <f>IFERROR(__xludf.DUMMYFUNCTION("GOOGLETRANSLATE(B870,""ID"",""EN"")"),"Hi Sis Anisah Sorry for information or complaints about and Indihome please contact Telkom colleagues to be assisted through the Facebook Indihome Facebook Indihome or Telkom Call Center TKS KIA")</f>
        <v>Hi Sis Anisah Sorry for information or complaints about and Indihome please contact Telkom colleagues to be assisted through the Facebook Indihome Facebook Indihome or Telkom Call Center TKS KIA</v>
      </c>
    </row>
    <row r="871" ht="15.75" customHeight="1">
      <c r="A871" s="1">
        <v>881.0</v>
      </c>
      <c r="B871" s="3" t="s">
        <v>864</v>
      </c>
      <c r="C871" s="3" t="str">
        <f>IFERROR(__xludf.DUMMYFUNCTION("GOOGLETRANSLATE(B871,""ID"",""EN"")"),"Through Terosssssssssssssssss Every Minute Loll Indihome Indihome Telkomsel Telkomsel")</f>
        <v>Through Terosssssssssssssssss Every Minute Loll Indihome Indihome Telkomsel Telkomsel</v>
      </c>
    </row>
    <row r="872" ht="15.75" customHeight="1">
      <c r="A872" s="1">
        <v>882.0</v>
      </c>
      <c r="B872" s="3" t="s">
        <v>865</v>
      </c>
      <c r="C872" s="3" t="str">
        <f>IFERROR(__xludf.DUMMYFUNCTION("GOOGLETRANSLATE(B872,""ID"",""EN"")")," PBG Org Pake Telkomsel and Indihome Pay Not FREE FREE COMPLENING KRNA SDH PAY EMV PULSA Telkomsel Pay Rear Pay Front")</f>
        <v> PBG Org Pake Telkomsel and Indihome Pay Not FREE FREE COMPLENING KRNA SDH PAY EMV PULSA Telkomsel Pay Rear Pay Front</v>
      </c>
    </row>
    <row r="873" ht="15.75" customHeight="1">
      <c r="A873" s="1">
        <v>883.0</v>
      </c>
      <c r="B873" s="3" t="s">
        <v>866</v>
      </c>
      <c r="C873" s="3" t="str">
        <f>IFERROR(__xludf.DUMMYFUNCTION("GOOGLETRANSLATE(B873,""ID"",""EN"")"),"the underwater cable is bitten by sharks called so the cause of the IndiHome network and Telkomsel down is the fact")</f>
        <v>the underwater cable is bitten by sharks called so the cause of the IndiHome network and Telkomsel down is the fact</v>
      </c>
    </row>
    <row r="874" ht="15.75" customHeight="1">
      <c r="A874" s="1">
        <v>884.0</v>
      </c>
      <c r="B874" s="3" t="s">
        <v>867</v>
      </c>
      <c r="C874" s="3" t="str">
        <f>IFERROR(__xludf.DUMMYFUNCTION("GOOGLETRANSLATE(B874,""ID"",""EN"")"),"Too hanging with Indihome and Telkomsel finally activates the number for internet connection")</f>
        <v>Too hanging with Indihome and Telkomsel finally activates the number for internet connection</v>
      </c>
    </row>
    <row r="875" ht="15.75" customHeight="1">
      <c r="A875" s="1">
        <v>885.0</v>
      </c>
      <c r="B875" s="3" t="s">
        <v>868</v>
      </c>
      <c r="C875" s="3" t="str">
        <f>IFERROR(__xludf.DUMMYFUNCTION("GOOGLETRANSLATE(B875,""ID"",""EN"")"),"Check out how to check the passage of the video card circulating video calling indihome and telkomsel disorders because the cable is bitten on sharks this info hoax")</f>
        <v>Check out how to check the passage of the video card circulating video calling indihome and telkomsel disorders because the cable is bitten on sharks this info hoax</v>
      </c>
    </row>
    <row r="876" ht="15.75" customHeight="1">
      <c r="A876" s="1">
        <v>886.0</v>
      </c>
      <c r="B876" s="3" t="s">
        <v>869</v>
      </c>
      <c r="C876" s="3" t="str">
        <f>IFERROR(__xludf.DUMMYFUNCTION("GOOGLETRANSLATE(B876,""ID"",""EN"")"),"Never update severe communication")</f>
        <v>Never update severe communication</v>
      </c>
    </row>
    <row r="877" ht="15.75" customHeight="1">
      <c r="A877" s="1">
        <v>887.0</v>
      </c>
      <c r="B877" s="3" t="s">
        <v>870</v>
      </c>
      <c r="C877" s="3" t="str">
        <f>IFERROR(__xludf.DUMMYFUNCTION("GOOGLETRANSLATE(B877,""ID"",""EN"")"),"Hoax Video Shark Fish Makes Telkomsel Network and Indihome Dgedrop")</f>
        <v>Hoax Video Shark Fish Makes Telkomsel Network and Indihome Dgedrop</v>
      </c>
    </row>
    <row r="878" ht="15.75" customHeight="1">
      <c r="A878" s="1">
        <v>888.0</v>
      </c>
      <c r="B878" s="3" t="s">
        <v>870</v>
      </c>
      <c r="C878" s="3" t="str">
        <f>IFERROR(__xludf.DUMMYFUNCTION("GOOGLETRANSLATE(B878,""ID"",""EN"")"),"Hoax Video Shark Fish Makes Telkomsel Network and Indihome Dgedrop")</f>
        <v>Hoax Video Shark Fish Makes Telkomsel Network and Indihome Dgedrop</v>
      </c>
    </row>
    <row r="879" ht="15.75" customHeight="1">
      <c r="A879" s="1">
        <v>889.0</v>
      </c>
      <c r="B879" s="3" t="s">
        <v>871</v>
      </c>
      <c r="C879" s="3" t="str">
        <f>IFERROR(__xludf.DUMMYFUNCTION("GOOGLETRANSLATE(B879,""ID"",""EN"")"),"who use telkomsel or indihome please still stream sticker hahaaa")</f>
        <v>who use telkomsel or indihome please still stream sticker hahaaa</v>
      </c>
    </row>
    <row r="880" ht="15.75" customHeight="1">
      <c r="A880" s="1">
        <v>890.0</v>
      </c>
      <c r="B880" s="3" t="s">
        <v>872</v>
      </c>
      <c r="C880" s="3" t="str">
        <f>IFERROR(__xludf.DUMMYFUNCTION("GOOGLETRANSLATE(B880,""ID"",""EN"")"),"In an angry angry of Telkomsel as indihome is slow, so use you guys, don't use Telkomsel, it's a bad telkomsel, the network is limited first, it used to be a share so that the pros and prosecution is reclamation for Tbk shares")</f>
        <v>In an angry angry of Telkomsel as indihome is slow, so use you guys, don't use Telkomsel, it's a bad telkomsel, the network is limited first, it used to be a share so that the pros and prosecution is reclamation for Tbk shares</v>
      </c>
    </row>
    <row r="881" ht="15.75" customHeight="1">
      <c r="A881" s="1">
        <v>891.0</v>
      </c>
      <c r="B881" s="3" t="s">
        <v>873</v>
      </c>
      <c r="C881" s="3" t="str">
        <f>IFERROR(__xludf.DUMMYFUNCTION("GOOGLETRANSLATE(B881,""ID"",""EN"")"),"I want to do your beloved task and love")</f>
        <v>I want to do your beloved task and love</v>
      </c>
    </row>
    <row r="882" ht="15.75" customHeight="1">
      <c r="A882" s="1">
        <v>892.0</v>
      </c>
      <c r="B882" s="3" t="s">
        <v>874</v>
      </c>
      <c r="C882" s="3" t="str">
        <f>IFERROR(__xludf.DUMMYFUNCTION("GOOGLETRANSLATE(B882,""ID"",""EN"")"),"Indihome Why Telkomsel Why")</f>
        <v>Indihome Why Telkomsel Why</v>
      </c>
    </row>
    <row r="883" ht="15.75" customHeight="1">
      <c r="A883" s="1">
        <v>893.0</v>
      </c>
      <c r="B883" s="3" t="s">
        <v>875</v>
      </c>
      <c r="C883" s="3" t="str">
        <f>IFERROR(__xludf.DUMMYFUNCTION("GOOGLETRANSLATE(B883,""ID"",""EN"")"),"so the point is if tomorrow I can't attend college and practicum and have to repeat Matkul all caused by Indihome and Telkomsel I don't want to know the main thing they have to be responsible for how,")</f>
        <v>so the point is if tomorrow I can't attend college and practicum and have to repeat Matkul all caused by Indihome and Telkomsel I don't want to know the main thing they have to be responsible for how,</v>
      </c>
    </row>
    <row r="884" ht="15.75" customHeight="1">
      <c r="A884" s="1">
        <v>894.0</v>
      </c>
      <c r="B884" s="3" t="s">
        <v>876</v>
      </c>
      <c r="C884" s="3" t="str">
        <f>IFERROR(__xludf.DUMMYFUNCTION("GOOGLETRANSLATE(B884,""ID"",""EN"")"),"Indihome with Telkomsel is smooth")</f>
        <v>Indihome with Telkomsel is smooth</v>
      </c>
    </row>
    <row r="885" ht="15.75" customHeight="1">
      <c r="A885" s="1">
        <v>895.0</v>
      </c>
      <c r="B885" s="3" t="s">
        <v>877</v>
      </c>
      <c r="C885" s="3" t="str">
        <f>IFERROR(__xludf.DUMMYFUNCTION("GOOGLETRANSLATE(B885,""ID"",""EN"")")," this mmf late I have replaced home tbk")</f>
        <v> this mmf late I have replaced home tbk</v>
      </c>
    </row>
    <row r="886" ht="15.75" customHeight="1">
      <c r="A886" s="1">
        <v>896.0</v>
      </c>
      <c r="B886" s="3" t="s">
        <v>878</v>
      </c>
      <c r="C886" s="3" t="str">
        <f>IFERROR(__xludf.DUMMYFUNCTION("GOOGLETRANSLATE(B886,""ID"",""EN"")"),"from abis indihome and telkomsel error cave so can't get netflix why can it be like that")</f>
        <v>from abis indihome and telkomsel error cave so can't get netflix why can it be like that</v>
      </c>
    </row>
    <row r="887" ht="15.75" customHeight="1">
      <c r="A887" s="1">
        <v>897.0</v>
      </c>
      <c r="B887" s="3" t="s">
        <v>879</v>
      </c>
      <c r="C887" s="3" t="str">
        <f>IFERROR(__xludf.DUMMYFUNCTION("GOOGLETRANSLATE(B887,""ID"",""EN"")"),"this is Telkomsel with Indihome still an error")</f>
        <v>this is Telkomsel with Indihome still an error</v>
      </c>
    </row>
    <row r="888" ht="15.75" customHeight="1">
      <c r="A888" s="1">
        <v>898.0</v>
      </c>
      <c r="B888" s="3" t="s">
        <v>880</v>
      </c>
      <c r="C888" s="3" t="str">
        <f>IFERROR(__xludf.DUMMYFUNCTION("GOOGLETRANSLATE(B888,""ID"",""EN"")"),"Remember everything that belongs to God can return the creator including Indihome and Telkomsel")</f>
        <v>Remember everything that belongs to God can return the creator including Indihome and Telkomsel</v>
      </c>
    </row>
    <row r="889" ht="15.75" customHeight="1">
      <c r="A889" s="1">
        <v>899.0</v>
      </c>
      <c r="B889" s="3" t="s">
        <v>881</v>
      </c>
      <c r="C889" s="3" t="str">
        <f>IFERROR(__xludf.DUMMYFUNCTION("GOOGLETRANSLATE(B889,""ID"",""EN"")")," Eeee user besides Telkomsel Indihome")</f>
        <v> Eeee user besides Telkomsel Indihome</v>
      </c>
    </row>
    <row r="890" ht="15.75" customHeight="1">
      <c r="A890" s="1">
        <v>900.0</v>
      </c>
      <c r="B890" s="3" t="s">
        <v>882</v>
      </c>
      <c r="C890" s="3" t="str">
        <f>IFERROR(__xludf.DUMMYFUNCTION("GOOGLETRANSLATE(B890,""ID"",""EN"")"),"aaa bodo is very late to gather the duty of indihome indihome ama telkomsel i still flop it bgt tissue")</f>
        <v>aaa bodo is very late to gather the duty of indihome indihome ama telkomsel i still flop it bgt tissue</v>
      </c>
    </row>
    <row r="891" ht="15.75" customHeight="1">
      <c r="A891" s="1">
        <v>901.0</v>
      </c>
      <c r="B891" s="3" t="s">
        <v>883</v>
      </c>
      <c r="C891" s="3" t="str">
        <f>IFERROR(__xludf.DUMMYFUNCTION("GOOGLETRANSLATE(B891,""ID"",""EN"")"),"Today is a tiring day after COD and then working on the task with a limited network due to the cable throughout Indihome and Telkomsel sinks")</f>
        <v>Today is a tiring day after COD and then working on the task with a limited network due to the cable throughout Indihome and Telkomsel sinks</v>
      </c>
    </row>
    <row r="892" ht="15.75" customHeight="1">
      <c r="A892" s="1">
        <v>902.0</v>
      </c>
      <c r="B892" s="3" t="s">
        <v>884</v>
      </c>
      <c r="C892" s="3" t="str">
        <f>IFERROR(__xludf.DUMMYFUNCTION("GOOGLETRANSLATE(B892,""ID"",""EN"")"),"Check the fact that the IndiHome network and Telkomsel Down is called due to the underwater cable is bitten by shark via")</f>
        <v>Check the fact that the IndiHome network and Telkomsel Down is called due to the underwater cable is bitten by shark via</v>
      </c>
    </row>
    <row r="893" ht="15.75" customHeight="1">
      <c r="A893" s="1">
        <v>903.0</v>
      </c>
      <c r="B893" s="3" t="s">
        <v>885</v>
      </c>
      <c r="C893" s="3" t="str">
        <f>IFERROR(__xludf.DUMMYFUNCTION("GOOGLETRANSLATE(B893,""ID"",""EN"")"),"   It's this internet, you know yourself Keos, Telkomsel and Indihome, must be an internet cafe or lend a friend, if it's home if you don't just access the convenience instead of apologizing, but Fix Dude")</f>
        <v>   It's this internet, you know yourself Keos, Telkomsel and Indihome, must be an internet cafe or lend a friend, if it's home if you don't just access the convenience instead of apologizing, but Fix Dude</v>
      </c>
    </row>
    <row r="894" ht="15.75" customHeight="1">
      <c r="A894" s="1">
        <v>904.0</v>
      </c>
      <c r="B894" s="3" t="s">
        <v>886</v>
      </c>
      <c r="C894" s="3" t="str">
        <f>IFERROR(__xludf.DUMMYFUNCTION("GOOGLETRANSLATE(B894,""ID"",""EN"")")," pbg sorry just want to answer the service in Telkomsel and Indihome free if it's free you write it like that it's natural so it's a little at the bottom of the left and right brain so that it is limping")</f>
        <v> pbg sorry just want to answer the service in Telkomsel and Indihome free if it's free you write it like that it's natural so it's a little at the bottom of the left and right brain so that it is limping</v>
      </c>
    </row>
    <row r="895" ht="15.75" customHeight="1">
      <c r="A895" s="1">
        <v>906.0</v>
      </c>
      <c r="B895" s="3" t="s">
        <v>887</v>
      </c>
      <c r="C895" s="3" t="str">
        <f>IFERROR(__xludf.DUMMYFUNCTION("GOOGLETRANSLATE(B895,""ID"",""EN"")")," PBG Indihome and Telkomsel is a service provider and we are their service users and we pay for free what is wrong if as someone who has paid if we protest their optimal service")</f>
        <v> PBG Indihome and Telkomsel is a service provider and we are their service users and we pay for free what is wrong if as someone who has paid if we protest their optimal service</v>
      </c>
    </row>
    <row r="896" ht="15.75" customHeight="1">
      <c r="A896" s="1">
        <v>907.0</v>
      </c>
      <c r="B896" s="3" t="s">
        <v>888</v>
      </c>
      <c r="C896" s="3" t="str">
        <f>IFERROR(__xludf.DUMMYFUNCTION("GOOGLETRANSLATE(B896,""ID"",""EN"")"),"then I also indihome users with Telkomsel")</f>
        <v>then I also indihome users with Telkomsel</v>
      </c>
    </row>
    <row r="897" ht="15.75" customHeight="1">
      <c r="A897" s="1">
        <v>908.0</v>
      </c>
      <c r="B897" s="3" t="s">
        <v>889</v>
      </c>
      <c r="C897" s="3" t="str">
        <f>IFERROR(__xludf.DUMMYFUNCTION("GOOGLETRANSLATE(B897,""ID"",""EN"")")," PBG which is not an employee of Telkomsel or IndiHome Khan is a professional gate paid by Telkomsel or Indihome doesn't need to let go of good so that ora ngapak ora")</f>
        <v> PBG which is not an employee of Telkomsel or IndiHome Khan is a professional gate paid by Telkomsel or Indihome doesn't need to let go of good so that ora ngapak ora</v>
      </c>
    </row>
    <row r="898" ht="15.75" customHeight="1">
      <c r="A898" s="1">
        <v>909.0</v>
      </c>
      <c r="B898" s="3" t="s">
        <v>890</v>
      </c>
      <c r="C898" s="3" t="str">
        <f>IFERROR(__xludf.DUMMYFUNCTION("GOOGLETRANSLATE(B898,""ID"",""EN"")"),"bjilak ngakak ngobang indihome indihome paketane telkomsel meneehh reka replace tsel ben nice tissue malaaahhhhhhh")</f>
        <v>bjilak ngakak ngobang indihome indihome paketane telkomsel meneehh reka replace tsel ben nice tissue malaaahhhhhhh</v>
      </c>
    </row>
    <row r="899" ht="15.75" customHeight="1">
      <c r="A899" s="1">
        <v>910.0</v>
      </c>
      <c r="B899" s="3" t="s">
        <v>891</v>
      </c>
      <c r="C899" s="3" t="str">
        <f>IFERROR(__xludf.DUMMYFUNCTION("GOOGLETRANSLATE(B899,""ID"",""EN"")"),"ugly bange indihome with telkomsel huaaa")</f>
        <v>ugly bange indihome with telkomsel huaaa</v>
      </c>
    </row>
    <row r="900" ht="15.75" customHeight="1">
      <c r="A900" s="1">
        <v>911.0</v>
      </c>
      <c r="B900" s="3" t="s">
        <v>892</v>
      </c>
      <c r="C900" s="3" t="str">
        <f>IFERROR(__xludf.DUMMYFUNCTION("GOOGLETRANSLATE(B900,""ID"",""EN"")")," Wees.")</f>
        <v> Wees.</v>
      </c>
    </row>
    <row r="901" ht="15.75" customHeight="1">
      <c r="A901" s="1">
        <v>912.0</v>
      </c>
      <c r="B901" s="3" t="s">
        <v>893</v>
      </c>
      <c r="C901" s="3" t="str">
        <f>IFERROR(__xludf.DUMMYFUNCTION("GOOGLETRANSLATE(B901,""ID"",""EN"")"),"Really, it must be patient with Indihome and Telkomsel users")</f>
        <v>Really, it must be patient with Indihome and Telkomsel users</v>
      </c>
    </row>
    <row r="902" ht="15.75" customHeight="1">
      <c r="A902" s="1">
        <v>913.0</v>
      </c>
      <c r="B902" s="3" t="s">
        <v>894</v>
      </c>
      <c r="C902" s="3" t="str">
        <f>IFERROR(__xludf.DUMMYFUNCTION("GOOGLETRANSLATE(B902,""ID"",""EN"")"),"Indihome and Telkomsel users can stop by here")</f>
        <v>Indihome and Telkomsel users can stop by here</v>
      </c>
    </row>
    <row r="903" ht="15.75" customHeight="1">
      <c r="A903" s="1">
        <v>914.0</v>
      </c>
      <c r="B903" s="3" t="s">
        <v>895</v>
      </c>
      <c r="C903" s="3" t="str">
        <f>IFERROR(__xludf.DUMMYFUNCTION("GOOGLETRANSLATE(B903,""ID"",""EN"")"),"Slave using Indihome or Telkomsel patience yak yeee")</f>
        <v>Slave using Indihome or Telkomsel patience yak yeee</v>
      </c>
    </row>
    <row r="904" ht="15.75" customHeight="1">
      <c r="A904" s="1">
        <v>915.0</v>
      </c>
      <c r="B904" s="3" t="s">
        <v>896</v>
      </c>
      <c r="C904" s="3" t="str">
        <f>IFERROR(__xludf.DUMMYFUNCTION("GOOGLETRANSLATE(B904,""ID"",""EN"")")," Ina Indihome Telkomsel broke up until the birthday was delayed so November wkwk")</f>
        <v> Ina Indihome Telkomsel broke up until the birthday was delayed so November wkwk</v>
      </c>
    </row>
    <row r="905" ht="15.75" customHeight="1">
      <c r="A905" s="1">
        <v>916.0</v>
      </c>
      <c r="B905" s="3" t="s">
        <v>897</v>
      </c>
      <c r="C905" s="3" t="str">
        <f>IFERROR(__xludf.DUMMYFUNCTION("GOOGLETRANSLATE(B905,""ID"",""EN"")"),"Telkomsel Indihome is not normal, yeah, gpp, it has been smooth and there is no notification too")</f>
        <v>Telkomsel Indihome is not normal, yeah, gpp, it has been smooth and there is no notification too</v>
      </c>
    </row>
    <row r="906" ht="15.75" customHeight="1">
      <c r="A906" s="1">
        <v>917.0</v>
      </c>
      <c r="B906" s="3" t="s">
        <v>898</v>
      </c>
      <c r="C906" s="3" t="str">
        <f>IFERROR(__xludf.DUMMYFUNCTION("GOOGLETRANSLATE(B906,""ID"",""EN"")"),"CAPE DAH INDIHOME AMA Telkomsel Napa Mulu Error")</f>
        <v>CAPE DAH INDIHOME AMA Telkomsel Napa Mulu Error</v>
      </c>
    </row>
    <row r="907" ht="15.75" customHeight="1">
      <c r="A907" s="1">
        <v>918.0</v>
      </c>
      <c r="B907" s="3" t="s">
        <v>899</v>
      </c>
      <c r="C907" s="3" t="str">
        <f>IFERROR(__xludf.DUMMYFUNCTION("GOOGLETRANSLATE(B907,""ID"",""EN"")"),"Indihome again disruption to using the telkomsel card continues to sometimes interference as well as wkwkwkw")</f>
        <v>Indihome again disruption to using the telkomsel card continues to sometimes interference as well as wkwkwkw</v>
      </c>
    </row>
    <row r="908" ht="15.75" customHeight="1">
      <c r="A908" s="1">
        <v>919.0</v>
      </c>
      <c r="B908" s="3" t="s">
        <v>900</v>
      </c>
      <c r="C908" s="3" t="str">
        <f>IFERROR(__xludf.DUMMYFUNCTION("GOOGLETRANSLATE(B908,""ID"",""EN"")"),"INDIHOME Internet Number Details of Complaints from Sept To Today to Today Sept Don't Watch Disney Hotstar Use IndiHome WiFi Klo Use Wifi Telkomsel Can Loss Pay Disney Hotstar and Indihome Pay Loss")</f>
        <v>INDIHOME Internet Number Details of Complaints from Sept To Today to Today Sept Don't Watch Disney Hotstar Use IndiHome WiFi Klo Use Wifi Telkomsel Can Loss Pay Disney Hotstar and Indihome Pay Loss</v>
      </c>
    </row>
    <row r="909" ht="15.75" customHeight="1">
      <c r="A909" s="1">
        <v>920.0</v>
      </c>
      <c r="B909" s="3" t="s">
        <v>901</v>
      </c>
      <c r="C909" s="3" t="str">
        <f>IFERROR(__xludf.DUMMYFUNCTION("GOOGLETRANSLATE(B909,""ID"",""EN"")"),"indihome at home again slow myrepublic modem error and for some reason Telkomsel is slow, struggling day, it can open medsos, if it's a class of onlen gmn")</f>
        <v>indihome at home again slow myrepublic modem error and for some reason Telkomsel is slow, struggling day, it can open medsos, if it's a class of onlen gmn</v>
      </c>
    </row>
    <row r="910" ht="15.75" customHeight="1">
      <c r="A910" s="1">
        <v>921.0</v>
      </c>
      <c r="B910" s="3" t="s">
        <v>902</v>
      </c>
      <c r="C910" s="3" t="str">
        <f>IFERROR(__xludf.DUMMYFUNCTION("GOOGLETRANSLATE(B910,""ID"",""EN"")"),"Rain using Indihome using Telkomsel Ehehehheheheheheheheheh")</f>
        <v>Rain using Indihome using Telkomsel Ehehehheheheheheheheheh</v>
      </c>
    </row>
    <row r="911" ht="15.75" customHeight="1">
      <c r="A911" s="1">
        <v>922.0</v>
      </c>
      <c r="B911" s="3" t="s">
        <v>903</v>
      </c>
      <c r="C911" s="3" t="str">
        <f>IFERROR(__xludf.DUMMYFUNCTION("GOOGLETRANSLATE(B911,""ID"",""EN"")"),"pls indihome amp telkomsel please work if you don't slowly like to speed up the material")</f>
        <v>pls indihome amp telkomsel please work if you don't slowly like to speed up the material</v>
      </c>
    </row>
    <row r="912" ht="15.75" customHeight="1">
      <c r="A912" s="1">
        <v>923.0</v>
      </c>
      <c r="B912" s="3" t="s">
        <v>904</v>
      </c>
      <c r="C912" s="3" t="str">
        <f>IFERROR(__xludf.DUMMYFUNCTION("GOOGLETRANSLATE(B912,""ID"",""EN"")"),"indihome really telkomsel telkomsel telatgat")</f>
        <v>indihome really telkomsel telkomsel telatgat</v>
      </c>
    </row>
    <row r="913" ht="15.75" customHeight="1">
      <c r="A913" s="1">
        <v>924.0</v>
      </c>
      <c r="B913" s="3" t="s">
        <v>905</v>
      </c>
      <c r="C913" s="3" t="str">
        <f>IFERROR(__xludf.DUMMYFUNCTION("GOOGLETRANSLATE(B913,""ID"",""EN"")"),"wifi indihome data telkomsel wkwk bags using bet data if I'm patient norma don't be angry")</f>
        <v>wifi indihome data telkomsel wkwk bags using bet data if I'm patient norma don't be angry</v>
      </c>
    </row>
    <row r="914" ht="15.75" customHeight="1">
      <c r="A914" s="1">
        <v>925.0</v>
      </c>
      <c r="B914" s="3" t="s">
        <v>906</v>
      </c>
      <c r="C914" s="3" t="str">
        <f>IFERROR(__xludf.DUMMYFUNCTION("GOOGLETRANSLATE(B914,""ID"",""EN"")")," wal telkomsel indihome opponent smoothly it will be speeding a pang test test")</f>
        <v> wal telkomsel indihome opponent smoothly it will be speeding a pang test test</v>
      </c>
    </row>
    <row r="915" ht="15.75" customHeight="1">
      <c r="A915" s="1">
        <v>926.0</v>
      </c>
      <c r="B915" s="3" t="s">
        <v>907</v>
      </c>
      <c r="C915" s="3" t="str">
        <f>IFERROR(__xludf.DUMMYFUNCTION("GOOGLETRANSLATE(B915,""ID"",""EN"")"),"indihome telkomsel malem is getting stupid")</f>
        <v>indihome telkomsel malem is getting stupid</v>
      </c>
    </row>
    <row r="916" ht="15.75" customHeight="1">
      <c r="A916" s="1">
        <v>927.0</v>
      </c>
      <c r="B916" s="3" t="s">
        <v>908</v>
      </c>
      <c r="C916" s="3" t="str">
        <f>IFERROR(__xludf.DUMMYFUNCTION("GOOGLETRANSLATE(B916,""ID"",""EN"")")," God since Indihome Telkomsel has a problem very quiet")</f>
        <v> God since Indihome Telkomsel has a problem very quiet</v>
      </c>
    </row>
    <row r="917" ht="15.75" customHeight="1">
      <c r="A917" s="1">
        <v>928.0</v>
      </c>
      <c r="B917" s="3" t="s">
        <v>909</v>
      </c>
      <c r="C917" s="3" t="str">
        <f>IFERROR(__xludf.DUMMYFUNCTION("GOOGLETRANSLATE(B917,""ID"",""EN"")")," Naldodaniel is patient")</f>
        <v> Naldodaniel is patient</v>
      </c>
    </row>
    <row r="918" ht="15.75" customHeight="1">
      <c r="A918" s="1">
        <v>929.0</v>
      </c>
      <c r="B918" s="3" t="s">
        <v>910</v>
      </c>
      <c r="C918" s="3" t="str">
        <f>IFERROR(__xludf.DUMMYFUNCTION("GOOGLETRANSLATE(B918,""ID"",""EN"")"),"the wifinya indihome card telkomsel the world feels empty")</f>
        <v>the wifinya indihome card telkomsel the world feels empty</v>
      </c>
    </row>
    <row r="919" ht="15.75" customHeight="1">
      <c r="A919" s="1">
        <v>930.0</v>
      </c>
      <c r="B919" s="3" t="s">
        <v>911</v>
      </c>
      <c r="C919" s="3" t="str">
        <f>IFERROR(__xludf.DUMMYFUNCTION("GOOGLETRANSLATE(B919,""ID"",""EN"")"),"sdh indihome no response")</f>
        <v>sdh indihome no response</v>
      </c>
    </row>
    <row r="920" ht="15.75" customHeight="1">
      <c r="A920" s="1">
        <v>931.0</v>
      </c>
      <c r="B920" s="3" t="s">
        <v>912</v>
      </c>
      <c r="C920" s="3" t="str">
        <f>IFERROR(__xludf.DUMMYFUNCTION("GOOGLETRANSLATE(B920,""ID"",""EN"")")," Joe Hai Sis Budi Sorry for information or complaints about and Indihome please contact Telkom colleagues to be helped through Facebook Indihome Twitter or Telkom Call Center Thank you Khasa")</f>
        <v> Joe Hai Sis Budi Sorry for information or complaints about and Indihome please contact Telkom colleagues to be helped through Facebook Indihome Twitter or Telkom Call Center Thank you Khasa</v>
      </c>
    </row>
    <row r="921" ht="15.75" customHeight="1">
      <c r="A921" s="1">
        <v>932.0</v>
      </c>
      <c r="B921" s="3" t="s">
        <v>913</v>
      </c>
      <c r="C921" s="3" t="str">
        <f>IFERROR(__xludf.DUMMYFUNCTION("GOOGLETRANSLATE(B921,""ID"",""EN"")"),"manganese manganese gendeng sapeyan paid expensive we paid expensive for indihome and telkomsel subscriptions how come the dimari is not attitude at all")</f>
        <v>manganese manganese gendeng sapeyan paid expensive we paid expensive for indihome and telkomsel subscriptions how come the dimari is not attitude at all</v>
      </c>
    </row>
    <row r="922" ht="15.75" customHeight="1">
      <c r="A922" s="1">
        <v>933.0</v>
      </c>
      <c r="B922" s="3" t="s">
        <v>914</v>
      </c>
      <c r="C922" s="3" t="str">
        <f>IFERROR(__xludf.DUMMYFUNCTION("GOOGLETRANSLATE(B922,""ID"",""EN"")")," already indihome so telkomsel also ngaco")</f>
        <v> already indihome so telkomsel also ngaco</v>
      </c>
    </row>
    <row r="923" ht="15.75" customHeight="1">
      <c r="A923" s="1">
        <v>934.0</v>
      </c>
      <c r="B923" s="3" t="s">
        <v>915</v>
      </c>
      <c r="C923" s="3" t="str">
        <f>IFERROR(__xludf.DUMMYFUNCTION("GOOGLETRANSLATE(B923,""ID"",""EN"")"),"if there is a money that comes to wearing another thing to use the other PTNG and when we matured we are half dead looking for pay for whether and want to understand or think we are heroic")</f>
        <v>if there is a money that comes to wearing another thing to use the other PTNG and when we matured we are half dead looking for pay for whether and want to understand or think we are heroic</v>
      </c>
    </row>
    <row r="924" ht="15.75" customHeight="1">
      <c r="A924" s="1">
        <v>935.0</v>
      </c>
      <c r="B924" s="3" t="s">
        <v>916</v>
      </c>
      <c r="C924" s="3" t="str">
        <f>IFERROR(__xludf.DUMMYFUNCTION("GOOGLETRANSLATE(B924,""ID"",""EN"")"),"wifi indihome mobile data telkomsel ahh steady")</f>
        <v>wifi indihome mobile data telkomsel ahh steady</v>
      </c>
    </row>
    <row r="925" ht="15.75" customHeight="1">
      <c r="A925" s="1">
        <v>936.0</v>
      </c>
      <c r="B925" s="3" t="s">
        <v>917</v>
      </c>
      <c r="C925" s="3" t="str">
        <f>IFERROR(__xludf.DUMMYFUNCTION("GOOGLETRANSLATE(B925,""ID"",""EN"")"),"hello inet network ngana still slow manado")</f>
        <v>hello inet network ngana still slow manado</v>
      </c>
    </row>
    <row r="926" ht="15.75" customHeight="1">
      <c r="A926" s="1">
        <v>937.0</v>
      </c>
      <c r="B926" s="3" t="s">
        <v>918</v>
      </c>
      <c r="C926" s="3" t="str">
        <f>IFERROR(__xludf.DUMMYFUNCTION("GOOGLETRANSLATE(B926,""ID"",""EN"")"),"Wow, bad news if it's really a repair until a month aka woy at the end of next month I'M UTS, please, please want the wifi indihome datsunya telkomsel where you just filled the package yesterday the slundup slundup to make a chest until it's average")</f>
        <v>Wow, bad news if it's really a repair until a month aka woy at the end of next month I'M UTS, please, please want the wifi indihome datsunya telkomsel where you just filled the package yesterday the slundup slundup to make a chest until it's average</v>
      </c>
    </row>
    <row r="927" ht="15.75" customHeight="1">
      <c r="A927" s="1">
        <v>938.0</v>
      </c>
      <c r="B927" s="3" t="s">
        <v>919</v>
      </c>
      <c r="C927" s="3" t="str">
        <f>IFERROR(__xludf.DUMMYFUNCTION("GOOGLETRANSLATE(B927,""ID"",""EN"")"),"agree telkomsel indihome if late paid the phone sms, it's really easy to arrive a day if it's a turn of our turn there is a complaint that is really hard to throw here and there to wait for the price to be paid according to")</f>
        <v>agree telkomsel indihome if late paid the phone sms, it's really easy to arrive a day if it's a turn of our turn there is a complaint that is really hard to throw here and there to wait for the price to be paid according to</v>
      </c>
    </row>
    <row r="928" ht="15.75" customHeight="1">
      <c r="A928" s="1">
        <v>939.0</v>
      </c>
      <c r="B928" s="3" t="s">
        <v>920</v>
      </c>
      <c r="C928" s="3" t="str">
        <f>IFERROR(__xludf.DUMMYFUNCTION("GOOGLETRANSLATE(B928,""ID"",""EN"")"),"Hi Sis Egha about complaints or indihome service constraints please contact Indihome Twitter or Call Center, hopefully it helps Thanks Lin")</f>
        <v>Hi Sis Egha about complaints or indihome service constraints please contact Indihome Twitter or Call Center, hopefully it helps Thanks Lin</v>
      </c>
    </row>
    <row r="929" ht="15.75" customHeight="1">
      <c r="A929" s="1">
        <v>940.0</v>
      </c>
      <c r="B929" s="3" t="s">
        <v>921</v>
      </c>
      <c r="C929" s="3" t="str">
        <f>IFERROR(__xludf.DUMMYFUNCTION("GOOGLETRANSLATE(B929,""ID"",""EN"")")," You need to reset the reset modem again, one part of the compensation is CAPE, if it's KLEAN Reseat Reset Cable Mulu")</f>
        <v> You need to reset the reset modem again, one part of the compensation is CAPE, if it's KLEAN Reseat Reset Cable Mulu</v>
      </c>
    </row>
    <row r="930" ht="15.75" customHeight="1">
      <c r="A930" s="1">
        <v>941.0</v>
      </c>
      <c r="B930" s="3" t="s">
        <v>922</v>
      </c>
      <c r="C930" s="3" t="str">
        <f>IFERROR(__xludf.DUMMYFUNCTION("GOOGLETRANSLATE(B930,""ID"",""EN"")"),"I use Indihome with Telkomsel laughing wkwkk")</f>
        <v>I use Indihome with Telkomsel laughing wkwkk</v>
      </c>
    </row>
    <row r="931" ht="15.75" customHeight="1">
      <c r="A931" s="1">
        <v>942.0</v>
      </c>
      <c r="B931" s="3" t="s">
        <v>923</v>
      </c>
      <c r="C931" s="3" t="str">
        <f>IFERROR(__xludf.DUMMYFUNCTION("GOOGLETRANSLATE(B931,""ID"",""EN"")"),"Telkomsel user indihome is paying the service amp ngebenerin ngebenerin damage paid by rban internet cafe indi byr in rumah rban house bought a telkomsel quota but as a reasonable user ngeluhan them just asking for me to do it to do it")</f>
        <v>Telkomsel user indihome is paying the service amp ngebenerin ngebenerin damage paid by rban internet cafe indi byr in rumah rban house bought a telkomsel quota but as a reasonable user ngeluhan them just asking for me to do it to do it</v>
      </c>
    </row>
    <row r="932" ht="15.75" customHeight="1">
      <c r="A932" s="1">
        <v>943.0</v>
      </c>
      <c r="B932" s="3" t="s">
        <v>924</v>
      </c>
      <c r="C932" s="3" t="str">
        <f>IFERROR(__xludf.DUMMYFUNCTION("GOOGLETRANSLATE(B932,""ID"",""EN"")"),"Indihome is still like asking")</f>
        <v>Indihome is still like asking</v>
      </c>
    </row>
    <row r="933" ht="15.75" customHeight="1">
      <c r="A933" s="1">
        <v>944.0</v>
      </c>
      <c r="B933" s="3" t="s">
        <v>925</v>
      </c>
      <c r="C933" s="3" t="str">
        <f>IFERROR(__xludf.DUMMYFUNCTION("GOOGLETRANSLATE(B933,""ID"",""EN"")")," Kombo Kill Sabrrr.")</f>
        <v> Kombo Kill Sabrrr.</v>
      </c>
    </row>
    <row r="934" ht="15.75" customHeight="1">
      <c r="A934" s="1">
        <v>945.0</v>
      </c>
      <c r="B934" s="3" t="s">
        <v>926</v>
      </c>
      <c r="C934" s="3" t="str">
        <f>IFERROR(__xludf.DUMMYFUNCTION("GOOGLETRANSLATE(B934,""ID"",""EN"")"),"You use Indihome or Telkomsel the network is already back yet")</f>
        <v>You use Indihome or Telkomsel the network is already back yet</v>
      </c>
    </row>
    <row r="935" ht="15.75" customHeight="1">
      <c r="A935" s="1">
        <v>946.0</v>
      </c>
      <c r="B935" s="3" t="s">
        <v>927</v>
      </c>
      <c r="C935" s="3" t="str">
        <f>IFERROR(__xludf.DUMMYFUNCTION("GOOGLETRANSLATE(B935,""ID"",""EN"")"),"Telkomsel and Indihome Down deserve Caci Maki")</f>
        <v>Telkomsel and Indihome Down deserve Caci Maki</v>
      </c>
    </row>
    <row r="936" ht="15.75" customHeight="1">
      <c r="A936" s="1">
        <v>947.0</v>
      </c>
      <c r="B936" s="3" t="s">
        <v>928</v>
      </c>
      <c r="C936" s="3" t="str">
        <f>IFERROR(__xludf.DUMMYFUNCTION("GOOGLETRANSLATE(B936,""ID"",""EN"")"),"hi kak about complaints or obstacles Indihome service please contact indihome twitter or call center may help thanks lin")</f>
        <v>hi kak about complaints or obstacles Indihome service please contact indihome twitter or call center may help thanks lin</v>
      </c>
    </row>
    <row r="937" ht="15.75" customHeight="1">
      <c r="A937" s="1">
        <v>948.0</v>
      </c>
      <c r="B937" s="3" t="s">
        <v>929</v>
      </c>
      <c r="C937" s="3" t="str">
        <f>IFERROR(__xludf.DUMMYFUNCTION("GOOGLETRANSLATE(B937,""ID"",""EN"")"),"my friend is strong the wifihome of the telkomsel data")</f>
        <v>my friend is strong the wifihome of the telkomsel data</v>
      </c>
    </row>
    <row r="938" ht="15.75" customHeight="1">
      <c r="A938" s="1">
        <v>949.0</v>
      </c>
      <c r="B938" s="3" t="s">
        <v>930</v>
      </c>
      <c r="C938" s="3" t="str">
        <f>IFERROR(__xludf.DUMMYFUNCTION("GOOGLETRANSLATE(B938,""ID"",""EN"")"),"Is it late to pay the bill")</f>
        <v>Is it late to pay the bill</v>
      </c>
    </row>
    <row r="939" ht="15.75" customHeight="1">
      <c r="A939" s="1">
        <v>950.0</v>
      </c>
      <c r="B939" s="3" t="s">
        <v>931</v>
      </c>
      <c r="C939" s="3" t="str">
        <f>IFERROR(__xludf.DUMMYFUNCTION("GOOGLETRANSLATE(B939,""ID"",""EN"")"),"GMN")</f>
        <v>GMN</v>
      </c>
    </row>
    <row r="940" ht="15.75" customHeight="1">
      <c r="A940" s="1">
        <v>951.0</v>
      </c>
      <c r="B940" s="3" t="s">
        <v>932</v>
      </c>
      <c r="C940" s="3" t="str">
        <f>IFERROR(__xludf.DUMMYFUNCTION("GOOGLETRANSLATE(B940,""ID"",""EN"")")," also wifi cell package indihome Jan Pekangan slow")</f>
        <v> also wifi cell package indihome Jan Pekangan slow</v>
      </c>
    </row>
    <row r="941" ht="15.75" customHeight="1">
      <c r="A941" s="1">
        <v>952.0</v>
      </c>
      <c r="B941" s="3" t="s">
        <v>933</v>
      </c>
      <c r="C941" s="3" t="str">
        <f>IFERROR(__xludf.DUMMYFUNCTION("GOOGLETRANSLATE(B941,""ID"",""EN"")"),"slow slow slow free telkomsel slow slow")</f>
        <v>slow slow slow free telkomsel slow slow</v>
      </c>
    </row>
    <row r="942" ht="15.75" customHeight="1">
      <c r="A942" s="1">
        <v>953.0</v>
      </c>
      <c r="B942" s="3" t="s">
        <v>934</v>
      </c>
      <c r="C942" s="3" t="str">
        <f>IFERROR(__xludf.DUMMYFUNCTION("GOOGLETRANSLATE(B942,""ID"",""EN"")"),"wow the quality of the network is still garbage, please don't try this audit of the red plate company it seems because of the monopoly so it knows this red plate")</f>
        <v>wow the quality of the network is still garbage, please don't try this audit of the red plate company it seems because of the monopoly so it knows this red plate</v>
      </c>
    </row>
    <row r="943" ht="15.75" customHeight="1">
      <c r="A943" s="1">
        <v>954.0</v>
      </c>
      <c r="B943" s="3" t="s">
        <v>935</v>
      </c>
      <c r="C943" s="3" t="str">
        <f>IFERROR(__xludf.DUMMYFUNCTION("GOOGLETRANSLATE(B943,""ID"",""EN"")"),"iOS update eats time at indihome indihome clock is slow compensation")</f>
        <v>iOS update eats time at indihome indihome clock is slow compensation</v>
      </c>
    </row>
    <row r="944" ht="15.75" customHeight="1">
      <c r="A944" s="1">
        <v>955.0</v>
      </c>
      <c r="B944" s="3" t="s">
        <v>936</v>
      </c>
      <c r="C944" s="3" t="str">
        <f>IFERROR(__xludf.DUMMYFUNCTION("GOOGLETRANSLATE(B944,""ID"",""EN"")"),"Telkomsel and Indihome have not been trending trending the wifi msh lemod is very yak")</f>
        <v>Telkomsel and Indihome have not been trending trending the wifi msh lemod is very yak</v>
      </c>
    </row>
    <row r="945" ht="15.75" customHeight="1">
      <c r="A945" s="1">
        <v>956.0</v>
      </c>
      <c r="B945" s="3" t="s">
        <v>937</v>
      </c>
      <c r="C945" s="3" t="str">
        <f>IFERROR(__xludf.DUMMYFUNCTION("GOOGLETRANSLATE(B945,""ID"",""EN"")"),"Experience from the Telkomsel case before Papua Lebaran because of the underwater cable, it is a month, it is repaid this indihome problem")</f>
        <v>Experience from the Telkomsel case before Papua Lebaran because of the underwater cable, it is a month, it is repaid this indihome problem</v>
      </c>
    </row>
    <row r="946" ht="15.75" customHeight="1">
      <c r="A946" s="1">
        <v>957.0</v>
      </c>
      <c r="B946" s="3" t="s">
        <v>938</v>
      </c>
      <c r="C946" s="3" t="str">
        <f>IFERROR(__xludf.DUMMYFUNCTION("GOOGLETRANSLATE(B946,""ID"",""EN"")"),"again again again as long as we want to wait for")</f>
        <v>again again again as long as we want to wait for</v>
      </c>
    </row>
    <row r="947" ht="15.75" customHeight="1">
      <c r="A947" s="1">
        <v>958.0</v>
      </c>
      <c r="B947" s="3" t="s">
        <v>939</v>
      </c>
      <c r="C947" s="3" t="str">
        <f>IFERROR(__xludf.DUMMYFUNCTION("GOOGLETRANSLATE(B947,""ID"",""EN"")"),"indihome or telkomsel can you have an apology because the network is downloaded a minimum day for a free month")</f>
        <v>indihome or telkomsel can you have an apology because the network is downloaded a minimum day for a free month</v>
      </c>
    </row>
    <row r="948" ht="15.75" customHeight="1">
      <c r="A948" s="1">
        <v>959.0</v>
      </c>
      <c r="B948" s="3" t="s">
        <v>940</v>
      </c>
      <c r="C948" s="3" t="str">
        <f>IFERROR(__xludf.DUMMYFUNCTION("GOOGLETRANSLATE(B948,""ID"",""EN"")"),"Late pay immediately broke up if the compensation defeats what makes consumers")</f>
        <v>Late pay immediately broke up if the compensation defeats what makes consumers</v>
      </c>
    </row>
    <row r="949" ht="15.75" customHeight="1">
      <c r="A949" s="1">
        <v>960.0</v>
      </c>
      <c r="B949" s="3" t="s">
        <v>941</v>
      </c>
      <c r="C949" s="3" t="str">
        <f>IFERROR(__xludf.DUMMYFUNCTION("GOOGLETRANSLATE(B949,""ID"",""EN"")"),"Sulawesi Tukgra")</f>
        <v>Sulawesi Tukgra</v>
      </c>
    </row>
    <row r="950" ht="15.75" customHeight="1">
      <c r="A950" s="1">
        <v>961.0</v>
      </c>
      <c r="B950" s="3" t="s">
        <v>942</v>
      </c>
      <c r="C950" s="3" t="str">
        <f>IFERROR(__xludf.DUMMYFUNCTION("GOOGLETRANSLATE(B950,""ID"",""EN"")")," PBG but you can buy Telkomsel quota to pay Indihome also need work")</f>
        <v> PBG but you can buy Telkomsel quota to pay Indihome also need work</v>
      </c>
    </row>
    <row r="951" ht="15.75" customHeight="1">
      <c r="A951" s="1">
        <v>962.0</v>
      </c>
      <c r="B951" s="3" t="s">
        <v>943</v>
      </c>
      <c r="C951" s="3" t="str">
        <f>IFERROR(__xludf.DUMMYFUNCTION("GOOGLETRANSLATE(B951,""ID"",""EN"")"),"Indihome at home is still slow, min")</f>
        <v>Indihome at home is still slow, min</v>
      </c>
    </row>
    <row r="952" ht="15.75" customHeight="1">
      <c r="A952" s="1">
        <v>963.0</v>
      </c>
      <c r="B952" s="3" t="s">
        <v>944</v>
      </c>
      <c r="C952" s="3" t="str">
        <f>IFERROR(__xludf.DUMMYFUNCTION("GOOGLETRANSLATE(B952,""ID"",""EN"")"),"Gosh when finished woy slowly")</f>
        <v>Gosh when finished woy slowly</v>
      </c>
    </row>
    <row r="953" ht="15.75" customHeight="1">
      <c r="A953" s="1">
        <v>964.0</v>
      </c>
      <c r="B953" s="3" t="s">
        <v>945</v>
      </c>
      <c r="C953" s="3" t="str">
        <f>IFERROR(__xludf.DUMMYFUNCTION("GOOGLETRANSLATE(B953,""ID"",""EN"")"),"I Make Telkomsel Safe Safe Just Nanya Indihome House People Also Safe Wash Why But Pas Network Safe People Aja Safe Indihome Home Old")</f>
        <v>I Make Telkomsel Safe Safe Just Nanya Indihome House People Also Safe Wash Why But Pas Network Safe People Aja Safe Indihome Home Old</v>
      </c>
    </row>
    <row r="954" ht="15.75" customHeight="1">
      <c r="A954" s="1">
        <v>965.0</v>
      </c>
      <c r="B954" s="3" t="s">
        <v>946</v>
      </c>
      <c r="C954" s="3" t="str">
        <f>IFERROR(__xludf.DUMMYFUNCTION("GOOGLETRANSLATE(B954,""ID"",""EN"")"),"Min there is an indihome discount")</f>
        <v>Min there is an indihome discount</v>
      </c>
    </row>
    <row r="955" ht="15.75" customHeight="1">
      <c r="A955" s="1">
        <v>966.0</v>
      </c>
      <c r="B955" s="3" t="s">
        <v>947</v>
      </c>
      <c r="C955" s="3" t="str">
        <f>IFERROR(__xludf.DUMMYFUNCTION("GOOGLETRANSLATE(B955,""ID"",""EN"")"),"telkomsel as indihome blm really what yak played moba ping big really")</f>
        <v>telkomsel as indihome blm really what yak played moba ping big really</v>
      </c>
    </row>
    <row r="956" ht="15.75" customHeight="1">
      <c r="A956" s="1">
        <v>967.0</v>
      </c>
      <c r="B956" s="3" t="s">
        <v>948</v>
      </c>
      <c r="C956" s="3" t="str">
        <f>IFERROR(__xludf.DUMMYFUNCTION("GOOGLETRANSLATE(B956,""ID"",""EN"")"),"Man Indihome Telkomsel hasn't really wanted another make it normally the signal is slow")</f>
        <v>Man Indihome Telkomsel hasn't really wanted another make it normally the signal is slow</v>
      </c>
    </row>
    <row r="957" ht="15.75" customHeight="1">
      <c r="A957" s="1">
        <v>968.0</v>
      </c>
      <c r="B957" s="3" t="s">
        <v>949</v>
      </c>
      <c r="C957" s="3" t="str">
        <f>IFERROR(__xludf.DUMMYFUNCTION("GOOGLETRANSLATE(B957,""ID"",""EN"")"),"Dear so this should be explained why it's still really slow, maybe it's possible to just bite the cable, it's really curious about changing the internet, because it's so slow")</f>
        <v>Dear so this should be explained why it's still really slow, maybe it's possible to just bite the cable, it's really curious about changing the internet, because it's so slow</v>
      </c>
    </row>
    <row r="958" ht="15.75" customHeight="1">
      <c r="A958" s="1">
        <v>969.0</v>
      </c>
      <c r="B958" s="3" t="s">
        <v>950</v>
      </c>
      <c r="C958" s="3" t="str">
        <f>IFERROR(__xludf.DUMMYFUNCTION("GOOGLETRANSLATE(B958,""ID"",""EN"")"),"emotional indihome tsel all of them all over maintenance kagak finished for days")</f>
        <v>emotional indihome tsel all of them all over maintenance kagak finished for days</v>
      </c>
    </row>
    <row r="959" ht="15.75" customHeight="1">
      <c r="A959" s="1">
        <v>970.0</v>
      </c>
      <c r="B959" s="3" t="s">
        <v>951</v>
      </c>
      <c r="C959" s="3" t="str">
        <f>IFERROR(__xludf.DUMMYFUNCTION("GOOGLETRANSLATE(B959,""ID"",""EN"")"),"the internet is slow and it's not stable if it's late to pay lgs being disconnected on the internet, it's not given a compensation")</f>
        <v>the internet is slow and it's not stable if it's late to pay lgs being disconnected on the internet, it's not given a compensation</v>
      </c>
    </row>
    <row r="960" ht="15.75" customHeight="1">
      <c r="A960" s="1">
        <v>972.0</v>
      </c>
      <c r="B960" s="3" t="s">
        <v>952</v>
      </c>
      <c r="C960" s="3" t="str">
        <f>IFERROR(__xludf.DUMMYFUNCTION("GOOGLETRANSLATE(B960,""ID"",""EN"")"),"this is what the network is down Telkomsel Indihome I use Telkomsel still replication")</f>
        <v>this is what the network is down Telkomsel Indihome I use Telkomsel still replication</v>
      </c>
    </row>
    <row r="961" ht="15.75" customHeight="1">
      <c r="A961" s="1">
        <v>973.0</v>
      </c>
      <c r="B961" s="3" t="s">
        <v>953</v>
      </c>
      <c r="C961" s="3" t="str">
        <f>IFERROR(__xludf.DUMMYFUNCTION("GOOGLETRANSLATE(B961,""ID"",""EN"")")," they are also sin eating blind salaries that there are indeed other ways because the area is only Indihome with Telkomsel can do it")</f>
        <v> they are also sin eating blind salaries that there are indeed other ways because the area is only Indihome with Telkomsel can do it</v>
      </c>
    </row>
    <row r="962" ht="15.75" customHeight="1">
      <c r="A962" s="1">
        <v>974.0</v>
      </c>
      <c r="B962" s="3" t="s">
        <v>954</v>
      </c>
      <c r="C962" s="3" t="str">
        <f>IFERROR(__xludf.DUMMYFUNCTION("GOOGLETRANSLATE(B962,""ID"",""EN"")")," PBG Stay away Indihome and Telkomsel")</f>
        <v> PBG Stay away Indihome and Telkomsel</v>
      </c>
    </row>
    <row r="963" ht="15.75" customHeight="1">
      <c r="A963" s="1">
        <v>975.0</v>
      </c>
      <c r="B963" s="3" t="s">
        <v>955</v>
      </c>
      <c r="C963" s="3" t="str">
        <f>IFERROR(__xludf.DUMMYFUNCTION("GOOGLETRANSLATE(B963,""ID"",""EN"")"),"Trying to reconcile with Indihome and Telkomsel BTW Thank you for the technicians who plunge directly")</f>
        <v>Trying to reconcile with Indihome and Telkomsel BTW Thank you for the technicians who plunge directly</v>
      </c>
    </row>
    <row r="964" ht="15.75" customHeight="1">
      <c r="A964" s="1">
        <v>976.0</v>
      </c>
      <c r="B964" s="3" t="s">
        <v>956</v>
      </c>
      <c r="C964" s="3" t="str">
        <f>IFERROR(__xludf.DUMMYFUNCTION("GOOGLETRANSLATE(B964,""ID"",""EN"")"),"September Indihome and Telkomsel Fools")</f>
        <v>September Indihome and Telkomsel Fools</v>
      </c>
    </row>
    <row r="965" ht="15.75" customHeight="1">
      <c r="A965" s="1">
        <v>977.0</v>
      </c>
      <c r="B965" s="3" t="s">
        <v>957</v>
      </c>
      <c r="C965" s="3" t="str">
        <f>IFERROR(__xludf.DUMMYFUNCTION("GOOGLETRANSLATE(B965,""ID"",""EN"")"),"The telkomsel indihome combination is the most charming combination if there is an internet problem")</f>
        <v>The telkomsel indihome combination is the most charming combination if there is an internet problem</v>
      </c>
    </row>
    <row r="966" ht="15.75" customHeight="1">
      <c r="A966" s="1">
        <v>978.0</v>
      </c>
      <c r="B966" s="3" t="s">
        <v>958</v>
      </c>
      <c r="C966" s="3" t="str">
        <f>IFERROR(__xludf.DUMMYFUNCTION("GOOGLETRANSLATE(B966,""ID"",""EN"")"),"is I still forcefully playing the cartridge even though the Indihome and Telkomsel network has been problematic when you lost it alone")</f>
        <v>is I still forcefully playing the cartridge even though the Indihome and Telkomsel network has been problematic when you lost it alone</v>
      </c>
    </row>
    <row r="967" ht="15.75" customHeight="1">
      <c r="A967" s="1">
        <v>979.0</v>
      </c>
      <c r="B967" s="3" t="s">
        <v>959</v>
      </c>
      <c r="C967" s="3" t="str">
        <f>IFERROR(__xludf.DUMMYFUNCTION("GOOGLETRANSLATE(B967,""ID"",""EN"")"),"So what is compensation for us as consumers and active users and consumers are weak in this matter, they are thought to apologize, consumer losses are resolved")</f>
        <v>So what is compensation for us as consumers and active users and consumers are weak in this matter, they are thought to apologize, consumer losses are resolved</v>
      </c>
    </row>
    <row r="968" ht="15.75" customHeight="1">
      <c r="A968" s="1">
        <v>980.0</v>
      </c>
      <c r="B968" s="3" t="s">
        <v>960</v>
      </c>
      <c r="C968" s="3" t="str">
        <f>IFERROR(__xludf.DUMMYFUNCTION("GOOGLETRANSLATE(B968,""ID"",""EN"")"),"The wifi boarding house signal that uses Indihome is still a telkomsel signal jls also what is the time to use other provider huhu")</f>
        <v>The wifi boarding house signal that uses Indihome is still a telkomsel signal jls also what is the time to use other provider huhu</v>
      </c>
    </row>
    <row r="969" ht="15.75" customHeight="1">
      <c r="A969" s="1">
        <v>981.0</v>
      </c>
      <c r="B969" s="3" t="s">
        <v>961</v>
      </c>
      <c r="C969" s="3" t="str">
        <f>IFERROR(__xludf.DUMMYFUNCTION("GOOGLETRANSLATE(B969,""ID"",""EN"")")," PBG is called the customer already paying complaints that it is natural to want Telkomsel or Indihome to use what way to lay the network is not a customer's business")</f>
        <v> PBG is called the customer already paying complaints that it is natural to want Telkomsel or Indihome to use what way to lay the network is not a customer's business</v>
      </c>
    </row>
    <row r="970" ht="15.75" customHeight="1">
      <c r="A970" s="1">
        <v>982.0</v>
      </c>
      <c r="B970" s="3" t="s">
        <v>962</v>
      </c>
      <c r="C970" s="3" t="str">
        <f>IFERROR(__xludf.DUMMYFUNCTION("GOOGLETRANSLATE(B970,""ID"",""EN"")"),"indihome amp telkomsel still down ckck")</f>
        <v>indihome amp telkomsel still down ckck</v>
      </c>
    </row>
    <row r="971" ht="15.75" customHeight="1">
      <c r="A971" s="1">
        <v>983.0</v>
      </c>
      <c r="B971" s="3" t="s">
        <v>963</v>
      </c>
      <c r="C971" s="3" t="str">
        <f>IFERROR(__xludf.DUMMYFUNCTION("GOOGLETRANSLATE(B971,""ID"",""EN"")"),"The video of the shark video bite underwater cable that makes Indihome and Telkomsel this disorder is in fact")</f>
        <v>The video of the shark video bite underwater cable that makes Indihome and Telkomsel this disorder is in fact</v>
      </c>
    </row>
    <row r="972" ht="15.75" customHeight="1">
      <c r="A972" s="1">
        <v>984.0</v>
      </c>
      <c r="B972" s="3" t="s">
        <v>964</v>
      </c>
      <c r="C972" s="3" t="str">
        <f>IFERROR(__xludf.DUMMYFUNCTION("GOOGLETRANSLATE(B972,""ID"",""EN"")"),"it's really complete, I just underlined the second row")</f>
        <v>it's really complete, I just underlined the second row</v>
      </c>
    </row>
    <row r="973" ht="15.75" customHeight="1">
      <c r="A973" s="1">
        <v>985.0</v>
      </c>
      <c r="B973" s="3" t="s">
        <v>965</v>
      </c>
      <c r="C973" s="3" t="str">
        <f>IFERROR(__xludf.DUMMYFUNCTION("GOOGLETRANSLATE(B973,""ID"",""EN"")"),"every day it feels like you want to live together and change other providers besides Telkomsel with Indihome")</f>
        <v>every day it feels like you want to live together and change other providers besides Telkomsel with Indihome</v>
      </c>
    </row>
    <row r="974" ht="15.75" customHeight="1">
      <c r="A974" s="1">
        <v>986.0</v>
      </c>
      <c r="B974" s="3" t="s">
        <v>966</v>
      </c>
      <c r="C974" s="3" t="str">
        <f>IFERROR(__xludf.DUMMYFUNCTION("GOOGLETRANSLATE(B974,""ID"",""EN"")"),"telkomsel indihome internet cable in the titolet of the seabed shark so it is patient")</f>
        <v>telkomsel indihome internet cable in the titolet of the seabed shark so it is patient</v>
      </c>
    </row>
    <row r="975" ht="15.75" customHeight="1">
      <c r="A975" s="1">
        <v>987.0</v>
      </c>
      <c r="B975" s="3" t="s">
        <v>967</v>
      </c>
      <c r="C975" s="3" t="str">
        <f>IFERROR(__xludf.DUMMYFUNCTION("GOOGLETRANSLATE(B975,""ID"",""EN"")"),"TELKOM is seeking improvement in the Jacuk Sea cable which causes interference with IndiHome services and Telkomsel various preparations are needed")</f>
        <v>TELKOM is seeking improvement in the Jacuk Sea cable which causes interference with IndiHome services and Telkomsel various preparations are needed</v>
      </c>
    </row>
    <row r="976" ht="15.75" customHeight="1">
      <c r="A976" s="1">
        <v>988.0</v>
      </c>
      <c r="B976" s="3" t="s">
        <v>968</v>
      </c>
      <c r="C976" s="3" t="str">
        <f>IFERROR(__xludf.DUMMYFUNCTION("GOOGLETRANSLATE(B976,""ID"",""EN"")"),"Telkomsel Indihome Error Expert said complicated sea cables")</f>
        <v>Telkomsel Indihome Error Expert said complicated sea cables</v>
      </c>
    </row>
    <row r="977" ht="15.75" customHeight="1">
      <c r="A977" s="1">
        <v>989.0</v>
      </c>
      <c r="B977" s="3" t="s">
        <v>969</v>
      </c>
      <c r="C977" s="3" t="str">
        <f>IFERROR(__xludf.DUMMYFUNCTION("GOOGLETRANSLATE(B977,""ID"",""EN"")"),"how come it's really slow even though I don't use Indihome or Telkomsel")</f>
        <v>how come it's really slow even though I don't use Indihome or Telkomsel</v>
      </c>
    </row>
    <row r="978" ht="15.75" customHeight="1">
      <c r="A978" s="1">
        <v>990.0</v>
      </c>
      <c r="B978" s="3" t="s">
        <v>970</v>
      </c>
      <c r="C978" s="3" t="str">
        <f>IFERROR(__xludf.DUMMYFUNCTION("GOOGLETRANSLATE(B978,""ID"",""EN"")")," if it's not Kefb Starfess wrong Indihome with Telkomsel")</f>
        <v> if it's not Kefb Starfess wrong Indihome with Telkomsel</v>
      </c>
    </row>
    <row r="979" ht="15.75" customHeight="1">
      <c r="A979" s="1">
        <v>991.0</v>
      </c>
      <c r="B979" s="3" t="s">
        <v>971</v>
      </c>
      <c r="C979" s="3" t="str">
        <f>IFERROR(__xludf.DUMMYFUNCTION("GOOGLETRANSLATE(B979,""ID"",""EN"")"),"wifi indihome telkomsel sim card jiguur tenan")</f>
        <v>wifi indihome telkomsel sim card jiguur tenan</v>
      </c>
    </row>
    <row r="980" ht="15.75" customHeight="1">
      <c r="A980" s="1">
        <v>992.0</v>
      </c>
      <c r="B980" s="3" t="s">
        <v>972</v>
      </c>
      <c r="C980" s="3" t="str">
        <f>IFERROR(__xludf.DUMMYFUNCTION("GOOGLETRANSLATE(B980,""ID"",""EN"")"),"You think the slow case of Indihome and Telkomsel can be surfing the local disorder of the level, the variables are widely taukkk, the operator is the same as the old sister, selling Mega will be slaughtered up to immediately make Ruwetnesia")</f>
        <v>You think the slow case of Indihome and Telkomsel can be surfing the local disorder of the level, the variables are widely taukkk, the operator is the same as the old sister, selling Mega will be slaughtered up to immediately make Ruwetnesia</v>
      </c>
    </row>
    <row r="981" ht="15.75" customHeight="1">
      <c r="A981" s="1">
        <v>993.0</v>
      </c>
      <c r="B981" s="3" t="s">
        <v>973</v>
      </c>
      <c r="C981" s="3" t="str">
        <f>IFERROR(__xludf.DUMMYFUNCTION("GOOGLETRANSLATE(B981,""ID"",""EN"")"),"when I just got home to doing how Indihome and Telkomsel were asked by God to test human patience, hah was")</f>
        <v>when I just got home to doing how Indihome and Telkomsel were asked by God to test human patience, hah was</v>
      </c>
    </row>
    <row r="982" ht="15.75" customHeight="1">
      <c r="A982" s="1">
        <v>994.0</v>
      </c>
      <c r="B982" s="3" t="s">
        <v>974</v>
      </c>
      <c r="C982" s="3" t="str">
        <f>IFERROR(__xludf.DUMMYFUNCTION("GOOGLETRANSLATE(B982,""ID"",""EN"")"),"gws cave indihome with telkomsel")</f>
        <v>gws cave indihome with telkomsel</v>
      </c>
    </row>
    <row r="983" ht="15.75" customHeight="1">
      <c r="A983" s="1">
        <v>995.0</v>
      </c>
      <c r="B983" s="3" t="s">
        <v>975</v>
      </c>
      <c r="C983" s="3" t="str">
        <f>IFERROR(__xludf.DUMMYFUNCTION("GOOGLETRANSLATE(B983,""ID"",""EN"")"),"Indihome Telkomsel sympathy for Yassalam")</f>
        <v>Indihome Telkomsel sympathy for Yassalam</v>
      </c>
    </row>
    <row r="984" ht="15.75" customHeight="1">
      <c r="A984" s="1">
        <v>996.0</v>
      </c>
      <c r="B984" s="3" t="s">
        <v>976</v>
      </c>
      <c r="C984" s="3" t="str">
        <f>IFERROR(__xludf.DUMMYFUNCTION("GOOGLETRANSLATE(B984,""ID"",""EN"")"),"we if late to pay telkomsel and indihome bills must have been fined up if they interference with damage to make inet slow every day they give compensation what is the customer")</f>
        <v>we if late to pay telkomsel and indihome bills must have been fined up if they interference with damage to make inet slow every day they give compensation what is the customer</v>
      </c>
    </row>
    <row r="985" ht="15.75" customHeight="1">
      <c r="A985" s="1">
        <v>997.0</v>
      </c>
      <c r="B985" s="3" t="s">
        <v>977</v>
      </c>
      <c r="C985" s="3" t="str">
        <f>IFERROR(__xludf.DUMMYFUNCTION("GOOGLETRANSLATE(B985,""ID"",""EN"")")," dont use indihome but its service also telkomsel and its been few painful days, hopefully it will be up to a week, it doesn't work anymore")</f>
        <v> dont use indihome but its service also telkomsel and its been few painful days, hopefully it will be up to a week, it doesn't work anymore</v>
      </c>
    </row>
    <row r="986" ht="15.75" customHeight="1">
      <c r="A986" s="1">
        <v>998.0</v>
      </c>
      <c r="B986" s="3" t="s">
        <v>978</v>
      </c>
      <c r="C986" s="3" t="str">
        <f>IFERROR(__xludf.DUMMYFUNCTION("GOOGLETRANSLATE(B986,""ID"",""EN"")"),"hadeuh pya internet backup with telkom group it feels when indihome slow telkomsel also follow it")</f>
        <v>hadeuh pya internet backup with telkom group it feels when indihome slow telkomsel also follow it</v>
      </c>
    </row>
    <row r="987" ht="15.75" customHeight="1">
      <c r="A987" s="1">
        <v>999.0</v>
      </c>
      <c r="B987" s="3" t="s">
        <v>979</v>
      </c>
      <c r="C987" s="3" t="str">
        <f>IFERROR(__xludf.DUMMYFUNCTION("GOOGLETRANSLATE(B987,""ID"",""EN"")"),"fortunately not telkomsel or indihome user, if you do it, how come it's hard if it's electricity")</f>
        <v>fortunately not telkomsel or indihome user, if you do it, how come it's hard if it's electricity</v>
      </c>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2022-02-13T03:01:14Z</dcterms:created>
  <dc:creator>openpyxl</dc:creator>
</cp:coreProperties>
</file>