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5600" windowHeight="7830" tabRatio="669" firstSheet="1" activeTab="1"/>
  </bookViews>
  <sheets>
    <sheet name="参加チーム" sheetId="12" r:id="rId1"/>
    <sheet name="Ａ" sheetId="7" r:id="rId2"/>
    <sheet name="Ｂ" sheetId="8" r:id="rId3"/>
    <sheet name="Ｃ" sheetId="9" r:id="rId4"/>
    <sheet name="Ｄ" sheetId="10" r:id="rId5"/>
    <sheet name="Ｅ" sheetId="5" r:id="rId6"/>
    <sheet name="Ｆ" sheetId="6" r:id="rId7"/>
    <sheet name="Ｇ" sheetId="4" r:id="rId8"/>
    <sheet name="Ｈ" sheetId="1" r:id="rId9"/>
    <sheet name="フリー" sheetId="13" r:id="rId10"/>
    <sheet name="エンジョイ上位" sheetId="15" r:id="rId11"/>
    <sheet name="エンジョイ中位" sheetId="14" r:id="rId12"/>
    <sheet name="エンジョイ下位" sheetId="16" r:id="rId13"/>
    <sheet name="レディース上位 " sheetId="17" r:id="rId14"/>
    <sheet name="レディース中位" sheetId="18" r:id="rId15"/>
    <sheet name="レディース下位 " sheetId="19" r:id="rId16"/>
  </sheets>
  <definedNames>
    <definedName name="DATA" localSheetId="15">#REF!</definedName>
    <definedName name="DATA" localSheetId="13">#REF!</definedName>
    <definedName name="DATA" localSheetId="14">#REF!</definedName>
    <definedName name="DATA">#REF!</definedName>
    <definedName name="HTML_CodePage" hidden="1">932</definedName>
    <definedName name="HTML_Control" localSheetId="12" hidden="1">{"'５年'!$A$1:$AJ$10"}</definedName>
    <definedName name="HTML_Control" localSheetId="10" hidden="1">{"'５年'!$A$1:$AJ$10"}</definedName>
    <definedName name="HTML_Control" localSheetId="11" hidden="1">{"'５年'!$A$1:$AJ$10"}</definedName>
    <definedName name="HTML_Control" localSheetId="9" hidden="1">{"'５年'!$A$1:$AJ$10"}</definedName>
    <definedName name="HTML_Control" localSheetId="15" hidden="1">{"'５年'!$A$1:$AJ$10"}</definedName>
    <definedName name="HTML_Control" localSheetId="13" hidden="1">{"'５年'!$A$1:$AJ$10"}</definedName>
    <definedName name="HTML_Control" localSheetId="14" hidden="1">{"'５年'!$A$1:$AJ$10"}</definedName>
    <definedName name="HTML_Control" hidden="1">{"'５年'!$A$1:$AJ$10"}</definedName>
    <definedName name="html_ctl1" localSheetId="12" hidden="1">{"'５年'!$A$1:$AJ$10"}</definedName>
    <definedName name="html_ctl1" localSheetId="10" hidden="1">{"'５年'!$A$1:$AJ$10"}</definedName>
    <definedName name="html_ctl1" localSheetId="11" hidden="1">{"'５年'!$A$1:$AJ$10"}</definedName>
    <definedName name="html_ctl1" localSheetId="9" hidden="1">{"'５年'!$A$1:$AJ$10"}</definedName>
    <definedName name="html_ctl1" localSheetId="15" hidden="1">{"'５年'!$A$1:$AJ$10"}</definedName>
    <definedName name="html_ctl1" localSheetId="13" hidden="1">{"'５年'!$A$1:$AJ$10"}</definedName>
    <definedName name="html_ctl1" localSheetId="14" hidden="1">{"'５年'!$A$1:$AJ$10"}</definedName>
    <definedName name="html_ctl1" hidden="1">{"'５年'!$A$1:$AJ$10"}</definedName>
    <definedName name="HTML_Description" hidden="1">""</definedName>
    <definedName name="HTML_Email" hidden="1">""</definedName>
    <definedName name="HTML_Header" hidden="1">"４年"</definedName>
    <definedName name="HTML_LastUpdate" hidden="1">"00/09/17"</definedName>
    <definedName name="HTML_LineAfter" hidden="1">TRUE</definedName>
    <definedName name="HTML_LineBefore" hidden="1">TRUE</definedName>
    <definedName name="HTML_Name" hidden="1">"Tsutomu Osada"</definedName>
    <definedName name="HTML_OBDlg2" hidden="1">TRUE</definedName>
    <definedName name="HTML_OBDlg4" hidden="1">TRUE</definedName>
    <definedName name="HTML_OS" hidden="1">0</definedName>
    <definedName name="HTML_PathFile" hidden="1">"C:\My Documents\FC浦安 BlueWings\WorkSheet\l2k4.htm"</definedName>
    <definedName name="HTML_Title" hidden="1">"リーグ戦勝敗表"</definedName>
    <definedName name="MATRIX" localSheetId="15">#REF!,#REF!,#REF!,#REF!,#REF!,#REF!,#REF!,#REF!,#REF!,#REF!,#REF!,#REF!,#REF!,#REF!,#REF!,#REF!</definedName>
    <definedName name="MATRIX" localSheetId="13">#REF!,#REF!,#REF!,#REF!,#REF!,#REF!,#REF!,#REF!,#REF!,#REF!,#REF!,#REF!,#REF!,#REF!,#REF!,#REF!</definedName>
    <definedName name="MATRIX" localSheetId="14">#REF!,#REF!,#REF!,#REF!,#REF!,#REF!,#REF!,#REF!,#REF!,#REF!,#REF!,#REF!,#REF!,#REF!,#REF!,#REF!</definedName>
    <definedName name="MATRIX">#REF!,#REF!,#REF!,#REF!,#REF!,#REF!,#REF!,#REF!,#REF!,#REF!,#REF!,#REF!,#REF!,#REF!,#REF!,#REF!</definedName>
    <definedName name="_xlnm.Print_Area" localSheetId="1">Ａ!$A$1:$K$47</definedName>
    <definedName name="_xlnm.Print_Area" localSheetId="2">Ｂ!$A$1:$K$47</definedName>
    <definedName name="_xlnm.Print_Area" localSheetId="3">'Ｃ'!$A$1:$K$47</definedName>
    <definedName name="_xlnm.Print_Area" localSheetId="4">Ｄ!$A$1:$K$47</definedName>
    <definedName name="_xlnm.Print_Area" localSheetId="5">Ｅ!$A$1:$K$47</definedName>
    <definedName name="_xlnm.Print_Area" localSheetId="6">Ｆ!$A$1:$K$47</definedName>
    <definedName name="_xlnm.Print_Area" localSheetId="7">Ｇ!$A$1:$K$47</definedName>
    <definedName name="_xlnm.Print_Area" localSheetId="8">Ｈ!$A$1:$K$47</definedName>
    <definedName name="_xlnm.Print_Area" localSheetId="12">エンジョイ下位!$A$5:$AS$41</definedName>
    <definedName name="_xlnm.Print_Area" localSheetId="10">エンジョイ上位!$A$5:$AT$42</definedName>
    <definedName name="_xlnm.Print_Area" localSheetId="11">エンジョイ中位!$A$4:$AS$41</definedName>
    <definedName name="_xlnm.Print_Area" localSheetId="9">フリー!$A$2:$BP$37</definedName>
    <definedName name="_xlnm.Print_Area" localSheetId="15">'レディース下位 '!$A$4:$AT$42</definedName>
    <definedName name="_xlnm.Print_Area" localSheetId="13">'レディース上位 '!$A$4:$AS$43</definedName>
    <definedName name="_xlnm.Print_Area" localSheetId="14">レディース中位!$A$5:$AT$43</definedName>
    <definedName name="_xlnm.Print_Area" localSheetId="0">参加チーム!$A$1:$G$36</definedName>
    <definedName name="ｚｚ" localSheetId="12" hidden="1">{"'５年'!$A$1:$AJ$10"}</definedName>
    <definedName name="ｚｚ" localSheetId="10" hidden="1">{"'５年'!$A$1:$AJ$10"}</definedName>
    <definedName name="ｚｚ" localSheetId="11" hidden="1">{"'５年'!$A$1:$AJ$10"}</definedName>
    <definedName name="ｚｚ" localSheetId="9" hidden="1">{"'５年'!$A$1:$AJ$10"}</definedName>
    <definedName name="ｚｚ" localSheetId="15" hidden="1">{"'５年'!$A$1:$AJ$10"}</definedName>
    <definedName name="ｚｚ" localSheetId="13" hidden="1">{"'５年'!$A$1:$AJ$10"}</definedName>
    <definedName name="ｚｚ" localSheetId="14" hidden="1">{"'５年'!$A$1:$AJ$10"}</definedName>
    <definedName name="ｚｚ" hidden="1">{"'５年'!$A$1:$AJ$10"}</definedName>
    <definedName name="zzz" localSheetId="12" hidden="1">{"'５年'!$A$1:$AJ$10"}</definedName>
    <definedName name="zzz" localSheetId="10" hidden="1">{"'５年'!$A$1:$AJ$10"}</definedName>
    <definedName name="zzz" localSheetId="11" hidden="1">{"'５年'!$A$1:$AJ$10"}</definedName>
    <definedName name="zzz" localSheetId="9" hidden="1">{"'５年'!$A$1:$AJ$10"}</definedName>
    <definedName name="zzz" localSheetId="15" hidden="1">{"'５年'!$A$1:$AJ$10"}</definedName>
    <definedName name="zzz" localSheetId="13" hidden="1">{"'５年'!$A$1:$AJ$10"}</definedName>
    <definedName name="zzz" localSheetId="14" hidden="1">{"'５年'!$A$1:$AJ$10"}</definedName>
    <definedName name="zzz" hidden="1">{"'５年'!$A$1:$AJ$10"}</definedName>
  </definedName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5" i="1"/>
  <c r="M6" i="4"/>
  <c r="M7" i="4"/>
  <c r="M8" i="4"/>
  <c r="M9" i="4"/>
  <c r="M10" i="4"/>
  <c r="M5" i="4"/>
  <c r="M6" i="6"/>
  <c r="M7" i="6"/>
  <c r="M8" i="6"/>
  <c r="M9" i="6"/>
  <c r="M10" i="6"/>
  <c r="M5" i="6"/>
  <c r="M6" i="5"/>
  <c r="M7" i="5"/>
  <c r="M8" i="5"/>
  <c r="M9" i="5"/>
  <c r="M10" i="5"/>
  <c r="M5" i="5"/>
  <c r="M6" i="10"/>
  <c r="M7" i="10"/>
  <c r="M8" i="10"/>
  <c r="M9" i="10"/>
  <c r="M10" i="10"/>
  <c r="M5" i="10"/>
  <c r="M6" i="9"/>
  <c r="M7" i="9"/>
  <c r="M8" i="9"/>
  <c r="M9" i="9"/>
  <c r="M10" i="9"/>
  <c r="M5" i="9"/>
  <c r="M6" i="8"/>
  <c r="M7" i="8"/>
  <c r="M8" i="8"/>
  <c r="M9" i="8"/>
  <c r="M10" i="8"/>
  <c r="M5" i="8"/>
  <c r="M6" i="7"/>
  <c r="M7" i="7"/>
  <c r="M8" i="7"/>
  <c r="M9" i="7"/>
  <c r="M10" i="7"/>
  <c r="M5" i="7"/>
  <c r="F16" i="14"/>
  <c r="F16" i="16"/>
  <c r="F16" i="17"/>
  <c r="F16" i="18"/>
  <c r="F16" i="19"/>
  <c r="F16" i="15"/>
  <c r="L36" i="19" l="1"/>
  <c r="L34" i="19"/>
  <c r="L33" i="19"/>
  <c r="S31" i="19"/>
  <c r="S30" i="19"/>
  <c r="S28" i="19"/>
  <c r="X25" i="19"/>
  <c r="X23" i="19"/>
  <c r="X22" i="19"/>
  <c r="L19" i="19"/>
  <c r="L17" i="19"/>
  <c r="L16" i="19"/>
  <c r="S14" i="19"/>
  <c r="S13" i="19"/>
  <c r="S11" i="19"/>
  <c r="L36" i="18"/>
  <c r="L34" i="18"/>
  <c r="L33" i="18"/>
  <c r="S31" i="18"/>
  <c r="S30" i="18"/>
  <c r="S28" i="18"/>
  <c r="X25" i="18"/>
  <c r="X23" i="18"/>
  <c r="X22" i="18"/>
  <c r="L19" i="18"/>
  <c r="L17" i="18"/>
  <c r="L16" i="18"/>
  <c r="S14" i="18"/>
  <c r="S13" i="18"/>
  <c r="S11" i="18"/>
  <c r="L36" i="17"/>
  <c r="L34" i="17"/>
  <c r="L33" i="17"/>
  <c r="S31" i="17"/>
  <c r="S30" i="17"/>
  <c r="S28" i="17"/>
  <c r="X25" i="17"/>
  <c r="X23" i="17"/>
  <c r="X22" i="17"/>
  <c r="L19" i="17"/>
  <c r="L17" i="17"/>
  <c r="L16" i="17"/>
  <c r="S14" i="17"/>
  <c r="S13" i="17"/>
  <c r="S11" i="17"/>
  <c r="S11" i="16"/>
  <c r="S13" i="16"/>
  <c r="S14" i="16"/>
  <c r="L16" i="16"/>
  <c r="L17" i="16"/>
  <c r="L19" i="16"/>
  <c r="X22" i="16"/>
  <c r="X23" i="16"/>
  <c r="X25" i="16"/>
  <c r="S28" i="16"/>
  <c r="S30" i="16"/>
  <c r="S31" i="16"/>
  <c r="L33" i="16"/>
  <c r="L34" i="16"/>
  <c r="L36" i="16"/>
  <c r="S11" i="15"/>
  <c r="S13" i="15"/>
  <c r="S14" i="15"/>
  <c r="L16" i="15"/>
  <c r="L17" i="15"/>
  <c r="L19" i="15"/>
  <c r="X22" i="15"/>
  <c r="X23" i="15"/>
  <c r="X25" i="15"/>
  <c r="S28" i="15"/>
  <c r="S30" i="15"/>
  <c r="S31" i="15"/>
  <c r="L33" i="15"/>
  <c r="L34" i="15"/>
  <c r="L36" i="15"/>
  <c r="L36" i="14"/>
  <c r="L34" i="14"/>
  <c r="L33" i="14"/>
  <c r="S31" i="14"/>
  <c r="S30" i="14"/>
  <c r="S28" i="14"/>
  <c r="X25" i="14"/>
  <c r="X23" i="14"/>
  <c r="X22" i="14"/>
  <c r="L19" i="14"/>
  <c r="L17" i="14"/>
  <c r="L16" i="14"/>
  <c r="S14" i="14"/>
  <c r="S13" i="14"/>
  <c r="S11" i="14"/>
  <c r="BB36" i="13"/>
  <c r="L36" i="13"/>
  <c r="BB34" i="13"/>
  <c r="L34" i="13"/>
  <c r="BB33" i="13"/>
  <c r="L33" i="13"/>
  <c r="AU31" i="13"/>
  <c r="S31" i="13"/>
  <c r="AU30" i="13"/>
  <c r="S30" i="13"/>
  <c r="AU28" i="13"/>
  <c r="S28" i="13"/>
  <c r="AP25" i="13"/>
  <c r="X25" i="13"/>
  <c r="AP23" i="13"/>
  <c r="X23" i="13"/>
  <c r="AP22" i="13"/>
  <c r="X22" i="13"/>
  <c r="AI20" i="13"/>
  <c r="BB19" i="13"/>
  <c r="AI19" i="13"/>
  <c r="L19" i="13"/>
  <c r="BB17" i="13"/>
  <c r="AI17" i="13"/>
  <c r="L17" i="13"/>
  <c r="BB16" i="13"/>
  <c r="L16" i="13"/>
  <c r="AU14" i="13"/>
  <c r="S14" i="13"/>
  <c r="AU13" i="13"/>
  <c r="S13" i="13"/>
  <c r="AU11" i="13"/>
  <c r="S11" i="13"/>
  <c r="K45" i="10" l="1"/>
  <c r="J45" i="10"/>
  <c r="H45" i="10"/>
  <c r="I45" i="10" s="1"/>
  <c r="D45" i="10"/>
  <c r="C45" i="10" s="1"/>
  <c r="B45" i="10"/>
  <c r="K42" i="10"/>
  <c r="J42" i="10"/>
  <c r="H42" i="10"/>
  <c r="I42" i="10" s="1"/>
  <c r="D42" i="10"/>
  <c r="C42" i="10"/>
  <c r="B42" i="10"/>
  <c r="K39" i="10"/>
  <c r="J39" i="10"/>
  <c r="H39" i="10"/>
  <c r="I39" i="10" s="1"/>
  <c r="D39" i="10"/>
  <c r="C39" i="10" s="1"/>
  <c r="B39" i="10"/>
  <c r="K36" i="10"/>
  <c r="J36" i="10"/>
  <c r="H36" i="10"/>
  <c r="I36" i="10" s="1"/>
  <c r="D36" i="10"/>
  <c r="C36" i="10" s="1"/>
  <c r="B36" i="10"/>
  <c r="K33" i="10"/>
  <c r="J33" i="10"/>
  <c r="H33" i="10"/>
  <c r="I33" i="10" s="1"/>
  <c r="D33" i="10"/>
  <c r="C33" i="10" s="1"/>
  <c r="B33" i="10"/>
  <c r="K30" i="10"/>
  <c r="J30" i="10"/>
  <c r="H30" i="10"/>
  <c r="I30" i="10" s="1"/>
  <c r="D30" i="10"/>
  <c r="C30" i="10"/>
  <c r="B30" i="10"/>
  <c r="K27" i="10"/>
  <c r="J27" i="10"/>
  <c r="H27" i="10"/>
  <c r="I27" i="10" s="1"/>
  <c r="D27" i="10"/>
  <c r="C27" i="10" s="1"/>
  <c r="B27" i="10"/>
  <c r="K24" i="10"/>
  <c r="J24" i="10"/>
  <c r="H24" i="10"/>
  <c r="I24" i="10" s="1"/>
  <c r="D24" i="10"/>
  <c r="C24" i="10" s="1"/>
  <c r="B24" i="10"/>
  <c r="K21" i="10"/>
  <c r="J21" i="10"/>
  <c r="H21" i="10"/>
  <c r="I21" i="10" s="1"/>
  <c r="D21" i="10"/>
  <c r="C21" i="10" s="1"/>
  <c r="B21" i="10"/>
  <c r="K18" i="10"/>
  <c r="J18" i="10"/>
  <c r="H18" i="10"/>
  <c r="I18" i="10" s="1"/>
  <c r="D18" i="10"/>
  <c r="C18" i="10" s="1"/>
  <c r="B18" i="10"/>
  <c r="K15" i="10"/>
  <c r="J15" i="10"/>
  <c r="H15" i="10"/>
  <c r="I15" i="10" s="1"/>
  <c r="D15" i="10"/>
  <c r="C15" i="10" s="1"/>
  <c r="B15" i="10"/>
  <c r="K12" i="10"/>
  <c r="J12" i="10"/>
  <c r="H12" i="10"/>
  <c r="I12" i="10" s="1"/>
  <c r="D12" i="10"/>
  <c r="C12" i="10" s="1"/>
  <c r="B12" i="10"/>
  <c r="X10" i="10"/>
  <c r="T10" i="10"/>
  <c r="S10" i="10"/>
  <c r="X9" i="10"/>
  <c r="T9" i="10"/>
  <c r="S9" i="10"/>
  <c r="K9" i="10"/>
  <c r="J9" i="10"/>
  <c r="H9" i="10"/>
  <c r="D9" i="10"/>
  <c r="Q10" i="10" s="1"/>
  <c r="B9" i="10"/>
  <c r="X8" i="10"/>
  <c r="T8" i="10"/>
  <c r="S8" i="10"/>
  <c r="X7" i="10"/>
  <c r="T7" i="10"/>
  <c r="S7" i="10"/>
  <c r="X6" i="10"/>
  <c r="T6" i="10"/>
  <c r="S6" i="10"/>
  <c r="K6" i="10"/>
  <c r="J6" i="10"/>
  <c r="H6" i="10"/>
  <c r="P8" i="10" s="1"/>
  <c r="D6" i="10"/>
  <c r="B6" i="10"/>
  <c r="X5" i="10"/>
  <c r="T5" i="10"/>
  <c r="S5" i="10"/>
  <c r="K3" i="10"/>
  <c r="J3" i="10"/>
  <c r="H3" i="10"/>
  <c r="P6" i="10" s="1"/>
  <c r="D3" i="10"/>
  <c r="Q6" i="10" s="1"/>
  <c r="B3" i="10"/>
  <c r="K45" i="9"/>
  <c r="J45" i="9"/>
  <c r="H45" i="9"/>
  <c r="I45" i="9" s="1"/>
  <c r="D45" i="9"/>
  <c r="C45" i="9" s="1"/>
  <c r="B45" i="9"/>
  <c r="K42" i="9"/>
  <c r="J42" i="9"/>
  <c r="H42" i="9"/>
  <c r="I42" i="9" s="1"/>
  <c r="D42" i="9"/>
  <c r="C42" i="9" s="1"/>
  <c r="B42" i="9"/>
  <c r="K39" i="9"/>
  <c r="J39" i="9"/>
  <c r="H39" i="9"/>
  <c r="I39" i="9" s="1"/>
  <c r="D39" i="9"/>
  <c r="C39" i="9" s="1"/>
  <c r="B39" i="9"/>
  <c r="K36" i="9"/>
  <c r="J36" i="9"/>
  <c r="H36" i="9"/>
  <c r="I36" i="9" s="1"/>
  <c r="D36" i="9"/>
  <c r="C36" i="9" s="1"/>
  <c r="B36" i="9"/>
  <c r="K33" i="9"/>
  <c r="J33" i="9"/>
  <c r="H33" i="9"/>
  <c r="I33" i="9" s="1"/>
  <c r="D33" i="9"/>
  <c r="C33" i="9" s="1"/>
  <c r="B33" i="9"/>
  <c r="K30" i="9"/>
  <c r="J30" i="9"/>
  <c r="H30" i="9"/>
  <c r="I30" i="9" s="1"/>
  <c r="D30" i="9"/>
  <c r="C30" i="9" s="1"/>
  <c r="B30" i="9"/>
  <c r="K27" i="9"/>
  <c r="J27" i="9"/>
  <c r="H27" i="9"/>
  <c r="I27" i="9" s="1"/>
  <c r="D27" i="9"/>
  <c r="C27" i="9" s="1"/>
  <c r="B27" i="9"/>
  <c r="K24" i="9"/>
  <c r="J24" i="9"/>
  <c r="H24" i="9"/>
  <c r="I24" i="9" s="1"/>
  <c r="D24" i="9"/>
  <c r="C24" i="9" s="1"/>
  <c r="B24" i="9"/>
  <c r="K21" i="9"/>
  <c r="J21" i="9"/>
  <c r="H21" i="9"/>
  <c r="I21" i="9" s="1"/>
  <c r="D21" i="9"/>
  <c r="C21" i="9" s="1"/>
  <c r="B21" i="9"/>
  <c r="K18" i="9"/>
  <c r="J18" i="9"/>
  <c r="H18" i="9"/>
  <c r="I18" i="9" s="1"/>
  <c r="D18" i="9"/>
  <c r="C18" i="9" s="1"/>
  <c r="B18" i="9"/>
  <c r="K15" i="9"/>
  <c r="J15" i="9"/>
  <c r="H15" i="9"/>
  <c r="I15" i="9" s="1"/>
  <c r="D15" i="9"/>
  <c r="C15" i="9"/>
  <c r="B15" i="9"/>
  <c r="K12" i="9"/>
  <c r="J12" i="9"/>
  <c r="H12" i="9"/>
  <c r="I12" i="9" s="1"/>
  <c r="D12" i="9"/>
  <c r="C12" i="9" s="1"/>
  <c r="B12" i="9"/>
  <c r="X10" i="9"/>
  <c r="T10" i="9"/>
  <c r="S10" i="9"/>
  <c r="X9" i="9"/>
  <c r="T9" i="9"/>
  <c r="S9" i="9"/>
  <c r="K9" i="9"/>
  <c r="J9" i="9"/>
  <c r="H9" i="9"/>
  <c r="P10" i="9" s="1"/>
  <c r="D9" i="9"/>
  <c r="C9" i="9" s="1"/>
  <c r="B9" i="9"/>
  <c r="X8" i="9"/>
  <c r="T8" i="9"/>
  <c r="S8" i="9"/>
  <c r="X7" i="9"/>
  <c r="T7" i="9"/>
  <c r="S7" i="9"/>
  <c r="X6" i="9"/>
  <c r="T6" i="9"/>
  <c r="S6" i="9"/>
  <c r="U6" i="9" s="1"/>
  <c r="K6" i="9"/>
  <c r="J6" i="9"/>
  <c r="H6" i="9"/>
  <c r="P8" i="9" s="1"/>
  <c r="D6" i="9"/>
  <c r="C6" i="9" s="1"/>
  <c r="B6" i="9"/>
  <c r="X5" i="9"/>
  <c r="T5" i="9"/>
  <c r="S5" i="9"/>
  <c r="K3" i="9"/>
  <c r="J3" i="9"/>
  <c r="H3" i="9"/>
  <c r="D3" i="9"/>
  <c r="B3" i="9"/>
  <c r="K45" i="8"/>
  <c r="J45" i="8"/>
  <c r="H45" i="8"/>
  <c r="I45" i="8" s="1"/>
  <c r="D45" i="8"/>
  <c r="C45" i="8" s="1"/>
  <c r="B45" i="8"/>
  <c r="K42" i="8"/>
  <c r="J42" i="8"/>
  <c r="H42" i="8"/>
  <c r="I42" i="8" s="1"/>
  <c r="D42" i="8"/>
  <c r="C42" i="8"/>
  <c r="B42" i="8"/>
  <c r="K39" i="8"/>
  <c r="J39" i="8"/>
  <c r="H39" i="8"/>
  <c r="I39" i="8" s="1"/>
  <c r="D39" i="8"/>
  <c r="C39" i="8" s="1"/>
  <c r="B39" i="8"/>
  <c r="K36" i="8"/>
  <c r="J36" i="8"/>
  <c r="H36" i="8"/>
  <c r="I36" i="8" s="1"/>
  <c r="D36" i="8"/>
  <c r="C36" i="8"/>
  <c r="B36" i="8"/>
  <c r="K33" i="8"/>
  <c r="J33" i="8"/>
  <c r="H33" i="8"/>
  <c r="I33" i="8" s="1"/>
  <c r="D33" i="8"/>
  <c r="C33" i="8" s="1"/>
  <c r="B33" i="8"/>
  <c r="K30" i="8"/>
  <c r="J30" i="8"/>
  <c r="H30" i="8"/>
  <c r="I30" i="8" s="1"/>
  <c r="D30" i="8"/>
  <c r="C30" i="8"/>
  <c r="B30" i="8"/>
  <c r="K27" i="8"/>
  <c r="J27" i="8"/>
  <c r="H27" i="8"/>
  <c r="I27" i="8" s="1"/>
  <c r="D27" i="8"/>
  <c r="C27" i="8" s="1"/>
  <c r="B27" i="8"/>
  <c r="K24" i="8"/>
  <c r="J24" i="8"/>
  <c r="H24" i="8"/>
  <c r="I24" i="8" s="1"/>
  <c r="D24" i="8"/>
  <c r="C24" i="8" s="1"/>
  <c r="B24" i="8"/>
  <c r="K21" i="8"/>
  <c r="J21" i="8"/>
  <c r="H21" i="8"/>
  <c r="I21" i="8" s="1"/>
  <c r="D21" i="8"/>
  <c r="C21" i="8"/>
  <c r="B21" i="8"/>
  <c r="K18" i="8"/>
  <c r="J18" i="8"/>
  <c r="H18" i="8"/>
  <c r="I18" i="8" s="1"/>
  <c r="D18" i="8"/>
  <c r="C18" i="8" s="1"/>
  <c r="B18" i="8"/>
  <c r="K15" i="8"/>
  <c r="J15" i="8"/>
  <c r="H15" i="8"/>
  <c r="I15" i="8" s="1"/>
  <c r="D15" i="8"/>
  <c r="C15" i="8"/>
  <c r="B15" i="8"/>
  <c r="K12" i="8"/>
  <c r="J12" i="8"/>
  <c r="H12" i="8"/>
  <c r="I12" i="8" s="1"/>
  <c r="D12" i="8"/>
  <c r="C12" i="8" s="1"/>
  <c r="B12" i="8"/>
  <c r="X10" i="8"/>
  <c r="T10" i="8"/>
  <c r="S10" i="8"/>
  <c r="U10" i="8" s="1"/>
  <c r="X9" i="8"/>
  <c r="T9" i="8"/>
  <c r="S9" i="8"/>
  <c r="U9" i="8" s="1"/>
  <c r="K9" i="8"/>
  <c r="J9" i="8"/>
  <c r="H9" i="8"/>
  <c r="P10" i="8" s="1"/>
  <c r="D9" i="8"/>
  <c r="Q10" i="8" s="1"/>
  <c r="C9" i="8"/>
  <c r="B9" i="8"/>
  <c r="X8" i="8"/>
  <c r="T8" i="8"/>
  <c r="S8" i="8"/>
  <c r="U8" i="8" s="1"/>
  <c r="X7" i="8"/>
  <c r="T7" i="8"/>
  <c r="S7" i="8"/>
  <c r="U7" i="8" s="1"/>
  <c r="X6" i="8"/>
  <c r="T6" i="8"/>
  <c r="S6" i="8"/>
  <c r="U6" i="8" s="1"/>
  <c r="K6" i="8"/>
  <c r="J6" i="8"/>
  <c r="H6" i="8"/>
  <c r="P8" i="8" s="1"/>
  <c r="D6" i="8"/>
  <c r="Q8" i="8" s="1"/>
  <c r="C6" i="8"/>
  <c r="B6" i="8"/>
  <c r="X5" i="8"/>
  <c r="T5" i="8"/>
  <c r="S5" i="8"/>
  <c r="U5" i="8" s="1"/>
  <c r="K3" i="8"/>
  <c r="J3" i="8"/>
  <c r="H3" i="8"/>
  <c r="P6" i="8" s="1"/>
  <c r="D3" i="8"/>
  <c r="Q6" i="8" s="1"/>
  <c r="C3" i="8"/>
  <c r="B3" i="8"/>
  <c r="K45" i="7"/>
  <c r="J45" i="7"/>
  <c r="H45" i="7"/>
  <c r="I45" i="7" s="1"/>
  <c r="D45" i="7"/>
  <c r="C45" i="7" s="1"/>
  <c r="B45" i="7"/>
  <c r="K42" i="7"/>
  <c r="J42" i="7"/>
  <c r="H42" i="7"/>
  <c r="I42" i="7" s="1"/>
  <c r="D42" i="7"/>
  <c r="C42" i="7"/>
  <c r="B42" i="7"/>
  <c r="K39" i="7"/>
  <c r="J39" i="7"/>
  <c r="H39" i="7"/>
  <c r="I39" i="7" s="1"/>
  <c r="D39" i="7"/>
  <c r="C39" i="7" s="1"/>
  <c r="B39" i="7"/>
  <c r="K36" i="7"/>
  <c r="J36" i="7"/>
  <c r="H36" i="7"/>
  <c r="I36" i="7" s="1"/>
  <c r="D36" i="7"/>
  <c r="C36" i="7"/>
  <c r="B36" i="7"/>
  <c r="K33" i="7"/>
  <c r="J33" i="7"/>
  <c r="H33" i="7"/>
  <c r="I33" i="7" s="1"/>
  <c r="D33" i="7"/>
  <c r="B33" i="7"/>
  <c r="K30" i="7"/>
  <c r="J30" i="7"/>
  <c r="H30" i="7"/>
  <c r="I30" i="7" s="1"/>
  <c r="D30" i="7"/>
  <c r="C30" i="7"/>
  <c r="B30" i="7"/>
  <c r="K27" i="7"/>
  <c r="J27" i="7"/>
  <c r="H27" i="7"/>
  <c r="I27" i="7" s="1"/>
  <c r="D27" i="7"/>
  <c r="C27" i="7" s="1"/>
  <c r="B27" i="7"/>
  <c r="K24" i="7"/>
  <c r="J24" i="7"/>
  <c r="H24" i="7"/>
  <c r="I24" i="7" s="1"/>
  <c r="D24" i="7"/>
  <c r="C24" i="7"/>
  <c r="B24" i="7"/>
  <c r="K21" i="7"/>
  <c r="J21" i="7"/>
  <c r="H21" i="7"/>
  <c r="I21" i="7" s="1"/>
  <c r="D21" i="7"/>
  <c r="C21" i="7" s="1"/>
  <c r="B21" i="7"/>
  <c r="K18" i="7"/>
  <c r="J18" i="7"/>
  <c r="H18" i="7"/>
  <c r="I18" i="7" s="1"/>
  <c r="D18" i="7"/>
  <c r="C18" i="7"/>
  <c r="B18" i="7"/>
  <c r="K15" i="7"/>
  <c r="J15" i="7"/>
  <c r="H15" i="7"/>
  <c r="I15" i="7" s="1"/>
  <c r="D15" i="7"/>
  <c r="C15" i="7" s="1"/>
  <c r="B15" i="7"/>
  <c r="K12" i="7"/>
  <c r="J12" i="7"/>
  <c r="H12" i="7"/>
  <c r="I12" i="7" s="1"/>
  <c r="D12" i="7"/>
  <c r="C12" i="7"/>
  <c r="B12" i="7"/>
  <c r="T10" i="7"/>
  <c r="S10" i="7"/>
  <c r="U10" i="7" s="1"/>
  <c r="T9" i="7"/>
  <c r="S9" i="7"/>
  <c r="U9" i="7" s="1"/>
  <c r="K9" i="7"/>
  <c r="J9" i="7"/>
  <c r="H9" i="7"/>
  <c r="P10" i="7" s="1"/>
  <c r="D9" i="7"/>
  <c r="Q10" i="7" s="1"/>
  <c r="B9" i="7"/>
  <c r="T8" i="7"/>
  <c r="S8" i="7"/>
  <c r="U8" i="7" s="1"/>
  <c r="T7" i="7"/>
  <c r="S7" i="7"/>
  <c r="U7" i="7" s="1"/>
  <c r="T6" i="7"/>
  <c r="S6" i="7"/>
  <c r="U6" i="7" s="1"/>
  <c r="K6" i="7"/>
  <c r="J6" i="7"/>
  <c r="H6" i="7"/>
  <c r="P8" i="7" s="1"/>
  <c r="D6" i="7"/>
  <c r="B6" i="7"/>
  <c r="T5" i="7"/>
  <c r="S5" i="7"/>
  <c r="U5" i="7" s="1"/>
  <c r="K3" i="7"/>
  <c r="J3" i="7"/>
  <c r="H3" i="7"/>
  <c r="P6" i="7" s="1"/>
  <c r="D3" i="7"/>
  <c r="P5" i="7" s="1"/>
  <c r="B3" i="7"/>
  <c r="K45" i="6"/>
  <c r="J45" i="6"/>
  <c r="H45" i="6"/>
  <c r="I45" i="6" s="1"/>
  <c r="D45" i="6"/>
  <c r="C45" i="6" s="1"/>
  <c r="B45" i="6"/>
  <c r="K42" i="6"/>
  <c r="J42" i="6"/>
  <c r="H42" i="6"/>
  <c r="I42" i="6" s="1"/>
  <c r="D42" i="6"/>
  <c r="C42" i="6"/>
  <c r="B42" i="6"/>
  <c r="K39" i="6"/>
  <c r="J39" i="6"/>
  <c r="H39" i="6"/>
  <c r="I39" i="6" s="1"/>
  <c r="D39" i="6"/>
  <c r="C39" i="6" s="1"/>
  <c r="B39" i="6"/>
  <c r="K36" i="6"/>
  <c r="J36" i="6"/>
  <c r="H36" i="6"/>
  <c r="I36" i="6" s="1"/>
  <c r="D36" i="6"/>
  <c r="C36" i="6"/>
  <c r="B36" i="6"/>
  <c r="K33" i="6"/>
  <c r="J33" i="6"/>
  <c r="H33" i="6"/>
  <c r="I33" i="6" s="1"/>
  <c r="D33" i="6"/>
  <c r="C33" i="6" s="1"/>
  <c r="B33" i="6"/>
  <c r="K30" i="6"/>
  <c r="J30" i="6"/>
  <c r="H30" i="6"/>
  <c r="I30" i="6" s="1"/>
  <c r="D30" i="6"/>
  <c r="C30" i="6"/>
  <c r="B30" i="6"/>
  <c r="K27" i="6"/>
  <c r="J27" i="6"/>
  <c r="H27" i="6"/>
  <c r="I27" i="6" s="1"/>
  <c r="D27" i="6"/>
  <c r="C27" i="6" s="1"/>
  <c r="B27" i="6"/>
  <c r="K24" i="6"/>
  <c r="J24" i="6"/>
  <c r="H24" i="6"/>
  <c r="I24" i="6" s="1"/>
  <c r="D24" i="6"/>
  <c r="C24" i="6"/>
  <c r="B24" i="6"/>
  <c r="K21" i="6"/>
  <c r="J21" i="6"/>
  <c r="H21" i="6"/>
  <c r="I21" i="6" s="1"/>
  <c r="D21" i="6"/>
  <c r="C21" i="6" s="1"/>
  <c r="B21" i="6"/>
  <c r="K18" i="6"/>
  <c r="J18" i="6"/>
  <c r="H18" i="6"/>
  <c r="I18" i="6" s="1"/>
  <c r="D18" i="6"/>
  <c r="C18" i="6"/>
  <c r="B18" i="6"/>
  <c r="K15" i="6"/>
  <c r="J15" i="6"/>
  <c r="H15" i="6"/>
  <c r="I15" i="6" s="1"/>
  <c r="D15" i="6"/>
  <c r="C15" i="6" s="1"/>
  <c r="B15" i="6"/>
  <c r="K12" i="6"/>
  <c r="J12" i="6"/>
  <c r="H12" i="6"/>
  <c r="I12" i="6" s="1"/>
  <c r="D12" i="6"/>
  <c r="C12" i="6"/>
  <c r="B12" i="6"/>
  <c r="X10" i="6"/>
  <c r="T10" i="6"/>
  <c r="S10" i="6"/>
  <c r="U10" i="6" s="1"/>
  <c r="X9" i="6"/>
  <c r="T9" i="6"/>
  <c r="S9" i="6"/>
  <c r="U9" i="6" s="1"/>
  <c r="K9" i="6"/>
  <c r="J9" i="6"/>
  <c r="H9" i="6"/>
  <c r="P10" i="6" s="1"/>
  <c r="D9" i="6"/>
  <c r="Q10" i="6" s="1"/>
  <c r="B9" i="6"/>
  <c r="X8" i="6"/>
  <c r="T8" i="6"/>
  <c r="S8" i="6"/>
  <c r="U8" i="6" s="1"/>
  <c r="X7" i="6"/>
  <c r="T7" i="6"/>
  <c r="S7" i="6"/>
  <c r="U7" i="6" s="1"/>
  <c r="X6" i="6"/>
  <c r="T6" i="6"/>
  <c r="S6" i="6"/>
  <c r="U6" i="6" s="1"/>
  <c r="K6" i="6"/>
  <c r="J6" i="6"/>
  <c r="H6" i="6"/>
  <c r="P8" i="6" s="1"/>
  <c r="D6" i="6"/>
  <c r="Q8" i="6" s="1"/>
  <c r="B6" i="6"/>
  <c r="X5" i="6"/>
  <c r="T5" i="6"/>
  <c r="S5" i="6"/>
  <c r="U5" i="6" s="1"/>
  <c r="K3" i="6"/>
  <c r="J3" i="6"/>
  <c r="H3" i="6"/>
  <c r="P6" i="6" s="1"/>
  <c r="D3" i="6"/>
  <c r="Q6" i="6" s="1"/>
  <c r="B3" i="6"/>
  <c r="K45" i="5"/>
  <c r="J45" i="5"/>
  <c r="H45" i="5"/>
  <c r="I45" i="5" s="1"/>
  <c r="D45" i="5"/>
  <c r="C45" i="5"/>
  <c r="B45" i="5"/>
  <c r="K42" i="5"/>
  <c r="J42" i="5"/>
  <c r="H42" i="5"/>
  <c r="I42" i="5" s="1"/>
  <c r="D42" i="5"/>
  <c r="C42" i="5" s="1"/>
  <c r="B42" i="5"/>
  <c r="K39" i="5"/>
  <c r="J39" i="5"/>
  <c r="H39" i="5"/>
  <c r="I39" i="5" s="1"/>
  <c r="D39" i="5"/>
  <c r="C39" i="5"/>
  <c r="B39" i="5"/>
  <c r="K36" i="5"/>
  <c r="J36" i="5"/>
  <c r="H36" i="5"/>
  <c r="I36" i="5" s="1"/>
  <c r="D36" i="5"/>
  <c r="C36" i="5" s="1"/>
  <c r="B36" i="5"/>
  <c r="K33" i="5"/>
  <c r="J33" i="5"/>
  <c r="H33" i="5"/>
  <c r="I33" i="5" s="1"/>
  <c r="D33" i="5"/>
  <c r="C33" i="5" s="1"/>
  <c r="B33" i="5"/>
  <c r="K30" i="5"/>
  <c r="J30" i="5"/>
  <c r="H30" i="5"/>
  <c r="I30" i="5" s="1"/>
  <c r="D30" i="5"/>
  <c r="C30" i="5" s="1"/>
  <c r="B30" i="5"/>
  <c r="K27" i="5"/>
  <c r="J27" i="5"/>
  <c r="H27" i="5"/>
  <c r="I27" i="5" s="1"/>
  <c r="D27" i="5"/>
  <c r="C27" i="5" s="1"/>
  <c r="B27" i="5"/>
  <c r="K24" i="5"/>
  <c r="J24" i="5"/>
  <c r="H24" i="5"/>
  <c r="I24" i="5" s="1"/>
  <c r="D24" i="5"/>
  <c r="C24" i="5" s="1"/>
  <c r="B24" i="5"/>
  <c r="K21" i="5"/>
  <c r="J21" i="5"/>
  <c r="H21" i="5"/>
  <c r="I21" i="5" s="1"/>
  <c r="D21" i="5"/>
  <c r="C21" i="5" s="1"/>
  <c r="B21" i="5"/>
  <c r="K18" i="5"/>
  <c r="J18" i="5"/>
  <c r="H18" i="5"/>
  <c r="I18" i="5" s="1"/>
  <c r="D18" i="5"/>
  <c r="C18" i="5" s="1"/>
  <c r="B18" i="5"/>
  <c r="K15" i="5"/>
  <c r="J15" i="5"/>
  <c r="H15" i="5"/>
  <c r="I15" i="5" s="1"/>
  <c r="D15" i="5"/>
  <c r="C15" i="5" s="1"/>
  <c r="B15" i="5"/>
  <c r="K12" i="5"/>
  <c r="J12" i="5"/>
  <c r="H12" i="5"/>
  <c r="I12" i="5" s="1"/>
  <c r="D12" i="5"/>
  <c r="C12" i="5" s="1"/>
  <c r="B12" i="5"/>
  <c r="X10" i="5"/>
  <c r="T10" i="5"/>
  <c r="S10" i="5"/>
  <c r="X9" i="5"/>
  <c r="T9" i="5"/>
  <c r="S9" i="5"/>
  <c r="K9" i="5"/>
  <c r="J9" i="5"/>
  <c r="H9" i="5"/>
  <c r="D9" i="5"/>
  <c r="B9" i="5"/>
  <c r="X8" i="5"/>
  <c r="T8" i="5"/>
  <c r="S8" i="5"/>
  <c r="X7" i="5"/>
  <c r="T7" i="5"/>
  <c r="S7" i="5"/>
  <c r="X6" i="5"/>
  <c r="T6" i="5"/>
  <c r="S6" i="5"/>
  <c r="K6" i="5"/>
  <c r="J6" i="5"/>
  <c r="H6" i="5"/>
  <c r="D6" i="5"/>
  <c r="C6" i="5" s="1"/>
  <c r="B6" i="5"/>
  <c r="X5" i="5"/>
  <c r="T5" i="5"/>
  <c r="S5" i="5"/>
  <c r="K3" i="5"/>
  <c r="J3" i="5"/>
  <c r="H3" i="5"/>
  <c r="D3" i="5"/>
  <c r="Q6" i="5" s="1"/>
  <c r="B3" i="5"/>
  <c r="K45" i="4"/>
  <c r="J45" i="4"/>
  <c r="H45" i="4"/>
  <c r="I45" i="4" s="1"/>
  <c r="D45" i="4"/>
  <c r="C45" i="4" s="1"/>
  <c r="B45" i="4"/>
  <c r="K42" i="4"/>
  <c r="J42" i="4"/>
  <c r="H42" i="4"/>
  <c r="I42" i="4" s="1"/>
  <c r="D42" i="4"/>
  <c r="C42" i="4"/>
  <c r="B42" i="4"/>
  <c r="K39" i="4"/>
  <c r="J39" i="4"/>
  <c r="H39" i="4"/>
  <c r="I39" i="4" s="1"/>
  <c r="D39" i="4"/>
  <c r="C39" i="4" s="1"/>
  <c r="B39" i="4"/>
  <c r="K36" i="4"/>
  <c r="J36" i="4"/>
  <c r="H36" i="4"/>
  <c r="I36" i="4" s="1"/>
  <c r="D36" i="4"/>
  <c r="C36" i="4"/>
  <c r="B36" i="4"/>
  <c r="K33" i="4"/>
  <c r="J33" i="4"/>
  <c r="H33" i="4"/>
  <c r="I33" i="4" s="1"/>
  <c r="D33" i="4"/>
  <c r="C33" i="4" s="1"/>
  <c r="B33" i="4"/>
  <c r="K30" i="4"/>
  <c r="J30" i="4"/>
  <c r="H30" i="4"/>
  <c r="I30" i="4" s="1"/>
  <c r="D30" i="4"/>
  <c r="C30" i="4"/>
  <c r="B30" i="4"/>
  <c r="K27" i="4"/>
  <c r="J27" i="4"/>
  <c r="H27" i="4"/>
  <c r="I27" i="4" s="1"/>
  <c r="D27" i="4"/>
  <c r="C27" i="4" s="1"/>
  <c r="B27" i="4"/>
  <c r="K24" i="4"/>
  <c r="J24" i="4"/>
  <c r="H24" i="4"/>
  <c r="I24" i="4" s="1"/>
  <c r="D24" i="4"/>
  <c r="C24" i="4"/>
  <c r="B24" i="4"/>
  <c r="K21" i="4"/>
  <c r="J21" i="4"/>
  <c r="H21" i="4"/>
  <c r="I21" i="4" s="1"/>
  <c r="D21" i="4"/>
  <c r="C21" i="4" s="1"/>
  <c r="B21" i="4"/>
  <c r="K18" i="4"/>
  <c r="J18" i="4"/>
  <c r="H18" i="4"/>
  <c r="I18" i="4" s="1"/>
  <c r="D18" i="4"/>
  <c r="C18" i="4"/>
  <c r="B18" i="4"/>
  <c r="K15" i="4"/>
  <c r="J15" i="4"/>
  <c r="H15" i="4"/>
  <c r="I15" i="4" s="1"/>
  <c r="D15" i="4"/>
  <c r="C15" i="4" s="1"/>
  <c r="B15" i="4"/>
  <c r="K12" i="4"/>
  <c r="J12" i="4"/>
  <c r="H12" i="4"/>
  <c r="I12" i="4" s="1"/>
  <c r="D12" i="4"/>
  <c r="C12" i="4"/>
  <c r="B12" i="4"/>
  <c r="X10" i="4"/>
  <c r="T10" i="4"/>
  <c r="S10" i="4"/>
  <c r="U10" i="4" s="1"/>
  <c r="X9" i="4"/>
  <c r="T9" i="4"/>
  <c r="S9" i="4"/>
  <c r="U9" i="4" s="1"/>
  <c r="K9" i="4"/>
  <c r="J9" i="4"/>
  <c r="H9" i="4"/>
  <c r="P10" i="4" s="1"/>
  <c r="D9" i="4"/>
  <c r="Q10" i="4" s="1"/>
  <c r="B9" i="4"/>
  <c r="X8" i="4"/>
  <c r="T8" i="4"/>
  <c r="S8" i="4"/>
  <c r="U8" i="4" s="1"/>
  <c r="X7" i="4"/>
  <c r="T7" i="4"/>
  <c r="S7" i="4"/>
  <c r="U7" i="4" s="1"/>
  <c r="X6" i="4"/>
  <c r="T6" i="4"/>
  <c r="S6" i="4"/>
  <c r="U6" i="4" s="1"/>
  <c r="K6" i="4"/>
  <c r="J6" i="4"/>
  <c r="H6" i="4"/>
  <c r="P8" i="4" s="1"/>
  <c r="D6" i="4"/>
  <c r="Q8" i="4" s="1"/>
  <c r="B6" i="4"/>
  <c r="X5" i="4"/>
  <c r="T5" i="4"/>
  <c r="S5" i="4"/>
  <c r="U5" i="4" s="1"/>
  <c r="K3" i="4"/>
  <c r="J3" i="4"/>
  <c r="H3" i="4"/>
  <c r="P6" i="4" s="1"/>
  <c r="D3" i="4"/>
  <c r="Q6" i="4" s="1"/>
  <c r="B3" i="4"/>
  <c r="X6" i="1"/>
  <c r="X7" i="1"/>
  <c r="X8" i="1"/>
  <c r="X9" i="1"/>
  <c r="X10" i="1"/>
  <c r="X5" i="1"/>
  <c r="T10" i="1"/>
  <c r="S10" i="1"/>
  <c r="T9" i="1"/>
  <c r="S9" i="1"/>
  <c r="T8" i="1"/>
  <c r="S8" i="1"/>
  <c r="T7" i="1"/>
  <c r="S7" i="1"/>
  <c r="T6" i="1"/>
  <c r="S6" i="1"/>
  <c r="T5" i="1"/>
  <c r="H6" i="1"/>
  <c r="I6" i="1" s="1"/>
  <c r="H9" i="1"/>
  <c r="I9" i="1" s="1"/>
  <c r="H12" i="1"/>
  <c r="I12" i="1" s="1"/>
  <c r="H15" i="1"/>
  <c r="I15" i="1" s="1"/>
  <c r="H18" i="1"/>
  <c r="I18" i="1" s="1"/>
  <c r="H21" i="1"/>
  <c r="I21" i="1" s="1"/>
  <c r="H24" i="1"/>
  <c r="I24" i="1" s="1"/>
  <c r="H27" i="1"/>
  <c r="I27" i="1" s="1"/>
  <c r="H30" i="1"/>
  <c r="I30" i="1" s="1"/>
  <c r="H33" i="1"/>
  <c r="I33" i="1" s="1"/>
  <c r="H36" i="1"/>
  <c r="I36" i="1" s="1"/>
  <c r="H39" i="1"/>
  <c r="I39" i="1" s="1"/>
  <c r="H42" i="1"/>
  <c r="I42" i="1" s="1"/>
  <c r="H45" i="1"/>
  <c r="I45" i="1" s="1"/>
  <c r="H3" i="1"/>
  <c r="I3" i="1" s="1"/>
  <c r="D6" i="1"/>
  <c r="C6" i="1" s="1"/>
  <c r="D9" i="1"/>
  <c r="C9" i="1" s="1"/>
  <c r="D12" i="1"/>
  <c r="C12" i="1" s="1"/>
  <c r="D15" i="1"/>
  <c r="C15" i="1" s="1"/>
  <c r="D18" i="1"/>
  <c r="C18" i="1" s="1"/>
  <c r="D21" i="1"/>
  <c r="C21" i="1" s="1"/>
  <c r="D24" i="1"/>
  <c r="C24" i="1" s="1"/>
  <c r="D27" i="1"/>
  <c r="C27" i="1" s="1"/>
  <c r="D30" i="1"/>
  <c r="C30" i="1" s="1"/>
  <c r="D33" i="1"/>
  <c r="C33" i="1" s="1"/>
  <c r="D36" i="1"/>
  <c r="C36" i="1" s="1"/>
  <c r="D39" i="1"/>
  <c r="C39" i="1" s="1"/>
  <c r="D42" i="1"/>
  <c r="C42" i="1" s="1"/>
  <c r="D45" i="1"/>
  <c r="C45" i="1" s="1"/>
  <c r="D3" i="1"/>
  <c r="C3" i="1" s="1"/>
  <c r="S5" i="1"/>
  <c r="K36" i="1"/>
  <c r="J39" i="1"/>
  <c r="B33" i="1"/>
  <c r="K30" i="1"/>
  <c r="J27" i="1"/>
  <c r="B18" i="1"/>
  <c r="K15" i="1"/>
  <c r="J9" i="1"/>
  <c r="B42" i="1"/>
  <c r="K39" i="1"/>
  <c r="B30" i="1"/>
  <c r="K27" i="1"/>
  <c r="J21" i="1"/>
  <c r="J15" i="1"/>
  <c r="B9" i="1"/>
  <c r="K6" i="1"/>
  <c r="B45" i="1"/>
  <c r="K42" i="1"/>
  <c r="J33" i="1"/>
  <c r="B21" i="1"/>
  <c r="K18" i="1"/>
  <c r="B12" i="1"/>
  <c r="K9" i="1"/>
  <c r="J6" i="1"/>
  <c r="J42" i="1"/>
  <c r="B36" i="1"/>
  <c r="K33" i="1"/>
  <c r="J24" i="1"/>
  <c r="J18" i="1"/>
  <c r="B6" i="1"/>
  <c r="K3" i="1"/>
  <c r="J45" i="1"/>
  <c r="J36" i="1"/>
  <c r="K24" i="1"/>
  <c r="B27" i="1"/>
  <c r="B15" i="1"/>
  <c r="K12" i="1"/>
  <c r="J3" i="1"/>
  <c r="K45" i="1"/>
  <c r="B39" i="1"/>
  <c r="J30" i="1"/>
  <c r="B24" i="1"/>
  <c r="K21" i="1"/>
  <c r="J12" i="1"/>
  <c r="B3" i="1"/>
  <c r="C33" i="7" l="1"/>
  <c r="Q8" i="7"/>
  <c r="O10" i="8"/>
  <c r="I9" i="4"/>
  <c r="N10" i="4" s="1"/>
  <c r="Q9" i="4"/>
  <c r="R10" i="7"/>
  <c r="I9" i="7"/>
  <c r="N10" i="7" s="1"/>
  <c r="Q9" i="7"/>
  <c r="R10" i="8"/>
  <c r="P9" i="8"/>
  <c r="I9" i="6"/>
  <c r="N10" i="6" s="1"/>
  <c r="Q9" i="6"/>
  <c r="I6" i="10"/>
  <c r="I6" i="7"/>
  <c r="N8" i="7" s="1"/>
  <c r="R8" i="4"/>
  <c r="I6" i="4"/>
  <c r="N8" i="4" s="1"/>
  <c r="R8" i="6"/>
  <c r="I6" i="6"/>
  <c r="I3" i="7"/>
  <c r="N6" i="7" s="1"/>
  <c r="Q5" i="7"/>
  <c r="P5" i="8"/>
  <c r="R6" i="6"/>
  <c r="I3" i="6"/>
  <c r="Q5" i="6"/>
  <c r="R6" i="4"/>
  <c r="I3" i="4"/>
  <c r="O5" i="4" s="1"/>
  <c r="Q5" i="4"/>
  <c r="P8" i="5"/>
  <c r="U7" i="9"/>
  <c r="U6" i="10"/>
  <c r="Q10" i="5"/>
  <c r="P10" i="5"/>
  <c r="Q8" i="5"/>
  <c r="U7" i="5"/>
  <c r="U9" i="5"/>
  <c r="C9" i="5"/>
  <c r="O10" i="5" s="1"/>
  <c r="U10" i="5"/>
  <c r="P9" i="5"/>
  <c r="U8" i="5"/>
  <c r="C3" i="5"/>
  <c r="P5" i="5"/>
  <c r="U6" i="5"/>
  <c r="Q8" i="9"/>
  <c r="U9" i="9"/>
  <c r="O10" i="9"/>
  <c r="Q6" i="9"/>
  <c r="U5" i="9"/>
  <c r="O8" i="9"/>
  <c r="P9" i="9"/>
  <c r="Q10" i="9"/>
  <c r="U10" i="9"/>
  <c r="U8" i="9"/>
  <c r="C3" i="9"/>
  <c r="O6" i="9" s="1"/>
  <c r="P5" i="9"/>
  <c r="Q8" i="10"/>
  <c r="U7" i="10"/>
  <c r="P10" i="10"/>
  <c r="R6" i="10"/>
  <c r="U9" i="10"/>
  <c r="U5" i="10"/>
  <c r="I9" i="10"/>
  <c r="N10" i="10" s="1"/>
  <c r="U10" i="10"/>
  <c r="Q9" i="10"/>
  <c r="U8" i="10"/>
  <c r="I3" i="10"/>
  <c r="O5" i="10" s="1"/>
  <c r="Q5" i="10"/>
  <c r="R8" i="7"/>
  <c r="V10" i="7"/>
  <c r="N5" i="8"/>
  <c r="R6" i="8"/>
  <c r="O8" i="8"/>
  <c r="R8" i="8"/>
  <c r="V8" i="7"/>
  <c r="O5" i="7"/>
  <c r="Q6" i="7"/>
  <c r="O9" i="7"/>
  <c r="C3" i="7"/>
  <c r="C6" i="7"/>
  <c r="O7" i="7"/>
  <c r="Q7" i="7"/>
  <c r="C9" i="7"/>
  <c r="P9" i="7"/>
  <c r="I3" i="8"/>
  <c r="Q5" i="8"/>
  <c r="I6" i="8"/>
  <c r="O6" i="8"/>
  <c r="N7" i="8"/>
  <c r="P7" i="8"/>
  <c r="I9" i="8"/>
  <c r="Q9" i="8"/>
  <c r="N8" i="10"/>
  <c r="R10" i="10"/>
  <c r="P7" i="7"/>
  <c r="Q7" i="8"/>
  <c r="N9" i="8"/>
  <c r="P6" i="9"/>
  <c r="Q5" i="9"/>
  <c r="I3" i="9"/>
  <c r="I6" i="9"/>
  <c r="N7" i="9"/>
  <c r="P7" i="9"/>
  <c r="I9" i="9"/>
  <c r="Q9" i="9"/>
  <c r="C3" i="10"/>
  <c r="P5" i="10"/>
  <c r="C6" i="10"/>
  <c r="O7" i="10"/>
  <c r="Q7" i="10"/>
  <c r="C9" i="10"/>
  <c r="P9" i="10"/>
  <c r="Q7" i="9"/>
  <c r="N9" i="9"/>
  <c r="P7" i="10"/>
  <c r="O8" i="5"/>
  <c r="N7" i="5"/>
  <c r="P6" i="5"/>
  <c r="Q5" i="5"/>
  <c r="I3" i="5"/>
  <c r="U5" i="5"/>
  <c r="O5" i="6"/>
  <c r="N8" i="6"/>
  <c r="R10" i="6"/>
  <c r="V10" i="6"/>
  <c r="Q7" i="5"/>
  <c r="I6" i="5"/>
  <c r="P7" i="5"/>
  <c r="I9" i="5"/>
  <c r="Q9" i="5"/>
  <c r="C3" i="6"/>
  <c r="P5" i="6"/>
  <c r="C6" i="6"/>
  <c r="N6" i="6"/>
  <c r="O7" i="6"/>
  <c r="Q7" i="6"/>
  <c r="C9" i="6"/>
  <c r="P9" i="6"/>
  <c r="P7" i="6"/>
  <c r="O9" i="6"/>
  <c r="V8" i="4"/>
  <c r="R10" i="4"/>
  <c r="C3" i="4"/>
  <c r="P5" i="4"/>
  <c r="C6" i="4"/>
  <c r="N6" i="4"/>
  <c r="O7" i="4"/>
  <c r="Q7" i="4"/>
  <c r="C9" i="4"/>
  <c r="P9" i="4"/>
  <c r="P7" i="4"/>
  <c r="O9" i="4"/>
  <c r="O9" i="1"/>
  <c r="N9" i="1"/>
  <c r="P6" i="1"/>
  <c r="Q6" i="1"/>
  <c r="Q10" i="1"/>
  <c r="O10" i="1"/>
  <c r="Q9" i="1"/>
  <c r="N10" i="1"/>
  <c r="P9" i="1"/>
  <c r="P10" i="1"/>
  <c r="Q8" i="1"/>
  <c r="O8" i="1"/>
  <c r="P7" i="1"/>
  <c r="N8" i="1"/>
  <c r="Q7" i="1"/>
  <c r="U5" i="1"/>
  <c r="P8" i="1"/>
  <c r="U10" i="1"/>
  <c r="U9" i="1"/>
  <c r="U8" i="1"/>
  <c r="U7" i="1"/>
  <c r="U6" i="1"/>
  <c r="O6" i="1"/>
  <c r="N6" i="1"/>
  <c r="O7" i="1"/>
  <c r="N7" i="1"/>
  <c r="N5" i="1"/>
  <c r="O5" i="1"/>
  <c r="P5" i="1"/>
  <c r="Q5" i="1"/>
  <c r="R9" i="4" l="1"/>
  <c r="V10" i="4"/>
  <c r="R9" i="7"/>
  <c r="R9" i="8"/>
  <c r="R9" i="6"/>
  <c r="R8" i="1"/>
  <c r="R7" i="1"/>
  <c r="R7" i="4"/>
  <c r="R7" i="6"/>
  <c r="V8" i="6"/>
  <c r="R6" i="7"/>
  <c r="R5" i="7"/>
  <c r="R5" i="8"/>
  <c r="V6" i="6"/>
  <c r="R5" i="6"/>
  <c r="V6" i="4"/>
  <c r="R5" i="4"/>
  <c r="R10" i="5"/>
  <c r="R8" i="5"/>
  <c r="R9" i="5"/>
  <c r="N9" i="5"/>
  <c r="R6" i="5"/>
  <c r="R5" i="5"/>
  <c r="O6" i="5"/>
  <c r="N5" i="5"/>
  <c r="R8" i="9"/>
  <c r="R10" i="9"/>
  <c r="R9" i="9"/>
  <c r="R5" i="9"/>
  <c r="R6" i="9"/>
  <c r="N5" i="9"/>
  <c r="R8" i="10"/>
  <c r="O9" i="10"/>
  <c r="R9" i="10"/>
  <c r="V10" i="10"/>
  <c r="R7" i="10"/>
  <c r="N6" i="10"/>
  <c r="R5" i="10"/>
  <c r="O10" i="10"/>
  <c r="N9" i="10"/>
  <c r="O8" i="10"/>
  <c r="N7" i="10"/>
  <c r="O6" i="10"/>
  <c r="N5" i="10"/>
  <c r="N10" i="9"/>
  <c r="O9" i="9"/>
  <c r="N6" i="9"/>
  <c r="O5" i="9"/>
  <c r="R7" i="8"/>
  <c r="O8" i="7"/>
  <c r="N7" i="7"/>
  <c r="V5" i="8"/>
  <c r="V9" i="9"/>
  <c r="R7" i="9"/>
  <c r="N8" i="9"/>
  <c r="O7" i="9"/>
  <c r="V9" i="8"/>
  <c r="R7" i="7"/>
  <c r="V5" i="9"/>
  <c r="N10" i="8"/>
  <c r="O9" i="8"/>
  <c r="V7" i="8"/>
  <c r="N8" i="8"/>
  <c r="O7" i="8"/>
  <c r="N6" i="8"/>
  <c r="O5" i="8"/>
  <c r="O10" i="7"/>
  <c r="N9" i="7"/>
  <c r="N5" i="7"/>
  <c r="O6" i="7"/>
  <c r="R7" i="5"/>
  <c r="V9" i="5"/>
  <c r="O10" i="6"/>
  <c r="N9" i="6"/>
  <c r="O8" i="6"/>
  <c r="N7" i="6"/>
  <c r="O6" i="6"/>
  <c r="N5" i="6"/>
  <c r="N10" i="5"/>
  <c r="O9" i="5"/>
  <c r="N8" i="5"/>
  <c r="O7" i="5"/>
  <c r="O5" i="5"/>
  <c r="N6" i="5"/>
  <c r="O10" i="4"/>
  <c r="N9" i="4"/>
  <c r="O8" i="4"/>
  <c r="N7" i="4"/>
  <c r="O6" i="4"/>
  <c r="N5" i="4"/>
  <c r="V7" i="1"/>
  <c r="V8" i="1"/>
  <c r="R6" i="1"/>
  <c r="R10" i="1"/>
  <c r="R9" i="1"/>
  <c r="R5" i="1"/>
  <c r="V9" i="4" l="1"/>
  <c r="V9" i="1"/>
  <c r="V10" i="1"/>
  <c r="V9" i="7"/>
  <c r="V10" i="8"/>
  <c r="V9" i="6"/>
  <c r="V8" i="8"/>
  <c r="V7" i="4"/>
  <c r="V7" i="6"/>
  <c r="V5" i="7"/>
  <c r="V6" i="7"/>
  <c r="V6" i="8"/>
  <c r="W7" i="8" s="1"/>
  <c r="W5" i="8"/>
  <c r="V5" i="1"/>
  <c r="V6" i="1"/>
  <c r="V5" i="6"/>
  <c r="W8" i="6" s="1"/>
  <c r="W6" i="6"/>
  <c r="V5" i="4"/>
  <c r="W10" i="4" s="1"/>
  <c r="W6" i="4"/>
  <c r="V10" i="5"/>
  <c r="V8" i="5"/>
  <c r="V7" i="5"/>
  <c r="V5" i="5"/>
  <c r="V6" i="5"/>
  <c r="W9" i="5" s="1"/>
  <c r="V10" i="9"/>
  <c r="V8" i="9"/>
  <c r="V7" i="9"/>
  <c r="V6" i="9"/>
  <c r="W9" i="9" s="1"/>
  <c r="V8" i="10"/>
  <c r="V9" i="10"/>
  <c r="V7" i="10"/>
  <c r="V5" i="10"/>
  <c r="V6" i="10"/>
  <c r="V7" i="7"/>
  <c r="W8" i="7" s="1"/>
  <c r="W9" i="1"/>
  <c r="W6" i="1"/>
  <c r="W8" i="1"/>
  <c r="W10" i="1"/>
  <c r="W7" i="1"/>
  <c r="W5" i="1"/>
  <c r="W9" i="8" l="1"/>
  <c r="W9" i="4"/>
  <c r="W9" i="7"/>
  <c r="W10" i="7"/>
  <c r="W10" i="8"/>
  <c r="W9" i="6"/>
  <c r="W10" i="6"/>
  <c r="W7" i="7"/>
  <c r="W8" i="8"/>
  <c r="W7" i="4"/>
  <c r="W8" i="4"/>
  <c r="W7" i="6"/>
  <c r="W6" i="7"/>
  <c r="W5" i="7"/>
  <c r="W6" i="8"/>
  <c r="F16" i="13" s="1"/>
  <c r="W5" i="6"/>
  <c r="W5" i="4"/>
  <c r="W10" i="5"/>
  <c r="W7" i="5"/>
  <c r="W8" i="5"/>
  <c r="W6" i="5"/>
  <c r="W5" i="5"/>
  <c r="W5" i="9"/>
  <c r="W10" i="9"/>
  <c r="W7" i="9"/>
  <c r="W8" i="9"/>
  <c r="W6" i="9"/>
  <c r="W10" i="10"/>
  <c r="W8" i="10"/>
  <c r="W9" i="10"/>
  <c r="W7" i="10"/>
  <c r="W6" i="10"/>
  <c r="W5" i="10"/>
  <c r="BI16" i="13" l="1"/>
</calcChain>
</file>

<file path=xl/sharedStrings.xml><?xml version="1.0" encoding="utf-8"?>
<sst xmlns="http://schemas.openxmlformats.org/spreadsheetml/2006/main" count="794" uniqueCount="238">
  <si>
    <t>Ａ</t>
  </si>
  <si>
    <t>コート</t>
  </si>
  <si>
    <t>試 合</t>
  </si>
  <si>
    <t>チーム名</t>
  </si>
  <si>
    <t>セット</t>
  </si>
  <si>
    <t>得点</t>
  </si>
  <si>
    <t>第1試合</t>
  </si>
  <si>
    <t>VS</t>
  </si>
  <si>
    <t>第2試合</t>
  </si>
  <si>
    <t>第3試合</t>
  </si>
  <si>
    <t>第4試合</t>
  </si>
  <si>
    <t>第5試合</t>
  </si>
  <si>
    <t>第6試合</t>
  </si>
  <si>
    <t>第7試合</t>
  </si>
  <si>
    <t>第8試合</t>
  </si>
  <si>
    <t>第9試合</t>
  </si>
  <si>
    <t>第10試合</t>
  </si>
  <si>
    <t>第11試合</t>
  </si>
  <si>
    <t>第12試合</t>
  </si>
  <si>
    <t>第13試合</t>
  </si>
  <si>
    <t>第14試合</t>
  </si>
  <si>
    <t>第15試合</t>
  </si>
  <si>
    <t>チーム名</t>
    <rPh sb="3" eb="4">
      <t>メイ</t>
    </rPh>
    <phoneticPr fontId="14"/>
  </si>
  <si>
    <t>勝ち</t>
    <rPh sb="0" eb="1">
      <t>カ</t>
    </rPh>
    <phoneticPr fontId="14"/>
  </si>
  <si>
    <t>負け</t>
    <rPh sb="0" eb="1">
      <t>マ</t>
    </rPh>
    <phoneticPr fontId="14"/>
  </si>
  <si>
    <t>得セット</t>
    <rPh sb="0" eb="1">
      <t>トク</t>
    </rPh>
    <phoneticPr fontId="14"/>
  </si>
  <si>
    <t>失セット</t>
    <rPh sb="0" eb="1">
      <t>シッ</t>
    </rPh>
    <phoneticPr fontId="14"/>
  </si>
  <si>
    <t>得点</t>
    <rPh sb="0" eb="2">
      <t>トクテン</t>
    </rPh>
    <phoneticPr fontId="14"/>
  </si>
  <si>
    <t>失点</t>
    <rPh sb="0" eb="2">
      <t>シッテン</t>
    </rPh>
    <phoneticPr fontId="14"/>
  </si>
  <si>
    <t>順位</t>
    <rPh sb="0" eb="2">
      <t>ジュンイ</t>
    </rPh>
    <phoneticPr fontId="14"/>
  </si>
  <si>
    <t>審判</t>
    <rPh sb="0" eb="2">
      <t>シンパン</t>
    </rPh>
    <phoneticPr fontId="3"/>
  </si>
  <si>
    <t>セット指数</t>
    <rPh sb="3" eb="5">
      <t>シスウ</t>
    </rPh>
    <phoneticPr fontId="14"/>
  </si>
  <si>
    <t>得点指数</t>
    <rPh sb="0" eb="2">
      <t>トクテン</t>
    </rPh>
    <rPh sb="2" eb="4">
      <t>シスウ</t>
    </rPh>
    <phoneticPr fontId="14"/>
  </si>
  <si>
    <t>指数</t>
    <rPh sb="0" eb="2">
      <t>シスウ</t>
    </rPh>
    <phoneticPr fontId="14"/>
  </si>
  <si>
    <t>Ｂ</t>
    <phoneticPr fontId="14"/>
  </si>
  <si>
    <t>Ｃ</t>
    <phoneticPr fontId="14"/>
  </si>
  <si>
    <t>Ｄ</t>
    <phoneticPr fontId="14"/>
  </si>
  <si>
    <t>Ｅ</t>
    <phoneticPr fontId="14"/>
  </si>
  <si>
    <t>Ｆ</t>
    <phoneticPr fontId="14"/>
  </si>
  <si>
    <t>Ｇ</t>
    <phoneticPr fontId="14"/>
  </si>
  <si>
    <t>Ｈ</t>
    <phoneticPr fontId="14"/>
  </si>
  <si>
    <t>.</t>
    <phoneticPr fontId="16"/>
  </si>
  <si>
    <t>1試合目審判お願いします</t>
    <rPh sb="1" eb="3">
      <t>シアイ</t>
    </rPh>
    <rPh sb="3" eb="4">
      <t>メ</t>
    </rPh>
    <rPh sb="4" eb="6">
      <t>シンパン</t>
    </rPh>
    <rPh sb="7" eb="8">
      <t>ネガ</t>
    </rPh>
    <phoneticPr fontId="3"/>
  </si>
  <si>
    <t>審判：第2試合敗者</t>
    <rPh sb="0" eb="2">
      <t>シンパン</t>
    </rPh>
    <rPh sb="3" eb="4">
      <t>ダイ</t>
    </rPh>
    <rPh sb="5" eb="7">
      <t>シアイ</t>
    </rPh>
    <rPh sb="7" eb="9">
      <t>ハイシャ</t>
    </rPh>
    <phoneticPr fontId="3"/>
  </si>
  <si>
    <t>-</t>
    <phoneticPr fontId="16"/>
  </si>
  <si>
    <t>審判：第4試合敗者</t>
    <rPh sb="0" eb="2">
      <t>シンパン</t>
    </rPh>
    <rPh sb="3" eb="4">
      <t>ダイ</t>
    </rPh>
    <rPh sb="5" eb="7">
      <t>シアイ</t>
    </rPh>
    <rPh sb="7" eb="9">
      <t>ハイシャ</t>
    </rPh>
    <phoneticPr fontId="3"/>
  </si>
  <si>
    <t>審判：第3試合敗者</t>
    <rPh sb="0" eb="2">
      <t>シンパン</t>
    </rPh>
    <rPh sb="3" eb="4">
      <t>ダイ</t>
    </rPh>
    <rPh sb="5" eb="7">
      <t>シアイ</t>
    </rPh>
    <rPh sb="7" eb="9">
      <t>ハイシャ</t>
    </rPh>
    <phoneticPr fontId="3"/>
  </si>
  <si>
    <t>審判：第1試合敗者</t>
    <rPh sb="0" eb="2">
      <t>シンパン</t>
    </rPh>
    <rPh sb="3" eb="4">
      <t>ダイ</t>
    </rPh>
    <rPh sb="5" eb="7">
      <t>シアイ</t>
    </rPh>
    <rPh sb="7" eb="9">
      <t>ハイシャ</t>
    </rPh>
    <phoneticPr fontId="3"/>
  </si>
  <si>
    <t>審判：第1試合敗者</t>
    <rPh sb="3" eb="4">
      <t>ダイ</t>
    </rPh>
    <rPh sb="5" eb="7">
      <t>シアイ</t>
    </rPh>
    <rPh sb="7" eb="9">
      <t>ハイシャ</t>
    </rPh>
    <phoneticPr fontId="16"/>
  </si>
  <si>
    <t>.</t>
    <phoneticPr fontId="16"/>
  </si>
  <si>
    <t>Ａ－１位</t>
    <rPh sb="3" eb="4">
      <t>イ</t>
    </rPh>
    <phoneticPr fontId="16"/>
  </si>
  <si>
    <t>Ａコート第1試合</t>
    <rPh sb="4" eb="5">
      <t>ダイ</t>
    </rPh>
    <rPh sb="6" eb="8">
      <t>シアイ</t>
    </rPh>
    <phoneticPr fontId="3"/>
  </si>
  <si>
    <t>Ａコート第3試合</t>
    <rPh sb="4" eb="5">
      <t>ダイ</t>
    </rPh>
    <rPh sb="6" eb="8">
      <t>シアイ</t>
    </rPh>
    <phoneticPr fontId="3"/>
  </si>
  <si>
    <t>Ａコート第4試合</t>
    <rPh sb="4" eb="5">
      <t>ダイ</t>
    </rPh>
    <rPh sb="6" eb="8">
      <t>シアイ</t>
    </rPh>
    <phoneticPr fontId="3"/>
  </si>
  <si>
    <t>Ａコート第2試合</t>
    <rPh sb="4" eb="5">
      <t>ダイ</t>
    </rPh>
    <rPh sb="6" eb="8">
      <t>シアイ</t>
    </rPh>
    <phoneticPr fontId="3"/>
  </si>
  <si>
    <t>審判：Ａコート，Ｂコート第5試合敗者</t>
    <rPh sb="0" eb="2">
      <t>シンパン</t>
    </rPh>
    <rPh sb="12" eb="13">
      <t>ダイ</t>
    </rPh>
    <rPh sb="14" eb="16">
      <t>シアイ</t>
    </rPh>
    <rPh sb="16" eb="18">
      <t>ハイシャ</t>
    </rPh>
    <phoneticPr fontId="3"/>
  </si>
  <si>
    <t>Ｂコート第3試合</t>
    <rPh sb="4" eb="5">
      <t>ダイ</t>
    </rPh>
    <rPh sb="6" eb="8">
      <t>シアイ</t>
    </rPh>
    <phoneticPr fontId="3"/>
  </si>
  <si>
    <t>Ｂコート第1試合</t>
    <phoneticPr fontId="14"/>
  </si>
  <si>
    <t>Ｂコート 第5試合</t>
    <rPh sb="5" eb="6">
      <t>ダイ</t>
    </rPh>
    <rPh sb="7" eb="9">
      <t>シアイ</t>
    </rPh>
    <phoneticPr fontId="3"/>
  </si>
  <si>
    <t>Ｂコート第4試合</t>
    <rPh sb="4" eb="5">
      <t>ダイ</t>
    </rPh>
    <rPh sb="6" eb="8">
      <t>シアイ</t>
    </rPh>
    <phoneticPr fontId="3"/>
  </si>
  <si>
    <t>Ｂコート第2試合</t>
    <phoneticPr fontId="14"/>
  </si>
  <si>
    <t>トリムフリー
決勝トーナメント</t>
    <rPh sb="7" eb="9">
      <t>ケッショウ</t>
    </rPh>
    <phoneticPr fontId="16"/>
  </si>
  <si>
    <t>エンジョイ中位
決勝トーナメント</t>
    <rPh sb="5" eb="6">
      <t>チュウ</t>
    </rPh>
    <rPh sb="6" eb="7">
      <t>イ</t>
    </rPh>
    <rPh sb="8" eb="10">
      <t>ケッショウ</t>
    </rPh>
    <phoneticPr fontId="16"/>
  </si>
  <si>
    <t>Ｅコート第3試合</t>
    <rPh sb="4" eb="5">
      <t>ダイ</t>
    </rPh>
    <rPh sb="6" eb="8">
      <t>シアイ</t>
    </rPh>
    <phoneticPr fontId="3"/>
  </si>
  <si>
    <t>-</t>
    <phoneticPr fontId="16"/>
  </si>
  <si>
    <t>Ｅコート第1試合</t>
    <rPh sb="4" eb="5">
      <t>ダイ</t>
    </rPh>
    <rPh sb="6" eb="8">
      <t>シアイ</t>
    </rPh>
    <phoneticPr fontId="3"/>
  </si>
  <si>
    <t>Ｅコート 第5試合</t>
    <rPh sb="5" eb="6">
      <t>ダイ</t>
    </rPh>
    <rPh sb="7" eb="9">
      <t>シアイ</t>
    </rPh>
    <phoneticPr fontId="3"/>
  </si>
  <si>
    <t>Ｅコート第4試合</t>
    <rPh sb="4" eb="5">
      <t>ダイ</t>
    </rPh>
    <rPh sb="6" eb="8">
      <t>シアイ</t>
    </rPh>
    <phoneticPr fontId="3"/>
  </si>
  <si>
    <t>Ｅコート第2試合</t>
    <rPh sb="4" eb="5">
      <t>ダイ</t>
    </rPh>
    <rPh sb="6" eb="8">
      <t>シアイ</t>
    </rPh>
    <phoneticPr fontId="3"/>
  </si>
  <si>
    <t>.</t>
    <phoneticPr fontId="16"/>
  </si>
  <si>
    <t>Ｃコート第2試合</t>
    <rPh sb="4" eb="5">
      <t>ダイ</t>
    </rPh>
    <rPh sb="6" eb="8">
      <t>シアイ</t>
    </rPh>
    <phoneticPr fontId="3"/>
  </si>
  <si>
    <t>Ｃコート第4試合</t>
    <rPh sb="4" eb="5">
      <t>ダイ</t>
    </rPh>
    <rPh sb="6" eb="8">
      <t>シアイ</t>
    </rPh>
    <phoneticPr fontId="3"/>
  </si>
  <si>
    <t>Ｃコート 第5試合</t>
    <rPh sb="5" eb="6">
      <t>ダイ</t>
    </rPh>
    <rPh sb="7" eb="9">
      <t>シアイ</t>
    </rPh>
    <phoneticPr fontId="3"/>
  </si>
  <si>
    <t>Ｃコート第1試合</t>
    <rPh sb="4" eb="5">
      <t>ダイ</t>
    </rPh>
    <rPh sb="6" eb="8">
      <t>シアイ</t>
    </rPh>
    <phoneticPr fontId="3"/>
  </si>
  <si>
    <t>Ｃコート第3試合</t>
    <rPh sb="4" eb="5">
      <t>ダイ</t>
    </rPh>
    <rPh sb="6" eb="8">
      <t>シアイ</t>
    </rPh>
    <phoneticPr fontId="3"/>
  </si>
  <si>
    <t>エンジョイ上位
決勝トーナメント</t>
    <rPh sb="5" eb="6">
      <t>ウエ</t>
    </rPh>
    <rPh sb="6" eb="7">
      <t>イ</t>
    </rPh>
    <rPh sb="8" eb="10">
      <t>ケッショウ</t>
    </rPh>
    <phoneticPr fontId="16"/>
  </si>
  <si>
    <t>Ｇコート第2試合</t>
    <rPh sb="4" eb="5">
      <t>ダイ</t>
    </rPh>
    <rPh sb="6" eb="8">
      <t>シアイ</t>
    </rPh>
    <phoneticPr fontId="3"/>
  </si>
  <si>
    <t>Ｇコート第4試合</t>
    <rPh sb="4" eb="5">
      <t>ダイ</t>
    </rPh>
    <rPh sb="6" eb="8">
      <t>シアイ</t>
    </rPh>
    <phoneticPr fontId="3"/>
  </si>
  <si>
    <t>Ｇコート 第5試合</t>
    <rPh sb="5" eb="6">
      <t>ダイ</t>
    </rPh>
    <rPh sb="7" eb="9">
      <t>シアイ</t>
    </rPh>
    <phoneticPr fontId="3"/>
  </si>
  <si>
    <t>Ｇコート第1試合</t>
    <rPh sb="4" eb="5">
      <t>ダイ</t>
    </rPh>
    <rPh sb="6" eb="8">
      <t>シアイ</t>
    </rPh>
    <phoneticPr fontId="3"/>
  </si>
  <si>
    <t>Ｇコート第3試合</t>
    <rPh sb="4" eb="5">
      <t>ダイ</t>
    </rPh>
    <rPh sb="6" eb="8">
      <t>シアイ</t>
    </rPh>
    <phoneticPr fontId="3"/>
  </si>
  <si>
    <t>エンジョイ下位
決勝トーナメント</t>
    <rPh sb="5" eb="6">
      <t>シタ</t>
    </rPh>
    <rPh sb="6" eb="7">
      <t>イ</t>
    </rPh>
    <rPh sb="8" eb="10">
      <t>ケッショウ</t>
    </rPh>
    <phoneticPr fontId="16"/>
  </si>
  <si>
    <t>Ｄコート第1試合</t>
    <rPh sb="4" eb="5">
      <t>ダイ</t>
    </rPh>
    <rPh sb="6" eb="8">
      <t>シアイ</t>
    </rPh>
    <phoneticPr fontId="3"/>
  </si>
  <si>
    <t>Ｄコート第3試合</t>
    <rPh sb="4" eb="5">
      <t>ダイ</t>
    </rPh>
    <rPh sb="6" eb="8">
      <t>シアイ</t>
    </rPh>
    <phoneticPr fontId="3"/>
  </si>
  <si>
    <t>Ｄコート 第5試合</t>
    <rPh sb="5" eb="6">
      <t>ダイ</t>
    </rPh>
    <rPh sb="7" eb="9">
      <t>シアイ</t>
    </rPh>
    <phoneticPr fontId="3"/>
  </si>
  <si>
    <t>Ｄコート第4試合</t>
    <rPh sb="4" eb="5">
      <t>ダイ</t>
    </rPh>
    <rPh sb="6" eb="8">
      <t>シアイ</t>
    </rPh>
    <phoneticPr fontId="3"/>
  </si>
  <si>
    <t>Ｄコート第2試合</t>
    <rPh sb="4" eb="5">
      <t>ダイ</t>
    </rPh>
    <rPh sb="6" eb="8">
      <t>シアイ</t>
    </rPh>
    <phoneticPr fontId="3"/>
  </si>
  <si>
    <t>Ｆコート第3試合</t>
    <rPh sb="4" eb="5">
      <t>ダイ</t>
    </rPh>
    <rPh sb="6" eb="8">
      <t>シアイ</t>
    </rPh>
    <phoneticPr fontId="3"/>
  </si>
  <si>
    <t>Ｆコート第1試合</t>
    <rPh sb="4" eb="5">
      <t>ダイ</t>
    </rPh>
    <rPh sb="6" eb="8">
      <t>シアイ</t>
    </rPh>
    <phoneticPr fontId="3"/>
  </si>
  <si>
    <t>Ｆコート第4試合</t>
    <rPh sb="4" eb="5">
      <t>ダイ</t>
    </rPh>
    <rPh sb="6" eb="8">
      <t>シアイ</t>
    </rPh>
    <phoneticPr fontId="3"/>
  </si>
  <si>
    <t>Ｆコート 第5試合</t>
    <rPh sb="5" eb="6">
      <t>ダイ</t>
    </rPh>
    <rPh sb="7" eb="9">
      <t>シアイ</t>
    </rPh>
    <phoneticPr fontId="3"/>
  </si>
  <si>
    <t>Ｆコート第2試合</t>
    <rPh sb="4" eb="5">
      <t>ダイ</t>
    </rPh>
    <rPh sb="6" eb="8">
      <t>シアイ</t>
    </rPh>
    <phoneticPr fontId="3"/>
  </si>
  <si>
    <t>審判：</t>
    <rPh sb="0" eb="2">
      <t>シンパン</t>
    </rPh>
    <phoneticPr fontId="3"/>
  </si>
  <si>
    <t>Ｈコート第3試合</t>
    <rPh sb="4" eb="5">
      <t>ダイ</t>
    </rPh>
    <rPh sb="6" eb="8">
      <t>シアイ</t>
    </rPh>
    <phoneticPr fontId="3"/>
  </si>
  <si>
    <t>Ｈコート第1試合</t>
    <rPh sb="4" eb="5">
      <t>ダイ</t>
    </rPh>
    <rPh sb="6" eb="8">
      <t>シアイ</t>
    </rPh>
    <phoneticPr fontId="3"/>
  </si>
  <si>
    <t>Ｈコート 第5試合</t>
    <rPh sb="5" eb="6">
      <t>ダイ</t>
    </rPh>
    <rPh sb="7" eb="9">
      <t>シアイ</t>
    </rPh>
    <phoneticPr fontId="3"/>
  </si>
  <si>
    <t>Ｈコート第4試合</t>
    <rPh sb="4" eb="5">
      <t>ダイ</t>
    </rPh>
    <rPh sb="6" eb="8">
      <t>シアイ</t>
    </rPh>
    <phoneticPr fontId="3"/>
  </si>
  <si>
    <t>Ｈコート第2試合</t>
    <rPh sb="4" eb="5">
      <t>ダイ</t>
    </rPh>
    <rPh sb="6" eb="8">
      <t>シアイ</t>
    </rPh>
    <phoneticPr fontId="3"/>
  </si>
  <si>
    <t>レディース下位
決勝トーナメント</t>
    <rPh sb="5" eb="6">
      <t>シタ</t>
    </rPh>
    <rPh sb="6" eb="7">
      <t>イ</t>
    </rPh>
    <rPh sb="8" eb="10">
      <t>ケッショウ</t>
    </rPh>
    <phoneticPr fontId="16"/>
  </si>
  <si>
    <t>レディース中位
決勝トーナメント</t>
    <rPh sb="5" eb="6">
      <t>チュウ</t>
    </rPh>
    <rPh sb="6" eb="7">
      <t>イ</t>
    </rPh>
    <rPh sb="8" eb="10">
      <t>ケッショウ</t>
    </rPh>
    <phoneticPr fontId="16"/>
  </si>
  <si>
    <t>レディース上位
決勝トーナメント</t>
    <rPh sb="5" eb="7">
      <t>ジョウイ</t>
    </rPh>
    <rPh sb="6" eb="7">
      <t>イ</t>
    </rPh>
    <rPh sb="8" eb="10">
      <t>ケッショウ</t>
    </rPh>
    <phoneticPr fontId="16"/>
  </si>
  <si>
    <t>①</t>
    <phoneticPr fontId="16"/>
  </si>
  <si>
    <t>①</t>
    <phoneticPr fontId="16"/>
  </si>
  <si>
    <t>②</t>
    <phoneticPr fontId="14"/>
  </si>
  <si>
    <t>②</t>
    <phoneticPr fontId="14"/>
  </si>
  <si>
    <t>③</t>
    <phoneticPr fontId="16"/>
  </si>
  <si>
    <t>③</t>
    <phoneticPr fontId="16"/>
  </si>
  <si>
    <t>④</t>
    <phoneticPr fontId="16"/>
  </si>
  <si>
    <t>④</t>
    <phoneticPr fontId="16"/>
  </si>
  <si>
    <t>⑤</t>
    <phoneticPr fontId="16"/>
  </si>
  <si>
    <t>⑤</t>
    <phoneticPr fontId="16"/>
  </si>
  <si>
    <t>⑥</t>
    <phoneticPr fontId="16"/>
  </si>
  <si>
    <t>⑥</t>
    <phoneticPr fontId="16"/>
  </si>
  <si>
    <t>Ｂ－3位</t>
    <rPh sb="3" eb="4">
      <t>イ</t>
    </rPh>
    <phoneticPr fontId="16"/>
  </si>
  <si>
    <t>Ａ－5位</t>
    <rPh sb="3" eb="4">
      <t>イ</t>
    </rPh>
    <phoneticPr fontId="16"/>
  </si>
  <si>
    <t>Ｂ－2位</t>
    <rPh sb="3" eb="4">
      <t>イ</t>
    </rPh>
    <phoneticPr fontId="16"/>
  </si>
  <si>
    <t>Ａ－4位</t>
    <rPh sb="3" eb="4">
      <t>イ</t>
    </rPh>
    <phoneticPr fontId="16"/>
  </si>
  <si>
    <t>Ｂ-6位</t>
    <rPh sb="3" eb="4">
      <t>イ</t>
    </rPh>
    <phoneticPr fontId="16"/>
  </si>
  <si>
    <t>Ｂ－1位</t>
    <rPh sb="3" eb="4">
      <t>イ</t>
    </rPh>
    <phoneticPr fontId="16"/>
  </si>
  <si>
    <t>Ａ－3位</t>
    <rPh sb="3" eb="4">
      <t>イ</t>
    </rPh>
    <phoneticPr fontId="16"/>
  </si>
  <si>
    <t>Ｂ－5位</t>
    <rPh sb="3" eb="4">
      <t>イ</t>
    </rPh>
    <phoneticPr fontId="16"/>
  </si>
  <si>
    <t>Ａ－2位</t>
    <rPh sb="3" eb="4">
      <t>イ</t>
    </rPh>
    <phoneticPr fontId="16"/>
  </si>
  <si>
    <t>Ｂ－4位</t>
    <rPh sb="3" eb="4">
      <t>イ</t>
    </rPh>
    <phoneticPr fontId="16"/>
  </si>
  <si>
    <t>Ａ－6位</t>
    <rPh sb="3" eb="4">
      <t>イ</t>
    </rPh>
    <phoneticPr fontId="16"/>
  </si>
  <si>
    <t>Aコート 第5試合</t>
    <rPh sb="5" eb="6">
      <t>ダイ</t>
    </rPh>
    <rPh sb="7" eb="9">
      <t>シアイ</t>
    </rPh>
    <phoneticPr fontId="3"/>
  </si>
  <si>
    <t>Ａコート</t>
    <phoneticPr fontId="14"/>
  </si>
  <si>
    <t>ＮＡＰＯＬＥＥＯＮ</t>
    <phoneticPr fontId="14"/>
  </si>
  <si>
    <t>ディライト</t>
    <phoneticPr fontId="14"/>
  </si>
  <si>
    <t>あさひ</t>
    <phoneticPr fontId="14"/>
  </si>
  <si>
    <t>悪代官</t>
    <rPh sb="0" eb="1">
      <t>アク</t>
    </rPh>
    <rPh sb="1" eb="3">
      <t>ダイカン</t>
    </rPh>
    <phoneticPr fontId="14"/>
  </si>
  <si>
    <t>進撃</t>
    <rPh sb="0" eb="2">
      <t>シンゲキ</t>
    </rPh>
    <phoneticPr fontId="14"/>
  </si>
  <si>
    <t>風</t>
    <rPh sb="0" eb="1">
      <t>カゼ</t>
    </rPh>
    <phoneticPr fontId="14"/>
  </si>
  <si>
    <t>Ｔｅａｍ龍球</t>
    <rPh sb="4" eb="5">
      <t>リュウ</t>
    </rPh>
    <rPh sb="5" eb="6">
      <t>キュウ</t>
    </rPh>
    <phoneticPr fontId="14"/>
  </si>
  <si>
    <t>河内組</t>
    <rPh sb="0" eb="2">
      <t>カワチ</t>
    </rPh>
    <rPh sb="2" eb="3">
      <t>クミ</t>
    </rPh>
    <phoneticPr fontId="14"/>
  </si>
  <si>
    <t>Ｂコート</t>
    <phoneticPr fontId="14"/>
  </si>
  <si>
    <t>Ｃコート</t>
    <phoneticPr fontId="14"/>
  </si>
  <si>
    <t>Ｄコート</t>
    <phoneticPr fontId="14"/>
  </si>
  <si>
    <t>ＨＥＡＶＥＮ</t>
    <phoneticPr fontId="14"/>
  </si>
  <si>
    <t>シーズンＢ</t>
    <phoneticPr fontId="14"/>
  </si>
  <si>
    <t>シーズンＣ</t>
    <phoneticPr fontId="14"/>
  </si>
  <si>
    <t>瓦版屋</t>
    <rPh sb="0" eb="1">
      <t>カワラ</t>
    </rPh>
    <rPh sb="1" eb="2">
      <t>バン</t>
    </rPh>
    <rPh sb="2" eb="3">
      <t>ヤ</t>
    </rPh>
    <phoneticPr fontId="14"/>
  </si>
  <si>
    <t>クーニーズ</t>
    <phoneticPr fontId="14"/>
  </si>
  <si>
    <t>ＳＡＴＳＵＫＩ</t>
    <phoneticPr fontId="14"/>
  </si>
  <si>
    <t>Black bell</t>
    <phoneticPr fontId="14"/>
  </si>
  <si>
    <t>Eコート</t>
    <phoneticPr fontId="14"/>
  </si>
  <si>
    <t>KAMIHITOE</t>
    <phoneticPr fontId="14"/>
  </si>
  <si>
    <t>Weeds</t>
    <phoneticPr fontId="14"/>
  </si>
  <si>
    <t>MIXIZ</t>
    <phoneticPr fontId="14"/>
  </si>
  <si>
    <t>スピカ</t>
    <phoneticPr fontId="14"/>
  </si>
  <si>
    <t>クーザ</t>
    <phoneticPr fontId="14"/>
  </si>
  <si>
    <t>BEAT</t>
    <phoneticPr fontId="14"/>
  </si>
  <si>
    <t>Fコート</t>
    <phoneticPr fontId="14"/>
  </si>
  <si>
    <t>Ｈｅａｒｔｓ</t>
    <phoneticPr fontId="14"/>
  </si>
  <si>
    <t>アミューズ</t>
    <phoneticPr fontId="14"/>
  </si>
  <si>
    <t>シンドローム</t>
    <phoneticPr fontId="14"/>
  </si>
  <si>
    <t>ＴＶＣ</t>
    <phoneticPr fontId="14"/>
  </si>
  <si>
    <t>ＢＬＵＥ　ＥＹＥＳ</t>
    <phoneticPr fontId="14"/>
  </si>
  <si>
    <t>ＷＡＶＥ</t>
    <phoneticPr fontId="14"/>
  </si>
  <si>
    <t>Ｇコート</t>
    <phoneticPr fontId="14"/>
  </si>
  <si>
    <t>Ｈコート</t>
    <phoneticPr fontId="14"/>
  </si>
  <si>
    <t>ＧＲＥＥＮＳ</t>
    <phoneticPr fontId="14"/>
  </si>
  <si>
    <t>ブルースカイ</t>
    <phoneticPr fontId="14"/>
  </si>
  <si>
    <t>ＳＡＰＰＨＩＲＥ</t>
    <phoneticPr fontId="14"/>
  </si>
  <si>
    <t>ＵＰ’Ｓ</t>
    <phoneticPr fontId="14"/>
  </si>
  <si>
    <t>初芝クラブ</t>
    <rPh sb="0" eb="2">
      <t>ハツシバ</t>
    </rPh>
    <phoneticPr fontId="14"/>
  </si>
  <si>
    <t>瓦版や</t>
    <rPh sb="0" eb="1">
      <t>カワラ</t>
    </rPh>
    <rPh sb="1" eb="2">
      <t>バン</t>
    </rPh>
    <phoneticPr fontId="14"/>
  </si>
  <si>
    <t>シュガーＲ</t>
    <phoneticPr fontId="14"/>
  </si>
  <si>
    <t>ＭｅｚｚｏｆｏｌｔｅＡ</t>
    <phoneticPr fontId="14"/>
  </si>
  <si>
    <t>MezzofoｌteＢ</t>
    <phoneticPr fontId="14"/>
  </si>
  <si>
    <t>ＢＯＯＯＮ</t>
    <phoneticPr fontId="14"/>
  </si>
  <si>
    <t>わたの花Ｒ</t>
    <rPh sb="3" eb="4">
      <t>ハナ</t>
    </rPh>
    <phoneticPr fontId="14"/>
  </si>
  <si>
    <t>茨木クラブ</t>
    <rPh sb="0" eb="2">
      <t>イバラキ</t>
    </rPh>
    <phoneticPr fontId="14"/>
  </si>
  <si>
    <t>クッキーズ</t>
    <phoneticPr fontId="14"/>
  </si>
  <si>
    <t>くらしーば</t>
    <phoneticPr fontId="14"/>
  </si>
  <si>
    <t>シュガー</t>
    <phoneticPr fontId="14"/>
  </si>
  <si>
    <t>パーティー</t>
    <phoneticPr fontId="14"/>
  </si>
  <si>
    <t>シーズンＡ</t>
    <phoneticPr fontId="14"/>
  </si>
  <si>
    <t>Ｕ－ｓ’ＰＩＲＩＴ</t>
    <phoneticPr fontId="14"/>
  </si>
  <si>
    <t>ビアーズ</t>
    <phoneticPr fontId="14"/>
  </si>
  <si>
    <t>Ｍ’ｓ　ＰＬＵＳ</t>
    <phoneticPr fontId="14"/>
  </si>
  <si>
    <t>わたの花</t>
    <rPh sb="3" eb="4">
      <t>ハナ</t>
    </rPh>
    <phoneticPr fontId="14"/>
  </si>
  <si>
    <t>審判：</t>
    <phoneticPr fontId="16"/>
  </si>
  <si>
    <t>優勝
シーズンC</t>
    <rPh sb="0" eb="2">
      <t>ユウショウ</t>
    </rPh>
    <phoneticPr fontId="16"/>
  </si>
  <si>
    <t>優勝
M's PLUS</t>
    <rPh sb="0" eb="2">
      <t>ユウショウ</t>
    </rPh>
    <phoneticPr fontId="16"/>
  </si>
  <si>
    <t>優勝
シンドローム</t>
    <rPh sb="0" eb="2">
      <t>ユウショウ</t>
    </rPh>
    <phoneticPr fontId="16"/>
  </si>
  <si>
    <t>優勝
パーティー</t>
    <rPh sb="0" eb="2">
      <t>ユウショウ</t>
    </rPh>
    <phoneticPr fontId="16"/>
  </si>
  <si>
    <t>優勝
茨木クラブ</t>
    <rPh sb="0" eb="2">
      <t>ユウショウ</t>
    </rPh>
    <rPh sb="3" eb="5">
      <t>イバラキ</t>
    </rPh>
    <phoneticPr fontId="16"/>
  </si>
  <si>
    <t>優勝
Black bell</t>
    <rPh sb="0" eb="2">
      <t>ユウショウ</t>
    </rPh>
    <phoneticPr fontId="16"/>
  </si>
  <si>
    <t>Ｂコート第6試合</t>
    <rPh sb="4" eb="5">
      <t>ダイ</t>
    </rPh>
    <rPh sb="6" eb="8">
      <t>シアイ</t>
    </rPh>
    <phoneticPr fontId="3"/>
  </si>
  <si>
    <t>優勝
風</t>
    <rPh sb="0" eb="2">
      <t>ユウショウ</t>
    </rPh>
    <rPh sb="3" eb="4">
      <t>カゼ</t>
    </rPh>
    <phoneticPr fontId="16"/>
  </si>
  <si>
    <t>Team龍球</t>
    <rPh sb="4" eb="5">
      <t>リュウ</t>
    </rPh>
    <rPh sb="5" eb="6">
      <t>タマ</t>
    </rPh>
    <phoneticPr fontId="14"/>
  </si>
  <si>
    <t>進撃</t>
    <rPh sb="0" eb="2">
      <t>シンゲキ</t>
    </rPh>
    <phoneticPr fontId="14"/>
  </si>
  <si>
    <t>MezzofolteA</t>
    <phoneticPr fontId="14"/>
  </si>
  <si>
    <t>悪代官</t>
    <rPh sb="0" eb="1">
      <t>アク</t>
    </rPh>
    <rPh sb="1" eb="3">
      <t>ダイカン</t>
    </rPh>
    <phoneticPr fontId="14"/>
  </si>
  <si>
    <t>ディライト</t>
    <phoneticPr fontId="14"/>
  </si>
  <si>
    <t>河内組</t>
    <rPh sb="0" eb="3">
      <t>カワチグミ</t>
    </rPh>
    <phoneticPr fontId="14"/>
  </si>
  <si>
    <t>わたの花</t>
    <rPh sb="3" eb="4">
      <t>ハナ</t>
    </rPh>
    <phoneticPr fontId="14"/>
  </si>
  <si>
    <t>風</t>
    <rPh sb="0" eb="1">
      <t>カゼ</t>
    </rPh>
    <phoneticPr fontId="14"/>
  </si>
  <si>
    <t>シーズンA</t>
    <phoneticPr fontId="14"/>
  </si>
  <si>
    <t>NAPOLEEON</t>
    <phoneticPr fontId="14"/>
  </si>
  <si>
    <t>U-s'PIRIT</t>
    <phoneticPr fontId="14"/>
  </si>
  <si>
    <t>あさひ</t>
    <phoneticPr fontId="14"/>
  </si>
  <si>
    <t>クーザ</t>
    <phoneticPr fontId="14"/>
  </si>
  <si>
    <t>SATSUKI</t>
    <phoneticPr fontId="14"/>
  </si>
  <si>
    <t>Weeds</t>
    <phoneticPr fontId="14"/>
  </si>
  <si>
    <t>Black bell</t>
    <phoneticPr fontId="14"/>
  </si>
  <si>
    <t>WAVE</t>
    <phoneticPr fontId="14"/>
  </si>
  <si>
    <t>BEAT</t>
    <phoneticPr fontId="14"/>
  </si>
  <si>
    <t>パーティー</t>
    <phoneticPr fontId="14"/>
  </si>
  <si>
    <t>スピカ</t>
    <phoneticPr fontId="14"/>
  </si>
  <si>
    <t>MezzofolteB</t>
    <phoneticPr fontId="14"/>
  </si>
  <si>
    <t>KAMIHITOE</t>
    <phoneticPr fontId="14"/>
  </si>
  <si>
    <t>HEAVEN</t>
    <phoneticPr fontId="14"/>
  </si>
  <si>
    <t>シーズンB</t>
    <phoneticPr fontId="14"/>
  </si>
  <si>
    <t>シーズンC</t>
    <phoneticPr fontId="14"/>
  </si>
  <si>
    <t>クーニーズ</t>
    <phoneticPr fontId="14"/>
  </si>
  <si>
    <t>瓦版屋</t>
    <rPh sb="0" eb="1">
      <t>カワラ</t>
    </rPh>
    <rPh sb="1" eb="2">
      <t>バン</t>
    </rPh>
    <rPh sb="2" eb="3">
      <t>ヤ</t>
    </rPh>
    <phoneticPr fontId="14"/>
  </si>
  <si>
    <t>シュガー</t>
    <phoneticPr fontId="14"/>
  </si>
  <si>
    <t>くらしーば</t>
    <phoneticPr fontId="14"/>
  </si>
  <si>
    <t>MIXIZ</t>
    <phoneticPr fontId="14"/>
  </si>
  <si>
    <t>わたの花R</t>
    <rPh sb="3" eb="4">
      <t>ハナ</t>
    </rPh>
    <phoneticPr fontId="14"/>
  </si>
  <si>
    <t>BOOON</t>
    <phoneticPr fontId="14"/>
  </si>
  <si>
    <t>シンドローム</t>
    <phoneticPr fontId="14"/>
  </si>
  <si>
    <t>SAPPHIRE</t>
    <phoneticPr fontId="14"/>
  </si>
  <si>
    <t>Hearts</t>
    <phoneticPr fontId="14"/>
  </si>
  <si>
    <t>GREENS</t>
    <phoneticPr fontId="14"/>
  </si>
  <si>
    <t>M's PLUS</t>
    <phoneticPr fontId="14"/>
  </si>
  <si>
    <t>ブルースカイ</t>
    <phoneticPr fontId="14"/>
  </si>
  <si>
    <t>クッキーズ</t>
    <phoneticPr fontId="14"/>
  </si>
  <si>
    <t>TVC</t>
    <phoneticPr fontId="14"/>
  </si>
  <si>
    <t>初芝クラブ</t>
    <rPh sb="0" eb="2">
      <t>ハツシバ</t>
    </rPh>
    <phoneticPr fontId="14"/>
  </si>
  <si>
    <t>UP'S</t>
    <phoneticPr fontId="14"/>
  </si>
  <si>
    <t>茨木クラブ</t>
    <rPh sb="0" eb="2">
      <t>イバラギ</t>
    </rPh>
    <phoneticPr fontId="14"/>
  </si>
  <si>
    <t>ビアーズ</t>
    <phoneticPr fontId="14"/>
  </si>
  <si>
    <t>BLUE EYES</t>
    <phoneticPr fontId="14"/>
  </si>
  <si>
    <t>アミューズ</t>
    <phoneticPr fontId="14"/>
  </si>
  <si>
    <t>瓦版や</t>
    <rPh sb="0" eb="1">
      <t>カワラ</t>
    </rPh>
    <rPh sb="1" eb="2">
      <t>バン</t>
    </rPh>
    <phoneticPr fontId="14"/>
  </si>
  <si>
    <t>シュガーR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</si>
</sst>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\-#,##0;&quot;-&quot;"/>
  </numFmts>
  <fonts count="21"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IPAゴシック;IPAGothic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明朝"/>
      <family val="1"/>
      <charset val="128"/>
    </font>
    <font>
      <b/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176" fontId="5" fillId="0" borderId="0" applyFill="0" applyBorder="0" applyAlignment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/>
    <xf numFmtId="0" fontId="1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</cellStyleXfs>
  <cellXfs count="198">
    <xf numFmtId="0" fontId="0" fillId="0" borderId="0" xfId="0">
      <alignment vertical="center"/>
    </xf>
    <xf numFmtId="0" fontId="9" fillId="0" borderId="0" xfId="6" applyFont="1" applyAlignment="1" applyProtection="1">
      <alignment vertical="center"/>
    </xf>
    <xf numFmtId="0" fontId="9" fillId="0" borderId="0" xfId="6" applyFont="1" applyAlignment="1" applyProtection="1">
      <alignment vertical="center" shrinkToFit="1"/>
    </xf>
    <xf numFmtId="0" fontId="10" fillId="0" borderId="0" xfId="6" applyFont="1" applyAlignment="1" applyProtection="1">
      <alignment vertical="center" shrinkToFit="1"/>
    </xf>
    <xf numFmtId="0" fontId="10" fillId="0" borderId="0" xfId="6" applyFont="1" applyProtection="1">
      <alignment vertical="center"/>
    </xf>
    <xf numFmtId="0" fontId="12" fillId="0" borderId="5" xfId="10" applyFont="1" applyBorder="1" applyAlignment="1" applyProtection="1">
      <alignment horizontal="center" vertical="center" shrinkToFit="1"/>
      <protection locked="0"/>
    </xf>
    <xf numFmtId="0" fontId="12" fillId="0" borderId="6" xfId="10" applyFont="1" applyBorder="1" applyAlignment="1" applyProtection="1">
      <alignment horizontal="center" vertical="center" shrinkToFit="1"/>
      <protection locked="0"/>
    </xf>
    <xf numFmtId="0" fontId="12" fillId="0" borderId="7" xfId="10" applyFont="1" applyBorder="1" applyAlignment="1" applyProtection="1">
      <alignment horizontal="center" vertical="center" shrinkToFit="1"/>
    </xf>
    <xf numFmtId="0" fontId="12" fillId="0" borderId="8" xfId="10" applyFont="1" applyBorder="1" applyAlignment="1" applyProtection="1">
      <alignment horizontal="center" vertical="center" shrinkToFit="1"/>
      <protection locked="0"/>
    </xf>
    <xf numFmtId="0" fontId="12" fillId="0" borderId="9" xfId="10" applyFont="1" applyBorder="1" applyAlignment="1" applyProtection="1">
      <alignment horizontal="center" vertical="center" shrinkToFit="1"/>
    </xf>
    <xf numFmtId="0" fontId="12" fillId="0" borderId="12" xfId="10" applyFont="1" applyBorder="1" applyAlignment="1" applyProtection="1">
      <alignment horizontal="center" vertical="center" shrinkToFit="1"/>
      <protection locked="0"/>
    </xf>
    <xf numFmtId="0" fontId="12" fillId="0" borderId="13" xfId="10" applyFont="1" applyBorder="1" applyAlignment="1" applyProtection="1">
      <alignment horizontal="center" vertical="center" shrinkToFit="1"/>
      <protection locked="0"/>
    </xf>
    <xf numFmtId="0" fontId="12" fillId="0" borderId="14" xfId="10" applyFont="1" applyBorder="1" applyAlignment="1" applyProtection="1">
      <alignment horizontal="center" vertical="center" shrinkToFit="1"/>
    </xf>
    <xf numFmtId="0" fontId="12" fillId="0" borderId="15" xfId="10" applyFont="1" applyBorder="1" applyAlignment="1" applyProtection="1">
      <alignment horizontal="center" vertical="center" shrinkToFit="1"/>
      <protection locked="0"/>
    </xf>
    <xf numFmtId="0" fontId="12" fillId="0" borderId="16" xfId="10" applyFont="1" applyBorder="1" applyAlignment="1" applyProtection="1">
      <alignment horizontal="center" vertical="center" shrinkToFit="1"/>
    </xf>
    <xf numFmtId="0" fontId="4" fillId="0" borderId="21" xfId="6" applyFont="1" applyBorder="1" applyAlignment="1" applyProtection="1">
      <alignment horizontal="center" vertical="center" shrinkToFit="1"/>
    </xf>
    <xf numFmtId="0" fontId="4" fillId="0" borderId="22" xfId="6" applyFont="1" applyBorder="1" applyAlignment="1" applyProtection="1">
      <alignment horizontal="center" vertical="center" shrinkToFit="1"/>
    </xf>
    <xf numFmtId="0" fontId="4" fillId="0" borderId="20" xfId="6" applyFont="1" applyBorder="1" applyAlignment="1" applyProtection="1">
      <alignment horizontal="center" vertical="center"/>
    </xf>
    <xf numFmtId="0" fontId="4" fillId="0" borderId="21" xfId="6" applyFont="1" applyBorder="1" applyAlignment="1" applyProtection="1">
      <alignment horizontal="center" vertical="center"/>
    </xf>
    <xf numFmtId="0" fontId="11" fillId="0" borderId="21" xfId="6" applyFont="1" applyBorder="1" applyAlignment="1" applyProtection="1">
      <alignment horizontal="center" vertical="center"/>
    </xf>
    <xf numFmtId="0" fontId="12" fillId="0" borderId="40" xfId="10" applyFont="1" applyBorder="1" applyAlignment="1" applyProtection="1">
      <alignment horizontal="center" vertical="center" shrinkToFit="1"/>
    </xf>
    <xf numFmtId="0" fontId="12" fillId="0" borderId="42" xfId="10" applyFont="1" applyBorder="1" applyAlignment="1" applyProtection="1">
      <alignment horizontal="center" vertical="center" shrinkToFit="1"/>
    </xf>
    <xf numFmtId="0" fontId="4" fillId="0" borderId="26" xfId="6" applyFont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0" xfId="12" applyFont="1" applyAlignment="1">
      <alignment horizontal="center" vertical="center"/>
    </xf>
    <xf numFmtId="0" fontId="15" fillId="0" borderId="0" xfId="12" applyFont="1" applyAlignment="1">
      <alignment horizontal="center" vertical="center" shrinkToFit="1"/>
    </xf>
    <xf numFmtId="0" fontId="18" fillId="0" borderId="0" xfId="12" applyFont="1" applyAlignment="1">
      <alignment horizontal="left" vertical="center"/>
    </xf>
    <xf numFmtId="0" fontId="18" fillId="0" borderId="0" xfId="12" applyFont="1" applyBorder="1" applyAlignment="1">
      <alignment vertical="center" wrapText="1"/>
    </xf>
    <xf numFmtId="0" fontId="15" fillId="0" borderId="0" xfId="12" applyFont="1" applyBorder="1" applyAlignment="1">
      <alignment horizontal="center" vertical="center"/>
    </xf>
    <xf numFmtId="0" fontId="15" fillId="0" borderId="10" xfId="12" applyFont="1" applyBorder="1" applyAlignment="1">
      <alignment horizontal="center" vertical="center"/>
    </xf>
    <xf numFmtId="0" fontId="15" fillId="2" borderId="0" xfId="12" applyFont="1" applyFill="1" applyAlignment="1">
      <alignment horizontal="center" vertical="center"/>
    </xf>
    <xf numFmtId="0" fontId="18" fillId="2" borderId="0" xfId="12" applyFont="1" applyFill="1" applyBorder="1" applyAlignment="1">
      <alignment horizontal="center" vertical="center" wrapText="1"/>
    </xf>
    <xf numFmtId="0" fontId="18" fillId="0" borderId="0" xfId="12" applyFont="1" applyBorder="1" applyAlignment="1">
      <alignment horizontal="center" vertical="center" wrapText="1"/>
    </xf>
    <xf numFmtId="0" fontId="15" fillId="0" borderId="4" xfId="12" applyFont="1" applyBorder="1" applyAlignment="1">
      <alignment horizontal="center" vertical="center"/>
    </xf>
    <xf numFmtId="0" fontId="18" fillId="0" borderId="4" xfId="12" applyFont="1" applyBorder="1" applyAlignment="1">
      <alignment vertical="center"/>
    </xf>
    <xf numFmtId="0" fontId="18" fillId="0" borderId="51" xfId="12" applyFont="1" applyBorder="1" applyAlignment="1">
      <alignment vertical="center"/>
    </xf>
    <xf numFmtId="0" fontId="15" fillId="2" borderId="0" xfId="12" applyFont="1" applyFill="1" applyBorder="1" applyAlignment="1">
      <alignment horizontal="center" vertical="center" wrapText="1"/>
    </xf>
    <xf numFmtId="0" fontId="15" fillId="0" borderId="0" xfId="12" applyFont="1" applyBorder="1" applyAlignment="1">
      <alignment horizontal="center" vertical="center" wrapText="1"/>
    </xf>
    <xf numFmtId="0" fontId="18" fillId="0" borderId="0" xfId="12" applyFont="1" applyAlignment="1">
      <alignment vertical="center" wrapText="1"/>
    </xf>
    <xf numFmtId="0" fontId="15" fillId="2" borderId="0" xfId="12" applyFont="1" applyFill="1" applyBorder="1" applyAlignment="1">
      <alignment horizontal="center" vertical="center"/>
    </xf>
    <xf numFmtId="0" fontId="18" fillId="0" borderId="11" xfId="12" applyFont="1" applyBorder="1" applyAlignment="1">
      <alignment vertical="center"/>
    </xf>
    <xf numFmtId="0" fontId="18" fillId="0" borderId="4" xfId="12" applyFont="1" applyBorder="1" applyAlignment="1">
      <alignment vertical="center" wrapText="1"/>
    </xf>
    <xf numFmtId="0" fontId="15" fillId="0" borderId="4" xfId="12" applyFont="1" applyBorder="1" applyAlignment="1">
      <alignment horizontal="center" vertical="center" shrinkToFit="1"/>
    </xf>
    <xf numFmtId="0" fontId="18" fillId="0" borderId="0" xfId="12" applyFont="1" applyBorder="1" applyAlignment="1">
      <alignment vertical="center"/>
    </xf>
    <xf numFmtId="0" fontId="18" fillId="0" borderId="52" xfId="12" applyFont="1" applyBorder="1" applyAlignment="1">
      <alignment vertical="center"/>
    </xf>
    <xf numFmtId="0" fontId="15" fillId="0" borderId="53" xfId="12" applyFont="1" applyBorder="1" applyAlignment="1">
      <alignment horizontal="center" vertical="center"/>
    </xf>
    <xf numFmtId="0" fontId="15" fillId="2" borderId="53" xfId="12" applyFont="1" applyFill="1" applyBorder="1" applyAlignment="1">
      <alignment horizontal="center" vertical="center"/>
    </xf>
    <xf numFmtId="0" fontId="18" fillId="0" borderId="10" xfId="12" applyFont="1" applyBorder="1" applyAlignment="1">
      <alignment vertical="center"/>
    </xf>
    <xf numFmtId="0" fontId="15" fillId="2" borderId="50" xfId="12" applyFont="1" applyFill="1" applyBorder="1" applyAlignment="1">
      <alignment horizontal="center" vertical="center" wrapText="1"/>
    </xf>
    <xf numFmtId="0" fontId="18" fillId="2" borderId="53" xfId="12" applyFont="1" applyFill="1" applyBorder="1" applyAlignment="1">
      <alignment horizontal="center" vertical="center" wrapText="1"/>
    </xf>
    <xf numFmtId="0" fontId="18" fillId="0" borderId="0" xfId="12" applyFont="1" applyAlignment="1">
      <alignment horizontal="center" vertical="center" wrapText="1"/>
    </xf>
    <xf numFmtId="0" fontId="18" fillId="2" borderId="52" xfId="12" applyFont="1" applyFill="1" applyBorder="1" applyAlignment="1">
      <alignment vertical="center" wrapText="1"/>
    </xf>
    <xf numFmtId="0" fontId="19" fillId="0" borderId="0" xfId="12" applyFont="1" applyBorder="1" applyAlignment="1">
      <alignment horizontal="center" vertical="center"/>
    </xf>
    <xf numFmtId="0" fontId="19" fillId="0" borderId="0" xfId="12" applyFont="1" applyAlignment="1" applyProtection="1">
      <alignment horizontal="center" vertical="center"/>
      <protection locked="0"/>
    </xf>
    <xf numFmtId="0" fontId="19" fillId="0" borderId="0" xfId="12" applyFont="1" applyAlignment="1">
      <alignment horizontal="center" vertical="center"/>
    </xf>
    <xf numFmtId="0" fontId="18" fillId="2" borderId="10" xfId="12" applyFont="1" applyFill="1" applyBorder="1" applyAlignment="1">
      <alignment vertical="center" wrapText="1"/>
    </xf>
    <xf numFmtId="0" fontId="18" fillId="2" borderId="0" xfId="12" applyFont="1" applyFill="1" applyBorder="1" applyAlignment="1">
      <alignment vertical="center" wrapText="1"/>
    </xf>
    <xf numFmtId="0" fontId="15" fillId="2" borderId="50" xfId="12" applyFont="1" applyFill="1" applyBorder="1" applyAlignment="1">
      <alignment horizontal="center" vertical="center"/>
    </xf>
    <xf numFmtId="0" fontId="18" fillId="0" borderId="53" xfId="12" applyFont="1" applyBorder="1" applyAlignment="1">
      <alignment vertical="center"/>
    </xf>
    <xf numFmtId="0" fontId="18" fillId="0" borderId="54" xfId="12" applyFont="1" applyBorder="1" applyAlignment="1">
      <alignment vertical="center"/>
    </xf>
    <xf numFmtId="0" fontId="18" fillId="2" borderId="52" xfId="12" applyFont="1" applyFill="1" applyBorder="1" applyAlignment="1">
      <alignment horizontal="center" vertical="center" wrapText="1"/>
    </xf>
    <xf numFmtId="0" fontId="18" fillId="0" borderId="50" xfId="12" applyFont="1" applyBorder="1" applyAlignment="1">
      <alignment vertical="center"/>
    </xf>
    <xf numFmtId="0" fontId="18" fillId="2" borderId="53" xfId="12" applyFont="1" applyFill="1" applyBorder="1" applyAlignment="1">
      <alignment vertical="center" wrapText="1"/>
    </xf>
    <xf numFmtId="0" fontId="15" fillId="2" borderId="4" xfId="12" applyFont="1" applyFill="1" applyBorder="1" applyAlignment="1">
      <alignment horizontal="center" vertical="center"/>
    </xf>
    <xf numFmtId="0" fontId="15" fillId="2" borderId="10" xfId="12" applyFont="1" applyFill="1" applyBorder="1" applyAlignment="1">
      <alignment horizontal="center" vertical="center"/>
    </xf>
    <xf numFmtId="0" fontId="15" fillId="2" borderId="52" xfId="12" applyFont="1" applyFill="1" applyBorder="1" applyAlignment="1">
      <alignment horizontal="center" vertical="center"/>
    </xf>
    <xf numFmtId="0" fontId="15" fillId="0" borderId="0" xfId="12" applyFont="1" applyBorder="1" applyAlignment="1">
      <alignment horizontal="center" vertical="center" shrinkToFit="1"/>
    </xf>
    <xf numFmtId="0" fontId="15" fillId="2" borderId="10" xfId="12" applyFont="1" applyFill="1" applyBorder="1" applyAlignment="1">
      <alignment horizontal="center" vertical="center" wrapText="1"/>
    </xf>
    <xf numFmtId="0" fontId="18" fillId="2" borderId="10" xfId="12" applyFont="1" applyFill="1" applyBorder="1" applyAlignment="1">
      <alignment vertical="center"/>
    </xf>
    <xf numFmtId="0" fontId="18" fillId="0" borderId="0" xfId="12" applyFont="1" applyBorder="1" applyAlignment="1">
      <alignment horizontal="center" vertical="center"/>
    </xf>
    <xf numFmtId="0" fontId="18" fillId="2" borderId="0" xfId="12" applyFont="1" applyFill="1" applyBorder="1" applyAlignment="1">
      <alignment horizontal="center" vertical="center"/>
    </xf>
    <xf numFmtId="0" fontId="15" fillId="2" borderId="54" xfId="12" applyFont="1" applyFill="1" applyBorder="1" applyAlignment="1">
      <alignment horizontal="center" vertical="center"/>
    </xf>
    <xf numFmtId="0" fontId="18" fillId="0" borderId="52" xfId="12" applyFont="1" applyBorder="1" applyAlignment="1">
      <alignment horizontal="center" vertical="center" wrapText="1"/>
    </xf>
    <xf numFmtId="0" fontId="18" fillId="0" borderId="10" xfId="12" applyFont="1" applyBorder="1" applyAlignment="1">
      <alignment horizontal="center" vertical="center" wrapText="1"/>
    </xf>
    <xf numFmtId="0" fontId="15" fillId="0" borderId="52" xfId="12" applyFont="1" applyBorder="1" applyAlignment="1">
      <alignment horizontal="center" vertical="center" wrapText="1"/>
    </xf>
    <xf numFmtId="0" fontId="15" fillId="0" borderId="50" xfId="12" applyFont="1" applyBorder="1" applyAlignment="1">
      <alignment horizontal="center" vertical="center"/>
    </xf>
    <xf numFmtId="0" fontId="15" fillId="0" borderId="0" xfId="12" applyFont="1" applyAlignment="1">
      <alignment vertical="center"/>
    </xf>
    <xf numFmtId="0" fontId="17" fillId="0" borderId="0" xfId="12" applyFont="1" applyAlignment="1">
      <alignment vertical="center" wrapText="1"/>
    </xf>
    <xf numFmtId="0" fontId="15" fillId="0" borderId="0" xfId="14" applyFont="1" applyAlignment="1">
      <alignment horizontal="center" vertical="center"/>
    </xf>
    <xf numFmtId="0" fontId="15" fillId="0" borderId="0" xfId="14" applyFont="1" applyAlignment="1">
      <alignment horizontal="center" vertical="center" shrinkToFit="1"/>
    </xf>
    <xf numFmtId="0" fontId="17" fillId="0" borderId="0" xfId="14" applyFont="1" applyAlignment="1">
      <alignment vertical="center" wrapText="1"/>
    </xf>
    <xf numFmtId="0" fontId="18" fillId="0" borderId="0" xfId="14" applyFont="1" applyBorder="1" applyAlignment="1">
      <alignment vertical="center" wrapText="1"/>
    </xf>
    <xf numFmtId="0" fontId="15" fillId="0" borderId="0" xfId="14" applyFont="1" applyBorder="1" applyAlignment="1">
      <alignment horizontal="center" vertical="center"/>
    </xf>
    <xf numFmtId="0" fontId="15" fillId="2" borderId="0" xfId="14" applyFont="1" applyFill="1" applyAlignment="1">
      <alignment horizontal="center" vertical="center"/>
    </xf>
    <xf numFmtId="0" fontId="18" fillId="2" borderId="0" xfId="14" applyFont="1" applyFill="1" applyBorder="1" applyAlignment="1">
      <alignment horizontal="center" vertical="center" wrapText="1"/>
    </xf>
    <xf numFmtId="0" fontId="18" fillId="0" borderId="0" xfId="14" applyFont="1" applyBorder="1" applyAlignment="1">
      <alignment horizontal="center" vertical="center" wrapText="1"/>
    </xf>
    <xf numFmtId="0" fontId="15" fillId="0" borderId="4" xfId="14" applyFont="1" applyBorder="1" applyAlignment="1">
      <alignment horizontal="center" vertical="center"/>
    </xf>
    <xf numFmtId="0" fontId="18" fillId="0" borderId="4" xfId="14" applyFont="1" applyBorder="1" applyAlignment="1">
      <alignment vertical="center"/>
    </xf>
    <xf numFmtId="0" fontId="18" fillId="0" borderId="51" xfId="14" applyFont="1" applyBorder="1" applyAlignment="1">
      <alignment vertical="center"/>
    </xf>
    <xf numFmtId="0" fontId="15" fillId="2" borderId="0" xfId="14" applyFont="1" applyFill="1" applyBorder="1" applyAlignment="1">
      <alignment horizontal="center" vertical="center" wrapText="1"/>
    </xf>
    <xf numFmtId="0" fontId="15" fillId="0" borderId="0" xfId="14" applyFont="1" applyBorder="1" applyAlignment="1">
      <alignment horizontal="center" vertical="center" wrapText="1"/>
    </xf>
    <xf numFmtId="0" fontId="18" fillId="0" borderId="0" xfId="14" applyFont="1" applyAlignment="1">
      <alignment vertical="center" wrapText="1"/>
    </xf>
    <xf numFmtId="0" fontId="15" fillId="0" borderId="4" xfId="14" applyFont="1" applyBorder="1" applyAlignment="1">
      <alignment horizontal="center" vertical="center" shrinkToFit="1"/>
    </xf>
    <xf numFmtId="0" fontId="18" fillId="0" borderId="0" xfId="14" applyFont="1" applyBorder="1" applyAlignment="1">
      <alignment vertical="center"/>
    </xf>
    <xf numFmtId="0" fontId="18" fillId="0" borderId="52" xfId="14" applyFont="1" applyBorder="1" applyAlignment="1">
      <alignment vertical="center"/>
    </xf>
    <xf numFmtId="0" fontId="15" fillId="2" borderId="50" xfId="14" applyFont="1" applyFill="1" applyBorder="1" applyAlignment="1">
      <alignment horizontal="center" vertical="center" wrapText="1"/>
    </xf>
    <xf numFmtId="0" fontId="15" fillId="2" borderId="53" xfId="14" applyFont="1" applyFill="1" applyBorder="1" applyAlignment="1">
      <alignment horizontal="center" vertical="center"/>
    </xf>
    <xf numFmtId="0" fontId="18" fillId="2" borderId="53" xfId="14" applyFont="1" applyFill="1" applyBorder="1" applyAlignment="1">
      <alignment horizontal="center" vertical="center" wrapText="1"/>
    </xf>
    <xf numFmtId="0" fontId="18" fillId="0" borderId="0" xfId="14" applyFont="1" applyAlignment="1">
      <alignment horizontal="center" vertical="center" wrapText="1"/>
    </xf>
    <xf numFmtId="0" fontId="19" fillId="0" borderId="0" xfId="14" applyFont="1" applyBorder="1" applyAlignment="1">
      <alignment horizontal="center" vertical="center"/>
    </xf>
    <xf numFmtId="0" fontId="19" fillId="0" borderId="0" xfId="14" applyFont="1" applyAlignment="1" applyProtection="1">
      <alignment horizontal="center" vertical="center"/>
      <protection locked="0"/>
    </xf>
    <xf numFmtId="0" fontId="19" fillId="0" borderId="0" xfId="14" applyFont="1" applyAlignment="1">
      <alignment horizontal="center" vertical="center"/>
    </xf>
    <xf numFmtId="0" fontId="18" fillId="2" borderId="10" xfId="14" applyFont="1" applyFill="1" applyBorder="1" applyAlignment="1">
      <alignment vertical="center" wrapText="1"/>
    </xf>
    <xf numFmtId="0" fontId="15" fillId="2" borderId="0" xfId="14" applyFont="1" applyFill="1" applyBorder="1" applyAlignment="1">
      <alignment horizontal="center" vertical="center"/>
    </xf>
    <xf numFmtId="0" fontId="17" fillId="0" borderId="0" xfId="14" applyFont="1" applyBorder="1" applyAlignment="1">
      <alignment vertical="center" wrapText="1"/>
    </xf>
    <xf numFmtId="0" fontId="15" fillId="2" borderId="50" xfId="14" applyFont="1" applyFill="1" applyBorder="1" applyAlignment="1">
      <alignment horizontal="center" vertical="center"/>
    </xf>
    <xf numFmtId="0" fontId="18" fillId="0" borderId="53" xfId="14" applyFont="1" applyBorder="1" applyAlignment="1">
      <alignment vertical="center"/>
    </xf>
    <xf numFmtId="0" fontId="18" fillId="0" borderId="54" xfId="14" applyFont="1" applyBorder="1" applyAlignment="1">
      <alignment vertical="center"/>
    </xf>
    <xf numFmtId="0" fontId="15" fillId="2" borderId="4" xfId="14" applyFont="1" applyFill="1" applyBorder="1" applyAlignment="1">
      <alignment horizontal="center" vertical="center"/>
    </xf>
    <xf numFmtId="0" fontId="15" fillId="2" borderId="10" xfId="14" applyFont="1" applyFill="1" applyBorder="1" applyAlignment="1">
      <alignment horizontal="center" vertical="center"/>
    </xf>
    <xf numFmtId="0" fontId="15" fillId="2" borderId="10" xfId="14" applyFont="1" applyFill="1" applyBorder="1" applyAlignment="1">
      <alignment horizontal="center" vertical="center" wrapText="1"/>
    </xf>
    <xf numFmtId="0" fontId="18" fillId="2" borderId="0" xfId="14" applyFont="1" applyFill="1" applyBorder="1" applyAlignment="1">
      <alignment horizontal="center" vertical="center"/>
    </xf>
    <xf numFmtId="0" fontId="15" fillId="0" borderId="53" xfId="14" applyFont="1" applyBorder="1" applyAlignment="1">
      <alignment horizontal="center" vertical="center"/>
    </xf>
    <xf numFmtId="0" fontId="15" fillId="0" borderId="0" xfId="14" applyFont="1" applyBorder="1" applyAlignment="1">
      <alignment horizontal="center" vertical="center" shrinkToFit="1"/>
    </xf>
    <xf numFmtId="0" fontId="18" fillId="0" borderId="0" xfId="14" applyFont="1" applyAlignment="1">
      <alignment horizontal="left" vertical="center"/>
    </xf>
    <xf numFmtId="0" fontId="18" fillId="0" borderId="52" xfId="14" applyFont="1" applyBorder="1" applyAlignment="1">
      <alignment horizontal="center" vertical="center" wrapText="1"/>
    </xf>
    <xf numFmtId="0" fontId="15" fillId="0" borderId="52" xfId="14" applyFont="1" applyBorder="1" applyAlignment="1">
      <alignment horizontal="center" vertical="center" wrapText="1"/>
    </xf>
    <xf numFmtId="0" fontId="15" fillId="0" borderId="0" xfId="14" applyFont="1" applyAlignment="1">
      <alignment vertical="center"/>
    </xf>
    <xf numFmtId="0" fontId="15" fillId="2" borderId="54" xfId="14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2" borderId="0" xfId="14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" fillId="0" borderId="11" xfId="6" applyFont="1" applyBorder="1" applyAlignment="1" applyProtection="1">
      <alignment horizontal="center" vertical="center" shrinkToFit="1"/>
    </xf>
    <xf numFmtId="0" fontId="4" fillId="0" borderId="10" xfId="6" applyFont="1" applyBorder="1" applyAlignment="1" applyProtection="1">
      <alignment horizontal="center" vertical="center" shrinkToFit="1"/>
    </xf>
    <xf numFmtId="0" fontId="4" fillId="0" borderId="39" xfId="6" applyFont="1" applyBorder="1" applyAlignment="1" applyProtection="1">
      <alignment horizontal="center" vertical="center" shrinkToFit="1"/>
    </xf>
    <xf numFmtId="0" fontId="8" fillId="0" borderId="34" xfId="6" applyFont="1" applyBorder="1" applyAlignment="1" applyProtection="1">
      <alignment horizontal="center" vertical="center" shrinkToFit="1"/>
    </xf>
    <xf numFmtId="0" fontId="8" fillId="0" borderId="35" xfId="6" applyFont="1" applyBorder="1" applyAlignment="1" applyProtection="1">
      <alignment horizontal="center" vertical="center" shrinkToFit="1"/>
    </xf>
    <xf numFmtId="0" fontId="8" fillId="0" borderId="43" xfId="6" applyFont="1" applyBorder="1" applyAlignment="1" applyProtection="1">
      <alignment horizontal="center" vertical="center" shrinkToFit="1"/>
    </xf>
    <xf numFmtId="0" fontId="12" fillId="0" borderId="17" xfId="10" applyFont="1" applyBorder="1" applyAlignment="1" applyProtection="1">
      <alignment horizontal="center" vertical="center" shrinkToFit="1"/>
    </xf>
    <xf numFmtId="0" fontId="12" fillId="0" borderId="31" xfId="10" applyFont="1" applyBorder="1" applyAlignment="1" applyProtection="1">
      <alignment horizontal="center" vertical="center" shrinkToFit="1"/>
    </xf>
    <xf numFmtId="0" fontId="4" fillId="0" borderId="36" xfId="6" applyFont="1" applyBorder="1" applyAlignment="1" applyProtection="1">
      <alignment horizontal="center" vertical="center" shrinkToFit="1"/>
    </xf>
    <xf numFmtId="0" fontId="4" fillId="0" borderId="33" xfId="6" applyFont="1" applyBorder="1" applyAlignment="1" applyProtection="1">
      <alignment horizontal="center" vertical="center" shrinkToFit="1"/>
    </xf>
    <xf numFmtId="0" fontId="4" fillId="0" borderId="38" xfId="6" applyFont="1" applyBorder="1" applyAlignment="1" applyProtection="1">
      <alignment horizontal="center" vertical="center" shrinkToFit="1"/>
    </xf>
    <xf numFmtId="0" fontId="4" fillId="0" borderId="17" xfId="6" applyFont="1" applyBorder="1" applyAlignment="1" applyProtection="1">
      <alignment horizontal="center" vertical="center" shrinkToFit="1"/>
    </xf>
    <xf numFmtId="0" fontId="4" fillId="0" borderId="31" xfId="6" applyFont="1" applyBorder="1" applyAlignment="1" applyProtection="1">
      <alignment horizontal="center" vertical="center" shrinkToFit="1"/>
    </xf>
    <xf numFmtId="0" fontId="4" fillId="0" borderId="45" xfId="6" applyFont="1" applyBorder="1" applyAlignment="1" applyProtection="1">
      <alignment horizontal="center" vertical="center" shrinkToFit="1"/>
    </xf>
    <xf numFmtId="0" fontId="12" fillId="0" borderId="3" xfId="10" applyFont="1" applyBorder="1" applyAlignment="1" applyProtection="1">
      <alignment horizontal="center" vertical="center" shrinkToFit="1"/>
    </xf>
    <xf numFmtId="0" fontId="12" fillId="0" borderId="24" xfId="10" applyFont="1" applyBorder="1" applyAlignment="1" applyProtection="1">
      <alignment horizontal="center" vertical="center" shrinkToFit="1"/>
    </xf>
    <xf numFmtId="0" fontId="12" fillId="0" borderId="27" xfId="10" applyFont="1" applyBorder="1" applyAlignment="1" applyProtection="1">
      <alignment horizontal="center" vertical="center" shrinkToFit="1"/>
    </xf>
    <xf numFmtId="0" fontId="12" fillId="0" borderId="28" xfId="10" applyFont="1" applyBorder="1" applyAlignment="1" applyProtection="1">
      <alignment horizontal="center" vertical="center" shrinkToFit="1"/>
    </xf>
    <xf numFmtId="0" fontId="12" fillId="0" borderId="41" xfId="10" applyFont="1" applyBorder="1" applyAlignment="1" applyProtection="1">
      <alignment horizontal="center" vertical="center" shrinkToFit="1"/>
    </xf>
    <xf numFmtId="0" fontId="12" fillId="0" borderId="48" xfId="10" applyFont="1" applyBorder="1" applyAlignment="1" applyProtection="1">
      <alignment horizontal="center" vertical="center" shrinkToFit="1"/>
    </xf>
    <xf numFmtId="0" fontId="12" fillId="0" borderId="44" xfId="10" applyFont="1" applyBorder="1" applyAlignment="1" applyProtection="1">
      <alignment horizontal="center" vertical="center" shrinkToFit="1"/>
    </xf>
    <xf numFmtId="0" fontId="12" fillId="0" borderId="49" xfId="10" applyFont="1" applyBorder="1" applyAlignment="1" applyProtection="1">
      <alignment horizontal="center" vertical="center" shrinkToFit="1"/>
    </xf>
    <xf numFmtId="0" fontId="12" fillId="0" borderId="45" xfId="10" applyFont="1" applyBorder="1" applyAlignment="1" applyProtection="1">
      <alignment horizontal="center" vertical="center" shrinkToFit="1"/>
    </xf>
    <xf numFmtId="0" fontId="4" fillId="0" borderId="37" xfId="6" applyFont="1" applyBorder="1" applyAlignment="1" applyProtection="1">
      <alignment horizontal="center" vertical="center" shrinkToFit="1"/>
    </xf>
    <xf numFmtId="0" fontId="8" fillId="0" borderId="17" xfId="6" applyFont="1" applyBorder="1" applyAlignment="1" applyProtection="1">
      <alignment horizontal="center" vertical="center" shrinkToFit="1"/>
    </xf>
    <xf numFmtId="0" fontId="8" fillId="0" borderId="31" xfId="6" applyFont="1" applyBorder="1" applyAlignment="1" applyProtection="1">
      <alignment horizontal="center" vertical="center" shrinkToFit="1"/>
    </xf>
    <xf numFmtId="0" fontId="12" fillId="0" borderId="46" xfId="10" applyFont="1" applyBorder="1" applyAlignment="1" applyProtection="1">
      <alignment horizontal="center" vertical="center" shrinkToFit="1"/>
    </xf>
    <xf numFmtId="0" fontId="12" fillId="0" borderId="47" xfId="10" applyFont="1" applyBorder="1" applyAlignment="1" applyProtection="1">
      <alignment horizontal="center" vertical="center" shrinkToFit="1"/>
    </xf>
    <xf numFmtId="0" fontId="4" fillId="0" borderId="32" xfId="6" applyFont="1" applyBorder="1" applyAlignment="1" applyProtection="1">
      <alignment horizontal="center" vertical="center" shrinkToFit="1"/>
    </xf>
    <xf numFmtId="0" fontId="12" fillId="0" borderId="32" xfId="10" applyFont="1" applyBorder="1" applyAlignment="1" applyProtection="1">
      <alignment horizontal="center" vertical="center" shrinkToFit="1"/>
    </xf>
    <xf numFmtId="0" fontId="12" fillId="0" borderId="29" xfId="10" applyFont="1" applyBorder="1" applyAlignment="1" applyProtection="1">
      <alignment horizontal="center" vertical="center" shrinkToFit="1"/>
    </xf>
    <xf numFmtId="0" fontId="9" fillId="0" borderId="0" xfId="6" applyFont="1" applyAlignment="1" applyProtection="1">
      <alignment horizontal="center" vertical="center"/>
    </xf>
    <xf numFmtId="0" fontId="12" fillId="0" borderId="30" xfId="10" applyFont="1" applyBorder="1" applyAlignment="1" applyProtection="1">
      <alignment horizontal="center" vertical="center" shrinkToFit="1"/>
    </xf>
    <xf numFmtId="0" fontId="4" fillId="0" borderId="4" xfId="6" applyFont="1" applyBorder="1" applyAlignment="1" applyProtection="1">
      <alignment horizontal="center" vertical="center" shrinkToFit="1"/>
    </xf>
    <xf numFmtId="0" fontId="4" fillId="0" borderId="0" xfId="6" applyFont="1" applyBorder="1" applyAlignment="1" applyProtection="1">
      <alignment horizontal="center" vertical="center" shrinkToFit="1"/>
    </xf>
    <xf numFmtId="0" fontId="15" fillId="0" borderId="11" xfId="12" applyFont="1" applyBorder="1" applyAlignment="1">
      <alignment horizontal="center" vertical="center"/>
    </xf>
    <xf numFmtId="0" fontId="15" fillId="0" borderId="10" xfId="12" applyFont="1" applyBorder="1" applyAlignment="1">
      <alignment horizontal="center" vertical="center"/>
    </xf>
    <xf numFmtId="0" fontId="15" fillId="0" borderId="50" xfId="12" applyFont="1" applyBorder="1" applyAlignment="1">
      <alignment horizontal="center" vertical="center"/>
    </xf>
    <xf numFmtId="0" fontId="15" fillId="0" borderId="17" xfId="12" applyFont="1" applyBorder="1" applyAlignment="1">
      <alignment horizontal="center" vertical="center" wrapText="1" shrinkToFit="1"/>
    </xf>
    <xf numFmtId="0" fontId="15" fillId="0" borderId="31" xfId="12" applyFont="1" applyBorder="1" applyAlignment="1">
      <alignment horizontal="center" vertical="center" shrinkToFit="1"/>
    </xf>
    <xf numFmtId="0" fontId="15" fillId="0" borderId="32" xfId="12" applyFont="1" applyBorder="1" applyAlignment="1">
      <alignment horizontal="center" vertical="center" shrinkToFit="1"/>
    </xf>
    <xf numFmtId="0" fontId="17" fillId="0" borderId="0" xfId="12" applyFont="1" applyBorder="1" applyAlignment="1">
      <alignment horizontal="center" vertical="center" wrapText="1"/>
    </xf>
    <xf numFmtId="0" fontId="18" fillId="0" borderId="0" xfId="12" applyFont="1" applyBorder="1" applyAlignment="1">
      <alignment horizontal="center" vertical="center" shrinkToFit="1"/>
    </xf>
    <xf numFmtId="0" fontId="18" fillId="0" borderId="52" xfId="12" applyFont="1" applyBorder="1" applyAlignment="1">
      <alignment horizontal="center" vertical="center" shrinkToFit="1"/>
    </xf>
    <xf numFmtId="0" fontId="17" fillId="0" borderId="0" xfId="12" applyFont="1" applyAlignment="1">
      <alignment horizontal="center" vertical="center" wrapText="1"/>
    </xf>
    <xf numFmtId="0" fontId="17" fillId="0" borderId="11" xfId="14" applyFont="1" applyBorder="1" applyAlignment="1">
      <alignment horizontal="center" vertical="center" wrapText="1"/>
    </xf>
    <xf numFmtId="0" fontId="17" fillId="0" borderId="4" xfId="14" applyFont="1" applyBorder="1" applyAlignment="1">
      <alignment horizontal="center" vertical="center" wrapText="1"/>
    </xf>
    <xf numFmtId="0" fontId="17" fillId="0" borderId="51" xfId="14" applyFont="1" applyBorder="1" applyAlignment="1">
      <alignment horizontal="center" vertical="center" wrapText="1"/>
    </xf>
    <xf numFmtId="0" fontId="17" fillId="0" borderId="10" xfId="14" applyFont="1" applyBorder="1" applyAlignment="1">
      <alignment horizontal="center" vertical="center" wrapText="1"/>
    </xf>
    <xf numFmtId="0" fontId="17" fillId="0" borderId="0" xfId="14" applyFont="1" applyBorder="1" applyAlignment="1">
      <alignment horizontal="center" vertical="center" wrapText="1"/>
    </xf>
    <xf numFmtId="0" fontId="17" fillId="0" borderId="52" xfId="14" applyFont="1" applyBorder="1" applyAlignment="1">
      <alignment horizontal="center" vertical="center" wrapText="1"/>
    </xf>
    <xf numFmtId="0" fontId="17" fillId="0" borderId="50" xfId="14" applyFont="1" applyBorder="1" applyAlignment="1">
      <alignment horizontal="center" vertical="center" wrapText="1"/>
    </xf>
    <xf numFmtId="0" fontId="17" fillId="0" borderId="53" xfId="14" applyFont="1" applyBorder="1" applyAlignment="1">
      <alignment horizontal="center" vertical="center" wrapText="1"/>
    </xf>
    <xf numFmtId="0" fontId="17" fillId="0" borderId="54" xfId="14" applyFont="1" applyBorder="1" applyAlignment="1">
      <alignment horizontal="center" vertical="center" wrapText="1"/>
    </xf>
    <xf numFmtId="0" fontId="15" fillId="0" borderId="11" xfId="14" applyFont="1" applyBorder="1" applyAlignment="1">
      <alignment horizontal="center" vertical="center"/>
    </xf>
    <xf numFmtId="0" fontId="15" fillId="0" borderId="10" xfId="14" applyFont="1" applyBorder="1" applyAlignment="1">
      <alignment horizontal="center" vertical="center"/>
    </xf>
    <xf numFmtId="0" fontId="15" fillId="0" borderId="50" xfId="14" applyFont="1" applyBorder="1" applyAlignment="1">
      <alignment horizontal="center" vertical="center"/>
    </xf>
    <xf numFmtId="0" fontId="15" fillId="0" borderId="17" xfId="14" applyFont="1" applyBorder="1" applyAlignment="1">
      <alignment horizontal="center" vertical="center" wrapText="1" shrinkToFit="1"/>
    </xf>
    <xf numFmtId="0" fontId="15" fillId="0" borderId="31" xfId="14" applyFont="1" applyBorder="1" applyAlignment="1">
      <alignment horizontal="center" vertical="center" shrinkToFit="1"/>
    </xf>
    <xf numFmtId="0" fontId="15" fillId="0" borderId="32" xfId="14" applyFont="1" applyBorder="1" applyAlignment="1">
      <alignment horizontal="center" vertical="center" shrinkToFit="1"/>
    </xf>
    <xf numFmtId="0" fontId="17" fillId="0" borderId="0" xfId="14" applyFont="1" applyAlignment="1">
      <alignment horizontal="center" vertical="center" wrapText="1"/>
    </xf>
    <xf numFmtId="0" fontId="18" fillId="0" borderId="0" xfId="14" applyFont="1" applyBorder="1" applyAlignment="1">
      <alignment horizontal="left" vertical="center"/>
    </xf>
    <xf numFmtId="0" fontId="18" fillId="0" borderId="52" xfId="14" applyFont="1" applyBorder="1" applyAlignment="1">
      <alignment horizontal="left" vertical="center"/>
    </xf>
  </cellXfs>
  <cellStyles count="15">
    <cellStyle name="Calc Currency (0)" xfId="2"/>
    <cellStyle name="Header1" xfId="3"/>
    <cellStyle name="Header2" xfId="4"/>
    <cellStyle name="Normal_#18-Internet" xfId="5"/>
    <cellStyle name="標準" xfId="0" builtinId="0"/>
    <cellStyle name="標準 2" xfId="6"/>
    <cellStyle name="標準 2 2" xfId="7"/>
    <cellStyle name="標準 3" xfId="8"/>
    <cellStyle name="標準 3 2" xfId="9"/>
    <cellStyle name="標準 3 2 2" xfId="10"/>
    <cellStyle name="標準 3 2_６チーム総当り" xfId="11"/>
    <cellStyle name="標準 3 3" xfId="12"/>
    <cellStyle name="標準 3 3_６チーム総当り" xfId="14"/>
    <cellStyle name="標準 4" xfId="13"/>
    <cellStyle name="標準 5" xfId="1"/>
  </cellStyles>
  <dxfs count="124"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  <dxf>
      <fill>
        <patternFill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zoomScale="160" zoomScaleNormal="160" workbookViewId="0">
      <selection activeCell="B23" sqref="B23:C23"/>
    </sheetView>
  </sheetViews>
  <sheetFormatPr defaultRowHeight="13.5"/>
  <sheetData>
    <row r="2" spans="2:6">
      <c r="B2" s="130" t="s">
        <v>125</v>
      </c>
      <c r="C2" s="130"/>
      <c r="E2" s="130" t="s">
        <v>134</v>
      </c>
      <c r="F2" s="130"/>
    </row>
    <row r="3" spans="2:6">
      <c r="B3" s="132" t="s">
        <v>131</v>
      </c>
      <c r="C3" s="132"/>
      <c r="E3" s="132" t="s">
        <v>129</v>
      </c>
      <c r="F3" s="132"/>
    </row>
    <row r="4" spans="2:6">
      <c r="B4" s="132" t="s">
        <v>126</v>
      </c>
      <c r="C4" s="132"/>
      <c r="E4" s="132" t="s">
        <v>130</v>
      </c>
      <c r="F4" s="132"/>
    </row>
    <row r="5" spans="2:6">
      <c r="B5" s="132" t="s">
        <v>127</v>
      </c>
      <c r="C5" s="132"/>
      <c r="E5" s="132" t="s">
        <v>176</v>
      </c>
      <c r="F5" s="132"/>
    </row>
    <row r="6" spans="2:6">
      <c r="B6" s="132" t="s">
        <v>132</v>
      </c>
      <c r="C6" s="132"/>
      <c r="E6" s="132" t="s">
        <v>177</v>
      </c>
      <c r="F6" s="132"/>
    </row>
    <row r="7" spans="2:6">
      <c r="B7" s="132" t="s">
        <v>167</v>
      </c>
      <c r="C7" s="132"/>
      <c r="E7" s="133" t="s">
        <v>133</v>
      </c>
      <c r="F7" s="134"/>
    </row>
    <row r="8" spans="2:6">
      <c r="B8" s="132" t="s">
        <v>128</v>
      </c>
      <c r="C8" s="132"/>
      <c r="E8" s="132" t="s">
        <v>180</v>
      </c>
      <c r="F8" s="132"/>
    </row>
    <row r="11" spans="2:6">
      <c r="B11" t="s">
        <v>135</v>
      </c>
      <c r="E11" t="s">
        <v>136</v>
      </c>
    </row>
    <row r="12" spans="2:6">
      <c r="B12" s="132" t="s">
        <v>137</v>
      </c>
      <c r="C12" s="132"/>
      <c r="E12" s="132" t="s">
        <v>141</v>
      </c>
      <c r="F12" s="132"/>
    </row>
    <row r="13" spans="2:6">
      <c r="B13" s="132" t="s">
        <v>149</v>
      </c>
      <c r="C13" s="132"/>
      <c r="E13" s="132" t="s">
        <v>139</v>
      </c>
      <c r="F13" s="132"/>
    </row>
    <row r="14" spans="2:6">
      <c r="B14" s="132" t="s">
        <v>174</v>
      </c>
      <c r="C14" s="132"/>
      <c r="E14" s="132" t="s">
        <v>142</v>
      </c>
      <c r="F14" s="132"/>
    </row>
    <row r="15" spans="2:6">
      <c r="B15" s="132" t="s">
        <v>157</v>
      </c>
      <c r="C15" s="132"/>
      <c r="E15" s="132" t="s">
        <v>175</v>
      </c>
      <c r="F15" s="132"/>
    </row>
    <row r="16" spans="2:6">
      <c r="B16" s="132" t="s">
        <v>140</v>
      </c>
      <c r="C16" s="132"/>
      <c r="E16" s="132" t="s">
        <v>143</v>
      </c>
      <c r="F16" s="132"/>
    </row>
    <row r="17" spans="2:6">
      <c r="B17" s="132" t="s">
        <v>138</v>
      </c>
      <c r="C17" s="132"/>
      <c r="E17" s="132" t="s">
        <v>168</v>
      </c>
      <c r="F17" s="132"/>
    </row>
    <row r="20" spans="2:6">
      <c r="B20" t="s">
        <v>144</v>
      </c>
      <c r="E20" t="s">
        <v>151</v>
      </c>
    </row>
    <row r="21" spans="2:6">
      <c r="B21" s="132" t="s">
        <v>145</v>
      </c>
      <c r="C21" s="132"/>
      <c r="E21" s="132" t="s">
        <v>152</v>
      </c>
      <c r="F21" s="132"/>
    </row>
    <row r="22" spans="2:6">
      <c r="B22" s="132" t="s">
        <v>146</v>
      </c>
      <c r="C22" s="132"/>
      <c r="E22" s="132" t="s">
        <v>153</v>
      </c>
      <c r="F22" s="132"/>
    </row>
    <row r="23" spans="2:6">
      <c r="B23" s="132" t="s">
        <v>147</v>
      </c>
      <c r="C23" s="132"/>
      <c r="E23" s="132" t="s">
        <v>154</v>
      </c>
      <c r="F23" s="132"/>
    </row>
    <row r="24" spans="2:6">
      <c r="B24" s="132" t="s">
        <v>148</v>
      </c>
      <c r="C24" s="132"/>
      <c r="E24" s="132" t="s">
        <v>155</v>
      </c>
      <c r="F24" s="132"/>
    </row>
    <row r="25" spans="2:6">
      <c r="B25" s="132" t="s">
        <v>173</v>
      </c>
      <c r="C25" s="132"/>
      <c r="E25" s="132" t="s">
        <v>156</v>
      </c>
      <c r="F25" s="132"/>
    </row>
    <row r="26" spans="2:6">
      <c r="B26" s="132" t="s">
        <v>150</v>
      </c>
      <c r="C26" s="132"/>
      <c r="E26" s="132" t="s">
        <v>179</v>
      </c>
      <c r="F26" s="132"/>
    </row>
    <row r="29" spans="2:6">
      <c r="B29" t="s">
        <v>158</v>
      </c>
      <c r="E29" t="s">
        <v>159</v>
      </c>
    </row>
    <row r="30" spans="2:6">
      <c r="B30" s="132" t="s">
        <v>160</v>
      </c>
      <c r="C30" s="132"/>
      <c r="E30" s="132" t="s">
        <v>164</v>
      </c>
      <c r="F30" s="132"/>
    </row>
    <row r="31" spans="2:6">
      <c r="B31" s="132" t="s">
        <v>166</v>
      </c>
      <c r="C31" s="132"/>
      <c r="E31" s="132" t="s">
        <v>165</v>
      </c>
      <c r="F31" s="132"/>
    </row>
    <row r="32" spans="2:6">
      <c r="B32" s="132" t="s">
        <v>161</v>
      </c>
      <c r="C32" s="132"/>
      <c r="E32" s="132" t="s">
        <v>169</v>
      </c>
      <c r="F32" s="132"/>
    </row>
    <row r="33" spans="2:6">
      <c r="B33" s="132" t="s">
        <v>162</v>
      </c>
      <c r="C33" s="132"/>
      <c r="E33" s="132" t="s">
        <v>170</v>
      </c>
      <c r="F33" s="132"/>
    </row>
    <row r="34" spans="2:6">
      <c r="B34" s="132" t="s">
        <v>163</v>
      </c>
      <c r="C34" s="132"/>
      <c r="E34" s="132" t="s">
        <v>171</v>
      </c>
      <c r="F34" s="132"/>
    </row>
    <row r="35" spans="2:6">
      <c r="B35" s="132" t="s">
        <v>178</v>
      </c>
      <c r="C35" s="132"/>
      <c r="E35" s="132" t="s">
        <v>172</v>
      </c>
      <c r="F35" s="132"/>
    </row>
  </sheetData>
  <mergeCells count="48">
    <mergeCell ref="E35:F35"/>
    <mergeCell ref="B30:C30"/>
    <mergeCell ref="B31:C31"/>
    <mergeCell ref="B32:C32"/>
    <mergeCell ref="B33:C33"/>
    <mergeCell ref="B34:C34"/>
    <mergeCell ref="B35:C35"/>
    <mergeCell ref="E30:F30"/>
    <mergeCell ref="E31:F31"/>
    <mergeCell ref="E32:F32"/>
    <mergeCell ref="E33:F33"/>
    <mergeCell ref="E34:F34"/>
    <mergeCell ref="E26:F26"/>
    <mergeCell ref="B21:C21"/>
    <mergeCell ref="B22:C22"/>
    <mergeCell ref="B23:C23"/>
    <mergeCell ref="B24:C24"/>
    <mergeCell ref="B25:C25"/>
    <mergeCell ref="B26:C26"/>
    <mergeCell ref="E21:F21"/>
    <mergeCell ref="E22:F22"/>
    <mergeCell ref="E23:F23"/>
    <mergeCell ref="E24:F24"/>
    <mergeCell ref="E25:F25"/>
    <mergeCell ref="B16:C16"/>
    <mergeCell ref="B17:C17"/>
    <mergeCell ref="E12:F12"/>
    <mergeCell ref="E13:F13"/>
    <mergeCell ref="E14:F14"/>
    <mergeCell ref="E15:F15"/>
    <mergeCell ref="E16:F16"/>
    <mergeCell ref="E17:F17"/>
    <mergeCell ref="B15:C15"/>
    <mergeCell ref="E7:F7"/>
    <mergeCell ref="E8:F8"/>
    <mergeCell ref="B12:C12"/>
    <mergeCell ref="B13:C13"/>
    <mergeCell ref="B14:C14"/>
    <mergeCell ref="B7:C7"/>
    <mergeCell ref="B8:C8"/>
    <mergeCell ref="E3:F3"/>
    <mergeCell ref="E4:F4"/>
    <mergeCell ref="E5:F5"/>
    <mergeCell ref="E6:F6"/>
    <mergeCell ref="B3:C3"/>
    <mergeCell ref="B4:C4"/>
    <mergeCell ref="B5:C5"/>
    <mergeCell ref="B6:C6"/>
  </mergeCells>
  <phoneticPr fontId="14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3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P63"/>
  <sheetViews>
    <sheetView zoomScaleNormal="100" workbookViewId="0"/>
  </sheetViews>
  <sheetFormatPr defaultRowHeight="12"/>
  <cols>
    <col min="1" max="1" width="2.25" style="35" customWidth="1"/>
    <col min="2" max="2" width="20" style="35" customWidth="1"/>
    <col min="3" max="3" width="8.625" style="36" customWidth="1"/>
    <col min="4" max="10" width="2" style="35" customWidth="1"/>
    <col min="11" max="11" width="0.875" style="35" customWidth="1"/>
    <col min="12" max="13" width="2.5" style="35" customWidth="1"/>
    <col min="14" max="14" width="2.25" style="35" customWidth="1"/>
    <col min="15" max="17" width="2.5" style="35" customWidth="1"/>
    <col min="18" max="18" width="0.875" style="35" customWidth="1"/>
    <col min="19" max="19" width="1.875" style="35" customWidth="1"/>
    <col min="20" max="20" width="2.25" style="35" customWidth="1"/>
    <col min="21" max="21" width="1.875" style="35" customWidth="1"/>
    <col min="22" max="22" width="2.25" style="35" customWidth="1"/>
    <col min="23" max="23" width="0.875" style="35" customWidth="1"/>
    <col min="24" max="24" width="1.875" style="35" customWidth="1"/>
    <col min="25" max="25" width="2.25" style="35" customWidth="1"/>
    <col min="26" max="26" width="1.875" style="35" customWidth="1"/>
    <col min="27" max="27" width="2.25" style="35" customWidth="1"/>
    <col min="28" max="29" width="1.875" style="35" customWidth="1"/>
    <col min="30" max="30" width="2.25" style="35" customWidth="1"/>
    <col min="31" max="31" width="1.875" style="35" customWidth="1"/>
    <col min="32" max="32" width="2.25" style="35" customWidth="1"/>
    <col min="33" max="33" width="1.875" style="35" customWidth="1"/>
    <col min="34" max="34" width="0.875" style="35" customWidth="1"/>
    <col min="35" max="35" width="1.875" style="35" customWidth="1"/>
    <col min="36" max="36" width="2.25" style="35" customWidth="1"/>
    <col min="37" max="37" width="1.875" style="35" customWidth="1"/>
    <col min="38" max="38" width="2.25" style="35" customWidth="1"/>
    <col min="39" max="40" width="1.875" style="35" customWidth="1"/>
    <col min="41" max="41" width="0.875" style="35" customWidth="1"/>
    <col min="42" max="42" width="1.875" style="35" customWidth="1"/>
    <col min="43" max="43" width="2.25" style="35" customWidth="1"/>
    <col min="44" max="44" width="1.875" style="35" customWidth="1"/>
    <col min="45" max="45" width="2.25" style="35" customWidth="1"/>
    <col min="46" max="46" width="0.875" style="35" customWidth="1"/>
    <col min="47" max="47" width="1.875" style="35" customWidth="1"/>
    <col min="48" max="48" width="2.25" style="35" customWidth="1"/>
    <col min="49" max="49" width="1.875" style="35" customWidth="1"/>
    <col min="50" max="50" width="2.25" style="35" customWidth="1"/>
    <col min="51" max="51" width="0.875" style="35" customWidth="1"/>
    <col min="52" max="55" width="2.5" style="35" customWidth="1"/>
    <col min="56" max="56" width="2.25" style="35" customWidth="1"/>
    <col min="57" max="57" width="2.5" style="35" customWidth="1"/>
    <col min="58" max="58" width="0.875" style="35" customWidth="1"/>
    <col min="59" max="65" width="2" style="35" customWidth="1"/>
    <col min="66" max="66" width="8.625" style="36" customWidth="1"/>
    <col min="67" max="67" width="20" style="35" customWidth="1"/>
    <col min="68" max="68" width="2.25" style="35" customWidth="1"/>
    <col min="69" max="16384" width="9" style="35"/>
  </cols>
  <sheetData>
    <row r="1" spans="2:68">
      <c r="BP1" s="35" t="s">
        <v>41</v>
      </c>
    </row>
    <row r="2" spans="2:68" ht="12" customHeight="1">
      <c r="AA2" s="179" t="s">
        <v>61</v>
      </c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</row>
    <row r="3" spans="2:68"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</row>
    <row r="4" spans="2:68"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</row>
    <row r="5" spans="2:68"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</row>
    <row r="6" spans="2:68">
      <c r="B6" s="170" t="s">
        <v>190</v>
      </c>
      <c r="C6" s="173" t="s">
        <v>50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T6" s="39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N6" s="173" t="s">
        <v>118</v>
      </c>
      <c r="BO6" s="170" t="s">
        <v>196</v>
      </c>
      <c r="BP6" s="40"/>
    </row>
    <row r="7" spans="2:68" ht="5.25" customHeight="1">
      <c r="B7" s="171"/>
      <c r="C7" s="174"/>
      <c r="D7" s="41"/>
      <c r="E7" s="41"/>
      <c r="F7" s="41"/>
      <c r="G7" s="41"/>
      <c r="H7" s="41"/>
      <c r="I7" s="41"/>
      <c r="J7" s="41"/>
      <c r="K7" s="41"/>
      <c r="L7" s="41"/>
      <c r="M7" s="42"/>
      <c r="N7" s="42"/>
      <c r="O7" s="42"/>
      <c r="P7" s="42"/>
      <c r="Q7" s="42"/>
      <c r="R7" s="42"/>
      <c r="S7" s="43"/>
      <c r="T7" s="43"/>
      <c r="U7" s="43"/>
      <c r="V7" s="43"/>
      <c r="W7" s="3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T7" s="39"/>
      <c r="AU7" s="43"/>
      <c r="AV7" s="43"/>
      <c r="AW7" s="43"/>
      <c r="AX7" s="43"/>
      <c r="AY7" s="42"/>
      <c r="AZ7" s="42"/>
      <c r="BA7" s="42"/>
      <c r="BB7" s="42"/>
      <c r="BC7" s="42"/>
      <c r="BD7" s="42"/>
      <c r="BE7" s="41"/>
      <c r="BF7" s="41"/>
      <c r="BG7" s="41"/>
      <c r="BH7" s="41"/>
      <c r="BI7" s="41"/>
      <c r="BJ7" s="41"/>
      <c r="BK7" s="41"/>
      <c r="BL7" s="41"/>
      <c r="BM7" s="41"/>
      <c r="BN7" s="174"/>
      <c r="BO7" s="171"/>
      <c r="BP7" s="40"/>
    </row>
    <row r="8" spans="2:68" ht="11.25" customHeight="1">
      <c r="B8" s="172"/>
      <c r="C8" s="175"/>
      <c r="D8" s="44"/>
      <c r="E8" s="44"/>
      <c r="F8" s="44"/>
      <c r="G8" s="44"/>
      <c r="H8" s="44"/>
      <c r="I8" s="44"/>
      <c r="J8" s="44"/>
      <c r="K8" s="44"/>
      <c r="L8" s="45"/>
      <c r="M8" s="45"/>
      <c r="N8" s="45"/>
      <c r="O8" s="45"/>
      <c r="P8" s="45"/>
      <c r="Q8" s="46"/>
      <c r="R8" s="47"/>
      <c r="S8" s="48"/>
      <c r="T8" s="48"/>
      <c r="U8" s="48"/>
      <c r="V8" s="48"/>
      <c r="W8" s="38"/>
      <c r="X8" s="49"/>
      <c r="Y8" s="49"/>
      <c r="Z8" s="4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38"/>
      <c r="AR8" s="38"/>
      <c r="AS8" s="38"/>
      <c r="AT8" s="38"/>
      <c r="AU8" s="39"/>
      <c r="AV8" s="39"/>
      <c r="AW8" s="39"/>
      <c r="AX8" s="39"/>
      <c r="AY8" s="50"/>
      <c r="AZ8" s="51"/>
      <c r="BA8" s="45"/>
      <c r="BB8" s="45"/>
      <c r="BC8" s="45"/>
      <c r="BD8" s="45"/>
      <c r="BE8" s="45"/>
      <c r="BF8" s="52"/>
      <c r="BG8" s="44"/>
      <c r="BH8" s="44"/>
      <c r="BI8" s="44"/>
      <c r="BJ8" s="44"/>
      <c r="BK8" s="44"/>
      <c r="BL8" s="44"/>
      <c r="BM8" s="44"/>
      <c r="BN8" s="175"/>
      <c r="BO8" s="172"/>
      <c r="BP8" s="40"/>
    </row>
    <row r="9" spans="2:68" ht="11.25" customHeight="1">
      <c r="B9" s="44"/>
      <c r="C9" s="53"/>
      <c r="D9" s="39"/>
      <c r="E9" s="39"/>
      <c r="F9" s="39"/>
      <c r="G9" s="39"/>
      <c r="H9" s="39"/>
      <c r="I9" s="39"/>
      <c r="J9" s="39"/>
      <c r="K9" s="39"/>
      <c r="L9" s="54" t="s">
        <v>52</v>
      </c>
      <c r="M9" s="54"/>
      <c r="N9" s="54"/>
      <c r="O9" s="54"/>
      <c r="P9" s="54"/>
      <c r="Q9" s="55"/>
      <c r="R9" s="47"/>
      <c r="S9" s="48"/>
      <c r="T9" s="48"/>
      <c r="U9" s="48"/>
      <c r="V9" s="48"/>
      <c r="W9" s="38"/>
      <c r="X9" s="49"/>
      <c r="Y9" s="49"/>
      <c r="Z9" s="49"/>
      <c r="AA9" s="38"/>
      <c r="AB9" s="39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9"/>
      <c r="AN9" s="39"/>
      <c r="AO9" s="39"/>
      <c r="AP9" s="38"/>
      <c r="AQ9" s="38"/>
      <c r="AR9" s="38"/>
      <c r="AS9" s="38"/>
      <c r="AT9" s="38"/>
      <c r="AU9" s="56"/>
      <c r="AV9" s="56"/>
      <c r="AW9" s="56"/>
      <c r="AX9" s="56"/>
      <c r="AY9" s="57"/>
      <c r="AZ9" s="58" t="s">
        <v>56</v>
      </c>
      <c r="BA9" s="54"/>
      <c r="BB9" s="54"/>
      <c r="BC9" s="54"/>
      <c r="BD9" s="54"/>
      <c r="BE9" s="54"/>
      <c r="BF9" s="38"/>
      <c r="BG9" s="39"/>
      <c r="BH9" s="39"/>
      <c r="BI9" s="39"/>
      <c r="BJ9" s="39"/>
      <c r="BK9" s="39"/>
      <c r="BL9" s="39"/>
      <c r="BM9" s="39"/>
      <c r="BN9" s="53"/>
      <c r="BO9" s="44"/>
      <c r="BP9" s="39"/>
    </row>
    <row r="10" spans="2:68" ht="5.25" customHeight="1">
      <c r="D10" s="39"/>
      <c r="E10" s="39"/>
      <c r="F10" s="39"/>
      <c r="G10" s="39"/>
      <c r="H10" s="39"/>
      <c r="I10" s="39"/>
      <c r="J10" s="39"/>
      <c r="K10" s="39"/>
      <c r="L10" s="54"/>
      <c r="M10" s="54"/>
      <c r="N10" s="54"/>
      <c r="O10" s="54"/>
      <c r="P10" s="54"/>
      <c r="Q10" s="55"/>
      <c r="R10" s="59"/>
      <c r="S10" s="57"/>
      <c r="T10" s="60"/>
      <c r="U10" s="57"/>
      <c r="V10" s="57"/>
      <c r="W10" s="42"/>
      <c r="X10" s="61"/>
      <c r="Y10" s="61"/>
      <c r="Z10" s="61"/>
      <c r="AA10" s="43"/>
      <c r="AB10" s="39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39"/>
      <c r="AO10" s="39"/>
      <c r="AP10" s="38"/>
      <c r="AQ10" s="38"/>
      <c r="AR10" s="38"/>
      <c r="AS10" s="38"/>
      <c r="AT10" s="62"/>
      <c r="AU10" s="41"/>
      <c r="AV10" s="41"/>
      <c r="AW10" s="42"/>
      <c r="AX10" s="41"/>
      <c r="AY10" s="41"/>
      <c r="AZ10" s="58"/>
      <c r="BA10" s="54"/>
      <c r="BB10" s="54"/>
      <c r="BC10" s="54"/>
      <c r="BD10" s="54"/>
      <c r="BE10" s="54"/>
      <c r="BF10" s="38"/>
      <c r="BP10" s="39"/>
    </row>
    <row r="11" spans="2:68" ht="11.25" customHeight="1">
      <c r="B11" s="170" t="s">
        <v>191</v>
      </c>
      <c r="C11" s="173" t="s">
        <v>113</v>
      </c>
      <c r="D11" s="39"/>
      <c r="E11" s="39"/>
      <c r="F11" s="39"/>
      <c r="G11" s="39"/>
      <c r="H11" s="39"/>
      <c r="I11" s="39"/>
      <c r="J11" s="39"/>
      <c r="K11" s="39"/>
      <c r="L11" s="54" t="s">
        <v>43</v>
      </c>
      <c r="M11" s="54"/>
      <c r="N11" s="54"/>
      <c r="O11" s="54"/>
      <c r="P11" s="54"/>
      <c r="Q11" s="55"/>
      <c r="R11" s="47"/>
      <c r="S11" s="63" t="str">
        <f>IF(AND(T11&lt;&gt;"",V11&lt;&gt;""),IF(T11&gt;V11,"↑","↓"),"")</f>
        <v>↑</v>
      </c>
      <c r="T11" s="64">
        <v>15</v>
      </c>
      <c r="U11" s="65" t="s">
        <v>44</v>
      </c>
      <c r="V11" s="64">
        <v>9</v>
      </c>
      <c r="W11" s="66"/>
      <c r="X11" s="49"/>
      <c r="Y11" s="49"/>
      <c r="Z11" s="49"/>
      <c r="AA11" s="176" t="s">
        <v>189</v>
      </c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38"/>
      <c r="AR11" s="38"/>
      <c r="AS11" s="38"/>
      <c r="AT11" s="62"/>
      <c r="AU11" s="63" t="str">
        <f>IF(AND(AV11&lt;&gt;"",AX11&lt;&gt;""),IF(AV11&gt;AX11,"↑","↓"),"")</f>
        <v>↑</v>
      </c>
      <c r="AV11" s="64">
        <v>17</v>
      </c>
      <c r="AW11" s="65" t="s">
        <v>44</v>
      </c>
      <c r="AX11" s="64">
        <v>16</v>
      </c>
      <c r="AY11" s="41"/>
      <c r="AZ11" s="58" t="s">
        <v>43</v>
      </c>
      <c r="BA11" s="54"/>
      <c r="BB11" s="54"/>
      <c r="BC11" s="54"/>
      <c r="BD11" s="54"/>
      <c r="BE11" s="54"/>
      <c r="BF11" s="38"/>
      <c r="BG11" s="39"/>
      <c r="BH11" s="39"/>
      <c r="BI11" s="39"/>
      <c r="BJ11" s="39"/>
      <c r="BK11" s="39"/>
      <c r="BL11" s="39"/>
      <c r="BN11" s="173" t="s">
        <v>119</v>
      </c>
      <c r="BO11" s="170" t="s">
        <v>197</v>
      </c>
      <c r="BP11" s="40"/>
    </row>
    <row r="12" spans="2:68" ht="5.25" customHeight="1">
      <c r="B12" s="171"/>
      <c r="C12" s="174"/>
      <c r="D12" s="50"/>
      <c r="E12" s="41"/>
      <c r="F12" s="41"/>
      <c r="G12" s="41"/>
      <c r="H12" s="50"/>
      <c r="I12" s="50"/>
      <c r="J12" s="50"/>
      <c r="K12" s="50"/>
      <c r="L12" s="54"/>
      <c r="M12" s="54"/>
      <c r="N12" s="54"/>
      <c r="O12" s="54"/>
      <c r="P12" s="54"/>
      <c r="Q12" s="55"/>
      <c r="R12" s="47"/>
      <c r="S12" s="65"/>
      <c r="T12" s="64"/>
      <c r="U12" s="65"/>
      <c r="V12" s="64"/>
      <c r="W12" s="66"/>
      <c r="X12" s="49"/>
      <c r="Y12" s="49"/>
      <c r="Z12" s="49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38"/>
      <c r="AR12" s="38"/>
      <c r="AS12" s="38"/>
      <c r="AT12" s="62"/>
      <c r="AU12" s="65"/>
      <c r="AV12" s="64"/>
      <c r="AW12" s="65"/>
      <c r="AX12" s="64"/>
      <c r="AY12" s="41"/>
      <c r="AZ12" s="58"/>
      <c r="BA12" s="54"/>
      <c r="BB12" s="54"/>
      <c r="BC12" s="54"/>
      <c r="BD12" s="54"/>
      <c r="BE12" s="54"/>
      <c r="BF12" s="67"/>
      <c r="BG12" s="50"/>
      <c r="BH12" s="50"/>
      <c r="BI12" s="50"/>
      <c r="BJ12" s="50"/>
      <c r="BK12" s="41"/>
      <c r="BL12" s="50"/>
      <c r="BM12" s="41"/>
      <c r="BN12" s="174"/>
      <c r="BO12" s="171"/>
      <c r="BP12" s="40"/>
    </row>
    <row r="13" spans="2:68" ht="11.25" customHeight="1">
      <c r="B13" s="172"/>
      <c r="C13" s="175"/>
      <c r="D13" s="45"/>
      <c r="E13" s="45"/>
      <c r="F13" s="45"/>
      <c r="G13" s="45"/>
      <c r="H13" s="45"/>
      <c r="I13" s="45"/>
      <c r="J13" s="46"/>
      <c r="K13" s="50"/>
      <c r="L13" s="54"/>
      <c r="M13" s="54"/>
      <c r="N13" s="54"/>
      <c r="O13" s="54"/>
      <c r="P13" s="54"/>
      <c r="Q13" s="55"/>
      <c r="R13" s="47"/>
      <c r="S13" s="63" t="str">
        <f>IF(AND(T13&lt;&gt;"",V13&lt;&gt;""),IF(T13&gt;V13,"↑","↓"),"")</f>
        <v>↑</v>
      </c>
      <c r="T13" s="64">
        <v>15</v>
      </c>
      <c r="U13" s="65" t="s">
        <v>44</v>
      </c>
      <c r="V13" s="64">
        <v>11</v>
      </c>
      <c r="W13" s="66"/>
      <c r="X13" s="49"/>
      <c r="Y13" s="49"/>
      <c r="Z13" s="49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38"/>
      <c r="AR13" s="38"/>
      <c r="AS13" s="38"/>
      <c r="AT13" s="62"/>
      <c r="AU13" s="63" t="str">
        <f>IF(AND(AV13&lt;&gt;"",AX13&lt;&gt;""),IF(AV13&gt;AX13,"↑","↓"),"")</f>
        <v>↓</v>
      </c>
      <c r="AV13" s="64">
        <v>9</v>
      </c>
      <c r="AW13" s="65" t="s">
        <v>44</v>
      </c>
      <c r="AX13" s="64">
        <v>15</v>
      </c>
      <c r="AY13" s="50"/>
      <c r="AZ13" s="58"/>
      <c r="BA13" s="54"/>
      <c r="BB13" s="54"/>
      <c r="BC13" s="54"/>
      <c r="BD13" s="54"/>
      <c r="BE13" s="54"/>
      <c r="BF13" s="67"/>
      <c r="BG13" s="51"/>
      <c r="BH13" s="45"/>
      <c r="BI13" s="45"/>
      <c r="BJ13" s="45"/>
      <c r="BK13" s="45"/>
      <c r="BL13" s="45"/>
      <c r="BM13" s="45"/>
      <c r="BN13" s="175"/>
      <c r="BO13" s="172"/>
      <c r="BP13" s="40"/>
    </row>
    <row r="14" spans="2:68" ht="11.25" customHeight="1">
      <c r="B14" s="44"/>
      <c r="C14" s="53"/>
      <c r="D14" s="54" t="s">
        <v>51</v>
      </c>
      <c r="E14" s="54"/>
      <c r="F14" s="54"/>
      <c r="G14" s="54"/>
      <c r="H14" s="54"/>
      <c r="I14" s="54"/>
      <c r="J14" s="55"/>
      <c r="K14" s="68"/>
      <c r="L14" s="69"/>
      <c r="M14" s="69"/>
      <c r="N14" s="69"/>
      <c r="O14" s="69"/>
      <c r="P14" s="69"/>
      <c r="Q14" s="70"/>
      <c r="R14" s="47"/>
      <c r="S14" s="63" t="str">
        <f>IF(AND(T14&lt;&gt;"",V14&lt;&gt;""),IF(T14&gt;V14,"↑","↓"),"")</f>
        <v/>
      </c>
      <c r="T14" s="64"/>
      <c r="U14" s="65" t="s">
        <v>44</v>
      </c>
      <c r="V14" s="64"/>
      <c r="W14" s="66"/>
      <c r="X14" s="49"/>
      <c r="Y14" s="49"/>
      <c r="Z14" s="49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43"/>
      <c r="AR14" s="43"/>
      <c r="AS14" s="43"/>
      <c r="AT14" s="71"/>
      <c r="AU14" s="63" t="str">
        <f>IF(AND(AV14&lt;&gt;"",AX14&lt;&gt;""),IF(AV14&gt;AX14,"↑","↓"),"")</f>
        <v>↓</v>
      </c>
      <c r="AV14" s="64">
        <v>12</v>
      </c>
      <c r="AW14" s="65" t="s">
        <v>44</v>
      </c>
      <c r="AX14" s="64">
        <v>15</v>
      </c>
      <c r="AY14" s="41"/>
      <c r="AZ14" s="72"/>
      <c r="BA14" s="69"/>
      <c r="BB14" s="69"/>
      <c r="BC14" s="69"/>
      <c r="BD14" s="69"/>
      <c r="BE14" s="69"/>
      <c r="BF14" s="73"/>
      <c r="BG14" s="58" t="s">
        <v>57</v>
      </c>
      <c r="BH14" s="54"/>
      <c r="BI14" s="54"/>
      <c r="BJ14" s="54"/>
      <c r="BK14" s="54"/>
      <c r="BL14" s="54"/>
      <c r="BM14" s="54"/>
      <c r="BN14" s="53"/>
      <c r="BO14" s="44"/>
    </row>
    <row r="15" spans="2:68" ht="5.25" customHeight="1">
      <c r="D15" s="54"/>
      <c r="E15" s="54"/>
      <c r="F15" s="54"/>
      <c r="G15" s="54"/>
      <c r="H15" s="54"/>
      <c r="I15" s="54"/>
      <c r="J15" s="55"/>
      <c r="K15" s="50"/>
      <c r="L15" s="42"/>
      <c r="M15" s="74"/>
      <c r="N15" s="42"/>
      <c r="O15" s="42"/>
      <c r="P15" s="42"/>
      <c r="Q15" s="42"/>
      <c r="R15" s="47"/>
      <c r="W15" s="75"/>
      <c r="X15" s="39"/>
      <c r="Y15" s="39"/>
      <c r="Z15" s="39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39"/>
      <c r="AR15" s="39"/>
      <c r="AS15" s="39"/>
      <c r="AT15" s="76"/>
      <c r="AY15" s="41"/>
      <c r="AZ15" s="42"/>
      <c r="BA15" s="42"/>
      <c r="BB15" s="42"/>
      <c r="BC15" s="74"/>
      <c r="BD15" s="42"/>
      <c r="BE15" s="42"/>
      <c r="BF15" s="42"/>
      <c r="BG15" s="58"/>
      <c r="BH15" s="54"/>
      <c r="BI15" s="54"/>
      <c r="BJ15" s="54"/>
      <c r="BK15" s="54"/>
      <c r="BL15" s="54"/>
      <c r="BM15" s="54"/>
      <c r="BN15" s="77"/>
    </row>
    <row r="16" spans="2:68" ht="11.25" customHeight="1">
      <c r="D16" s="54" t="s">
        <v>92</v>
      </c>
      <c r="E16" s="54"/>
      <c r="F16" s="177" t="str">
        <f>$B$23</f>
        <v>悪代官</v>
      </c>
      <c r="G16" s="177"/>
      <c r="H16" s="177"/>
      <c r="I16" s="177"/>
      <c r="J16" s="178"/>
      <c r="K16" s="50"/>
      <c r="L16" s="63" t="str">
        <f>IF(AND(M16&lt;&gt;"",O16&lt;&gt;""),IF(M16&gt;O16,"↑","↓"),"")</f>
        <v>↑</v>
      </c>
      <c r="M16" s="64">
        <v>15</v>
      </c>
      <c r="N16" s="65" t="s">
        <v>44</v>
      </c>
      <c r="O16" s="64">
        <v>11</v>
      </c>
      <c r="W16" s="78"/>
      <c r="X16" s="39"/>
      <c r="Y16" s="39"/>
      <c r="Z16" s="39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39"/>
      <c r="AR16" s="39"/>
      <c r="AS16" s="39"/>
      <c r="AT16" s="76"/>
      <c r="BB16" s="63" t="str">
        <f>IF(AND(BC16&lt;&gt;"",BE16&lt;&gt;""),IF(BC16&gt;BE16,"↑","↓"),"")</f>
        <v>↓</v>
      </c>
      <c r="BC16" s="64">
        <v>8</v>
      </c>
      <c r="BD16" s="65" t="s">
        <v>44</v>
      </c>
      <c r="BE16" s="64">
        <v>15</v>
      </c>
      <c r="BF16" s="41"/>
      <c r="BG16" s="58" t="s">
        <v>181</v>
      </c>
      <c r="BH16" s="54"/>
      <c r="BI16" s="177" t="str">
        <f>$BO$23</f>
        <v>NAPOLEEON</v>
      </c>
      <c r="BJ16" s="177"/>
      <c r="BK16" s="177"/>
      <c r="BL16" s="177"/>
      <c r="BM16" s="177"/>
      <c r="BN16" s="77"/>
    </row>
    <row r="17" spans="2:68" ht="11.25" customHeight="1">
      <c r="B17" s="170" t="s">
        <v>192</v>
      </c>
      <c r="C17" s="173" t="s">
        <v>114</v>
      </c>
      <c r="D17" s="69"/>
      <c r="E17" s="69"/>
      <c r="F17" s="69"/>
      <c r="G17" s="69"/>
      <c r="H17" s="69"/>
      <c r="I17" s="69"/>
      <c r="J17" s="70"/>
      <c r="K17" s="50"/>
      <c r="L17" s="63" t="str">
        <f>IF(AND(M17&lt;&gt;"",O17&lt;&gt;""),IF(M17&gt;O17,"↑","↓"),"")</f>
        <v>↓</v>
      </c>
      <c r="M17" s="64">
        <v>12</v>
      </c>
      <c r="N17" s="65" t="s">
        <v>44</v>
      </c>
      <c r="O17" s="64">
        <v>15</v>
      </c>
      <c r="W17" s="75"/>
      <c r="X17" s="39"/>
      <c r="Y17" s="39"/>
      <c r="Z17" s="39"/>
      <c r="AA17" s="39"/>
      <c r="AB17" s="39"/>
      <c r="AC17" s="39"/>
      <c r="AD17" s="54"/>
      <c r="AE17" s="54"/>
      <c r="AF17" s="54"/>
      <c r="AG17" s="54"/>
      <c r="AH17" s="79"/>
      <c r="AI17" s="63" t="str">
        <f>IF(AND(AJ17&lt;&gt;"",AL17&lt;&gt;""),IF(AJ17&gt;AL17,"←","→"),"")</f>
        <v>→</v>
      </c>
      <c r="AJ17" s="64">
        <v>15</v>
      </c>
      <c r="AK17" s="65" t="s">
        <v>44</v>
      </c>
      <c r="AL17" s="64">
        <v>17</v>
      </c>
      <c r="AM17" s="80"/>
      <c r="AN17" s="39"/>
      <c r="AO17" s="39"/>
      <c r="AP17" s="39"/>
      <c r="AQ17" s="39"/>
      <c r="AR17" s="39"/>
      <c r="AS17" s="39"/>
      <c r="AT17" s="76"/>
      <c r="BB17" s="63" t="str">
        <f>IF(AND(BC17&lt;&gt;"",BE17&lt;&gt;""),IF(BC17&gt;BE17,"↑","↓"),"")</f>
        <v>↑</v>
      </c>
      <c r="BC17" s="64">
        <v>15</v>
      </c>
      <c r="BD17" s="65" t="s">
        <v>44</v>
      </c>
      <c r="BE17" s="64">
        <v>5</v>
      </c>
      <c r="BF17" s="41"/>
      <c r="BG17" s="72"/>
      <c r="BH17" s="69"/>
      <c r="BI17" s="69"/>
      <c r="BJ17" s="69"/>
      <c r="BK17" s="69"/>
      <c r="BL17" s="69"/>
      <c r="BM17" s="69"/>
      <c r="BN17" s="173" t="s">
        <v>120</v>
      </c>
      <c r="BO17" s="170" t="s">
        <v>198</v>
      </c>
      <c r="BP17" s="40"/>
    </row>
    <row r="18" spans="2:68" ht="5.25" customHeight="1">
      <c r="B18" s="171"/>
      <c r="C18" s="174"/>
      <c r="D18" s="81"/>
      <c r="E18" s="50"/>
      <c r="F18" s="50"/>
      <c r="G18" s="50"/>
      <c r="H18" s="81"/>
      <c r="I18" s="81"/>
      <c r="J18" s="81"/>
      <c r="K18" s="50"/>
      <c r="L18" s="65"/>
      <c r="M18" s="64"/>
      <c r="N18" s="65"/>
      <c r="O18" s="64"/>
      <c r="W18" s="75"/>
      <c r="X18" s="39"/>
      <c r="Y18" s="39"/>
      <c r="Z18" s="39"/>
      <c r="AA18" s="39"/>
      <c r="AB18" s="39"/>
      <c r="AC18" s="39"/>
      <c r="AD18" s="80"/>
      <c r="AE18" s="80"/>
      <c r="AF18" s="80"/>
      <c r="AG18" s="80"/>
      <c r="AH18" s="75"/>
      <c r="AI18" s="65"/>
      <c r="AJ18" s="64"/>
      <c r="AK18" s="65"/>
      <c r="AL18" s="64"/>
      <c r="AM18" s="80"/>
      <c r="AN18" s="39"/>
      <c r="AO18" s="39"/>
      <c r="AP18" s="39"/>
      <c r="AQ18" s="39"/>
      <c r="AR18" s="39"/>
      <c r="AS18" s="39"/>
      <c r="AT18" s="76"/>
      <c r="BB18" s="65"/>
      <c r="BC18" s="64"/>
      <c r="BD18" s="65"/>
      <c r="BE18" s="64"/>
      <c r="BF18" s="41"/>
      <c r="BG18" s="42"/>
      <c r="BH18" s="42"/>
      <c r="BI18" s="42"/>
      <c r="BJ18" s="42"/>
      <c r="BK18" s="50"/>
      <c r="BL18" s="42"/>
      <c r="BM18" s="42"/>
      <c r="BN18" s="174"/>
      <c r="BO18" s="171"/>
      <c r="BP18" s="40"/>
    </row>
    <row r="19" spans="2:68" ht="11.25" customHeight="1">
      <c r="B19" s="172"/>
      <c r="C19" s="175"/>
      <c r="L19" s="63" t="str">
        <f>IF(AND(M19&lt;&gt;"",O19&lt;&gt;""),IF(M19&gt;O19,"↑","↓"),"")</f>
        <v>↑</v>
      </c>
      <c r="M19" s="64">
        <v>15</v>
      </c>
      <c r="N19" s="65" t="s">
        <v>44</v>
      </c>
      <c r="O19" s="64">
        <v>7</v>
      </c>
      <c r="W19" s="75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75"/>
      <c r="AI19" s="63" t="str">
        <f>IF(AND(AJ19&lt;&gt;"",AL19&lt;&gt;""),IF(AJ19&gt;AL19,"←","→"),"")</f>
        <v>←</v>
      </c>
      <c r="AJ19" s="64">
        <v>16</v>
      </c>
      <c r="AK19" s="65" t="s">
        <v>44</v>
      </c>
      <c r="AL19" s="64">
        <v>14</v>
      </c>
      <c r="AM19" s="39"/>
      <c r="AN19" s="39"/>
      <c r="AO19" s="39"/>
      <c r="AP19" s="39"/>
      <c r="AQ19" s="39"/>
      <c r="AR19" s="39"/>
      <c r="AS19" s="39"/>
      <c r="AT19" s="76"/>
      <c r="BB19" s="63" t="str">
        <f>IF(AND(BC19&lt;&gt;"",BE19&lt;&gt;""),IF(BC19&gt;BE19,"↑","↓"),"")</f>
        <v>↑</v>
      </c>
      <c r="BC19" s="64">
        <v>15</v>
      </c>
      <c r="BD19" s="65" t="s">
        <v>44</v>
      </c>
      <c r="BE19" s="64">
        <v>6</v>
      </c>
      <c r="BN19" s="175"/>
      <c r="BO19" s="172"/>
      <c r="BP19" s="40"/>
    </row>
    <row r="20" spans="2:68" ht="11.25" customHeight="1">
      <c r="B20" s="44"/>
      <c r="C20" s="53"/>
      <c r="D20" s="39"/>
      <c r="E20" s="39"/>
      <c r="F20" s="39"/>
      <c r="G20" s="39"/>
      <c r="H20" s="39"/>
      <c r="I20" s="39"/>
      <c r="J20" s="39"/>
      <c r="K20" s="39"/>
      <c r="L20" s="38"/>
      <c r="M20" s="38"/>
      <c r="N20" s="38"/>
      <c r="O20" s="54" t="s">
        <v>124</v>
      </c>
      <c r="P20" s="54"/>
      <c r="Q20" s="54"/>
      <c r="R20" s="54"/>
      <c r="S20" s="54"/>
      <c r="T20" s="54"/>
      <c r="U20" s="54"/>
      <c r="V20" s="55"/>
      <c r="W20" s="57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68"/>
      <c r="AI20" s="63" t="str">
        <f>IF(AND(AJ20&lt;&gt;"",AL20&lt;&gt;""),IF(AJ20&gt;AL20,"←","→"),"")</f>
        <v>→</v>
      </c>
      <c r="AJ20" s="64">
        <v>11</v>
      </c>
      <c r="AK20" s="65" t="s">
        <v>44</v>
      </c>
      <c r="AL20" s="64">
        <v>15</v>
      </c>
      <c r="AM20" s="56"/>
      <c r="AN20" s="56"/>
      <c r="AO20" s="56"/>
      <c r="AP20" s="56"/>
      <c r="AQ20" s="56"/>
      <c r="AR20" s="56"/>
      <c r="AS20" s="56"/>
      <c r="AT20" s="82"/>
      <c r="AU20" s="58" t="s">
        <v>58</v>
      </c>
      <c r="AV20" s="54"/>
      <c r="AW20" s="54"/>
      <c r="AX20" s="54"/>
      <c r="AY20" s="54"/>
      <c r="AZ20" s="54"/>
      <c r="BA20" s="54"/>
      <c r="BB20" s="54"/>
      <c r="BC20" s="38"/>
      <c r="BD20" s="38"/>
      <c r="BE20" s="38"/>
      <c r="BN20" s="53"/>
      <c r="BO20" s="44"/>
    </row>
    <row r="21" spans="2:68" ht="5.25" customHeight="1">
      <c r="B21" s="39"/>
      <c r="C21" s="77"/>
      <c r="D21" s="39"/>
      <c r="E21" s="39"/>
      <c r="F21" s="39"/>
      <c r="G21" s="39"/>
      <c r="H21" s="39"/>
      <c r="I21" s="39"/>
      <c r="J21" s="39"/>
      <c r="K21" s="39"/>
      <c r="L21" s="38"/>
      <c r="M21" s="38"/>
      <c r="N21" s="38"/>
      <c r="O21" s="54"/>
      <c r="P21" s="54"/>
      <c r="Q21" s="54"/>
      <c r="R21" s="54"/>
      <c r="S21" s="54"/>
      <c r="T21" s="54"/>
      <c r="U21" s="54"/>
      <c r="V21" s="55"/>
      <c r="W21" s="50"/>
      <c r="X21" s="50"/>
      <c r="Y21" s="74"/>
      <c r="Z21" s="50"/>
      <c r="AA21" s="50"/>
      <c r="AB21" s="74"/>
      <c r="AC21" s="41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50"/>
      <c r="AQ21" s="50"/>
      <c r="AR21" s="50"/>
      <c r="AS21" s="50"/>
      <c r="AT21" s="50"/>
      <c r="AU21" s="58"/>
      <c r="AV21" s="54"/>
      <c r="AW21" s="54"/>
      <c r="AX21" s="54"/>
      <c r="AY21" s="54"/>
      <c r="AZ21" s="54"/>
      <c r="BA21" s="54"/>
      <c r="BB21" s="54"/>
      <c r="BC21" s="38"/>
      <c r="BD21" s="38"/>
      <c r="BE21" s="38"/>
    </row>
    <row r="22" spans="2:68" ht="11.25" customHeight="1">
      <c r="C22" s="37" t="s">
        <v>42</v>
      </c>
      <c r="L22" s="38"/>
      <c r="M22" s="38"/>
      <c r="N22" s="38"/>
      <c r="O22" s="54" t="s">
        <v>45</v>
      </c>
      <c r="P22" s="54"/>
      <c r="Q22" s="54"/>
      <c r="R22" s="54"/>
      <c r="S22" s="54"/>
      <c r="T22" s="54"/>
      <c r="U22" s="54"/>
      <c r="V22" s="55"/>
      <c r="W22" s="41"/>
      <c r="X22" s="63" t="str">
        <f>IF(AND(Y22&lt;&gt;"",AA22&lt;&gt;""),IF(Y22&gt;AA22,"↑","↓"),"")</f>
        <v>↓</v>
      </c>
      <c r="Y22" s="64">
        <v>16</v>
      </c>
      <c r="Z22" s="65" t="s">
        <v>44</v>
      </c>
      <c r="AA22" s="64">
        <v>17</v>
      </c>
      <c r="AC22" s="54" t="s">
        <v>188</v>
      </c>
      <c r="AD22" s="54"/>
      <c r="AE22" s="54"/>
      <c r="AF22" s="54"/>
      <c r="AG22" s="54"/>
      <c r="AH22" s="54"/>
      <c r="AI22" s="54"/>
      <c r="AJ22" s="54"/>
      <c r="AK22" s="54"/>
      <c r="AL22" s="54"/>
      <c r="AP22" s="63" t="str">
        <f>IF(AND(AQ22&lt;&gt;"",AS22&lt;&gt;""),IF(AQ22&gt;AS22,"↑","↓"),"")</f>
        <v>↑</v>
      </c>
      <c r="AQ22" s="64">
        <v>15</v>
      </c>
      <c r="AR22" s="65" t="s">
        <v>44</v>
      </c>
      <c r="AS22" s="64">
        <v>5</v>
      </c>
      <c r="AT22" s="41"/>
      <c r="AU22" s="58" t="s">
        <v>45</v>
      </c>
      <c r="AV22" s="54"/>
      <c r="AW22" s="54"/>
      <c r="AX22" s="54"/>
      <c r="AY22" s="54"/>
      <c r="AZ22" s="54"/>
      <c r="BA22" s="54"/>
      <c r="BB22" s="54"/>
      <c r="BC22" s="38"/>
      <c r="BD22" s="38"/>
      <c r="BE22" s="38"/>
      <c r="BN22" s="37" t="s">
        <v>42</v>
      </c>
    </row>
    <row r="23" spans="2:68" ht="11.25" customHeight="1">
      <c r="B23" s="170" t="s">
        <v>193</v>
      </c>
      <c r="C23" s="173" t="s">
        <v>115</v>
      </c>
      <c r="L23" s="38"/>
      <c r="M23" s="38"/>
      <c r="N23" s="38"/>
      <c r="O23" s="54"/>
      <c r="P23" s="54"/>
      <c r="Q23" s="54"/>
      <c r="R23" s="54"/>
      <c r="S23" s="54"/>
      <c r="T23" s="54"/>
      <c r="U23" s="54"/>
      <c r="V23" s="55"/>
      <c r="W23" s="47"/>
      <c r="X23" s="63" t="str">
        <f>IF(AND(Y23&lt;&gt;"",AA23&lt;&gt;""),IF(Y23&gt;AA23,"↑","↓"),"")</f>
        <v>↑</v>
      </c>
      <c r="Y23" s="64">
        <v>15</v>
      </c>
      <c r="Z23" s="65" t="s">
        <v>44</v>
      </c>
      <c r="AA23" s="64">
        <v>12</v>
      </c>
      <c r="AC23" s="54" t="s">
        <v>55</v>
      </c>
      <c r="AD23" s="54"/>
      <c r="AE23" s="54"/>
      <c r="AF23" s="54"/>
      <c r="AG23" s="54"/>
      <c r="AH23" s="54"/>
      <c r="AI23" s="54"/>
      <c r="AJ23" s="54"/>
      <c r="AK23" s="54"/>
      <c r="AL23" s="54"/>
      <c r="AP23" s="63" t="str">
        <f>IF(AND(AQ23&lt;&gt;"",AS23&lt;&gt;""),IF(AQ23&gt;AS23,"↑","↓"),"")</f>
        <v>↑</v>
      </c>
      <c r="AQ23" s="64">
        <v>15</v>
      </c>
      <c r="AR23" s="65" t="s">
        <v>44</v>
      </c>
      <c r="AS23" s="64">
        <v>9</v>
      </c>
      <c r="AT23" s="41"/>
      <c r="AU23" s="58"/>
      <c r="AV23" s="54"/>
      <c r="AW23" s="54"/>
      <c r="AX23" s="54"/>
      <c r="AY23" s="54"/>
      <c r="AZ23" s="54"/>
      <c r="BA23" s="54"/>
      <c r="BB23" s="54"/>
      <c r="BC23" s="38"/>
      <c r="BD23" s="38"/>
      <c r="BE23" s="38"/>
      <c r="BN23" s="173" t="s">
        <v>121</v>
      </c>
      <c r="BO23" s="170" t="s">
        <v>199</v>
      </c>
      <c r="BP23" s="40"/>
    </row>
    <row r="24" spans="2:68" ht="5.25" customHeight="1">
      <c r="B24" s="171"/>
      <c r="C24" s="174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42"/>
      <c r="O24" s="42"/>
      <c r="P24" s="42"/>
      <c r="Q24" s="42"/>
      <c r="R24" s="42"/>
      <c r="S24" s="43"/>
      <c r="T24" s="43"/>
      <c r="U24" s="43"/>
      <c r="V24" s="83"/>
      <c r="W24" s="41"/>
      <c r="X24" s="65"/>
      <c r="Y24" s="64"/>
      <c r="Z24" s="65"/>
      <c r="AA24" s="64"/>
      <c r="AD24" s="54"/>
      <c r="AE24" s="54"/>
      <c r="AF24" s="54"/>
      <c r="AG24" s="54"/>
      <c r="AH24" s="54"/>
      <c r="AI24" s="54"/>
      <c r="AJ24" s="54"/>
      <c r="AK24" s="54"/>
      <c r="AL24" s="54"/>
      <c r="AP24" s="65"/>
      <c r="AQ24" s="64"/>
      <c r="AR24" s="65"/>
      <c r="AS24" s="64"/>
      <c r="AT24" s="41"/>
      <c r="AU24" s="84"/>
      <c r="AV24" s="43"/>
      <c r="AW24" s="43"/>
      <c r="AX24" s="43"/>
      <c r="AY24" s="42"/>
      <c r="AZ24" s="42"/>
      <c r="BA24" s="42"/>
      <c r="BB24" s="42"/>
      <c r="BC24" s="42"/>
      <c r="BD24" s="42"/>
      <c r="BE24" s="41"/>
      <c r="BF24" s="41"/>
      <c r="BG24" s="41"/>
      <c r="BH24" s="41"/>
      <c r="BI24" s="41"/>
      <c r="BJ24" s="41"/>
      <c r="BK24" s="41"/>
      <c r="BL24" s="41"/>
      <c r="BM24" s="41"/>
      <c r="BN24" s="174"/>
      <c r="BO24" s="171"/>
      <c r="BP24" s="40"/>
    </row>
    <row r="25" spans="2:68" ht="11.25" customHeight="1">
      <c r="B25" s="172"/>
      <c r="C25" s="175"/>
      <c r="D25" s="44"/>
      <c r="E25" s="44"/>
      <c r="F25" s="44"/>
      <c r="G25" s="44"/>
      <c r="H25" s="44"/>
      <c r="I25" s="44"/>
      <c r="J25" s="44"/>
      <c r="K25" s="44"/>
      <c r="L25" s="45"/>
      <c r="M25" s="45"/>
      <c r="N25" s="45"/>
      <c r="O25" s="45"/>
      <c r="P25" s="45"/>
      <c r="Q25" s="46"/>
      <c r="R25" s="47"/>
      <c r="S25" s="48"/>
      <c r="T25" s="48"/>
      <c r="U25" s="48"/>
      <c r="V25" s="85"/>
      <c r="W25" s="41"/>
      <c r="X25" s="63" t="str">
        <f>IF(AND(Y25&lt;&gt;"",AA25&lt;&gt;""),IF(Y25&gt;AA25,"↑","↓"),"")</f>
        <v>↑</v>
      </c>
      <c r="Y25" s="64">
        <v>16</v>
      </c>
      <c r="Z25" s="65" t="s">
        <v>44</v>
      </c>
      <c r="AA25" s="64">
        <v>14</v>
      </c>
      <c r="AD25" s="54"/>
      <c r="AE25" s="54"/>
      <c r="AF25" s="54"/>
      <c r="AG25" s="54"/>
      <c r="AH25" s="54"/>
      <c r="AI25" s="54"/>
      <c r="AJ25" s="54"/>
      <c r="AK25" s="54"/>
      <c r="AL25" s="54"/>
      <c r="AP25" s="63" t="str">
        <f>IF(AND(AQ25&lt;&gt;"",AS25&lt;&gt;""),IF(AQ25&gt;AS25,"↑","↓"),"")</f>
        <v/>
      </c>
      <c r="AQ25" s="64"/>
      <c r="AR25" s="65" t="s">
        <v>44</v>
      </c>
      <c r="AS25" s="64"/>
      <c r="AT25" s="50"/>
      <c r="AU25" s="40"/>
      <c r="AV25" s="39"/>
      <c r="AW25" s="39"/>
      <c r="AX25" s="39"/>
      <c r="AY25" s="50"/>
      <c r="AZ25" s="51"/>
      <c r="BA25" s="45"/>
      <c r="BB25" s="45"/>
      <c r="BC25" s="45"/>
      <c r="BD25" s="45"/>
      <c r="BE25" s="45"/>
      <c r="BF25" s="52"/>
      <c r="BG25" s="44"/>
      <c r="BH25" s="44"/>
      <c r="BI25" s="44"/>
      <c r="BJ25" s="44"/>
      <c r="BK25" s="44"/>
      <c r="BL25" s="44"/>
      <c r="BM25" s="44"/>
      <c r="BN25" s="175"/>
      <c r="BO25" s="172"/>
      <c r="BP25" s="40"/>
    </row>
    <row r="26" spans="2:68" ht="11.25" customHeight="1">
      <c r="B26" s="44"/>
      <c r="C26" s="53"/>
      <c r="D26" s="39"/>
      <c r="E26" s="39"/>
      <c r="F26" s="39"/>
      <c r="G26" s="39"/>
      <c r="H26" s="39"/>
      <c r="I26" s="39"/>
      <c r="J26" s="39"/>
      <c r="K26" s="39"/>
      <c r="L26" s="54" t="s">
        <v>53</v>
      </c>
      <c r="M26" s="54"/>
      <c r="N26" s="54"/>
      <c r="O26" s="54"/>
      <c r="P26" s="54"/>
      <c r="Q26" s="55"/>
      <c r="R26" s="47"/>
      <c r="S26" s="48"/>
      <c r="T26" s="48"/>
      <c r="U26" s="48"/>
      <c r="V26" s="85"/>
      <c r="W26" s="41"/>
      <c r="AD26" s="38"/>
      <c r="AE26" s="38"/>
      <c r="AF26" s="38"/>
      <c r="AG26" s="38"/>
      <c r="AH26" s="38"/>
      <c r="AI26" s="38"/>
      <c r="AJ26" s="38"/>
      <c r="AK26" s="38"/>
      <c r="AL26" s="38"/>
      <c r="AT26" s="41"/>
      <c r="AU26" s="86"/>
      <c r="AV26" s="56"/>
      <c r="AW26" s="56"/>
      <c r="AX26" s="56"/>
      <c r="AY26" s="57"/>
      <c r="AZ26" s="58" t="s">
        <v>59</v>
      </c>
      <c r="BA26" s="54"/>
      <c r="BB26" s="54"/>
      <c r="BC26" s="54"/>
      <c r="BD26" s="54"/>
      <c r="BE26" s="54"/>
      <c r="BF26" s="38"/>
      <c r="BG26" s="39"/>
      <c r="BH26" s="39"/>
      <c r="BI26" s="39"/>
      <c r="BJ26" s="39"/>
      <c r="BK26" s="39"/>
      <c r="BL26" s="39"/>
      <c r="BM26" s="39"/>
      <c r="BN26" s="53"/>
      <c r="BO26" s="44"/>
    </row>
    <row r="27" spans="2:68" ht="5.25" customHeight="1">
      <c r="D27" s="39"/>
      <c r="E27" s="39"/>
      <c r="F27" s="39"/>
      <c r="G27" s="39"/>
      <c r="H27" s="39"/>
      <c r="I27" s="39"/>
      <c r="J27" s="39"/>
      <c r="K27" s="39"/>
      <c r="L27" s="54"/>
      <c r="M27" s="54"/>
      <c r="N27" s="54"/>
      <c r="O27" s="54"/>
      <c r="P27" s="54"/>
      <c r="Q27" s="55"/>
      <c r="R27" s="59"/>
      <c r="S27" s="57"/>
      <c r="T27" s="60"/>
      <c r="U27" s="57"/>
      <c r="V27" s="82"/>
      <c r="W27" s="41"/>
      <c r="AD27" s="38"/>
      <c r="AE27" s="38"/>
      <c r="AF27" s="38"/>
      <c r="AG27" s="38"/>
      <c r="AH27" s="38"/>
      <c r="AI27" s="38"/>
      <c r="AJ27" s="38"/>
      <c r="AK27" s="38"/>
      <c r="AL27" s="38"/>
      <c r="AT27" s="41"/>
      <c r="AU27" s="41"/>
      <c r="AV27" s="41"/>
      <c r="AW27" s="42"/>
      <c r="AX27" s="41"/>
      <c r="AY27" s="41"/>
      <c r="AZ27" s="58"/>
      <c r="BA27" s="54"/>
      <c r="BB27" s="54"/>
      <c r="BC27" s="54"/>
      <c r="BD27" s="54"/>
      <c r="BE27" s="54"/>
      <c r="BF27" s="38"/>
    </row>
    <row r="28" spans="2:68" ht="11.25" customHeight="1">
      <c r="B28" s="170" t="s">
        <v>194</v>
      </c>
      <c r="C28" s="173" t="s">
        <v>116</v>
      </c>
      <c r="D28" s="39"/>
      <c r="E28" s="39"/>
      <c r="F28" s="39"/>
      <c r="G28" s="39"/>
      <c r="H28" s="39"/>
      <c r="I28" s="39"/>
      <c r="J28" s="39"/>
      <c r="K28" s="39"/>
      <c r="L28" s="54" t="s">
        <v>46</v>
      </c>
      <c r="M28" s="54"/>
      <c r="N28" s="54"/>
      <c r="O28" s="54"/>
      <c r="P28" s="54"/>
      <c r="Q28" s="55"/>
      <c r="R28" s="47"/>
      <c r="S28" s="63" t="str">
        <f>IF(AND(T28&lt;&gt;"",V28&lt;&gt;""),IF(T28&gt;V28,"↑","↓"),"")</f>
        <v>↓</v>
      </c>
      <c r="T28" s="64">
        <v>13</v>
      </c>
      <c r="U28" s="65" t="s">
        <v>44</v>
      </c>
      <c r="V28" s="64">
        <v>15</v>
      </c>
      <c r="AU28" s="63" t="str">
        <f>IF(AND(AV28&lt;&gt;"",AX28&lt;&gt;""),IF(AV28&gt;AX28,"↑","↓"),"")</f>
        <v>↑</v>
      </c>
      <c r="AV28" s="64">
        <v>15</v>
      </c>
      <c r="AW28" s="65" t="s">
        <v>44</v>
      </c>
      <c r="AX28" s="64">
        <v>12</v>
      </c>
      <c r="AY28" s="41"/>
      <c r="AZ28" s="58" t="s">
        <v>46</v>
      </c>
      <c r="BA28" s="54"/>
      <c r="BB28" s="54"/>
      <c r="BC28" s="54"/>
      <c r="BD28" s="54"/>
      <c r="BE28" s="54"/>
      <c r="BF28" s="38"/>
      <c r="BG28" s="39"/>
      <c r="BH28" s="39"/>
      <c r="BI28" s="39"/>
      <c r="BJ28" s="39"/>
      <c r="BK28" s="39"/>
      <c r="BL28" s="39"/>
      <c r="BN28" s="173" t="s">
        <v>122</v>
      </c>
      <c r="BO28" s="170" t="s">
        <v>200</v>
      </c>
      <c r="BP28" s="40"/>
    </row>
    <row r="29" spans="2:68" ht="5.25" customHeight="1">
      <c r="B29" s="171"/>
      <c r="C29" s="174"/>
      <c r="D29" s="50"/>
      <c r="E29" s="41"/>
      <c r="F29" s="41"/>
      <c r="G29" s="41"/>
      <c r="H29" s="50"/>
      <c r="I29" s="50"/>
      <c r="J29" s="50"/>
      <c r="K29" s="50"/>
      <c r="L29" s="54"/>
      <c r="M29" s="54"/>
      <c r="N29" s="54"/>
      <c r="O29" s="54"/>
      <c r="P29" s="54"/>
      <c r="Q29" s="55"/>
      <c r="R29" s="47"/>
      <c r="S29" s="65"/>
      <c r="T29" s="64"/>
      <c r="U29" s="65"/>
      <c r="V29" s="64"/>
      <c r="AU29" s="65"/>
      <c r="AV29" s="64"/>
      <c r="AW29" s="65"/>
      <c r="AX29" s="64"/>
      <c r="AY29" s="41"/>
      <c r="AZ29" s="58"/>
      <c r="BA29" s="54"/>
      <c r="BB29" s="54"/>
      <c r="BC29" s="54"/>
      <c r="BD29" s="54"/>
      <c r="BE29" s="54"/>
      <c r="BF29" s="67"/>
      <c r="BG29" s="50"/>
      <c r="BH29" s="50"/>
      <c r="BI29" s="50"/>
      <c r="BJ29" s="50"/>
      <c r="BK29" s="41"/>
      <c r="BL29" s="50"/>
      <c r="BM29" s="41"/>
      <c r="BN29" s="174"/>
      <c r="BO29" s="171"/>
      <c r="BP29" s="40"/>
    </row>
    <row r="30" spans="2:68" ht="11.25" customHeight="1">
      <c r="B30" s="172"/>
      <c r="C30" s="175"/>
      <c r="D30" s="45"/>
      <c r="E30" s="45"/>
      <c r="F30" s="45"/>
      <c r="G30" s="45"/>
      <c r="H30" s="45"/>
      <c r="I30" s="45"/>
      <c r="J30" s="46"/>
      <c r="K30" s="50"/>
      <c r="L30" s="54"/>
      <c r="M30" s="54"/>
      <c r="N30" s="54"/>
      <c r="O30" s="54"/>
      <c r="P30" s="54"/>
      <c r="Q30" s="55"/>
      <c r="R30" s="47"/>
      <c r="S30" s="63" t="str">
        <f>IF(AND(T30&lt;&gt;"",V30&lt;&gt;""),IF(T30&gt;V30,"↑","↓"),"")</f>
        <v>↑</v>
      </c>
      <c r="T30" s="64">
        <v>16</v>
      </c>
      <c r="U30" s="65" t="s">
        <v>44</v>
      </c>
      <c r="V30" s="64">
        <v>14</v>
      </c>
      <c r="AU30" s="63" t="str">
        <f>IF(AND(AV30&lt;&gt;"",AX30&lt;&gt;""),IF(AV30&gt;AX30,"↑","↓"),"")</f>
        <v>↓</v>
      </c>
      <c r="AV30" s="64">
        <v>15</v>
      </c>
      <c r="AW30" s="65" t="s">
        <v>44</v>
      </c>
      <c r="AX30" s="64">
        <v>17</v>
      </c>
      <c r="AY30" s="50"/>
      <c r="AZ30" s="58"/>
      <c r="BA30" s="54"/>
      <c r="BB30" s="54"/>
      <c r="BC30" s="54"/>
      <c r="BD30" s="54"/>
      <c r="BE30" s="54"/>
      <c r="BF30" s="67"/>
      <c r="BG30" s="51"/>
      <c r="BH30" s="45"/>
      <c r="BI30" s="45"/>
      <c r="BJ30" s="45"/>
      <c r="BK30" s="45"/>
      <c r="BL30" s="45"/>
      <c r="BM30" s="45"/>
      <c r="BN30" s="175"/>
      <c r="BO30" s="172"/>
      <c r="BP30" s="40"/>
    </row>
    <row r="31" spans="2:68" ht="11.25" customHeight="1">
      <c r="B31" s="44"/>
      <c r="C31" s="53"/>
      <c r="D31" s="54" t="s">
        <v>54</v>
      </c>
      <c r="E31" s="54"/>
      <c r="F31" s="54"/>
      <c r="G31" s="54"/>
      <c r="H31" s="54"/>
      <c r="I31" s="54"/>
      <c r="J31" s="55"/>
      <c r="K31" s="68"/>
      <c r="L31" s="69"/>
      <c r="M31" s="69"/>
      <c r="N31" s="69"/>
      <c r="O31" s="69"/>
      <c r="P31" s="69"/>
      <c r="Q31" s="70"/>
      <c r="R31" s="47"/>
      <c r="S31" s="63" t="str">
        <f>IF(AND(T31&lt;&gt;"",V31&lt;&gt;""),IF(T31&gt;V31,"↑","↓"),"")</f>
        <v>↓</v>
      </c>
      <c r="T31" s="64">
        <v>12</v>
      </c>
      <c r="U31" s="65" t="s">
        <v>44</v>
      </c>
      <c r="V31" s="64">
        <v>15</v>
      </c>
      <c r="AU31" s="63" t="str">
        <f>IF(AND(AV31&lt;&gt;"",AX31&lt;&gt;""),IF(AV31&gt;AX31,"↑","↓"),"")</f>
        <v>↓</v>
      </c>
      <c r="AV31" s="64">
        <v>14</v>
      </c>
      <c r="AW31" s="65" t="s">
        <v>44</v>
      </c>
      <c r="AX31" s="64">
        <v>16</v>
      </c>
      <c r="AY31" s="41"/>
      <c r="AZ31" s="72"/>
      <c r="BA31" s="69"/>
      <c r="BB31" s="69"/>
      <c r="BC31" s="69"/>
      <c r="BD31" s="69"/>
      <c r="BE31" s="69"/>
      <c r="BF31" s="73"/>
      <c r="BG31" s="58" t="s">
        <v>60</v>
      </c>
      <c r="BH31" s="54"/>
      <c r="BI31" s="54"/>
      <c r="BJ31" s="54"/>
      <c r="BK31" s="54"/>
      <c r="BL31" s="54"/>
      <c r="BM31" s="54"/>
      <c r="BN31" s="53"/>
      <c r="BO31" s="44"/>
    </row>
    <row r="32" spans="2:68" ht="5.25" customHeight="1">
      <c r="D32" s="54"/>
      <c r="E32" s="54"/>
      <c r="F32" s="54"/>
      <c r="G32" s="54"/>
      <c r="H32" s="54"/>
      <c r="I32" s="54"/>
      <c r="J32" s="55"/>
      <c r="K32" s="50"/>
      <c r="L32" s="42"/>
      <c r="M32" s="74"/>
      <c r="N32" s="42"/>
      <c r="O32" s="42"/>
      <c r="P32" s="42"/>
      <c r="Q32" s="42"/>
      <c r="R32" s="47"/>
      <c r="AY32" s="41"/>
      <c r="AZ32" s="42"/>
      <c r="BA32" s="42"/>
      <c r="BB32" s="42"/>
      <c r="BC32" s="74"/>
      <c r="BD32" s="42"/>
      <c r="BE32" s="42"/>
      <c r="BF32" s="42"/>
      <c r="BG32" s="58"/>
      <c r="BH32" s="54"/>
      <c r="BI32" s="54"/>
      <c r="BJ32" s="54"/>
      <c r="BK32" s="54"/>
      <c r="BL32" s="54"/>
      <c r="BM32" s="54"/>
      <c r="BN32" s="77"/>
    </row>
    <row r="33" spans="1:68" ht="11.25" customHeight="1">
      <c r="D33" s="54" t="s">
        <v>47</v>
      </c>
      <c r="E33" s="54"/>
      <c r="F33" s="54"/>
      <c r="G33" s="54"/>
      <c r="H33" s="54"/>
      <c r="I33" s="54"/>
      <c r="J33" s="55"/>
      <c r="K33" s="50"/>
      <c r="L33" s="63" t="str">
        <f>IF(AND(M33&lt;&gt;"",O33&lt;&gt;""),IF(M33&gt;O33,"↑","↓"),"")</f>
        <v>↑</v>
      </c>
      <c r="M33" s="64">
        <v>15</v>
      </c>
      <c r="N33" s="65" t="s">
        <v>44</v>
      </c>
      <c r="O33" s="64">
        <v>12</v>
      </c>
      <c r="BB33" s="63" t="str">
        <f>IF(AND(BC33&lt;&gt;"",BE33&lt;&gt;""),IF(BC33&gt;BE33,"↑","↓"),"")</f>
        <v>↓</v>
      </c>
      <c r="BC33" s="64">
        <v>12</v>
      </c>
      <c r="BD33" s="65" t="s">
        <v>44</v>
      </c>
      <c r="BE33" s="64">
        <v>15</v>
      </c>
      <c r="BF33" s="41"/>
      <c r="BG33" s="58" t="s">
        <v>48</v>
      </c>
      <c r="BH33" s="54"/>
      <c r="BI33" s="54"/>
      <c r="BJ33" s="54"/>
      <c r="BK33" s="54"/>
      <c r="BL33" s="54"/>
      <c r="BM33" s="54"/>
      <c r="BN33" s="77"/>
    </row>
    <row r="34" spans="1:68" ht="11.25" customHeight="1">
      <c r="B34" s="170" t="s">
        <v>195</v>
      </c>
      <c r="C34" s="173" t="s">
        <v>117</v>
      </c>
      <c r="D34" s="69"/>
      <c r="E34" s="69"/>
      <c r="F34" s="69"/>
      <c r="G34" s="69"/>
      <c r="H34" s="69"/>
      <c r="I34" s="69"/>
      <c r="J34" s="70"/>
      <c r="K34" s="50"/>
      <c r="L34" s="63" t="str">
        <f>IF(AND(M34&lt;&gt;"",O34&lt;&gt;""),IF(M34&gt;O34,"↑","↓"),"")</f>
        <v>↑</v>
      </c>
      <c r="M34" s="64">
        <v>17</v>
      </c>
      <c r="N34" s="65" t="s">
        <v>44</v>
      </c>
      <c r="O34" s="64">
        <v>16</v>
      </c>
      <c r="BB34" s="63" t="str">
        <f>IF(AND(BC34&lt;&gt;"",BE34&lt;&gt;""),IF(BC34&gt;BE34,"↑","↓"),"")</f>
        <v>↓</v>
      </c>
      <c r="BC34" s="64">
        <v>11</v>
      </c>
      <c r="BD34" s="65" t="s">
        <v>44</v>
      </c>
      <c r="BE34" s="64">
        <v>15</v>
      </c>
      <c r="BF34" s="41"/>
      <c r="BG34" s="72"/>
      <c r="BH34" s="69"/>
      <c r="BI34" s="69"/>
      <c r="BJ34" s="69"/>
      <c r="BK34" s="69"/>
      <c r="BL34" s="69"/>
      <c r="BM34" s="69"/>
      <c r="BN34" s="173" t="s">
        <v>123</v>
      </c>
      <c r="BO34" s="170" t="s">
        <v>201</v>
      </c>
      <c r="BP34" s="40"/>
    </row>
    <row r="35" spans="1:68" ht="5.25" customHeight="1">
      <c r="B35" s="171"/>
      <c r="C35" s="174"/>
      <c r="D35" s="81"/>
      <c r="E35" s="50"/>
      <c r="F35" s="50"/>
      <c r="G35" s="50"/>
      <c r="H35" s="81"/>
      <c r="I35" s="81"/>
      <c r="J35" s="81"/>
      <c r="K35" s="50"/>
      <c r="L35" s="65"/>
      <c r="M35" s="64"/>
      <c r="N35" s="65"/>
      <c r="O35" s="64"/>
      <c r="BB35" s="65"/>
      <c r="BC35" s="64"/>
      <c r="BD35" s="65"/>
      <c r="BE35" s="64"/>
      <c r="BF35" s="41"/>
      <c r="BG35" s="42"/>
      <c r="BH35" s="42"/>
      <c r="BI35" s="42"/>
      <c r="BJ35" s="42"/>
      <c r="BK35" s="50"/>
      <c r="BL35" s="42"/>
      <c r="BM35" s="42"/>
      <c r="BN35" s="174"/>
      <c r="BO35" s="171"/>
      <c r="BP35" s="40"/>
    </row>
    <row r="36" spans="1:68" ht="11.25" customHeight="1">
      <c r="B36" s="172"/>
      <c r="C36" s="175"/>
      <c r="L36" s="63" t="str">
        <f>IF(AND(M36&lt;&gt;"",O36&lt;&gt;""),IF(M36&gt;O36,"↑","↓"),"")</f>
        <v/>
      </c>
      <c r="M36" s="64"/>
      <c r="N36" s="65" t="s">
        <v>44</v>
      </c>
      <c r="O36" s="64"/>
      <c r="AA36" s="87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BB36" s="63" t="str">
        <f>IF(AND(BC36&lt;&gt;"",BE36&lt;&gt;""),IF(BC36&gt;BE36,"↑","↓"),"")</f>
        <v/>
      </c>
      <c r="BC36" s="64"/>
      <c r="BD36" s="65" t="s">
        <v>44</v>
      </c>
      <c r="BE36" s="64"/>
      <c r="BN36" s="175"/>
      <c r="BO36" s="172"/>
      <c r="BP36" s="40"/>
    </row>
    <row r="37" spans="1:68" ht="12" customHeight="1">
      <c r="A37" s="35" t="s">
        <v>49</v>
      </c>
      <c r="B37" s="44"/>
      <c r="C37" s="53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BN37" s="53"/>
      <c r="BO37" s="44"/>
    </row>
    <row r="38" spans="1:68" ht="12" customHeight="1"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</row>
    <row r="39" spans="1:68" ht="26.25" customHeight="1"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</row>
    <row r="40" spans="1:68" ht="12.75" hidden="1" customHeight="1"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</row>
    <row r="41" spans="1:68" ht="12" hidden="1" customHeight="1"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</row>
    <row r="42" spans="1:68" ht="12" hidden="1" customHeight="1"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</row>
    <row r="43" spans="1:68" hidden="1"/>
    <row r="44" spans="1:68" hidden="1"/>
    <row r="45" spans="1:68" hidden="1"/>
    <row r="46" spans="1:68" hidden="1"/>
    <row r="47" spans="1:68" hidden="1"/>
    <row r="48" spans="1:6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</sheetData>
  <mergeCells count="28">
    <mergeCell ref="B28:B30"/>
    <mergeCell ref="C28:C30"/>
    <mergeCell ref="BN28:BN30"/>
    <mergeCell ref="BO28:BO30"/>
    <mergeCell ref="B34:B36"/>
    <mergeCell ref="C34:C36"/>
    <mergeCell ref="BN34:BN36"/>
    <mergeCell ref="BO34:BO36"/>
    <mergeCell ref="B17:B19"/>
    <mergeCell ref="C17:C19"/>
    <mergeCell ref="BN17:BN19"/>
    <mergeCell ref="BO17:BO19"/>
    <mergeCell ref="B23:B25"/>
    <mergeCell ref="C23:C25"/>
    <mergeCell ref="BN23:BN25"/>
    <mergeCell ref="BO23:BO25"/>
    <mergeCell ref="AA2:AP8"/>
    <mergeCell ref="B6:B8"/>
    <mergeCell ref="C6:C8"/>
    <mergeCell ref="BN6:BN8"/>
    <mergeCell ref="BO6:BO8"/>
    <mergeCell ref="B11:B13"/>
    <mergeCell ref="C11:C13"/>
    <mergeCell ref="AA11:AP16"/>
    <mergeCell ref="BN11:BN13"/>
    <mergeCell ref="BO11:BO13"/>
    <mergeCell ref="BI16:BM16"/>
    <mergeCell ref="F16:J16"/>
  </mergeCells>
  <phoneticPr fontId="14"/>
  <conditionalFormatting sqref="AO9:AO10 AO17:AO21">
    <cfRule type="expression" dxfId="123" priority="34">
      <formula>COUNTIF(#REF!,"↓")&gt;=2</formula>
    </cfRule>
  </conditionalFormatting>
  <conditionalFormatting sqref="BF29:BM29 BF30:BF31">
    <cfRule type="expression" dxfId="122" priority="24">
      <formula>COUNTIF($BB$33:$BB$36,"↑")&gt;=2</formula>
    </cfRule>
  </conditionalFormatting>
  <conditionalFormatting sqref="BF35:BM35 BF33:BF34">
    <cfRule type="expression" dxfId="121" priority="23" stopIfTrue="1">
      <formula>COUNTIF($BB$33:$BB$36,"↓")&gt;=2</formula>
    </cfRule>
  </conditionalFormatting>
  <conditionalFormatting sqref="AZ32:BF32">
    <cfRule type="expression" dxfId="120" priority="22">
      <formula>OR(COUNTIF($BB$33:$BB$36,"↑")&gt;=2,COUNTIF($BB$33:$BB$36,"↓")&gt;=2)</formula>
    </cfRule>
  </conditionalFormatting>
  <conditionalFormatting sqref="AY24:BM24 AY25:AY26">
    <cfRule type="expression" dxfId="119" priority="21">
      <formula>COUNTIF($AU$28:$AU$31,"↑")&gt;=2</formula>
    </cfRule>
  </conditionalFormatting>
  <conditionalFormatting sqref="AY28:AY32">
    <cfRule type="expression" dxfId="118" priority="20" stopIfTrue="1">
      <formula>COUNTIF($AU$28:$AU$31,"↓")&gt;=2</formula>
    </cfRule>
  </conditionalFormatting>
  <conditionalFormatting sqref="AU27:AY27">
    <cfRule type="expression" dxfId="117" priority="19">
      <formula>OR(COUNTIF($AU$28:$AU$31,"↑")&gt;=2,COUNTIF($AU$28:$AU$31,"↓")&gt;=2)</formula>
    </cfRule>
  </conditionalFormatting>
  <conditionalFormatting sqref="AT10:AT20">
    <cfRule type="expression" dxfId="116" priority="18">
      <formula>COUNTIF($AP$22:$AP$25,"↑")&gt;=2</formula>
    </cfRule>
  </conditionalFormatting>
  <conditionalFormatting sqref="AT22:AT27">
    <cfRule type="expression" dxfId="115" priority="17">
      <formula>COUNTIF($AP$22:$AP$25,"↓")&gt;=2</formula>
    </cfRule>
  </conditionalFormatting>
  <conditionalFormatting sqref="AP21:AT21">
    <cfRule type="expression" dxfId="114" priority="16">
      <formula>OR(COUNTIF($AP$22:$AP$25,"↑")&gt;=2,COUNTIF($AP$22:$AP$25,"↓")&gt;=2)</formula>
    </cfRule>
  </conditionalFormatting>
  <conditionalFormatting sqref="AI21:AO21">
    <cfRule type="expression" dxfId="113" priority="14" stopIfTrue="1">
      <formula>COUNTIF($AI$17:$AI$20,"→")&gt;=2</formula>
    </cfRule>
  </conditionalFormatting>
  <conditionalFormatting sqref="AH17:AH21">
    <cfRule type="expression" dxfId="112" priority="13">
      <formula>OR(COUNTIF($AI$17:$AI$20,"←")&gt;=2,COUNTIF($AI$17:$AI$20,"→")&gt;=2)</formula>
    </cfRule>
  </conditionalFormatting>
  <conditionalFormatting sqref="BF12:BM12 BF13:BF14">
    <cfRule type="expression" dxfId="111" priority="12">
      <formula>COUNTIF($BB$16:$BB$19,"↑")&gt;=2</formula>
    </cfRule>
  </conditionalFormatting>
  <conditionalFormatting sqref="BF18:BM18 BF16:BF17">
    <cfRule type="expression" dxfId="110" priority="11" stopIfTrue="1">
      <formula>COUNTIF($BB$16:$BB$19,"↓")&gt;=2</formula>
    </cfRule>
  </conditionalFormatting>
  <conditionalFormatting sqref="AZ15:BF15">
    <cfRule type="expression" dxfId="109" priority="10">
      <formula>OR(COUNTIF($BB$16:$BB$19,"↑")&gt;=2,COUNTIF($BB$16:$BB$19,"↓")&gt;=2)</formula>
    </cfRule>
  </conditionalFormatting>
  <conditionalFormatting sqref="AY7:BM7 AY8:AY9">
    <cfRule type="expression" dxfId="108" priority="9">
      <formula>COUNTIF($AU$11:$AU$14,"↑")&gt;=2</formula>
    </cfRule>
  </conditionalFormatting>
  <conditionalFormatting sqref="AY11:AY15">
    <cfRule type="expression" dxfId="107" priority="8" stopIfTrue="1">
      <formula>COUNTIF($AU$11:$AU$14,"↓")&gt;=2</formula>
    </cfRule>
  </conditionalFormatting>
  <conditionalFormatting sqref="AU10:AY10">
    <cfRule type="expression" dxfId="106" priority="7">
      <formula>OR(COUNTIF($AU$11:$AU$14,"↑")&gt;=2,COUNTIF($AU$11:$AU$14,"↓")&gt;=2)</formula>
    </cfRule>
  </conditionalFormatting>
  <conditionalFormatting sqref="D24:R24 R25:R26">
    <cfRule type="expression" dxfId="105" priority="33">
      <formula>COUNTIF($S$28:$S$31,"↑")&gt;=2</formula>
    </cfRule>
  </conditionalFormatting>
  <conditionalFormatting sqref="D29:K29 K30:K31">
    <cfRule type="expression" dxfId="104" priority="32">
      <formula>COUNTIF($L$33:$L$36,"↑")&gt;=2</formula>
    </cfRule>
  </conditionalFormatting>
  <conditionalFormatting sqref="D35:K35 K33:K34">
    <cfRule type="expression" dxfId="103" priority="31" stopIfTrue="1">
      <formula>COUNTIF($L$33:$L$36,"↓")&gt;=2</formula>
    </cfRule>
  </conditionalFormatting>
  <conditionalFormatting sqref="K32:Q32">
    <cfRule type="expression" dxfId="102" priority="30">
      <formula>OR(COUNTIF($L$33:$L$36,"↑")&gt;=2,COUNTIF($L$33:$L$36,"↓")&gt;=2)</formula>
    </cfRule>
  </conditionalFormatting>
  <conditionalFormatting sqref="R28:R32">
    <cfRule type="expression" dxfId="101" priority="29" stopIfTrue="1">
      <formula>COUNTIF($S$28:$S$31,"↓")&gt;=2</formula>
    </cfRule>
  </conditionalFormatting>
  <conditionalFormatting sqref="R27:V27">
    <cfRule type="expression" dxfId="100" priority="28">
      <formula>OR(COUNTIF($S$28:$S$31,"↑")&gt;=2,COUNTIF($S$28:$S$31,"↓")&gt;=2)</formula>
    </cfRule>
  </conditionalFormatting>
  <conditionalFormatting sqref="W22:W27">
    <cfRule type="expression" dxfId="99" priority="27" stopIfTrue="1">
      <formula>COUNTIF($X$22:$X$25,"↓")&gt;=2</formula>
    </cfRule>
  </conditionalFormatting>
  <conditionalFormatting sqref="W10:W20">
    <cfRule type="expression" dxfId="98" priority="26">
      <formula>COUNTIF($X$22:$X$25,"↑")&gt;=2</formula>
    </cfRule>
  </conditionalFormatting>
  <conditionalFormatting sqref="W21:AA21">
    <cfRule type="expression" dxfId="97" priority="25">
      <formula>OR(COUNTIF($X$22:$X$25,"↑")&gt;=2,COUNTIF($X$22:$X$25,"↓")&gt;=2)</formula>
    </cfRule>
  </conditionalFormatting>
  <conditionalFormatting sqref="AB21:AG21">
    <cfRule type="expression" dxfId="96" priority="15" stopIfTrue="1">
      <formula>COUNTIF($AI$17:$AI$20,"←")&gt;=2</formula>
    </cfRule>
  </conditionalFormatting>
  <conditionalFormatting sqref="D7:R7 R8:R9">
    <cfRule type="expression" dxfId="95" priority="6">
      <formula>COUNTIF($S$11:$S$14,"↑")&gt;=2</formula>
    </cfRule>
  </conditionalFormatting>
  <conditionalFormatting sqref="D12:K12 K13:K14">
    <cfRule type="expression" dxfId="94" priority="5">
      <formula>COUNTIF($L$16:$L$19,"↑")&gt;=2</formula>
    </cfRule>
  </conditionalFormatting>
  <conditionalFormatting sqref="D18:K18 K16:K17">
    <cfRule type="expression" dxfId="93" priority="4" stopIfTrue="1">
      <formula>COUNTIF($L$16:$L$19,"↓")&gt;=2</formula>
    </cfRule>
  </conditionalFormatting>
  <conditionalFormatting sqref="K15:Q15">
    <cfRule type="expression" dxfId="92" priority="3">
      <formula>OR(COUNTIF($L$16:$L$19,"↑")&gt;=2,COUNTIF($L$16:$L$19,"↓")&gt;=2)</formula>
    </cfRule>
  </conditionalFormatting>
  <conditionalFormatting sqref="R11:R15">
    <cfRule type="expression" dxfId="91" priority="2" stopIfTrue="1">
      <formula>COUNTIF($S$11:$S$14,"↓")&gt;=2</formula>
    </cfRule>
  </conditionalFormatting>
  <conditionalFormatting sqref="R10:V10">
    <cfRule type="expression" dxfId="90" priority="1">
      <formula>OR(COUNTIF($S$11:$S$14,"↑")&gt;=2,COUNTIF($S$11:$S$14,"↓")&gt;=2)</formula>
    </cfRule>
  </conditionalFormatting>
  <dataValidations count="1">
    <dataValidation type="whole" allowBlank="1" showInputMessage="1" showErrorMessage="1" sqref="AJ17:AJ20 AL17:AL20 AQ22:AQ25 AS22:AS25 AV28:AV31 AX28:AX31 BC33:BC36 BE33:BE36 BC16:BC19 BE16:BE19 AV11:AV14 AX11:AX14 AA22:AA25 Y22:Y25 V28:V31 T28:T31 O33:O36 M33:M36 O16:O19 M16:M19 V11:V14 T11:T14">
      <formula1>0</formula1>
      <formula2>17</formula2>
    </dataValidation>
  </dataValidations>
  <printOptions horizontalCentered="1" verticalCentered="1"/>
  <pageMargins left="0.12" right="0.11811023622047245" top="0.13" bottom="0.11811023622047245" header="0.13" footer="0.13"/>
  <pageSetup paperSize="9" scale="80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AR41"/>
  <sheetViews>
    <sheetView zoomScaleNormal="100" workbookViewId="0"/>
  </sheetViews>
  <sheetFormatPr defaultRowHeight="12"/>
  <cols>
    <col min="1" max="1" width="2.25" style="89" customWidth="1"/>
    <col min="2" max="2" width="20" style="89" customWidth="1"/>
    <col min="3" max="3" width="8.625" style="90" customWidth="1"/>
    <col min="4" max="10" width="2" style="89" customWidth="1"/>
    <col min="11" max="11" width="0.875" style="89" customWidth="1"/>
    <col min="12" max="13" width="2.5" style="89" customWidth="1"/>
    <col min="14" max="14" width="2.25" style="89" customWidth="1"/>
    <col min="15" max="17" width="2.5" style="89" customWidth="1"/>
    <col min="18" max="18" width="0.875" style="89" customWidth="1"/>
    <col min="19" max="19" width="1.875" style="89" customWidth="1"/>
    <col min="20" max="20" width="2.25" style="89" customWidth="1"/>
    <col min="21" max="21" width="1.875" style="89" customWidth="1"/>
    <col min="22" max="22" width="2.25" style="89" customWidth="1"/>
    <col min="23" max="23" width="0.875" style="89" customWidth="1"/>
    <col min="24" max="24" width="1.875" style="89" customWidth="1"/>
    <col min="25" max="25" width="2.25" style="89" customWidth="1"/>
    <col min="26" max="26" width="1.875" style="89" customWidth="1"/>
    <col min="27" max="27" width="2.25" style="89" customWidth="1"/>
    <col min="28" max="53" width="1.5" style="89" customWidth="1"/>
    <col min="54" max="16384" width="9" style="89"/>
  </cols>
  <sheetData>
    <row r="2" spans="2:43" ht="12" customHeight="1">
      <c r="AA2" s="91"/>
    </row>
    <row r="3" spans="2:43" ht="12" customHeight="1">
      <c r="AA3" s="91"/>
    </row>
    <row r="4" spans="2:43" ht="12" customHeight="1">
      <c r="AA4" s="91"/>
    </row>
    <row r="5" spans="2:43" ht="12" customHeight="1">
      <c r="AA5" s="91"/>
    </row>
    <row r="6" spans="2:43" ht="12" customHeight="1">
      <c r="B6" s="189" t="s">
        <v>202</v>
      </c>
      <c r="C6" s="192" t="s">
        <v>102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3"/>
      <c r="AA6" s="195" t="s">
        <v>75</v>
      </c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</row>
    <row r="7" spans="2:43" ht="5.25" customHeight="1">
      <c r="B7" s="190"/>
      <c r="C7" s="193"/>
      <c r="D7" s="94"/>
      <c r="E7" s="94"/>
      <c r="F7" s="94"/>
      <c r="G7" s="94"/>
      <c r="H7" s="94"/>
      <c r="I7" s="94"/>
      <c r="J7" s="94"/>
      <c r="K7" s="94"/>
      <c r="L7" s="94"/>
      <c r="M7" s="95"/>
      <c r="N7" s="95"/>
      <c r="O7" s="95"/>
      <c r="P7" s="95"/>
      <c r="Q7" s="95"/>
      <c r="R7" s="95"/>
      <c r="S7" s="96"/>
      <c r="T7" s="96"/>
      <c r="U7" s="96"/>
      <c r="V7" s="96"/>
      <c r="W7" s="93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</row>
    <row r="8" spans="2:43" ht="11.25" customHeight="1">
      <c r="B8" s="191"/>
      <c r="C8" s="194"/>
      <c r="D8" s="97"/>
      <c r="E8" s="97"/>
      <c r="F8" s="97"/>
      <c r="G8" s="97"/>
      <c r="H8" s="97"/>
      <c r="I8" s="97"/>
      <c r="J8" s="97"/>
      <c r="K8" s="97"/>
      <c r="L8" s="98"/>
      <c r="M8" s="98"/>
      <c r="N8" s="98"/>
      <c r="O8" s="98"/>
      <c r="P8" s="98"/>
      <c r="Q8" s="99"/>
      <c r="R8" s="100"/>
      <c r="S8" s="101"/>
      <c r="T8" s="101"/>
      <c r="U8" s="101"/>
      <c r="V8" s="101"/>
      <c r="W8" s="92"/>
      <c r="X8" s="102"/>
      <c r="Y8" s="102"/>
      <c r="Z8" s="102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</row>
    <row r="9" spans="2:43" ht="11.25" customHeight="1">
      <c r="B9" s="97"/>
      <c r="C9" s="103"/>
      <c r="D9" s="93"/>
      <c r="E9" s="93"/>
      <c r="F9" s="93"/>
      <c r="G9" s="93"/>
      <c r="H9" s="93"/>
      <c r="I9" s="93"/>
      <c r="J9" s="93"/>
      <c r="K9" s="93"/>
      <c r="L9" s="104" t="s">
        <v>74</v>
      </c>
      <c r="M9" s="104"/>
      <c r="N9" s="104"/>
      <c r="O9" s="104"/>
      <c r="P9" s="104"/>
      <c r="Q9" s="105"/>
      <c r="R9" s="100"/>
      <c r="S9" s="101"/>
      <c r="T9" s="101"/>
      <c r="U9" s="101"/>
      <c r="V9" s="101"/>
      <c r="W9" s="92"/>
      <c r="X9" s="102"/>
      <c r="Y9" s="102"/>
      <c r="Z9" s="102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</row>
    <row r="10" spans="2:43" ht="5.25" customHeight="1">
      <c r="D10" s="93"/>
      <c r="E10" s="93"/>
      <c r="F10" s="93"/>
      <c r="G10" s="93"/>
      <c r="H10" s="93"/>
      <c r="I10" s="93"/>
      <c r="J10" s="93"/>
      <c r="K10" s="93"/>
      <c r="L10" s="104"/>
      <c r="M10" s="104"/>
      <c r="N10" s="104"/>
      <c r="O10" s="104"/>
      <c r="P10" s="104"/>
      <c r="Q10" s="105"/>
      <c r="R10" s="106"/>
      <c r="S10" s="107"/>
      <c r="T10" s="108"/>
      <c r="U10" s="107"/>
      <c r="V10" s="107"/>
      <c r="W10" s="95"/>
      <c r="X10" s="109"/>
      <c r="Y10" s="109"/>
      <c r="Z10" s="109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</row>
    <row r="11" spans="2:43" ht="11.25" customHeight="1">
      <c r="B11" s="189" t="s">
        <v>203</v>
      </c>
      <c r="C11" s="192" t="s">
        <v>104</v>
      </c>
      <c r="D11" s="93"/>
      <c r="E11" s="93"/>
      <c r="F11" s="93"/>
      <c r="G11" s="93"/>
      <c r="H11" s="93"/>
      <c r="I11" s="93"/>
      <c r="J11" s="93"/>
      <c r="K11" s="93"/>
      <c r="L11" s="104" t="s">
        <v>43</v>
      </c>
      <c r="M11" s="104"/>
      <c r="N11" s="104"/>
      <c r="O11" s="104"/>
      <c r="P11" s="104"/>
      <c r="Q11" s="105"/>
      <c r="R11" s="100"/>
      <c r="S11" s="110" t="str">
        <f>IF(AND(T11&lt;&gt;"",V11&lt;&gt;""),IF(T11&gt;V11,"↑","↓"),"")</f>
        <v>↑</v>
      </c>
      <c r="T11" s="111">
        <v>15</v>
      </c>
      <c r="U11" s="112" t="s">
        <v>64</v>
      </c>
      <c r="V11" s="111">
        <v>11</v>
      </c>
      <c r="W11" s="113"/>
      <c r="X11" s="102"/>
      <c r="Y11" s="102"/>
      <c r="Z11" s="102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</row>
    <row r="12" spans="2:43" ht="5.25" customHeight="1">
      <c r="B12" s="190"/>
      <c r="C12" s="193"/>
      <c r="D12" s="114"/>
      <c r="E12" s="94"/>
      <c r="F12" s="94"/>
      <c r="G12" s="94"/>
      <c r="H12" s="114"/>
      <c r="I12" s="114"/>
      <c r="J12" s="114"/>
      <c r="K12" s="114"/>
      <c r="L12" s="104"/>
      <c r="M12" s="104"/>
      <c r="N12" s="104"/>
      <c r="O12" s="104"/>
      <c r="P12" s="104"/>
      <c r="Q12" s="105"/>
      <c r="R12" s="100"/>
      <c r="S12" s="112"/>
      <c r="T12" s="111"/>
      <c r="U12" s="112"/>
      <c r="V12" s="111"/>
      <c r="W12" s="113"/>
      <c r="X12" s="102"/>
      <c r="Y12" s="102"/>
      <c r="Z12" s="102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</row>
    <row r="13" spans="2:43" ht="11.25" customHeight="1">
      <c r="B13" s="191"/>
      <c r="C13" s="194"/>
      <c r="D13" s="98"/>
      <c r="E13" s="98"/>
      <c r="F13" s="98"/>
      <c r="G13" s="98"/>
      <c r="H13" s="98"/>
      <c r="I13" s="98"/>
      <c r="J13" s="99"/>
      <c r="K13" s="114"/>
      <c r="L13" s="104"/>
      <c r="M13" s="104"/>
      <c r="N13" s="104"/>
      <c r="O13" s="104"/>
      <c r="P13" s="104"/>
      <c r="Q13" s="105"/>
      <c r="R13" s="100"/>
      <c r="S13" s="110" t="str">
        <f>IF(AND(T13&lt;&gt;"",V13&lt;&gt;""),IF(T13&gt;V13,"↑","↓"),"")</f>
        <v>↓</v>
      </c>
      <c r="T13" s="111">
        <v>9</v>
      </c>
      <c r="U13" s="112" t="s">
        <v>64</v>
      </c>
      <c r="V13" s="111">
        <v>15</v>
      </c>
      <c r="W13" s="113"/>
      <c r="X13" s="102"/>
      <c r="Y13" s="102"/>
      <c r="Z13" s="102"/>
      <c r="AA13" s="115"/>
    </row>
    <row r="14" spans="2:43" ht="11.25" customHeight="1">
      <c r="B14" s="97"/>
      <c r="C14" s="103"/>
      <c r="D14" s="104" t="s">
        <v>73</v>
      </c>
      <c r="E14" s="104"/>
      <c r="F14" s="104"/>
      <c r="G14" s="104"/>
      <c r="H14" s="104"/>
      <c r="I14" s="104"/>
      <c r="J14" s="105"/>
      <c r="K14" s="116"/>
      <c r="L14" s="117"/>
      <c r="M14" s="117"/>
      <c r="N14" s="117"/>
      <c r="O14" s="117"/>
      <c r="P14" s="117"/>
      <c r="Q14" s="118"/>
      <c r="R14" s="100"/>
      <c r="S14" s="110" t="str">
        <f>IF(AND(T14&lt;&gt;"",V14&lt;&gt;""),IF(T14&gt;V14,"↑","↓"),"")</f>
        <v>↑</v>
      </c>
      <c r="T14" s="111">
        <v>15</v>
      </c>
      <c r="U14" s="112" t="s">
        <v>64</v>
      </c>
      <c r="V14" s="111">
        <v>10</v>
      </c>
      <c r="W14" s="113"/>
      <c r="X14" s="102"/>
      <c r="Y14" s="102"/>
      <c r="Z14" s="102"/>
      <c r="AA14" s="115"/>
    </row>
    <row r="15" spans="2:43" ht="5.25" customHeight="1">
      <c r="D15" s="104"/>
      <c r="E15" s="104"/>
      <c r="F15" s="104"/>
      <c r="G15" s="104"/>
      <c r="H15" s="104"/>
      <c r="I15" s="104"/>
      <c r="J15" s="105"/>
      <c r="K15" s="114"/>
      <c r="L15" s="95"/>
      <c r="M15" s="119"/>
      <c r="N15" s="95"/>
      <c r="O15" s="95"/>
      <c r="P15" s="95"/>
      <c r="Q15" s="95"/>
      <c r="R15" s="100"/>
      <c r="W15" s="120"/>
      <c r="X15" s="93"/>
      <c r="Y15" s="93"/>
      <c r="Z15" s="93"/>
      <c r="AA15" s="115"/>
    </row>
    <row r="16" spans="2:43" ht="11.25" customHeight="1">
      <c r="D16" s="104" t="s">
        <v>92</v>
      </c>
      <c r="E16" s="104"/>
      <c r="F16" s="196" t="str">
        <f>$B$23</f>
        <v>Black bell</v>
      </c>
      <c r="G16" s="196"/>
      <c r="H16" s="196"/>
      <c r="I16" s="196"/>
      <c r="J16" s="197"/>
      <c r="K16" s="114"/>
      <c r="L16" s="110" t="str">
        <f>IF(AND(M16&lt;&gt;"",O16&lt;&gt;""),IF(M16&gt;O16,"↑","↓"),"")</f>
        <v>↑</v>
      </c>
      <c r="M16" s="111">
        <v>15</v>
      </c>
      <c r="N16" s="112" t="s">
        <v>64</v>
      </c>
      <c r="O16" s="111">
        <v>9</v>
      </c>
      <c r="W16" s="121"/>
      <c r="X16" s="93"/>
      <c r="Y16" s="93"/>
      <c r="Z16" s="93"/>
      <c r="AA16" s="115"/>
    </row>
    <row r="17" spans="2:44" ht="11.25" customHeight="1">
      <c r="B17" s="189" t="s">
        <v>204</v>
      </c>
      <c r="C17" s="192" t="s">
        <v>106</v>
      </c>
      <c r="D17" s="117"/>
      <c r="E17" s="117"/>
      <c r="F17" s="117"/>
      <c r="G17" s="117"/>
      <c r="H17" s="117"/>
      <c r="I17" s="117"/>
      <c r="J17" s="118"/>
      <c r="K17" s="114"/>
      <c r="L17" s="110" t="str">
        <f>IF(AND(M17&lt;&gt;"",O17&lt;&gt;""),IF(M17&gt;O17,"↑","↓"),"")</f>
        <v>↓</v>
      </c>
      <c r="M17" s="111">
        <v>13</v>
      </c>
      <c r="N17" s="112" t="s">
        <v>64</v>
      </c>
      <c r="O17" s="111">
        <v>15</v>
      </c>
      <c r="W17" s="120"/>
      <c r="X17" s="93"/>
      <c r="Y17" s="93"/>
      <c r="Z17" s="93"/>
      <c r="AA17" s="93"/>
    </row>
    <row r="18" spans="2:44" ht="5.25" customHeight="1">
      <c r="B18" s="190"/>
      <c r="C18" s="193"/>
      <c r="D18" s="122"/>
      <c r="E18" s="114"/>
      <c r="F18" s="114"/>
      <c r="G18" s="114"/>
      <c r="H18" s="122"/>
      <c r="I18" s="122"/>
      <c r="J18" s="122"/>
      <c r="K18" s="114"/>
      <c r="L18" s="112"/>
      <c r="M18" s="111"/>
      <c r="N18" s="112"/>
      <c r="O18" s="111"/>
      <c r="W18" s="120"/>
      <c r="X18" s="93"/>
      <c r="Y18" s="93"/>
      <c r="Z18" s="93"/>
      <c r="AA18" s="93"/>
      <c r="AB18" s="180" t="s">
        <v>187</v>
      </c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2:44" ht="11.25" customHeight="1">
      <c r="B19" s="191"/>
      <c r="C19" s="194"/>
      <c r="L19" s="110" t="str">
        <f>IF(AND(M19&lt;&gt;"",O19&lt;&gt;""),IF(M19&gt;O19,"↑","↓"),"")</f>
        <v>↑</v>
      </c>
      <c r="M19" s="111">
        <v>15</v>
      </c>
      <c r="N19" s="112" t="s">
        <v>64</v>
      </c>
      <c r="O19" s="111">
        <v>9</v>
      </c>
      <c r="W19" s="120"/>
      <c r="X19" s="93"/>
      <c r="Y19" s="93"/>
      <c r="Z19" s="93"/>
      <c r="AA19" s="93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2:44" ht="11.25" customHeight="1">
      <c r="B20" s="97"/>
      <c r="C20" s="103"/>
      <c r="D20" s="93"/>
      <c r="E20" s="93"/>
      <c r="F20" s="93"/>
      <c r="G20" s="93"/>
      <c r="H20" s="93"/>
      <c r="I20" s="93"/>
      <c r="J20" s="93"/>
      <c r="K20" s="93"/>
      <c r="L20" s="92"/>
      <c r="M20" s="92"/>
      <c r="N20" s="92"/>
      <c r="O20" s="104" t="s">
        <v>72</v>
      </c>
      <c r="P20" s="104"/>
      <c r="Q20" s="104"/>
      <c r="R20" s="104"/>
      <c r="S20" s="104"/>
      <c r="T20" s="104"/>
      <c r="U20" s="104"/>
      <c r="V20" s="105"/>
      <c r="W20" s="107"/>
      <c r="X20" s="123"/>
      <c r="Y20" s="123"/>
      <c r="Z20" s="123"/>
      <c r="AA20" s="123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5"/>
    </row>
    <row r="21" spans="2:44" ht="5.25" customHeight="1">
      <c r="B21" s="93"/>
      <c r="C21" s="124"/>
      <c r="D21" s="93"/>
      <c r="E21" s="93"/>
      <c r="F21" s="93"/>
      <c r="G21" s="93"/>
      <c r="H21" s="93"/>
      <c r="I21" s="93"/>
      <c r="J21" s="93"/>
      <c r="K21" s="93"/>
      <c r="L21" s="92"/>
      <c r="M21" s="92"/>
      <c r="N21" s="92"/>
      <c r="O21" s="104"/>
      <c r="P21" s="104"/>
      <c r="Q21" s="104"/>
      <c r="R21" s="104"/>
      <c r="S21" s="104"/>
      <c r="T21" s="104"/>
      <c r="U21" s="104"/>
      <c r="V21" s="105"/>
      <c r="W21" s="114"/>
      <c r="X21" s="114"/>
      <c r="Y21" s="119"/>
      <c r="Z21" s="114"/>
      <c r="AA21" s="114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5"/>
    </row>
    <row r="22" spans="2:44" ht="11.25" customHeight="1">
      <c r="C22" s="125" t="s">
        <v>42</v>
      </c>
      <c r="L22" s="92"/>
      <c r="M22" s="92"/>
      <c r="N22" s="92"/>
      <c r="O22" s="104" t="s">
        <v>45</v>
      </c>
      <c r="P22" s="104"/>
      <c r="Q22" s="104"/>
      <c r="R22" s="104"/>
      <c r="S22" s="104"/>
      <c r="T22" s="104"/>
      <c r="U22" s="104"/>
      <c r="V22" s="105"/>
      <c r="W22" s="94"/>
      <c r="X22" s="110" t="str">
        <f>IF(AND(Y22&lt;&gt;"",AA22&lt;&gt;""),IF(Y22&gt;AA22,"↑","↓"),"")</f>
        <v>↓</v>
      </c>
      <c r="Y22" s="111">
        <v>8</v>
      </c>
      <c r="Z22" s="112" t="s">
        <v>64</v>
      </c>
      <c r="AA22" s="111">
        <v>15</v>
      </c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5"/>
    </row>
    <row r="23" spans="2:44" ht="11.25" customHeight="1">
      <c r="B23" s="189" t="s">
        <v>205</v>
      </c>
      <c r="C23" s="192" t="s">
        <v>108</v>
      </c>
      <c r="L23" s="92"/>
      <c r="M23" s="92"/>
      <c r="N23" s="92"/>
      <c r="O23" s="104"/>
      <c r="P23" s="104"/>
      <c r="Q23" s="104"/>
      <c r="R23" s="104"/>
      <c r="S23" s="104"/>
      <c r="T23" s="104"/>
      <c r="U23" s="104"/>
      <c r="V23" s="105"/>
      <c r="W23" s="100"/>
      <c r="X23" s="110" t="str">
        <f>IF(AND(Y23&lt;&gt;"",AA23&lt;&gt;""),IF(Y23&gt;AA23,"↑","↓"),"")</f>
        <v>↑</v>
      </c>
      <c r="Y23" s="111">
        <v>15</v>
      </c>
      <c r="Z23" s="112" t="s">
        <v>64</v>
      </c>
      <c r="AA23" s="111">
        <v>12</v>
      </c>
      <c r="AB23" s="186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8"/>
    </row>
    <row r="24" spans="2:44" ht="5.25" customHeight="1">
      <c r="B24" s="190"/>
      <c r="C24" s="193"/>
      <c r="D24" s="94"/>
      <c r="E24" s="94"/>
      <c r="F24" s="94"/>
      <c r="G24" s="94"/>
      <c r="H24" s="94"/>
      <c r="I24" s="94"/>
      <c r="J24" s="94"/>
      <c r="K24" s="94"/>
      <c r="L24" s="94"/>
      <c r="M24" s="95"/>
      <c r="N24" s="95"/>
      <c r="O24" s="95"/>
      <c r="P24" s="95"/>
      <c r="Q24" s="95"/>
      <c r="R24" s="95"/>
      <c r="S24" s="96"/>
      <c r="T24" s="96"/>
      <c r="U24" s="96"/>
      <c r="V24" s="126"/>
      <c r="W24" s="94"/>
      <c r="X24" s="112"/>
      <c r="Y24" s="111"/>
      <c r="Z24" s="112"/>
      <c r="AA24" s="111"/>
    </row>
    <row r="25" spans="2:44" ht="11.25" customHeight="1">
      <c r="B25" s="191"/>
      <c r="C25" s="194"/>
      <c r="D25" s="97"/>
      <c r="E25" s="97"/>
      <c r="F25" s="97"/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9"/>
      <c r="R25" s="100"/>
      <c r="S25" s="101"/>
      <c r="T25" s="101"/>
      <c r="U25" s="101"/>
      <c r="V25" s="127"/>
      <c r="W25" s="94"/>
      <c r="X25" s="110" t="str">
        <f>IF(AND(Y25&lt;&gt;"",AA25&lt;&gt;""),IF(Y25&gt;AA25,"↑","↓"),"")</f>
        <v>↓</v>
      </c>
      <c r="Y25" s="111">
        <v>11</v>
      </c>
      <c r="Z25" s="112" t="s">
        <v>64</v>
      </c>
      <c r="AA25" s="111">
        <v>15</v>
      </c>
      <c r="AB25" s="128"/>
      <c r="AC25" s="128"/>
      <c r="AD25" s="128"/>
    </row>
    <row r="26" spans="2:44" ht="11.25" customHeight="1">
      <c r="B26" s="97"/>
      <c r="C26" s="103"/>
      <c r="D26" s="93"/>
      <c r="E26" s="93"/>
      <c r="F26" s="93"/>
      <c r="G26" s="93"/>
      <c r="H26" s="93"/>
      <c r="I26" s="93"/>
      <c r="J26" s="93"/>
      <c r="K26" s="93"/>
      <c r="L26" s="104" t="s">
        <v>71</v>
      </c>
      <c r="M26" s="104"/>
      <c r="N26" s="104"/>
      <c r="O26" s="104"/>
      <c r="P26" s="104"/>
      <c r="Q26" s="105"/>
      <c r="R26" s="100"/>
      <c r="S26" s="101"/>
      <c r="T26" s="101"/>
      <c r="U26" s="101"/>
      <c r="V26" s="127"/>
      <c r="W26" s="94"/>
    </row>
    <row r="27" spans="2:44" ht="5.25" customHeight="1">
      <c r="D27" s="93"/>
      <c r="E27" s="93"/>
      <c r="F27" s="93"/>
      <c r="G27" s="93"/>
      <c r="H27" s="93"/>
      <c r="I27" s="93"/>
      <c r="J27" s="93"/>
      <c r="K27" s="93"/>
      <c r="L27" s="104"/>
      <c r="M27" s="104"/>
      <c r="N27" s="104"/>
      <c r="O27" s="104"/>
      <c r="P27" s="104"/>
      <c r="Q27" s="105"/>
      <c r="R27" s="106"/>
      <c r="S27" s="107"/>
      <c r="T27" s="108"/>
      <c r="U27" s="107"/>
      <c r="V27" s="129"/>
      <c r="W27" s="94"/>
    </row>
    <row r="28" spans="2:44" ht="11.25" customHeight="1">
      <c r="B28" s="189" t="s">
        <v>206</v>
      </c>
      <c r="C28" s="192" t="s">
        <v>110</v>
      </c>
      <c r="D28" s="93"/>
      <c r="E28" s="93"/>
      <c r="F28" s="93"/>
      <c r="G28" s="93"/>
      <c r="H28" s="93"/>
      <c r="I28" s="93"/>
      <c r="J28" s="93"/>
      <c r="K28" s="93"/>
      <c r="L28" s="104" t="s">
        <v>46</v>
      </c>
      <c r="M28" s="104"/>
      <c r="N28" s="104"/>
      <c r="O28" s="104"/>
      <c r="P28" s="104"/>
      <c r="Q28" s="105"/>
      <c r="R28" s="100"/>
      <c r="S28" s="110" t="str">
        <f>IF(AND(T28&lt;&gt;"",V28&lt;&gt;""),IF(T28&gt;V28,"↑","↓"),"")</f>
        <v>↓</v>
      </c>
      <c r="T28" s="111">
        <v>10</v>
      </c>
      <c r="U28" s="112" t="s">
        <v>64</v>
      </c>
      <c r="V28" s="111">
        <v>15</v>
      </c>
    </row>
    <row r="29" spans="2:44" ht="5.25" customHeight="1">
      <c r="B29" s="190"/>
      <c r="C29" s="193"/>
      <c r="D29" s="114"/>
      <c r="E29" s="94"/>
      <c r="F29" s="94"/>
      <c r="G29" s="94"/>
      <c r="H29" s="114"/>
      <c r="I29" s="114"/>
      <c r="J29" s="114"/>
      <c r="K29" s="114"/>
      <c r="L29" s="104"/>
      <c r="M29" s="104"/>
      <c r="N29" s="104"/>
      <c r="O29" s="104"/>
      <c r="P29" s="104"/>
      <c r="Q29" s="105"/>
      <c r="R29" s="100"/>
      <c r="S29" s="112"/>
      <c r="T29" s="111"/>
      <c r="U29" s="112"/>
      <c r="V29" s="111"/>
    </row>
    <row r="30" spans="2:44" ht="11.25" customHeight="1">
      <c r="B30" s="191"/>
      <c r="C30" s="194"/>
      <c r="D30" s="98"/>
      <c r="E30" s="98"/>
      <c r="F30" s="98"/>
      <c r="G30" s="98"/>
      <c r="H30" s="98"/>
      <c r="I30" s="98"/>
      <c r="J30" s="99"/>
      <c r="K30" s="114"/>
      <c r="L30" s="104"/>
      <c r="M30" s="104"/>
      <c r="N30" s="104"/>
      <c r="O30" s="104"/>
      <c r="P30" s="104"/>
      <c r="Q30" s="105"/>
      <c r="R30" s="100"/>
      <c r="S30" s="110" t="str">
        <f>IF(AND(T30&lt;&gt;"",V30&lt;&gt;""),IF(T30&gt;V30,"↑","↓"),"")</f>
        <v>↑</v>
      </c>
      <c r="T30" s="111">
        <v>15</v>
      </c>
      <c r="U30" s="112" t="s">
        <v>64</v>
      </c>
      <c r="V30" s="111">
        <v>9</v>
      </c>
    </row>
    <row r="31" spans="2:44" ht="11.25" customHeight="1">
      <c r="B31" s="97"/>
      <c r="C31" s="103"/>
      <c r="D31" s="104" t="s">
        <v>70</v>
      </c>
      <c r="E31" s="104"/>
      <c r="F31" s="104"/>
      <c r="G31" s="104"/>
      <c r="H31" s="104"/>
      <c r="I31" s="104"/>
      <c r="J31" s="105"/>
      <c r="K31" s="116"/>
      <c r="L31" s="117"/>
      <c r="M31" s="117"/>
      <c r="N31" s="117"/>
      <c r="O31" s="117"/>
      <c r="P31" s="117"/>
      <c r="Q31" s="118"/>
      <c r="R31" s="100"/>
      <c r="S31" s="110" t="str">
        <f>IF(AND(T31&lt;&gt;"",V31&lt;&gt;""),IF(T31&gt;V31,"↑","↓"),"")</f>
        <v>↑</v>
      </c>
      <c r="T31" s="111">
        <v>17</v>
      </c>
      <c r="U31" s="112" t="s">
        <v>64</v>
      </c>
      <c r="V31" s="111">
        <v>16</v>
      </c>
    </row>
    <row r="32" spans="2:44" ht="5.25" customHeight="1">
      <c r="D32" s="104"/>
      <c r="E32" s="104"/>
      <c r="F32" s="104"/>
      <c r="G32" s="104"/>
      <c r="H32" s="104"/>
      <c r="I32" s="104"/>
      <c r="J32" s="105"/>
      <c r="K32" s="114"/>
      <c r="L32" s="95"/>
      <c r="M32" s="119"/>
      <c r="N32" s="95"/>
      <c r="O32" s="95"/>
      <c r="P32" s="95"/>
      <c r="Q32" s="95"/>
      <c r="R32" s="100"/>
    </row>
    <row r="33" spans="1:27" ht="11.25" customHeight="1">
      <c r="D33" s="104" t="s">
        <v>47</v>
      </c>
      <c r="E33" s="104"/>
      <c r="F33" s="104"/>
      <c r="G33" s="104"/>
      <c r="H33" s="104"/>
      <c r="I33" s="104"/>
      <c r="J33" s="105"/>
      <c r="K33" s="114"/>
      <c r="L33" s="110" t="str">
        <f>IF(AND(M33&lt;&gt;"",O33&lt;&gt;""),IF(M33&gt;O33,"↑","↓"),"")</f>
        <v>↓</v>
      </c>
      <c r="M33" s="111">
        <v>13</v>
      </c>
      <c r="N33" s="112" t="s">
        <v>64</v>
      </c>
      <c r="O33" s="111">
        <v>15</v>
      </c>
    </row>
    <row r="34" spans="1:27" ht="11.25" customHeight="1">
      <c r="B34" s="189" t="s">
        <v>207</v>
      </c>
      <c r="C34" s="192" t="s">
        <v>112</v>
      </c>
      <c r="D34" s="117"/>
      <c r="E34" s="117"/>
      <c r="F34" s="117"/>
      <c r="G34" s="117"/>
      <c r="H34" s="117"/>
      <c r="I34" s="117"/>
      <c r="J34" s="118"/>
      <c r="K34" s="114"/>
      <c r="L34" s="110" t="str">
        <f>IF(AND(M34&lt;&gt;"",O34&lt;&gt;""),IF(M34&gt;O34,"↑","↓"),"")</f>
        <v>↓</v>
      </c>
      <c r="M34" s="111">
        <v>10</v>
      </c>
      <c r="N34" s="112" t="s">
        <v>64</v>
      </c>
      <c r="O34" s="111">
        <v>15</v>
      </c>
    </row>
    <row r="35" spans="1:27" ht="5.25" customHeight="1">
      <c r="B35" s="190"/>
      <c r="C35" s="193"/>
      <c r="D35" s="122"/>
      <c r="E35" s="114"/>
      <c r="F35" s="114"/>
      <c r="G35" s="114"/>
      <c r="H35" s="122"/>
      <c r="I35" s="122"/>
      <c r="J35" s="122"/>
      <c r="K35" s="114"/>
      <c r="L35" s="112"/>
      <c r="M35" s="111"/>
      <c r="N35" s="112"/>
      <c r="O35" s="111"/>
    </row>
    <row r="36" spans="1:27" ht="11.25" customHeight="1">
      <c r="B36" s="191"/>
      <c r="C36" s="194"/>
      <c r="L36" s="110" t="str">
        <f>IF(AND(M36&lt;&gt;"",O36&lt;&gt;""),IF(M36&gt;O36,"↑","↓"),"")</f>
        <v/>
      </c>
      <c r="M36" s="111"/>
      <c r="N36" s="112" t="s">
        <v>64</v>
      </c>
      <c r="O36" s="111"/>
      <c r="AA36" s="128"/>
    </row>
    <row r="37" spans="1:27" ht="12" customHeight="1">
      <c r="A37" s="89" t="s">
        <v>69</v>
      </c>
      <c r="B37" s="97"/>
      <c r="C37" s="103"/>
      <c r="AA37" s="91"/>
    </row>
    <row r="38" spans="1:27" ht="12" customHeight="1">
      <c r="AA38" s="91"/>
    </row>
    <row r="39" spans="1:27" ht="12" customHeight="1">
      <c r="AA39" s="91"/>
    </row>
    <row r="40" spans="1:27" ht="12" customHeight="1">
      <c r="AA40" s="91"/>
    </row>
    <row r="41" spans="1:27" ht="12" customHeight="1">
      <c r="AA41" s="91"/>
    </row>
  </sheetData>
  <mergeCells count="15">
    <mergeCell ref="AB18:AR23"/>
    <mergeCell ref="B34:B36"/>
    <mergeCell ref="C34:C36"/>
    <mergeCell ref="AA6:AQ12"/>
    <mergeCell ref="B28:B30"/>
    <mergeCell ref="C28:C30"/>
    <mergeCell ref="B23:B25"/>
    <mergeCell ref="C23:C25"/>
    <mergeCell ref="B17:B19"/>
    <mergeCell ref="C17:C19"/>
    <mergeCell ref="B11:B13"/>
    <mergeCell ref="C11:C13"/>
    <mergeCell ref="B6:B8"/>
    <mergeCell ref="C6:C8"/>
    <mergeCell ref="F16:J16"/>
  </mergeCells>
  <phoneticPr fontId="14"/>
  <conditionalFormatting sqref="D24:R24 R25:R26">
    <cfRule type="expression" dxfId="89" priority="1" stopIfTrue="1">
      <formula>COUNTIF($S$28:$S$31,"↑")&gt;=2</formula>
    </cfRule>
  </conditionalFormatting>
  <conditionalFormatting sqref="D29:K29 K30:K31">
    <cfRule type="expression" dxfId="88" priority="2" stopIfTrue="1">
      <formula>COUNTIF($L$33:$L$36,"↑")&gt;=2</formula>
    </cfRule>
  </conditionalFormatting>
  <conditionalFormatting sqref="D35:K35 K33:K34">
    <cfRule type="expression" dxfId="87" priority="3" stopIfTrue="1">
      <formula>COUNTIF($L$33:$L$36,"↓")&gt;=2</formula>
    </cfRule>
  </conditionalFormatting>
  <conditionalFormatting sqref="K32:Q32">
    <cfRule type="expression" dxfId="86" priority="4" stopIfTrue="1">
      <formula>OR(COUNTIF($L$33:$L$36,"↑")&gt;=2,COUNTIF($L$33:$L$36,"↓")&gt;=2)</formula>
    </cfRule>
  </conditionalFormatting>
  <conditionalFormatting sqref="R28:R32">
    <cfRule type="expression" dxfId="85" priority="5" stopIfTrue="1">
      <formula>COUNTIF($S$28:$S$31,"↓")&gt;=2</formula>
    </cfRule>
  </conditionalFormatting>
  <conditionalFormatting sqref="R27:V27">
    <cfRule type="expression" dxfId="84" priority="6" stopIfTrue="1">
      <formula>OR(COUNTIF($S$28:$S$31,"↑")&gt;=2,COUNTIF($S$28:$S$31,"↓")&gt;=2)</formula>
    </cfRule>
  </conditionalFormatting>
  <conditionalFormatting sqref="W22:W27">
    <cfRule type="expression" dxfId="83" priority="7" stopIfTrue="1">
      <formula>COUNTIF($X$22:$X$25,"↓")&gt;=2</formula>
    </cfRule>
  </conditionalFormatting>
  <conditionalFormatting sqref="W10:W20">
    <cfRule type="expression" dxfId="82" priority="8" stopIfTrue="1">
      <formula>COUNTIF($X$22:$X$25,"↑")&gt;=2</formula>
    </cfRule>
  </conditionalFormatting>
  <conditionalFormatting sqref="W21:AA21">
    <cfRule type="expression" dxfId="81" priority="9" stopIfTrue="1">
      <formula>OR(COUNTIF($X$22:$X$25,"↑")&gt;=2,COUNTIF($X$22:$X$25,"↓")&gt;=2)</formula>
    </cfRule>
  </conditionalFormatting>
  <conditionalFormatting sqref="D7:R7 R8:R9">
    <cfRule type="expression" dxfId="80" priority="10" stopIfTrue="1">
      <formula>COUNTIF($S$11:$S$14,"↑")&gt;=2</formula>
    </cfRule>
  </conditionalFormatting>
  <conditionalFormatting sqref="D12:K12 K13:K14">
    <cfRule type="expression" dxfId="79" priority="11" stopIfTrue="1">
      <formula>COUNTIF($L$16:$L$19,"↑")&gt;=2</formula>
    </cfRule>
  </conditionalFormatting>
  <conditionalFormatting sqref="D18:K18 K16:K17">
    <cfRule type="expression" dxfId="78" priority="12" stopIfTrue="1">
      <formula>COUNTIF($L$16:$L$19,"↓")&gt;=2</formula>
    </cfRule>
  </conditionalFormatting>
  <conditionalFormatting sqref="K15:Q15">
    <cfRule type="expression" dxfId="77" priority="13" stopIfTrue="1">
      <formula>OR(COUNTIF($L$16:$L$19,"↑")&gt;=2,COUNTIF($L$16:$L$19,"↓")&gt;=2)</formula>
    </cfRule>
  </conditionalFormatting>
  <conditionalFormatting sqref="R11:R15">
    <cfRule type="expression" dxfId="76" priority="14" stopIfTrue="1">
      <formula>COUNTIF($S$11:$S$14,"↓")&gt;=2</formula>
    </cfRule>
  </conditionalFormatting>
  <conditionalFormatting sqref="R10:V10">
    <cfRule type="expression" dxfId="75" priority="15" stopIfTrue="1">
      <formula>OR(COUNTIF($S$11:$S$14,"↑")&gt;=2,COUNTIF($S$11:$S$14,"↓")&gt;=2)</formula>
    </cfRule>
  </conditionalFormatting>
  <dataValidations count="1">
    <dataValidation type="whole" allowBlank="1" showInputMessage="1" showErrorMessage="1" sqref="T11:T14 AA22:AA25 Y22:Y25 V28:V31 T28:T31 O33:O36 M33:M36 O16:O19 M16:M19 V11:V14">
      <formula1>0</formula1>
      <formula2>17</formula2>
    </dataValidation>
  </dataValidations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30" orientation="landscape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AR41"/>
  <sheetViews>
    <sheetView zoomScaleNormal="100" workbookViewId="0"/>
  </sheetViews>
  <sheetFormatPr defaultRowHeight="12"/>
  <cols>
    <col min="1" max="1" width="2.25" style="89" customWidth="1"/>
    <col min="2" max="2" width="20" style="89" customWidth="1"/>
    <col min="3" max="3" width="8.625" style="90" customWidth="1"/>
    <col min="4" max="10" width="2" style="89" customWidth="1"/>
    <col min="11" max="11" width="0.875" style="89" customWidth="1"/>
    <col min="12" max="13" width="2.5" style="89" customWidth="1"/>
    <col min="14" max="14" width="2.25" style="89" customWidth="1"/>
    <col min="15" max="17" width="2.5" style="89" customWidth="1"/>
    <col min="18" max="18" width="0.875" style="89" customWidth="1"/>
    <col min="19" max="19" width="1.875" style="89" customWidth="1"/>
    <col min="20" max="20" width="2.25" style="89" customWidth="1"/>
    <col min="21" max="21" width="1.875" style="89" customWidth="1"/>
    <col min="22" max="22" width="2.25" style="89" customWidth="1"/>
    <col min="23" max="23" width="0.875" style="89" customWidth="1"/>
    <col min="24" max="24" width="1.875" style="89" customWidth="1"/>
    <col min="25" max="25" width="2.25" style="89" customWidth="1"/>
    <col min="26" max="26" width="1.875" style="89" customWidth="1"/>
    <col min="27" max="27" width="2.25" style="89" customWidth="1"/>
    <col min="28" max="53" width="1.5" style="89" customWidth="1"/>
    <col min="54" max="16384" width="9" style="89"/>
  </cols>
  <sheetData>
    <row r="2" spans="2:43" ht="12" customHeight="1">
      <c r="AA2" s="91"/>
    </row>
    <row r="3" spans="2:43" ht="12" customHeight="1">
      <c r="AA3" s="91"/>
    </row>
    <row r="4" spans="2:43" ht="12" customHeight="1">
      <c r="AA4" s="91"/>
    </row>
    <row r="5" spans="2:43" ht="12" customHeight="1">
      <c r="AA5" s="91"/>
    </row>
    <row r="6" spans="2:43" ht="12" customHeight="1">
      <c r="B6" s="189" t="s">
        <v>208</v>
      </c>
      <c r="C6" s="192" t="s">
        <v>102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3"/>
      <c r="AA6" s="195" t="s">
        <v>62</v>
      </c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</row>
    <row r="7" spans="2:43" ht="5.25" customHeight="1">
      <c r="B7" s="190"/>
      <c r="C7" s="193"/>
      <c r="D7" s="94"/>
      <c r="E7" s="94"/>
      <c r="F7" s="94"/>
      <c r="G7" s="94"/>
      <c r="H7" s="94"/>
      <c r="I7" s="94"/>
      <c r="J7" s="94"/>
      <c r="K7" s="94"/>
      <c r="L7" s="94"/>
      <c r="M7" s="95"/>
      <c r="N7" s="95"/>
      <c r="O7" s="95"/>
      <c r="P7" s="95"/>
      <c r="Q7" s="95"/>
      <c r="R7" s="95"/>
      <c r="S7" s="96"/>
      <c r="T7" s="96"/>
      <c r="U7" s="96"/>
      <c r="V7" s="96"/>
      <c r="W7" s="93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</row>
    <row r="8" spans="2:43" ht="11.25" customHeight="1">
      <c r="B8" s="191"/>
      <c r="C8" s="194"/>
      <c r="D8" s="97"/>
      <c r="E8" s="97"/>
      <c r="F8" s="97"/>
      <c r="G8" s="97"/>
      <c r="H8" s="97"/>
      <c r="I8" s="97"/>
      <c r="J8" s="97"/>
      <c r="K8" s="97"/>
      <c r="L8" s="98"/>
      <c r="M8" s="98"/>
      <c r="N8" s="98"/>
      <c r="O8" s="98"/>
      <c r="P8" s="98"/>
      <c r="Q8" s="99"/>
      <c r="R8" s="100"/>
      <c r="S8" s="101"/>
      <c r="T8" s="101"/>
      <c r="U8" s="101"/>
      <c r="V8" s="101"/>
      <c r="W8" s="92"/>
      <c r="X8" s="102"/>
      <c r="Y8" s="102"/>
      <c r="Z8" s="102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</row>
    <row r="9" spans="2:43" ht="11.25" customHeight="1">
      <c r="B9" s="97"/>
      <c r="C9" s="103"/>
      <c r="D9" s="93"/>
      <c r="E9" s="93"/>
      <c r="F9" s="93"/>
      <c r="G9" s="93"/>
      <c r="H9" s="93"/>
      <c r="I9" s="93"/>
      <c r="J9" s="93"/>
      <c r="K9" s="93"/>
      <c r="L9" s="104" t="s">
        <v>83</v>
      </c>
      <c r="M9" s="104"/>
      <c r="N9" s="104"/>
      <c r="O9" s="104"/>
      <c r="P9" s="104"/>
      <c r="Q9" s="105"/>
      <c r="R9" s="100"/>
      <c r="S9" s="101"/>
      <c r="T9" s="101"/>
      <c r="U9" s="101"/>
      <c r="V9" s="101"/>
      <c r="W9" s="92"/>
      <c r="X9" s="102"/>
      <c r="Y9" s="102"/>
      <c r="Z9" s="102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</row>
    <row r="10" spans="2:43" ht="5.25" customHeight="1">
      <c r="D10" s="93"/>
      <c r="E10" s="93"/>
      <c r="F10" s="93"/>
      <c r="G10" s="93"/>
      <c r="H10" s="93"/>
      <c r="I10" s="93"/>
      <c r="J10" s="93"/>
      <c r="K10" s="93"/>
      <c r="L10" s="104"/>
      <c r="M10" s="104"/>
      <c r="N10" s="104"/>
      <c r="O10" s="104"/>
      <c r="P10" s="104"/>
      <c r="Q10" s="105"/>
      <c r="R10" s="106"/>
      <c r="S10" s="107"/>
      <c r="T10" s="108"/>
      <c r="U10" s="107"/>
      <c r="V10" s="107"/>
      <c r="W10" s="95"/>
      <c r="X10" s="109"/>
      <c r="Y10" s="109"/>
      <c r="Z10" s="109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</row>
    <row r="11" spans="2:43" ht="11.25" customHeight="1">
      <c r="B11" s="189" t="s">
        <v>209</v>
      </c>
      <c r="C11" s="192" t="s">
        <v>104</v>
      </c>
      <c r="D11" s="93"/>
      <c r="E11" s="93"/>
      <c r="F11" s="93"/>
      <c r="G11" s="93"/>
      <c r="H11" s="93"/>
      <c r="I11" s="93"/>
      <c r="J11" s="93"/>
      <c r="K11" s="93"/>
      <c r="L11" s="104" t="s">
        <v>43</v>
      </c>
      <c r="M11" s="104"/>
      <c r="N11" s="104"/>
      <c r="O11" s="104"/>
      <c r="P11" s="104"/>
      <c r="Q11" s="105"/>
      <c r="R11" s="100"/>
      <c r="S11" s="110" t="str">
        <f>IF(AND(T11&lt;&gt;"",V11&lt;&gt;""),IF(T11&gt;V11,"↑","↓"),"")</f>
        <v>↑</v>
      </c>
      <c r="T11" s="111">
        <v>15</v>
      </c>
      <c r="U11" s="112" t="s">
        <v>64</v>
      </c>
      <c r="V11" s="111">
        <v>13</v>
      </c>
      <c r="W11" s="113"/>
      <c r="X11" s="102"/>
      <c r="Y11" s="102"/>
      <c r="Z11" s="102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</row>
    <row r="12" spans="2:43" ht="5.25" customHeight="1">
      <c r="B12" s="190"/>
      <c r="C12" s="193"/>
      <c r="D12" s="114"/>
      <c r="E12" s="94"/>
      <c r="F12" s="94"/>
      <c r="G12" s="94"/>
      <c r="H12" s="114"/>
      <c r="I12" s="114"/>
      <c r="J12" s="114"/>
      <c r="K12" s="114"/>
      <c r="L12" s="104"/>
      <c r="M12" s="104"/>
      <c r="N12" s="104"/>
      <c r="O12" s="104"/>
      <c r="P12" s="104"/>
      <c r="Q12" s="105"/>
      <c r="R12" s="100"/>
      <c r="S12" s="112"/>
      <c r="T12" s="111"/>
      <c r="U12" s="112"/>
      <c r="V12" s="111"/>
      <c r="W12" s="113"/>
      <c r="X12" s="102"/>
      <c r="Y12" s="102"/>
      <c r="Z12" s="102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</row>
    <row r="13" spans="2:43" ht="11.25" customHeight="1">
      <c r="B13" s="191"/>
      <c r="C13" s="194"/>
      <c r="D13" s="98"/>
      <c r="E13" s="98"/>
      <c r="F13" s="98"/>
      <c r="G13" s="98"/>
      <c r="H13" s="98"/>
      <c r="I13" s="98"/>
      <c r="J13" s="99"/>
      <c r="K13" s="114"/>
      <c r="L13" s="104"/>
      <c r="M13" s="104"/>
      <c r="N13" s="104"/>
      <c r="O13" s="104"/>
      <c r="P13" s="104"/>
      <c r="Q13" s="105"/>
      <c r="R13" s="100"/>
      <c r="S13" s="110" t="str">
        <f>IF(AND(T13&lt;&gt;"",V13&lt;&gt;""),IF(T13&gt;V13,"↑","↓"),"")</f>
        <v>↑</v>
      </c>
      <c r="T13" s="111">
        <v>16</v>
      </c>
      <c r="U13" s="112" t="s">
        <v>64</v>
      </c>
      <c r="V13" s="111">
        <v>14</v>
      </c>
      <c r="W13" s="113"/>
      <c r="X13" s="102"/>
      <c r="Y13" s="102"/>
      <c r="Z13" s="102"/>
      <c r="AA13" s="115"/>
    </row>
    <row r="14" spans="2:43" ht="11.25" customHeight="1">
      <c r="B14" s="97"/>
      <c r="C14" s="103"/>
      <c r="D14" s="104" t="s">
        <v>82</v>
      </c>
      <c r="E14" s="104"/>
      <c r="F14" s="104"/>
      <c r="G14" s="104"/>
      <c r="H14" s="104"/>
      <c r="I14" s="104"/>
      <c r="J14" s="105"/>
      <c r="K14" s="116"/>
      <c r="L14" s="117"/>
      <c r="M14" s="117"/>
      <c r="N14" s="117"/>
      <c r="O14" s="117"/>
      <c r="P14" s="117"/>
      <c r="Q14" s="118"/>
      <c r="R14" s="100"/>
      <c r="S14" s="110" t="str">
        <f>IF(AND(T14&lt;&gt;"",V14&lt;&gt;""),IF(T14&gt;V14,"↑","↓"),"")</f>
        <v/>
      </c>
      <c r="T14" s="111"/>
      <c r="U14" s="112" t="s">
        <v>64</v>
      </c>
      <c r="V14" s="111"/>
      <c r="W14" s="113"/>
      <c r="X14" s="102"/>
      <c r="Y14" s="102"/>
      <c r="Z14" s="102"/>
      <c r="AA14" s="115"/>
    </row>
    <row r="15" spans="2:43" ht="5.25" customHeight="1">
      <c r="D15" s="104"/>
      <c r="E15" s="104"/>
      <c r="F15" s="104"/>
      <c r="G15" s="104"/>
      <c r="H15" s="104"/>
      <c r="I15" s="104"/>
      <c r="J15" s="105"/>
      <c r="K15" s="114"/>
      <c r="L15" s="95"/>
      <c r="M15" s="119"/>
      <c r="N15" s="95"/>
      <c r="O15" s="95"/>
      <c r="P15" s="95"/>
      <c r="Q15" s="95"/>
      <c r="R15" s="100"/>
      <c r="W15" s="120"/>
      <c r="X15" s="93"/>
      <c r="Y15" s="93"/>
      <c r="Z15" s="93"/>
      <c r="AA15" s="115"/>
    </row>
    <row r="16" spans="2:43" ht="11.25" customHeight="1">
      <c r="D16" s="104" t="s">
        <v>92</v>
      </c>
      <c r="E16" s="104"/>
      <c r="F16" s="196" t="str">
        <f>$B$23</f>
        <v>KAMIHITOE</v>
      </c>
      <c r="G16" s="196"/>
      <c r="H16" s="196"/>
      <c r="I16" s="196"/>
      <c r="J16" s="197"/>
      <c r="K16" s="114"/>
      <c r="L16" s="110" t="str">
        <f>IF(AND(M16&lt;&gt;"",O16&lt;&gt;""),IF(M16&gt;O16,"↑","↓"),"")</f>
        <v>↑</v>
      </c>
      <c r="M16" s="111">
        <v>15</v>
      </c>
      <c r="N16" s="112" t="s">
        <v>64</v>
      </c>
      <c r="O16" s="111">
        <v>12</v>
      </c>
      <c r="W16" s="121"/>
      <c r="X16" s="93"/>
      <c r="Y16" s="93"/>
      <c r="Z16" s="93"/>
      <c r="AA16" s="115"/>
    </row>
    <row r="17" spans="2:44" ht="11.25" customHeight="1">
      <c r="B17" s="189" t="s">
        <v>210</v>
      </c>
      <c r="C17" s="192" t="s">
        <v>106</v>
      </c>
      <c r="D17" s="117"/>
      <c r="E17" s="117"/>
      <c r="F17" s="117"/>
      <c r="G17" s="117"/>
      <c r="H17" s="117"/>
      <c r="I17" s="117"/>
      <c r="J17" s="118"/>
      <c r="K17" s="114"/>
      <c r="L17" s="110" t="str">
        <f>IF(AND(M17&lt;&gt;"",O17&lt;&gt;""),IF(M17&gt;O17,"↑","↓"),"")</f>
        <v>↑</v>
      </c>
      <c r="M17" s="111">
        <v>15</v>
      </c>
      <c r="N17" s="112" t="s">
        <v>64</v>
      </c>
      <c r="O17" s="111">
        <v>10</v>
      </c>
      <c r="W17" s="120"/>
      <c r="X17" s="93"/>
      <c r="Y17" s="93"/>
      <c r="Z17" s="93"/>
      <c r="AA17" s="93"/>
    </row>
    <row r="18" spans="2:44" ht="5.25" customHeight="1">
      <c r="B18" s="190"/>
      <c r="C18" s="193"/>
      <c r="D18" s="122"/>
      <c r="E18" s="114"/>
      <c r="F18" s="114"/>
      <c r="G18" s="114"/>
      <c r="H18" s="122"/>
      <c r="I18" s="122"/>
      <c r="J18" s="122"/>
      <c r="K18" s="114"/>
      <c r="L18" s="112"/>
      <c r="M18" s="111"/>
      <c r="N18" s="112"/>
      <c r="O18" s="111"/>
      <c r="W18" s="120"/>
      <c r="X18" s="93"/>
      <c r="Y18" s="93"/>
      <c r="Z18" s="93"/>
      <c r="AA18" s="93"/>
      <c r="AB18" s="180" t="s">
        <v>185</v>
      </c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2:44" ht="11.25" customHeight="1">
      <c r="B19" s="191"/>
      <c r="C19" s="194"/>
      <c r="L19" s="110" t="str">
        <f>IF(AND(M19&lt;&gt;"",O19&lt;&gt;""),IF(M19&gt;O19,"↑","↓"),"")</f>
        <v/>
      </c>
      <c r="M19" s="111"/>
      <c r="N19" s="112" t="s">
        <v>64</v>
      </c>
      <c r="O19" s="111"/>
      <c r="W19" s="120"/>
      <c r="X19" s="93"/>
      <c r="Y19" s="93"/>
      <c r="Z19" s="93"/>
      <c r="AA19" s="93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2:44" ht="11.25" customHeight="1">
      <c r="B20" s="97"/>
      <c r="C20" s="103"/>
      <c r="D20" s="93"/>
      <c r="E20" s="93"/>
      <c r="F20" s="93"/>
      <c r="G20" s="93"/>
      <c r="H20" s="93"/>
      <c r="I20" s="93"/>
      <c r="J20" s="93"/>
      <c r="K20" s="93"/>
      <c r="L20" s="92"/>
      <c r="M20" s="92"/>
      <c r="N20" s="92"/>
      <c r="O20" s="104" t="s">
        <v>84</v>
      </c>
      <c r="P20" s="104"/>
      <c r="Q20" s="104"/>
      <c r="R20" s="104"/>
      <c r="S20" s="104"/>
      <c r="T20" s="104"/>
      <c r="U20" s="104"/>
      <c r="V20" s="105"/>
      <c r="W20" s="107"/>
      <c r="X20" s="123"/>
      <c r="Y20" s="123"/>
      <c r="Z20" s="123"/>
      <c r="AA20" s="123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5"/>
    </row>
    <row r="21" spans="2:44" ht="5.25" customHeight="1">
      <c r="B21" s="93"/>
      <c r="C21" s="124"/>
      <c r="D21" s="93"/>
      <c r="E21" s="93"/>
      <c r="F21" s="93"/>
      <c r="G21" s="93"/>
      <c r="H21" s="93"/>
      <c r="I21" s="93"/>
      <c r="J21" s="93"/>
      <c r="K21" s="93"/>
      <c r="L21" s="92"/>
      <c r="M21" s="92"/>
      <c r="N21" s="92"/>
      <c r="O21" s="104"/>
      <c r="P21" s="104"/>
      <c r="Q21" s="104"/>
      <c r="R21" s="104"/>
      <c r="S21" s="104"/>
      <c r="T21" s="104"/>
      <c r="U21" s="104"/>
      <c r="V21" s="105"/>
      <c r="W21" s="114"/>
      <c r="X21" s="114"/>
      <c r="Y21" s="119"/>
      <c r="Z21" s="114"/>
      <c r="AA21" s="114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5"/>
    </row>
    <row r="22" spans="2:44" ht="11.25" customHeight="1">
      <c r="C22" s="125" t="s">
        <v>42</v>
      </c>
      <c r="L22" s="92"/>
      <c r="M22" s="92"/>
      <c r="N22" s="92"/>
      <c r="O22" s="104" t="s">
        <v>45</v>
      </c>
      <c r="P22" s="104"/>
      <c r="Q22" s="104"/>
      <c r="R22" s="104"/>
      <c r="S22" s="104"/>
      <c r="T22" s="104"/>
      <c r="U22" s="104"/>
      <c r="V22" s="105"/>
      <c r="W22" s="94"/>
      <c r="X22" s="110" t="str">
        <f>IF(AND(Y22&lt;&gt;"",AA22&lt;&gt;""),IF(Y22&gt;AA22,"↑","↓"),"")</f>
        <v>↑</v>
      </c>
      <c r="Y22" s="111">
        <v>15</v>
      </c>
      <c r="Z22" s="112" t="s">
        <v>64</v>
      </c>
      <c r="AA22" s="111">
        <v>6</v>
      </c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5"/>
    </row>
    <row r="23" spans="2:44" ht="11.25" customHeight="1">
      <c r="B23" s="189" t="s">
        <v>211</v>
      </c>
      <c r="C23" s="192" t="s">
        <v>108</v>
      </c>
      <c r="L23" s="92"/>
      <c r="M23" s="92"/>
      <c r="N23" s="92"/>
      <c r="O23" s="104"/>
      <c r="P23" s="104"/>
      <c r="Q23" s="104"/>
      <c r="R23" s="104"/>
      <c r="S23" s="104"/>
      <c r="T23" s="104"/>
      <c r="U23" s="104"/>
      <c r="V23" s="105"/>
      <c r="W23" s="100"/>
      <c r="X23" s="110" t="str">
        <f>IF(AND(Y23&lt;&gt;"",AA23&lt;&gt;""),IF(Y23&gt;AA23,"↑","↓"),"")</f>
        <v>↓</v>
      </c>
      <c r="Y23" s="111">
        <v>14</v>
      </c>
      <c r="Z23" s="112" t="s">
        <v>64</v>
      </c>
      <c r="AA23" s="111">
        <v>16</v>
      </c>
      <c r="AB23" s="186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8"/>
    </row>
    <row r="24" spans="2:44" ht="5.25" customHeight="1">
      <c r="B24" s="190"/>
      <c r="C24" s="193"/>
      <c r="D24" s="94"/>
      <c r="E24" s="94"/>
      <c r="F24" s="94"/>
      <c r="G24" s="94"/>
      <c r="H24" s="94"/>
      <c r="I24" s="94"/>
      <c r="J24" s="94"/>
      <c r="K24" s="94"/>
      <c r="L24" s="94"/>
      <c r="M24" s="95"/>
      <c r="N24" s="95"/>
      <c r="O24" s="95"/>
      <c r="P24" s="95"/>
      <c r="Q24" s="95"/>
      <c r="R24" s="95"/>
      <c r="S24" s="96"/>
      <c r="T24" s="96"/>
      <c r="U24" s="96"/>
      <c r="V24" s="126"/>
      <c r="W24" s="94"/>
      <c r="X24" s="112"/>
      <c r="Y24" s="111"/>
      <c r="Z24" s="112"/>
      <c r="AA24" s="111"/>
    </row>
    <row r="25" spans="2:44" ht="11.25" customHeight="1">
      <c r="B25" s="191"/>
      <c r="C25" s="194"/>
      <c r="D25" s="97"/>
      <c r="E25" s="97"/>
      <c r="F25" s="97"/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9"/>
      <c r="R25" s="100"/>
      <c r="S25" s="101"/>
      <c r="T25" s="101"/>
      <c r="U25" s="101"/>
      <c r="V25" s="127"/>
      <c r="W25" s="94"/>
      <c r="X25" s="110" t="str">
        <f>IF(AND(Y25&lt;&gt;"",AA25&lt;&gt;""),IF(Y25&gt;AA25,"↑","↓"),"")</f>
        <v>↑</v>
      </c>
      <c r="Y25" s="111">
        <v>15</v>
      </c>
      <c r="Z25" s="112" t="s">
        <v>64</v>
      </c>
      <c r="AA25" s="111">
        <v>11</v>
      </c>
      <c r="AB25" s="128"/>
      <c r="AC25" s="128"/>
      <c r="AD25" s="128"/>
    </row>
    <row r="26" spans="2:44" ht="11.25" customHeight="1">
      <c r="B26" s="97"/>
      <c r="C26" s="103"/>
      <c r="D26" s="93"/>
      <c r="E26" s="93"/>
      <c r="F26" s="93"/>
      <c r="G26" s="93"/>
      <c r="H26" s="93"/>
      <c r="I26" s="93"/>
      <c r="J26" s="93"/>
      <c r="K26" s="93"/>
      <c r="L26" s="104" t="s">
        <v>85</v>
      </c>
      <c r="M26" s="104"/>
      <c r="N26" s="104"/>
      <c r="O26" s="104"/>
      <c r="P26" s="104"/>
      <c r="Q26" s="105"/>
      <c r="R26" s="100"/>
      <c r="S26" s="101"/>
      <c r="T26" s="101"/>
      <c r="U26" s="101"/>
      <c r="V26" s="127"/>
      <c r="W26" s="94"/>
    </row>
    <row r="27" spans="2:44" ht="5.25" customHeight="1">
      <c r="D27" s="93"/>
      <c r="E27" s="93"/>
      <c r="F27" s="93"/>
      <c r="G27" s="93"/>
      <c r="H27" s="93"/>
      <c r="I27" s="93"/>
      <c r="J27" s="93"/>
      <c r="K27" s="93"/>
      <c r="L27" s="104"/>
      <c r="M27" s="104"/>
      <c r="N27" s="104"/>
      <c r="O27" s="104"/>
      <c r="P27" s="104"/>
      <c r="Q27" s="105"/>
      <c r="R27" s="106"/>
      <c r="S27" s="107"/>
      <c r="T27" s="108"/>
      <c r="U27" s="107"/>
      <c r="V27" s="129"/>
      <c r="W27" s="94"/>
    </row>
    <row r="28" spans="2:44" ht="11.25" customHeight="1">
      <c r="B28" s="189" t="s">
        <v>212</v>
      </c>
      <c r="C28" s="192" t="s">
        <v>110</v>
      </c>
      <c r="D28" s="93"/>
      <c r="E28" s="93"/>
      <c r="F28" s="93"/>
      <c r="G28" s="93"/>
      <c r="H28" s="93"/>
      <c r="I28" s="93"/>
      <c r="J28" s="93"/>
      <c r="K28" s="93"/>
      <c r="L28" s="104" t="s">
        <v>46</v>
      </c>
      <c r="M28" s="104"/>
      <c r="N28" s="104"/>
      <c r="O28" s="104"/>
      <c r="P28" s="104"/>
      <c r="Q28" s="105"/>
      <c r="R28" s="100"/>
      <c r="S28" s="110" t="str">
        <f>IF(AND(T28&lt;&gt;"",V28&lt;&gt;""),IF(T28&gt;V28,"↑","↓"),"")</f>
        <v>↓</v>
      </c>
      <c r="T28" s="111">
        <v>10</v>
      </c>
      <c r="U28" s="112" t="s">
        <v>64</v>
      </c>
      <c r="V28" s="111">
        <v>15</v>
      </c>
    </row>
    <row r="29" spans="2:44" ht="5.25" customHeight="1">
      <c r="B29" s="190"/>
      <c r="C29" s="193"/>
      <c r="D29" s="114"/>
      <c r="E29" s="94"/>
      <c r="F29" s="94"/>
      <c r="G29" s="94"/>
      <c r="H29" s="114"/>
      <c r="I29" s="114"/>
      <c r="J29" s="114"/>
      <c r="K29" s="114"/>
      <c r="L29" s="104"/>
      <c r="M29" s="104"/>
      <c r="N29" s="104"/>
      <c r="O29" s="104"/>
      <c r="P29" s="104"/>
      <c r="Q29" s="105"/>
      <c r="R29" s="100"/>
      <c r="S29" s="112"/>
      <c r="T29" s="111"/>
      <c r="U29" s="112"/>
      <c r="V29" s="111"/>
    </row>
    <row r="30" spans="2:44" ht="11.25" customHeight="1">
      <c r="B30" s="191"/>
      <c r="C30" s="194"/>
      <c r="D30" s="98"/>
      <c r="E30" s="98"/>
      <c r="F30" s="98"/>
      <c r="G30" s="98"/>
      <c r="H30" s="98"/>
      <c r="I30" s="98"/>
      <c r="J30" s="99"/>
      <c r="K30" s="114"/>
      <c r="L30" s="104"/>
      <c r="M30" s="104"/>
      <c r="N30" s="104"/>
      <c r="O30" s="104"/>
      <c r="P30" s="104"/>
      <c r="Q30" s="105"/>
      <c r="R30" s="100"/>
      <c r="S30" s="110" t="str">
        <f>IF(AND(T30&lt;&gt;"",V30&lt;&gt;""),IF(T30&gt;V30,"↑","↓"),"")</f>
        <v>↑</v>
      </c>
      <c r="T30" s="111">
        <v>15</v>
      </c>
      <c r="U30" s="112" t="s">
        <v>64</v>
      </c>
      <c r="V30" s="111">
        <v>12</v>
      </c>
    </row>
    <row r="31" spans="2:44" ht="11.25" customHeight="1">
      <c r="B31" s="97"/>
      <c r="C31" s="103"/>
      <c r="D31" s="104" t="s">
        <v>86</v>
      </c>
      <c r="E31" s="104"/>
      <c r="F31" s="104"/>
      <c r="G31" s="104"/>
      <c r="H31" s="104"/>
      <c r="I31" s="104"/>
      <c r="J31" s="105"/>
      <c r="K31" s="116"/>
      <c r="L31" s="117"/>
      <c r="M31" s="117"/>
      <c r="N31" s="117"/>
      <c r="O31" s="117"/>
      <c r="P31" s="117"/>
      <c r="Q31" s="118"/>
      <c r="R31" s="100"/>
      <c r="S31" s="110" t="str">
        <f>IF(AND(T31&lt;&gt;"",V31&lt;&gt;""),IF(T31&gt;V31,"↑","↓"),"")</f>
        <v>↓</v>
      </c>
      <c r="T31" s="111">
        <v>7</v>
      </c>
      <c r="U31" s="112" t="s">
        <v>64</v>
      </c>
      <c r="V31" s="111">
        <v>15</v>
      </c>
    </row>
    <row r="32" spans="2:44" ht="5.25" customHeight="1">
      <c r="D32" s="104"/>
      <c r="E32" s="104"/>
      <c r="F32" s="104"/>
      <c r="G32" s="104"/>
      <c r="H32" s="104"/>
      <c r="I32" s="104"/>
      <c r="J32" s="105"/>
      <c r="K32" s="114"/>
      <c r="L32" s="95"/>
      <c r="M32" s="119"/>
      <c r="N32" s="95"/>
      <c r="O32" s="95"/>
      <c r="P32" s="95"/>
      <c r="Q32" s="95"/>
      <c r="R32" s="100"/>
    </row>
    <row r="33" spans="1:27" ht="11.25" customHeight="1">
      <c r="D33" s="104" t="s">
        <v>47</v>
      </c>
      <c r="E33" s="104"/>
      <c r="F33" s="104"/>
      <c r="G33" s="104"/>
      <c r="H33" s="104"/>
      <c r="I33" s="104"/>
      <c r="J33" s="105"/>
      <c r="K33" s="114"/>
      <c r="L33" s="110" t="str">
        <f>IF(AND(M33&lt;&gt;"",O33&lt;&gt;""),IF(M33&gt;O33,"↑","↓"),"")</f>
        <v>↓</v>
      </c>
      <c r="M33" s="111">
        <v>8</v>
      </c>
      <c r="N33" s="112" t="s">
        <v>64</v>
      </c>
      <c r="O33" s="111">
        <v>15</v>
      </c>
    </row>
    <row r="34" spans="1:27" ht="11.25" customHeight="1">
      <c r="B34" s="189" t="s">
        <v>213</v>
      </c>
      <c r="C34" s="192" t="s">
        <v>112</v>
      </c>
      <c r="D34" s="117"/>
      <c r="E34" s="117"/>
      <c r="F34" s="117"/>
      <c r="G34" s="117"/>
      <c r="H34" s="117"/>
      <c r="I34" s="117"/>
      <c r="J34" s="118"/>
      <c r="K34" s="114"/>
      <c r="L34" s="110" t="str">
        <f>IF(AND(M34&lt;&gt;"",O34&lt;&gt;""),IF(M34&gt;O34,"↑","↓"),"")</f>
        <v>↓</v>
      </c>
      <c r="M34" s="111">
        <v>16</v>
      </c>
      <c r="N34" s="112" t="s">
        <v>64</v>
      </c>
      <c r="O34" s="111">
        <v>17</v>
      </c>
    </row>
    <row r="35" spans="1:27" ht="5.25" customHeight="1">
      <c r="B35" s="190"/>
      <c r="C35" s="193"/>
      <c r="D35" s="122"/>
      <c r="E35" s="114"/>
      <c r="F35" s="114"/>
      <c r="G35" s="114"/>
      <c r="H35" s="122"/>
      <c r="I35" s="122"/>
      <c r="J35" s="122"/>
      <c r="K35" s="114"/>
      <c r="L35" s="112"/>
      <c r="M35" s="111"/>
      <c r="N35" s="112"/>
      <c r="O35" s="111"/>
    </row>
    <row r="36" spans="1:27" ht="11.25" customHeight="1">
      <c r="B36" s="191"/>
      <c r="C36" s="194"/>
      <c r="L36" s="110" t="str">
        <f>IF(AND(M36&lt;&gt;"",O36&lt;&gt;""),IF(M36&gt;O36,"↑","↓"),"")</f>
        <v/>
      </c>
      <c r="M36" s="111"/>
      <c r="N36" s="112" t="s">
        <v>64</v>
      </c>
      <c r="O36" s="111"/>
      <c r="AA36" s="128"/>
    </row>
    <row r="37" spans="1:27" ht="12" customHeight="1">
      <c r="A37" s="89" t="s">
        <v>69</v>
      </c>
      <c r="B37" s="97"/>
      <c r="C37" s="103"/>
      <c r="AA37" s="91"/>
    </row>
    <row r="38" spans="1:27" ht="12" customHeight="1">
      <c r="AA38" s="91"/>
    </row>
    <row r="39" spans="1:27" ht="12" customHeight="1">
      <c r="AA39" s="91"/>
    </row>
    <row r="40" spans="1:27" ht="12" customHeight="1">
      <c r="AA40" s="91"/>
    </row>
    <row r="41" spans="1:27" ht="12" customHeight="1">
      <c r="AA41" s="91"/>
    </row>
  </sheetData>
  <mergeCells count="15">
    <mergeCell ref="B28:B30"/>
    <mergeCell ref="C28:C30"/>
    <mergeCell ref="B34:B36"/>
    <mergeCell ref="C34:C36"/>
    <mergeCell ref="F16:J16"/>
    <mergeCell ref="B17:B19"/>
    <mergeCell ref="C17:C19"/>
    <mergeCell ref="AB18:AR23"/>
    <mergeCell ref="B23:B25"/>
    <mergeCell ref="C23:C25"/>
    <mergeCell ref="B6:B8"/>
    <mergeCell ref="C6:C8"/>
    <mergeCell ref="AA6:AQ12"/>
    <mergeCell ref="B11:B13"/>
    <mergeCell ref="C11:C13"/>
  </mergeCells>
  <phoneticPr fontId="14"/>
  <conditionalFormatting sqref="D24:R24 R25:R26">
    <cfRule type="expression" dxfId="74" priority="1" stopIfTrue="1">
      <formula>COUNTIF($S$28:$S$31,"↑")&gt;=2</formula>
    </cfRule>
  </conditionalFormatting>
  <conditionalFormatting sqref="D29:K29 K30:K31">
    <cfRule type="expression" dxfId="73" priority="2" stopIfTrue="1">
      <formula>COUNTIF($L$33:$L$36,"↑")&gt;=2</formula>
    </cfRule>
  </conditionalFormatting>
  <conditionalFormatting sqref="D35:K35 K33:K34">
    <cfRule type="expression" dxfId="72" priority="3" stopIfTrue="1">
      <formula>COUNTIF($L$33:$L$36,"↓")&gt;=2</formula>
    </cfRule>
  </conditionalFormatting>
  <conditionalFormatting sqref="K32:Q32">
    <cfRule type="expression" dxfId="71" priority="4" stopIfTrue="1">
      <formula>OR(COUNTIF($L$33:$L$36,"↑")&gt;=2,COUNTIF($L$33:$L$36,"↓")&gt;=2)</formula>
    </cfRule>
  </conditionalFormatting>
  <conditionalFormatting sqref="R28:R32">
    <cfRule type="expression" dxfId="70" priority="5" stopIfTrue="1">
      <formula>COUNTIF($S$28:$S$31,"↓")&gt;=2</formula>
    </cfRule>
  </conditionalFormatting>
  <conditionalFormatting sqref="R27:V27">
    <cfRule type="expression" dxfId="69" priority="6" stopIfTrue="1">
      <formula>OR(COUNTIF($S$28:$S$31,"↑")&gt;=2,COUNTIF($S$28:$S$31,"↓")&gt;=2)</formula>
    </cfRule>
  </conditionalFormatting>
  <conditionalFormatting sqref="W22:W27">
    <cfRule type="expression" dxfId="68" priority="7" stopIfTrue="1">
      <formula>COUNTIF($X$22:$X$25,"↓")&gt;=2</formula>
    </cfRule>
  </conditionalFormatting>
  <conditionalFormatting sqref="W10:W20">
    <cfRule type="expression" dxfId="67" priority="8" stopIfTrue="1">
      <formula>COUNTIF($X$22:$X$25,"↑")&gt;=2</formula>
    </cfRule>
  </conditionalFormatting>
  <conditionalFormatting sqref="W21:AA21">
    <cfRule type="expression" dxfId="66" priority="9" stopIfTrue="1">
      <formula>OR(COUNTIF($X$22:$X$25,"↑")&gt;=2,COUNTIF($X$22:$X$25,"↓")&gt;=2)</formula>
    </cfRule>
  </conditionalFormatting>
  <conditionalFormatting sqref="D7:R7 R8:R9">
    <cfRule type="expression" dxfId="65" priority="10" stopIfTrue="1">
      <formula>COUNTIF($S$11:$S$14,"↑")&gt;=2</formula>
    </cfRule>
  </conditionalFormatting>
  <conditionalFormatting sqref="D12:K12 K13:K14">
    <cfRule type="expression" dxfId="64" priority="11" stopIfTrue="1">
      <formula>COUNTIF($L$16:$L$19,"↑")&gt;=2</formula>
    </cfRule>
  </conditionalFormatting>
  <conditionalFormatting sqref="D18:K18 K16:K17">
    <cfRule type="expression" dxfId="63" priority="12" stopIfTrue="1">
      <formula>COUNTIF($L$16:$L$19,"↓")&gt;=2</formula>
    </cfRule>
  </conditionalFormatting>
  <conditionalFormatting sqref="K15:Q15">
    <cfRule type="expression" dxfId="62" priority="13" stopIfTrue="1">
      <formula>OR(COUNTIF($L$16:$L$19,"↑")&gt;=2,COUNTIF($L$16:$L$19,"↓")&gt;=2)</formula>
    </cfRule>
  </conditionalFormatting>
  <conditionalFormatting sqref="R11:R15">
    <cfRule type="expression" dxfId="61" priority="14" stopIfTrue="1">
      <formula>COUNTIF($S$11:$S$14,"↓")&gt;=2</formula>
    </cfRule>
  </conditionalFormatting>
  <conditionalFormatting sqref="R10:V10">
    <cfRule type="expression" dxfId="60" priority="15" stopIfTrue="1">
      <formula>OR(COUNTIF($S$11:$S$14,"↑")&gt;=2,COUNTIF($S$11:$S$14,"↓")&gt;=2)</formula>
    </cfRule>
  </conditionalFormatting>
  <dataValidations count="1">
    <dataValidation type="whole" allowBlank="1" showInputMessage="1" showErrorMessage="1" sqref="T11:T14 AA22:AA25 Y22:Y25 V28:V31 T28:T31 O33:O36 M33:M36 O16:O19 M16:M19 V11:V14">
      <formula1>0</formula1>
      <formula2>17</formula2>
    </dataValidation>
  </dataValidations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35" orientation="landscape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AR41"/>
  <sheetViews>
    <sheetView zoomScaleNormal="100" workbookViewId="0"/>
  </sheetViews>
  <sheetFormatPr defaultRowHeight="12"/>
  <cols>
    <col min="1" max="1" width="2.25" style="89" customWidth="1"/>
    <col min="2" max="2" width="20" style="89" customWidth="1"/>
    <col min="3" max="3" width="8.625" style="90" customWidth="1"/>
    <col min="4" max="10" width="2" style="89" customWidth="1"/>
    <col min="11" max="11" width="0.875" style="89" customWidth="1"/>
    <col min="12" max="13" width="2.5" style="89" customWidth="1"/>
    <col min="14" max="14" width="2.25" style="89" customWidth="1"/>
    <col min="15" max="17" width="2.5" style="89" customWidth="1"/>
    <col min="18" max="18" width="0.875" style="89" customWidth="1"/>
    <col min="19" max="19" width="1.875" style="89" customWidth="1"/>
    <col min="20" max="20" width="2.25" style="89" customWidth="1"/>
    <col min="21" max="21" width="1.875" style="89" customWidth="1"/>
    <col min="22" max="22" width="2.25" style="89" customWidth="1"/>
    <col min="23" max="23" width="0.875" style="89" customWidth="1"/>
    <col min="24" max="24" width="1.875" style="89" customWidth="1"/>
    <col min="25" max="25" width="2.25" style="89" customWidth="1"/>
    <col min="26" max="26" width="1.875" style="89" customWidth="1"/>
    <col min="27" max="27" width="2.25" style="89" customWidth="1"/>
    <col min="28" max="53" width="1.5" style="89" customWidth="1"/>
    <col min="54" max="16384" width="9" style="89"/>
  </cols>
  <sheetData>
    <row r="2" spans="2:43" ht="12" customHeight="1">
      <c r="AA2" s="91"/>
    </row>
    <row r="3" spans="2:43" ht="12" customHeight="1">
      <c r="AA3" s="91"/>
    </row>
    <row r="4" spans="2:43" ht="12" customHeight="1">
      <c r="AA4" s="91"/>
    </row>
    <row r="5" spans="2:43" ht="12" customHeight="1">
      <c r="AA5" s="91"/>
    </row>
    <row r="6" spans="2:43" ht="12" customHeight="1">
      <c r="B6" s="189" t="s">
        <v>214</v>
      </c>
      <c r="C6" s="192" t="s">
        <v>102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3"/>
      <c r="AA6" s="195" t="s">
        <v>81</v>
      </c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</row>
    <row r="7" spans="2:43" ht="5.25" customHeight="1">
      <c r="B7" s="190"/>
      <c r="C7" s="193"/>
      <c r="D7" s="94"/>
      <c r="E7" s="94"/>
      <c r="F7" s="94"/>
      <c r="G7" s="94"/>
      <c r="H7" s="94"/>
      <c r="I7" s="94"/>
      <c r="J7" s="94"/>
      <c r="K7" s="94"/>
      <c r="L7" s="94"/>
      <c r="M7" s="95"/>
      <c r="N7" s="95"/>
      <c r="O7" s="95"/>
      <c r="P7" s="95"/>
      <c r="Q7" s="95"/>
      <c r="R7" s="95"/>
      <c r="S7" s="96"/>
      <c r="T7" s="96"/>
      <c r="U7" s="96"/>
      <c r="V7" s="96"/>
      <c r="W7" s="93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</row>
    <row r="8" spans="2:43" ht="11.25" customHeight="1">
      <c r="B8" s="191"/>
      <c r="C8" s="194"/>
      <c r="D8" s="97"/>
      <c r="E8" s="97"/>
      <c r="F8" s="97"/>
      <c r="G8" s="97"/>
      <c r="H8" s="97"/>
      <c r="I8" s="97"/>
      <c r="J8" s="97"/>
      <c r="K8" s="97"/>
      <c r="L8" s="98"/>
      <c r="M8" s="98"/>
      <c r="N8" s="98"/>
      <c r="O8" s="98"/>
      <c r="P8" s="98"/>
      <c r="Q8" s="99"/>
      <c r="R8" s="100"/>
      <c r="S8" s="101"/>
      <c r="T8" s="101"/>
      <c r="U8" s="101"/>
      <c r="V8" s="101"/>
      <c r="W8" s="92"/>
      <c r="X8" s="102"/>
      <c r="Y8" s="102"/>
      <c r="Z8" s="102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</row>
    <row r="9" spans="2:43" ht="11.25" customHeight="1">
      <c r="B9" s="97"/>
      <c r="C9" s="103"/>
      <c r="D9" s="93"/>
      <c r="E9" s="93"/>
      <c r="F9" s="93"/>
      <c r="G9" s="93"/>
      <c r="H9" s="93"/>
      <c r="I9" s="93"/>
      <c r="J9" s="93"/>
      <c r="K9" s="93"/>
      <c r="L9" s="104" t="s">
        <v>63</v>
      </c>
      <c r="M9" s="104"/>
      <c r="N9" s="104"/>
      <c r="O9" s="104"/>
      <c r="P9" s="104"/>
      <c r="Q9" s="105"/>
      <c r="R9" s="100"/>
      <c r="S9" s="101"/>
      <c r="T9" s="101"/>
      <c r="U9" s="101"/>
      <c r="V9" s="101"/>
      <c r="W9" s="92"/>
      <c r="X9" s="102"/>
      <c r="Y9" s="102"/>
      <c r="Z9" s="102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</row>
    <row r="10" spans="2:43" ht="5.25" customHeight="1">
      <c r="D10" s="93"/>
      <c r="E10" s="93"/>
      <c r="F10" s="93"/>
      <c r="G10" s="93"/>
      <c r="H10" s="93"/>
      <c r="I10" s="93"/>
      <c r="J10" s="93"/>
      <c r="K10" s="93"/>
      <c r="L10" s="104"/>
      <c r="M10" s="104"/>
      <c r="N10" s="104"/>
      <c r="O10" s="104"/>
      <c r="P10" s="104"/>
      <c r="Q10" s="105"/>
      <c r="R10" s="106"/>
      <c r="S10" s="107"/>
      <c r="T10" s="108"/>
      <c r="U10" s="107"/>
      <c r="V10" s="107"/>
      <c r="W10" s="95"/>
      <c r="X10" s="109"/>
      <c r="Y10" s="109"/>
      <c r="Z10" s="109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</row>
    <row r="11" spans="2:43" ht="11.25" customHeight="1">
      <c r="B11" s="189" t="s">
        <v>215</v>
      </c>
      <c r="C11" s="192" t="s">
        <v>104</v>
      </c>
      <c r="D11" s="93"/>
      <c r="E11" s="93"/>
      <c r="F11" s="93"/>
      <c r="G11" s="93"/>
      <c r="H11" s="93"/>
      <c r="I11" s="93"/>
      <c r="J11" s="93"/>
      <c r="K11" s="93"/>
      <c r="L11" s="104" t="s">
        <v>43</v>
      </c>
      <c r="M11" s="104"/>
      <c r="N11" s="104"/>
      <c r="O11" s="104"/>
      <c r="P11" s="104"/>
      <c r="Q11" s="105"/>
      <c r="R11" s="100"/>
      <c r="S11" s="110" t="str">
        <f>IF(AND(T11&lt;&gt;"",V11&lt;&gt;""),IF(T11&gt;V11,"↑","↓"),"")</f>
        <v>↑</v>
      </c>
      <c r="T11" s="111">
        <v>17</v>
      </c>
      <c r="U11" s="112" t="s">
        <v>64</v>
      </c>
      <c r="V11" s="111">
        <v>16</v>
      </c>
      <c r="W11" s="113"/>
      <c r="X11" s="102"/>
      <c r="Y11" s="102"/>
      <c r="Z11" s="102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</row>
    <row r="12" spans="2:43" ht="5.25" customHeight="1">
      <c r="B12" s="190"/>
      <c r="C12" s="193"/>
      <c r="D12" s="114"/>
      <c r="E12" s="94"/>
      <c r="F12" s="94"/>
      <c r="G12" s="94"/>
      <c r="H12" s="114"/>
      <c r="I12" s="114"/>
      <c r="J12" s="114"/>
      <c r="K12" s="114"/>
      <c r="L12" s="104"/>
      <c r="M12" s="104"/>
      <c r="N12" s="104"/>
      <c r="O12" s="104"/>
      <c r="P12" s="104"/>
      <c r="Q12" s="105"/>
      <c r="R12" s="100"/>
      <c r="S12" s="112"/>
      <c r="T12" s="111"/>
      <c r="U12" s="112"/>
      <c r="V12" s="111"/>
      <c r="W12" s="113"/>
      <c r="X12" s="102"/>
      <c r="Y12" s="102"/>
      <c r="Z12" s="102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</row>
    <row r="13" spans="2:43" ht="11.25" customHeight="1">
      <c r="B13" s="191"/>
      <c r="C13" s="194"/>
      <c r="D13" s="98"/>
      <c r="E13" s="98"/>
      <c r="F13" s="98"/>
      <c r="G13" s="98"/>
      <c r="H13" s="98"/>
      <c r="I13" s="98"/>
      <c r="J13" s="99"/>
      <c r="K13" s="114"/>
      <c r="L13" s="104"/>
      <c r="M13" s="104"/>
      <c r="N13" s="104"/>
      <c r="O13" s="104"/>
      <c r="P13" s="104"/>
      <c r="Q13" s="105"/>
      <c r="R13" s="100"/>
      <c r="S13" s="110" t="str">
        <f>IF(AND(T13&lt;&gt;"",V13&lt;&gt;""),IF(T13&gt;V13,"↑","↓"),"")</f>
        <v>↑</v>
      </c>
      <c r="T13" s="111">
        <v>15</v>
      </c>
      <c r="U13" s="112" t="s">
        <v>64</v>
      </c>
      <c r="V13" s="111">
        <v>12</v>
      </c>
      <c r="W13" s="113"/>
      <c r="X13" s="102"/>
      <c r="Y13" s="102"/>
      <c r="Z13" s="102"/>
      <c r="AA13" s="115"/>
    </row>
    <row r="14" spans="2:43" ht="11.25" customHeight="1">
      <c r="B14" s="97"/>
      <c r="C14" s="103"/>
      <c r="D14" s="104" t="s">
        <v>65</v>
      </c>
      <c r="E14" s="104"/>
      <c r="F14" s="104"/>
      <c r="G14" s="104"/>
      <c r="H14" s="104"/>
      <c r="I14" s="104"/>
      <c r="J14" s="105"/>
      <c r="K14" s="116"/>
      <c r="L14" s="117"/>
      <c r="M14" s="117"/>
      <c r="N14" s="117"/>
      <c r="O14" s="117"/>
      <c r="P14" s="117"/>
      <c r="Q14" s="118"/>
      <c r="R14" s="100"/>
      <c r="S14" s="110" t="str">
        <f>IF(AND(T14&lt;&gt;"",V14&lt;&gt;""),IF(T14&gt;V14,"↑","↓"),"")</f>
        <v/>
      </c>
      <c r="T14" s="111"/>
      <c r="U14" s="112" t="s">
        <v>64</v>
      </c>
      <c r="V14" s="111"/>
      <c r="W14" s="113"/>
      <c r="X14" s="102"/>
      <c r="Y14" s="102"/>
      <c r="Z14" s="102"/>
      <c r="AA14" s="115"/>
    </row>
    <row r="15" spans="2:43" ht="5.25" customHeight="1">
      <c r="D15" s="104"/>
      <c r="E15" s="104"/>
      <c r="F15" s="104"/>
      <c r="G15" s="104"/>
      <c r="H15" s="104"/>
      <c r="I15" s="104"/>
      <c r="J15" s="105"/>
      <c r="K15" s="114"/>
      <c r="L15" s="95"/>
      <c r="M15" s="119"/>
      <c r="N15" s="95"/>
      <c r="O15" s="95"/>
      <c r="P15" s="95"/>
      <c r="Q15" s="95"/>
      <c r="R15" s="100"/>
      <c r="W15" s="120"/>
      <c r="X15" s="93"/>
      <c r="Y15" s="93"/>
      <c r="Z15" s="93"/>
      <c r="AA15" s="115"/>
    </row>
    <row r="16" spans="2:43" ht="11.25" customHeight="1">
      <c r="D16" s="104" t="s">
        <v>92</v>
      </c>
      <c r="E16" s="104"/>
      <c r="F16" s="196" t="str">
        <f>$B$23</f>
        <v>シュガー</v>
      </c>
      <c r="G16" s="196"/>
      <c r="H16" s="196"/>
      <c r="I16" s="196"/>
      <c r="J16" s="197"/>
      <c r="K16" s="114"/>
      <c r="L16" s="110" t="str">
        <f>IF(AND(M16&lt;&gt;"",O16&lt;&gt;""),IF(M16&gt;O16,"↑","↓"),"")</f>
        <v>↑</v>
      </c>
      <c r="M16" s="111">
        <v>15</v>
      </c>
      <c r="N16" s="112" t="s">
        <v>64</v>
      </c>
      <c r="O16" s="111">
        <v>13</v>
      </c>
      <c r="W16" s="121"/>
      <c r="X16" s="93"/>
      <c r="Y16" s="93"/>
      <c r="Z16" s="93"/>
      <c r="AA16" s="115"/>
    </row>
    <row r="17" spans="2:44" ht="11.25" customHeight="1">
      <c r="B17" s="189" t="s">
        <v>216</v>
      </c>
      <c r="C17" s="192" t="s">
        <v>106</v>
      </c>
      <c r="D17" s="117"/>
      <c r="E17" s="117"/>
      <c r="F17" s="117"/>
      <c r="G17" s="117"/>
      <c r="H17" s="117"/>
      <c r="I17" s="117"/>
      <c r="J17" s="118"/>
      <c r="K17" s="114"/>
      <c r="L17" s="110" t="str">
        <f>IF(AND(M17&lt;&gt;"",O17&lt;&gt;""),IF(M17&gt;O17,"↑","↓"),"")</f>
        <v>↑</v>
      </c>
      <c r="M17" s="111">
        <v>15</v>
      </c>
      <c r="N17" s="112" t="s">
        <v>64</v>
      </c>
      <c r="O17" s="111">
        <v>9</v>
      </c>
      <c r="W17" s="120"/>
      <c r="X17" s="93"/>
      <c r="Y17" s="93"/>
      <c r="Z17" s="93"/>
      <c r="AA17" s="93"/>
    </row>
    <row r="18" spans="2:44" ht="5.25" customHeight="1">
      <c r="B18" s="190"/>
      <c r="C18" s="193"/>
      <c r="D18" s="122"/>
      <c r="E18" s="114"/>
      <c r="F18" s="114"/>
      <c r="G18" s="114"/>
      <c r="H18" s="122"/>
      <c r="I18" s="122"/>
      <c r="J18" s="122"/>
      <c r="K18" s="114"/>
      <c r="L18" s="112"/>
      <c r="M18" s="111"/>
      <c r="N18" s="112"/>
      <c r="O18" s="111"/>
      <c r="W18" s="120"/>
      <c r="X18" s="93"/>
      <c r="Y18" s="93"/>
      <c r="Z18" s="93"/>
      <c r="AA18" s="93"/>
      <c r="AB18" s="180" t="s">
        <v>182</v>
      </c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2:44" ht="11.25" customHeight="1">
      <c r="B19" s="191"/>
      <c r="C19" s="194"/>
      <c r="L19" s="110" t="str">
        <f>IF(AND(M19&lt;&gt;"",O19&lt;&gt;""),IF(M19&gt;O19,"↑","↓"),"")</f>
        <v/>
      </c>
      <c r="M19" s="111"/>
      <c r="N19" s="112" t="s">
        <v>64</v>
      </c>
      <c r="O19" s="111"/>
      <c r="W19" s="120"/>
      <c r="X19" s="93"/>
      <c r="Y19" s="93"/>
      <c r="Z19" s="93"/>
      <c r="AA19" s="93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2:44" ht="11.25" customHeight="1">
      <c r="B20" s="97"/>
      <c r="C20" s="103"/>
      <c r="D20" s="93"/>
      <c r="E20" s="93"/>
      <c r="F20" s="93"/>
      <c r="G20" s="93"/>
      <c r="H20" s="93"/>
      <c r="I20" s="93"/>
      <c r="J20" s="93"/>
      <c r="K20" s="93"/>
      <c r="L20" s="92"/>
      <c r="M20" s="92"/>
      <c r="N20" s="92"/>
      <c r="O20" s="104" t="s">
        <v>66</v>
      </c>
      <c r="P20" s="104"/>
      <c r="Q20" s="104"/>
      <c r="R20" s="104"/>
      <c r="S20" s="104"/>
      <c r="T20" s="104"/>
      <c r="U20" s="104"/>
      <c r="V20" s="105"/>
      <c r="W20" s="107"/>
      <c r="X20" s="123"/>
      <c r="Y20" s="123"/>
      <c r="Z20" s="123"/>
      <c r="AA20" s="123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5"/>
    </row>
    <row r="21" spans="2:44" ht="5.25" customHeight="1">
      <c r="B21" s="93"/>
      <c r="C21" s="124"/>
      <c r="D21" s="93"/>
      <c r="E21" s="93"/>
      <c r="F21" s="93"/>
      <c r="G21" s="93"/>
      <c r="H21" s="93"/>
      <c r="I21" s="93"/>
      <c r="J21" s="93"/>
      <c r="K21" s="93"/>
      <c r="L21" s="92"/>
      <c r="M21" s="92"/>
      <c r="N21" s="92"/>
      <c r="O21" s="104"/>
      <c r="P21" s="104"/>
      <c r="Q21" s="104"/>
      <c r="R21" s="104"/>
      <c r="S21" s="104"/>
      <c r="T21" s="104"/>
      <c r="U21" s="104"/>
      <c r="V21" s="105"/>
      <c r="W21" s="114"/>
      <c r="X21" s="114"/>
      <c r="Y21" s="119"/>
      <c r="Z21" s="114"/>
      <c r="AA21" s="114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5"/>
    </row>
    <row r="22" spans="2:44" ht="11.25" customHeight="1">
      <c r="C22" s="125" t="s">
        <v>42</v>
      </c>
      <c r="L22" s="92"/>
      <c r="M22" s="92"/>
      <c r="N22" s="92"/>
      <c r="O22" s="104" t="s">
        <v>45</v>
      </c>
      <c r="P22" s="104"/>
      <c r="Q22" s="104"/>
      <c r="R22" s="104"/>
      <c r="S22" s="104"/>
      <c r="T22" s="104"/>
      <c r="U22" s="104"/>
      <c r="V22" s="105"/>
      <c r="W22" s="94"/>
      <c r="X22" s="110" t="str">
        <f>IF(AND(Y22&lt;&gt;"",AA22&lt;&gt;""),IF(Y22&gt;AA22,"↑","↓"),"")</f>
        <v>↑</v>
      </c>
      <c r="Y22" s="111">
        <v>15</v>
      </c>
      <c r="Z22" s="112" t="s">
        <v>64</v>
      </c>
      <c r="AA22" s="111">
        <v>12</v>
      </c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5"/>
    </row>
    <row r="23" spans="2:44" ht="11.25" customHeight="1">
      <c r="B23" s="189" t="s">
        <v>217</v>
      </c>
      <c r="C23" s="192" t="s">
        <v>108</v>
      </c>
      <c r="L23" s="92"/>
      <c r="M23" s="92"/>
      <c r="N23" s="92"/>
      <c r="O23" s="104"/>
      <c r="P23" s="104"/>
      <c r="Q23" s="104"/>
      <c r="R23" s="104"/>
      <c r="S23" s="104"/>
      <c r="T23" s="104"/>
      <c r="U23" s="104"/>
      <c r="V23" s="105"/>
      <c r="W23" s="100"/>
      <c r="X23" s="110" t="str">
        <f>IF(AND(Y23&lt;&gt;"",AA23&lt;&gt;""),IF(Y23&gt;AA23,"↑","↓"),"")</f>
        <v>↑</v>
      </c>
      <c r="Y23" s="111">
        <v>15</v>
      </c>
      <c r="Z23" s="112" t="s">
        <v>64</v>
      </c>
      <c r="AA23" s="111">
        <v>11</v>
      </c>
      <c r="AB23" s="186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8"/>
    </row>
    <row r="24" spans="2:44" ht="5.25" customHeight="1">
      <c r="B24" s="190"/>
      <c r="C24" s="193"/>
      <c r="D24" s="94"/>
      <c r="E24" s="94"/>
      <c r="F24" s="94"/>
      <c r="G24" s="94"/>
      <c r="H24" s="94"/>
      <c r="I24" s="94"/>
      <c r="J24" s="94"/>
      <c r="K24" s="94"/>
      <c r="L24" s="94"/>
      <c r="M24" s="95"/>
      <c r="N24" s="95"/>
      <c r="O24" s="95"/>
      <c r="P24" s="95"/>
      <c r="Q24" s="95"/>
      <c r="R24" s="95"/>
      <c r="S24" s="96"/>
      <c r="T24" s="96"/>
      <c r="U24" s="96"/>
      <c r="V24" s="126"/>
      <c r="W24" s="94"/>
      <c r="X24" s="112"/>
      <c r="Y24" s="111"/>
      <c r="Z24" s="112"/>
      <c r="AA24" s="111"/>
    </row>
    <row r="25" spans="2:44" ht="11.25" customHeight="1">
      <c r="B25" s="191"/>
      <c r="C25" s="194"/>
      <c r="D25" s="97"/>
      <c r="E25" s="97"/>
      <c r="F25" s="97"/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9"/>
      <c r="R25" s="100"/>
      <c r="S25" s="101"/>
      <c r="T25" s="101"/>
      <c r="U25" s="101"/>
      <c r="V25" s="127"/>
      <c r="W25" s="94"/>
      <c r="X25" s="110" t="str">
        <f>IF(AND(Y25&lt;&gt;"",AA25&lt;&gt;""),IF(Y25&gt;AA25,"↑","↓"),"")</f>
        <v/>
      </c>
      <c r="Y25" s="111"/>
      <c r="Z25" s="112" t="s">
        <v>64</v>
      </c>
      <c r="AA25" s="111"/>
      <c r="AB25" s="128"/>
      <c r="AC25" s="128"/>
      <c r="AD25" s="128"/>
    </row>
    <row r="26" spans="2:44" ht="11.25" customHeight="1">
      <c r="B26" s="97"/>
      <c r="C26" s="103"/>
      <c r="D26" s="93"/>
      <c r="E26" s="93"/>
      <c r="F26" s="93"/>
      <c r="G26" s="93"/>
      <c r="H26" s="93"/>
      <c r="I26" s="93"/>
      <c r="J26" s="93"/>
      <c r="K26" s="93"/>
      <c r="L26" s="104" t="s">
        <v>67</v>
      </c>
      <c r="M26" s="104"/>
      <c r="N26" s="104"/>
      <c r="O26" s="104"/>
      <c r="P26" s="104"/>
      <c r="Q26" s="105"/>
      <c r="R26" s="100"/>
      <c r="S26" s="101"/>
      <c r="T26" s="101"/>
      <c r="U26" s="101"/>
      <c r="V26" s="127"/>
      <c r="W26" s="94"/>
    </row>
    <row r="27" spans="2:44" ht="5.25" customHeight="1">
      <c r="D27" s="93"/>
      <c r="E27" s="93"/>
      <c r="F27" s="93"/>
      <c r="G27" s="93"/>
      <c r="H27" s="93"/>
      <c r="I27" s="93"/>
      <c r="J27" s="93"/>
      <c r="K27" s="93"/>
      <c r="L27" s="104"/>
      <c r="M27" s="104"/>
      <c r="N27" s="104"/>
      <c r="O27" s="104"/>
      <c r="P27" s="104"/>
      <c r="Q27" s="105"/>
      <c r="R27" s="106"/>
      <c r="S27" s="107"/>
      <c r="T27" s="108"/>
      <c r="U27" s="107"/>
      <c r="V27" s="129"/>
      <c r="W27" s="94"/>
    </row>
    <row r="28" spans="2:44" ht="11.25" customHeight="1">
      <c r="B28" s="189" t="s">
        <v>218</v>
      </c>
      <c r="C28" s="192" t="s">
        <v>110</v>
      </c>
      <c r="D28" s="93"/>
      <c r="E28" s="93"/>
      <c r="F28" s="93"/>
      <c r="G28" s="93"/>
      <c r="H28" s="93"/>
      <c r="I28" s="93"/>
      <c r="J28" s="93"/>
      <c r="K28" s="93"/>
      <c r="L28" s="104" t="s">
        <v>46</v>
      </c>
      <c r="M28" s="104"/>
      <c r="N28" s="104"/>
      <c r="O28" s="104"/>
      <c r="P28" s="104"/>
      <c r="Q28" s="105"/>
      <c r="R28" s="100"/>
      <c r="S28" s="110" t="str">
        <f>IF(AND(T28&lt;&gt;"",V28&lt;&gt;""),IF(T28&gt;V28,"↑","↓"),"")</f>
        <v>↑</v>
      </c>
      <c r="T28" s="111">
        <v>15</v>
      </c>
      <c r="U28" s="112" t="s">
        <v>64</v>
      </c>
      <c r="V28" s="111">
        <v>12</v>
      </c>
    </row>
    <row r="29" spans="2:44" ht="5.25" customHeight="1">
      <c r="B29" s="190"/>
      <c r="C29" s="193"/>
      <c r="D29" s="114"/>
      <c r="E29" s="94"/>
      <c r="F29" s="94"/>
      <c r="G29" s="94"/>
      <c r="H29" s="114"/>
      <c r="I29" s="114"/>
      <c r="J29" s="114"/>
      <c r="K29" s="114"/>
      <c r="L29" s="104"/>
      <c r="M29" s="104"/>
      <c r="N29" s="104"/>
      <c r="O29" s="104"/>
      <c r="P29" s="104"/>
      <c r="Q29" s="105"/>
      <c r="R29" s="100"/>
      <c r="S29" s="112"/>
      <c r="T29" s="111"/>
      <c r="U29" s="112"/>
      <c r="V29" s="111"/>
    </row>
    <row r="30" spans="2:44" ht="11.25" customHeight="1">
      <c r="B30" s="191"/>
      <c r="C30" s="194"/>
      <c r="D30" s="98"/>
      <c r="E30" s="98"/>
      <c r="F30" s="98"/>
      <c r="G30" s="98"/>
      <c r="H30" s="98"/>
      <c r="I30" s="98"/>
      <c r="J30" s="99"/>
      <c r="K30" s="114"/>
      <c r="L30" s="104"/>
      <c r="M30" s="104"/>
      <c r="N30" s="104"/>
      <c r="O30" s="104"/>
      <c r="P30" s="104"/>
      <c r="Q30" s="105"/>
      <c r="R30" s="100"/>
      <c r="S30" s="110" t="str">
        <f>IF(AND(T30&lt;&gt;"",V30&lt;&gt;""),IF(T30&gt;V30,"↑","↓"),"")</f>
        <v>↑</v>
      </c>
      <c r="T30" s="111">
        <v>16</v>
      </c>
      <c r="U30" s="112" t="s">
        <v>64</v>
      </c>
      <c r="V30" s="111">
        <v>14</v>
      </c>
    </row>
    <row r="31" spans="2:44" ht="11.25" customHeight="1">
      <c r="B31" s="97"/>
      <c r="C31" s="103"/>
      <c r="D31" s="104" t="s">
        <v>68</v>
      </c>
      <c r="E31" s="104"/>
      <c r="F31" s="104"/>
      <c r="G31" s="104"/>
      <c r="H31" s="104"/>
      <c r="I31" s="104"/>
      <c r="J31" s="105"/>
      <c r="K31" s="116"/>
      <c r="L31" s="117"/>
      <c r="M31" s="117"/>
      <c r="N31" s="117"/>
      <c r="O31" s="117"/>
      <c r="P31" s="117"/>
      <c r="Q31" s="118"/>
      <c r="R31" s="100"/>
      <c r="S31" s="110" t="str">
        <f>IF(AND(T31&lt;&gt;"",V31&lt;&gt;""),IF(T31&gt;V31,"↑","↓"),"")</f>
        <v/>
      </c>
      <c r="T31" s="111"/>
      <c r="U31" s="112" t="s">
        <v>64</v>
      </c>
      <c r="V31" s="111"/>
    </row>
    <row r="32" spans="2:44" ht="5.25" customHeight="1">
      <c r="D32" s="104"/>
      <c r="E32" s="104"/>
      <c r="F32" s="104"/>
      <c r="G32" s="104"/>
      <c r="H32" s="104"/>
      <c r="I32" s="104"/>
      <c r="J32" s="105"/>
      <c r="K32" s="114"/>
      <c r="L32" s="95"/>
      <c r="M32" s="119"/>
      <c r="N32" s="95"/>
      <c r="O32" s="95"/>
      <c r="P32" s="95"/>
      <c r="Q32" s="95"/>
      <c r="R32" s="100"/>
    </row>
    <row r="33" spans="1:27" ht="11.25" customHeight="1">
      <c r="D33" s="104" t="s">
        <v>47</v>
      </c>
      <c r="E33" s="104"/>
      <c r="F33" s="104"/>
      <c r="G33" s="104"/>
      <c r="H33" s="104"/>
      <c r="I33" s="104"/>
      <c r="J33" s="105"/>
      <c r="K33" s="114"/>
      <c r="L33" s="110" t="str">
        <f>IF(AND(M33&lt;&gt;"",O33&lt;&gt;""),IF(M33&gt;O33,"↑","↓"),"")</f>
        <v>↑</v>
      </c>
      <c r="M33" s="111">
        <v>15</v>
      </c>
      <c r="N33" s="112" t="s">
        <v>64</v>
      </c>
      <c r="O33" s="111">
        <v>11</v>
      </c>
    </row>
    <row r="34" spans="1:27" ht="11.25" customHeight="1">
      <c r="B34" s="189" t="s">
        <v>219</v>
      </c>
      <c r="C34" s="192" t="s">
        <v>112</v>
      </c>
      <c r="D34" s="117"/>
      <c r="E34" s="117"/>
      <c r="F34" s="117"/>
      <c r="G34" s="117"/>
      <c r="H34" s="117"/>
      <c r="I34" s="117"/>
      <c r="J34" s="118"/>
      <c r="K34" s="114"/>
      <c r="L34" s="110" t="str">
        <f>IF(AND(M34&lt;&gt;"",O34&lt;&gt;""),IF(M34&gt;O34,"↑","↓"),"")</f>
        <v>↓</v>
      </c>
      <c r="M34" s="111">
        <v>10</v>
      </c>
      <c r="N34" s="112" t="s">
        <v>64</v>
      </c>
      <c r="O34" s="111">
        <v>15</v>
      </c>
    </row>
    <row r="35" spans="1:27" ht="5.25" customHeight="1">
      <c r="B35" s="190"/>
      <c r="C35" s="193"/>
      <c r="D35" s="122"/>
      <c r="E35" s="114"/>
      <c r="F35" s="114"/>
      <c r="G35" s="114"/>
      <c r="H35" s="122"/>
      <c r="I35" s="122"/>
      <c r="J35" s="122"/>
      <c r="K35" s="114"/>
      <c r="L35" s="112"/>
      <c r="M35" s="111"/>
      <c r="N35" s="112"/>
      <c r="O35" s="111"/>
    </row>
    <row r="36" spans="1:27" ht="11.25" customHeight="1">
      <c r="B36" s="191"/>
      <c r="C36" s="194"/>
      <c r="L36" s="110" t="str">
        <f>IF(AND(M36&lt;&gt;"",O36&lt;&gt;""),IF(M36&gt;O36,"↑","↓"),"")</f>
        <v>↓</v>
      </c>
      <c r="M36" s="111">
        <v>9</v>
      </c>
      <c r="N36" s="112" t="s">
        <v>64</v>
      </c>
      <c r="O36" s="111">
        <v>15</v>
      </c>
      <c r="AA36" s="128"/>
    </row>
    <row r="37" spans="1:27" ht="12" customHeight="1">
      <c r="A37" s="89" t="s">
        <v>69</v>
      </c>
      <c r="B37" s="97"/>
      <c r="C37" s="103"/>
      <c r="AA37" s="91"/>
    </row>
    <row r="38" spans="1:27" ht="12" customHeight="1">
      <c r="AA38" s="91"/>
    </row>
    <row r="39" spans="1:27" ht="12" customHeight="1">
      <c r="AA39" s="91"/>
    </row>
    <row r="40" spans="1:27" ht="12" customHeight="1">
      <c r="AA40" s="91"/>
    </row>
    <row r="41" spans="1:27" ht="12" customHeight="1">
      <c r="AA41" s="91"/>
    </row>
  </sheetData>
  <mergeCells count="15">
    <mergeCell ref="AB18:AR23"/>
    <mergeCell ref="B34:B36"/>
    <mergeCell ref="C34:C36"/>
    <mergeCell ref="AA6:AQ12"/>
    <mergeCell ref="B28:B30"/>
    <mergeCell ref="C28:C30"/>
    <mergeCell ref="B23:B25"/>
    <mergeCell ref="C23:C25"/>
    <mergeCell ref="B17:B19"/>
    <mergeCell ref="C17:C19"/>
    <mergeCell ref="B11:B13"/>
    <mergeCell ref="C11:C13"/>
    <mergeCell ref="B6:B8"/>
    <mergeCell ref="C6:C8"/>
    <mergeCell ref="F16:J16"/>
  </mergeCells>
  <phoneticPr fontId="14"/>
  <conditionalFormatting sqref="D24:R24 R25:R26">
    <cfRule type="expression" dxfId="59" priority="1" stopIfTrue="1">
      <formula>COUNTIF($S$28:$S$31,"↑")&gt;=2</formula>
    </cfRule>
  </conditionalFormatting>
  <conditionalFormatting sqref="D29:K29 K30:K31">
    <cfRule type="expression" dxfId="58" priority="2" stopIfTrue="1">
      <formula>COUNTIF($L$33:$L$36,"↑")&gt;=2</formula>
    </cfRule>
  </conditionalFormatting>
  <conditionalFormatting sqref="D35:K35 K33:K34">
    <cfRule type="expression" dxfId="57" priority="3" stopIfTrue="1">
      <formula>COUNTIF($L$33:$L$36,"↓")&gt;=2</formula>
    </cfRule>
  </conditionalFormatting>
  <conditionalFormatting sqref="K32:Q32">
    <cfRule type="expression" dxfId="56" priority="4" stopIfTrue="1">
      <formula>OR(COUNTIF($L$33:$L$36,"↑")&gt;=2,COUNTIF($L$33:$L$36,"↓")&gt;=2)</formula>
    </cfRule>
  </conditionalFormatting>
  <conditionalFormatting sqref="R28:R32">
    <cfRule type="expression" dxfId="55" priority="5" stopIfTrue="1">
      <formula>COUNTIF($S$28:$S$31,"↓")&gt;=2</formula>
    </cfRule>
  </conditionalFormatting>
  <conditionalFormatting sqref="R27:V27">
    <cfRule type="expression" dxfId="54" priority="6" stopIfTrue="1">
      <formula>OR(COUNTIF($S$28:$S$31,"↑")&gt;=2,COUNTIF($S$28:$S$31,"↓")&gt;=2)</formula>
    </cfRule>
  </conditionalFormatting>
  <conditionalFormatting sqref="W22:W27">
    <cfRule type="expression" dxfId="53" priority="7" stopIfTrue="1">
      <formula>COUNTIF($X$22:$X$25,"↓")&gt;=2</formula>
    </cfRule>
  </conditionalFormatting>
  <conditionalFormatting sqref="W10:W20">
    <cfRule type="expression" dxfId="52" priority="8" stopIfTrue="1">
      <formula>COUNTIF($X$22:$X$25,"↑")&gt;=2</formula>
    </cfRule>
  </conditionalFormatting>
  <conditionalFormatting sqref="W21:AA21">
    <cfRule type="expression" dxfId="51" priority="9" stopIfTrue="1">
      <formula>OR(COUNTIF($X$22:$X$25,"↑")&gt;=2,COUNTIF($X$22:$X$25,"↓")&gt;=2)</formula>
    </cfRule>
  </conditionalFormatting>
  <conditionalFormatting sqref="D7:R7 R8:R9">
    <cfRule type="expression" dxfId="50" priority="10" stopIfTrue="1">
      <formula>COUNTIF($S$11:$S$14,"↑")&gt;=2</formula>
    </cfRule>
  </conditionalFormatting>
  <conditionalFormatting sqref="D12:K12 K13:K14">
    <cfRule type="expression" dxfId="49" priority="11" stopIfTrue="1">
      <formula>COUNTIF($L$16:$L$19,"↑")&gt;=2</formula>
    </cfRule>
  </conditionalFormatting>
  <conditionalFormatting sqref="D18:K18 K16:K17">
    <cfRule type="expression" dxfId="48" priority="12" stopIfTrue="1">
      <formula>COUNTIF($L$16:$L$19,"↓")&gt;=2</formula>
    </cfRule>
  </conditionalFormatting>
  <conditionalFormatting sqref="K15:Q15">
    <cfRule type="expression" dxfId="47" priority="13" stopIfTrue="1">
      <formula>OR(COUNTIF($L$16:$L$19,"↑")&gt;=2,COUNTIF($L$16:$L$19,"↓")&gt;=2)</formula>
    </cfRule>
  </conditionalFormatting>
  <conditionalFormatting sqref="R11:R15">
    <cfRule type="expression" dxfId="46" priority="14" stopIfTrue="1">
      <formula>COUNTIF($S$11:$S$14,"↓")&gt;=2</formula>
    </cfRule>
  </conditionalFormatting>
  <conditionalFormatting sqref="R10:V10">
    <cfRule type="expression" dxfId="45" priority="15" stopIfTrue="1">
      <formula>OR(COUNTIF($S$11:$S$14,"↑")&gt;=2,COUNTIF($S$11:$S$14,"↓")&gt;=2)</formula>
    </cfRule>
  </conditionalFormatting>
  <dataValidations count="1">
    <dataValidation type="whole" allowBlank="1" showInputMessage="1" showErrorMessage="1" sqref="T11:T14 AA22:AA25 Y22:Y25 V28:V31 T28:T31 O33:O36 M33:M36 O16:O19 M16:M19 V11:V14">
      <formula1>0</formula1>
      <formula2>17</formula2>
    </dataValidation>
  </dataValidations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35" orientation="landscape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AR41"/>
  <sheetViews>
    <sheetView zoomScaleNormal="100" workbookViewId="0"/>
  </sheetViews>
  <sheetFormatPr defaultRowHeight="12"/>
  <cols>
    <col min="1" max="1" width="2.25" style="89" customWidth="1"/>
    <col min="2" max="2" width="20" style="89" customWidth="1"/>
    <col min="3" max="3" width="8.625" style="90" customWidth="1"/>
    <col min="4" max="10" width="2" style="89" customWidth="1"/>
    <col min="11" max="11" width="0.875" style="89" customWidth="1"/>
    <col min="12" max="13" width="2.5" style="89" customWidth="1"/>
    <col min="14" max="14" width="2.25" style="89" customWidth="1"/>
    <col min="15" max="17" width="2.5" style="89" customWidth="1"/>
    <col min="18" max="18" width="0.875" style="89" customWidth="1"/>
    <col min="19" max="19" width="1.875" style="89" customWidth="1"/>
    <col min="20" max="20" width="2.25" style="89" customWidth="1"/>
    <col min="21" max="21" width="1.875" style="89" customWidth="1"/>
    <col min="22" max="22" width="2.25" style="89" customWidth="1"/>
    <col min="23" max="23" width="0.875" style="89" customWidth="1"/>
    <col min="24" max="24" width="1.875" style="89" customWidth="1"/>
    <col min="25" max="25" width="2.25" style="89" customWidth="1"/>
    <col min="26" max="26" width="1.875" style="89" customWidth="1"/>
    <col min="27" max="27" width="2.25" style="89" customWidth="1"/>
    <col min="28" max="53" width="1.5" style="89" customWidth="1"/>
    <col min="54" max="16384" width="9" style="89"/>
  </cols>
  <sheetData>
    <row r="2" spans="2:43" ht="12" customHeight="1">
      <c r="AA2" s="91"/>
    </row>
    <row r="3" spans="2:43" ht="12" customHeight="1">
      <c r="AA3" s="91"/>
    </row>
    <row r="4" spans="2:43" ht="12" customHeight="1">
      <c r="AA4" s="91"/>
    </row>
    <row r="5" spans="2:43" ht="12" customHeight="1">
      <c r="AA5" s="91"/>
    </row>
    <row r="6" spans="2:43" ht="12" customHeight="1">
      <c r="B6" s="189" t="s">
        <v>220</v>
      </c>
      <c r="C6" s="192" t="s">
        <v>102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3"/>
      <c r="AA6" s="195" t="s">
        <v>100</v>
      </c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</row>
    <row r="7" spans="2:43" ht="5.25" customHeight="1">
      <c r="B7" s="190"/>
      <c r="C7" s="193"/>
      <c r="D7" s="94"/>
      <c r="E7" s="94"/>
      <c r="F7" s="94"/>
      <c r="G7" s="94"/>
      <c r="H7" s="94"/>
      <c r="I7" s="94"/>
      <c r="J7" s="94"/>
      <c r="K7" s="94"/>
      <c r="L7" s="94"/>
      <c r="M7" s="95"/>
      <c r="N7" s="95"/>
      <c r="O7" s="95"/>
      <c r="P7" s="95"/>
      <c r="Q7" s="95"/>
      <c r="R7" s="95"/>
      <c r="S7" s="96"/>
      <c r="T7" s="96"/>
      <c r="U7" s="96"/>
      <c r="V7" s="96"/>
      <c r="W7" s="93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</row>
    <row r="8" spans="2:43" ht="11.25" customHeight="1">
      <c r="B8" s="191"/>
      <c r="C8" s="194"/>
      <c r="D8" s="97"/>
      <c r="E8" s="97"/>
      <c r="F8" s="97"/>
      <c r="G8" s="97"/>
      <c r="H8" s="97"/>
      <c r="I8" s="97"/>
      <c r="J8" s="97"/>
      <c r="K8" s="97"/>
      <c r="L8" s="98"/>
      <c r="M8" s="98"/>
      <c r="N8" s="98"/>
      <c r="O8" s="98"/>
      <c r="P8" s="98"/>
      <c r="Q8" s="99"/>
      <c r="R8" s="100"/>
      <c r="S8" s="101"/>
      <c r="T8" s="101"/>
      <c r="U8" s="101"/>
      <c r="V8" s="101"/>
      <c r="W8" s="92"/>
      <c r="X8" s="102"/>
      <c r="Y8" s="102"/>
      <c r="Z8" s="102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</row>
    <row r="9" spans="2:43" ht="11.25" customHeight="1">
      <c r="B9" s="97"/>
      <c r="C9" s="103"/>
      <c r="D9" s="93"/>
      <c r="E9" s="93"/>
      <c r="F9" s="93"/>
      <c r="G9" s="93"/>
      <c r="H9" s="93"/>
      <c r="I9" s="93"/>
      <c r="J9" s="93"/>
      <c r="K9" s="93"/>
      <c r="L9" s="104" t="s">
        <v>87</v>
      </c>
      <c r="M9" s="104"/>
      <c r="N9" s="104"/>
      <c r="O9" s="104"/>
      <c r="P9" s="104"/>
      <c r="Q9" s="105"/>
      <c r="R9" s="100"/>
      <c r="S9" s="101"/>
      <c r="T9" s="101"/>
      <c r="U9" s="101"/>
      <c r="V9" s="101"/>
      <c r="W9" s="92"/>
      <c r="X9" s="102"/>
      <c r="Y9" s="102"/>
      <c r="Z9" s="102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</row>
    <row r="10" spans="2:43" ht="5.25" customHeight="1">
      <c r="D10" s="93"/>
      <c r="E10" s="93"/>
      <c r="F10" s="93"/>
      <c r="G10" s="93"/>
      <c r="H10" s="93"/>
      <c r="I10" s="93"/>
      <c r="J10" s="93"/>
      <c r="K10" s="93"/>
      <c r="L10" s="104"/>
      <c r="M10" s="104"/>
      <c r="N10" s="104"/>
      <c r="O10" s="104"/>
      <c r="P10" s="104"/>
      <c r="Q10" s="105"/>
      <c r="R10" s="106"/>
      <c r="S10" s="107"/>
      <c r="T10" s="108"/>
      <c r="U10" s="107"/>
      <c r="V10" s="107"/>
      <c r="W10" s="95"/>
      <c r="X10" s="109"/>
      <c r="Y10" s="109"/>
      <c r="Z10" s="109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</row>
    <row r="11" spans="2:43" ht="11.25" customHeight="1">
      <c r="B11" s="189" t="s">
        <v>221</v>
      </c>
      <c r="C11" s="192" t="s">
        <v>104</v>
      </c>
      <c r="D11" s="93"/>
      <c r="E11" s="93"/>
      <c r="F11" s="93"/>
      <c r="G11" s="93"/>
      <c r="H11" s="93"/>
      <c r="I11" s="93"/>
      <c r="J11" s="93"/>
      <c r="K11" s="93"/>
      <c r="L11" s="104" t="s">
        <v>43</v>
      </c>
      <c r="M11" s="104"/>
      <c r="N11" s="104"/>
      <c r="O11" s="104"/>
      <c r="P11" s="104"/>
      <c r="Q11" s="105"/>
      <c r="R11" s="100"/>
      <c r="S11" s="110" t="str">
        <f>IF(AND(T11&lt;&gt;"",V11&lt;&gt;""),IF(T11&gt;V11,"↑","↓"),"")</f>
        <v>↑</v>
      </c>
      <c r="T11" s="111">
        <v>15</v>
      </c>
      <c r="U11" s="112" t="s">
        <v>64</v>
      </c>
      <c r="V11" s="111">
        <v>6</v>
      </c>
      <c r="W11" s="113"/>
      <c r="X11" s="102"/>
      <c r="Y11" s="102"/>
      <c r="Z11" s="102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</row>
    <row r="12" spans="2:43" ht="5.25" customHeight="1">
      <c r="B12" s="190"/>
      <c r="C12" s="193"/>
      <c r="D12" s="114"/>
      <c r="E12" s="94"/>
      <c r="F12" s="94"/>
      <c r="G12" s="94"/>
      <c r="H12" s="114"/>
      <c r="I12" s="114"/>
      <c r="J12" s="114"/>
      <c r="K12" s="114"/>
      <c r="L12" s="104"/>
      <c r="M12" s="104"/>
      <c r="N12" s="104"/>
      <c r="O12" s="104"/>
      <c r="P12" s="104"/>
      <c r="Q12" s="105"/>
      <c r="R12" s="100"/>
      <c r="S12" s="112"/>
      <c r="T12" s="111"/>
      <c r="U12" s="112"/>
      <c r="V12" s="111"/>
      <c r="W12" s="113"/>
      <c r="X12" s="102"/>
      <c r="Y12" s="102"/>
      <c r="Z12" s="102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</row>
    <row r="13" spans="2:43" ht="11.25" customHeight="1">
      <c r="B13" s="191"/>
      <c r="C13" s="194"/>
      <c r="D13" s="98"/>
      <c r="E13" s="98"/>
      <c r="F13" s="98"/>
      <c r="G13" s="98"/>
      <c r="H13" s="98"/>
      <c r="I13" s="98"/>
      <c r="J13" s="99"/>
      <c r="K13" s="114"/>
      <c r="L13" s="104"/>
      <c r="M13" s="104"/>
      <c r="N13" s="104"/>
      <c r="O13" s="104"/>
      <c r="P13" s="104"/>
      <c r="Q13" s="105"/>
      <c r="R13" s="100"/>
      <c r="S13" s="110" t="str">
        <f>IF(AND(T13&lt;&gt;"",V13&lt;&gt;""),IF(T13&gt;V13,"↑","↓"),"")</f>
        <v>↓</v>
      </c>
      <c r="T13" s="111">
        <v>13</v>
      </c>
      <c r="U13" s="112" t="s">
        <v>64</v>
      </c>
      <c r="V13" s="111">
        <v>15</v>
      </c>
      <c r="W13" s="113"/>
      <c r="X13" s="102"/>
      <c r="Y13" s="102"/>
      <c r="Z13" s="102"/>
      <c r="AA13" s="115"/>
    </row>
    <row r="14" spans="2:43" ht="11.25" customHeight="1">
      <c r="B14" s="97"/>
      <c r="C14" s="103"/>
      <c r="D14" s="104" t="s">
        <v>88</v>
      </c>
      <c r="E14" s="104"/>
      <c r="F14" s="104"/>
      <c r="G14" s="104"/>
      <c r="H14" s="104"/>
      <c r="I14" s="104"/>
      <c r="J14" s="105"/>
      <c r="K14" s="116"/>
      <c r="L14" s="117"/>
      <c r="M14" s="117"/>
      <c r="N14" s="117"/>
      <c r="O14" s="117"/>
      <c r="P14" s="117"/>
      <c r="Q14" s="118"/>
      <c r="R14" s="100"/>
      <c r="S14" s="110" t="str">
        <f>IF(AND(T14&lt;&gt;"",V14&lt;&gt;""),IF(T14&gt;V14,"↑","↓"),"")</f>
        <v>↓</v>
      </c>
      <c r="T14" s="111">
        <v>13</v>
      </c>
      <c r="U14" s="112" t="s">
        <v>64</v>
      </c>
      <c r="V14" s="111">
        <v>15</v>
      </c>
      <c r="W14" s="113"/>
      <c r="X14" s="102"/>
      <c r="Y14" s="102"/>
      <c r="Z14" s="102"/>
      <c r="AA14" s="115"/>
    </row>
    <row r="15" spans="2:43" ht="5.25" customHeight="1">
      <c r="D15" s="104"/>
      <c r="E15" s="104"/>
      <c r="F15" s="104"/>
      <c r="G15" s="104"/>
      <c r="H15" s="104"/>
      <c r="I15" s="104"/>
      <c r="J15" s="105"/>
      <c r="K15" s="114"/>
      <c r="L15" s="95"/>
      <c r="M15" s="119"/>
      <c r="N15" s="95"/>
      <c r="O15" s="95"/>
      <c r="P15" s="95"/>
      <c r="Q15" s="95"/>
      <c r="R15" s="100"/>
      <c r="W15" s="120"/>
      <c r="X15" s="93"/>
      <c r="Y15" s="93"/>
      <c r="Z15" s="93"/>
      <c r="AA15" s="115"/>
    </row>
    <row r="16" spans="2:43" ht="11.25" customHeight="1">
      <c r="D16" s="104" t="s">
        <v>92</v>
      </c>
      <c r="E16" s="104"/>
      <c r="F16" s="196" t="str">
        <f>$B$23</f>
        <v>SAPPHIRE</v>
      </c>
      <c r="G16" s="196"/>
      <c r="H16" s="196"/>
      <c r="I16" s="196"/>
      <c r="J16" s="197"/>
      <c r="K16" s="114"/>
      <c r="L16" s="110" t="str">
        <f>IF(AND(M16&lt;&gt;"",O16&lt;&gt;""),IF(M16&gt;O16,"↑","↓"),"")</f>
        <v>↓</v>
      </c>
      <c r="M16" s="111">
        <v>7</v>
      </c>
      <c r="N16" s="112" t="s">
        <v>64</v>
      </c>
      <c r="O16" s="111">
        <v>15</v>
      </c>
      <c r="W16" s="121"/>
      <c r="X16" s="93"/>
      <c r="Y16" s="93"/>
      <c r="Z16" s="93"/>
      <c r="AA16" s="115"/>
    </row>
    <row r="17" spans="2:44" ht="11.25" customHeight="1">
      <c r="B17" s="189" t="s">
        <v>222</v>
      </c>
      <c r="C17" s="192" t="s">
        <v>106</v>
      </c>
      <c r="D17" s="117"/>
      <c r="E17" s="117"/>
      <c r="F17" s="117"/>
      <c r="G17" s="117"/>
      <c r="H17" s="117"/>
      <c r="I17" s="117"/>
      <c r="J17" s="118"/>
      <c r="K17" s="114"/>
      <c r="L17" s="110" t="str">
        <f>IF(AND(M17&lt;&gt;"",O17&lt;&gt;""),IF(M17&gt;O17,"↑","↓"),"")</f>
        <v>↓</v>
      </c>
      <c r="M17" s="111">
        <v>7</v>
      </c>
      <c r="N17" s="112" t="s">
        <v>64</v>
      </c>
      <c r="O17" s="111">
        <v>15</v>
      </c>
      <c r="W17" s="120"/>
      <c r="X17" s="93"/>
      <c r="Y17" s="93"/>
      <c r="Z17" s="93"/>
      <c r="AA17" s="93"/>
    </row>
    <row r="18" spans="2:44" ht="5.25" customHeight="1">
      <c r="B18" s="190"/>
      <c r="C18" s="193"/>
      <c r="D18" s="122"/>
      <c r="E18" s="114"/>
      <c r="F18" s="114"/>
      <c r="G18" s="114"/>
      <c r="H18" s="122"/>
      <c r="I18" s="122"/>
      <c r="J18" s="122"/>
      <c r="K18" s="114"/>
      <c r="L18" s="112"/>
      <c r="M18" s="111"/>
      <c r="N18" s="112"/>
      <c r="O18" s="111"/>
      <c r="W18" s="120"/>
      <c r="X18" s="93"/>
      <c r="Y18" s="93"/>
      <c r="Z18" s="93"/>
      <c r="AA18" s="93"/>
      <c r="AB18" s="180" t="s">
        <v>184</v>
      </c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2:44" ht="11.25" customHeight="1">
      <c r="B19" s="191"/>
      <c r="C19" s="194"/>
      <c r="L19" s="110" t="str">
        <f>IF(AND(M19&lt;&gt;"",O19&lt;&gt;""),IF(M19&gt;O19,"↑","↓"),"")</f>
        <v/>
      </c>
      <c r="M19" s="111"/>
      <c r="N19" s="112" t="s">
        <v>64</v>
      </c>
      <c r="O19" s="111"/>
      <c r="W19" s="120"/>
      <c r="X19" s="93"/>
      <c r="Y19" s="93"/>
      <c r="Z19" s="93"/>
      <c r="AA19" s="93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2:44" ht="11.25" customHeight="1">
      <c r="B20" s="97"/>
      <c r="C20" s="103"/>
      <c r="D20" s="93"/>
      <c r="E20" s="93"/>
      <c r="F20" s="93"/>
      <c r="G20" s="93"/>
      <c r="H20" s="93"/>
      <c r="I20" s="93"/>
      <c r="J20" s="93"/>
      <c r="K20" s="93"/>
      <c r="L20" s="92"/>
      <c r="M20" s="92"/>
      <c r="N20" s="92"/>
      <c r="O20" s="104" t="s">
        <v>90</v>
      </c>
      <c r="P20" s="104"/>
      <c r="Q20" s="104"/>
      <c r="R20" s="104"/>
      <c r="S20" s="104"/>
      <c r="T20" s="104"/>
      <c r="U20" s="104"/>
      <c r="V20" s="105"/>
      <c r="W20" s="107"/>
      <c r="X20" s="123"/>
      <c r="Y20" s="123"/>
      <c r="Z20" s="123"/>
      <c r="AA20" s="123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5"/>
    </row>
    <row r="21" spans="2:44" ht="5.25" customHeight="1">
      <c r="B21" s="93"/>
      <c r="C21" s="124"/>
      <c r="D21" s="93"/>
      <c r="E21" s="93"/>
      <c r="F21" s="93"/>
      <c r="G21" s="93"/>
      <c r="H21" s="93"/>
      <c r="I21" s="93"/>
      <c r="J21" s="93"/>
      <c r="K21" s="93"/>
      <c r="L21" s="92"/>
      <c r="M21" s="92"/>
      <c r="N21" s="92"/>
      <c r="O21" s="104"/>
      <c r="P21" s="104"/>
      <c r="Q21" s="104"/>
      <c r="R21" s="104"/>
      <c r="S21" s="104"/>
      <c r="T21" s="104"/>
      <c r="U21" s="104"/>
      <c r="V21" s="105"/>
      <c r="W21" s="114"/>
      <c r="X21" s="114"/>
      <c r="Y21" s="119"/>
      <c r="Z21" s="114"/>
      <c r="AA21" s="114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5"/>
    </row>
    <row r="22" spans="2:44" ht="11.25" customHeight="1">
      <c r="C22" s="125" t="s">
        <v>42</v>
      </c>
      <c r="L22" s="92"/>
      <c r="M22" s="92"/>
      <c r="N22" s="92"/>
      <c r="O22" s="104" t="s">
        <v>45</v>
      </c>
      <c r="P22" s="104"/>
      <c r="Q22" s="104"/>
      <c r="R22" s="104"/>
      <c r="S22" s="104"/>
      <c r="T22" s="104"/>
      <c r="U22" s="104"/>
      <c r="V22" s="105"/>
      <c r="W22" s="94"/>
      <c r="X22" s="110" t="str">
        <f>IF(AND(Y22&lt;&gt;"",AA22&lt;&gt;""),IF(Y22&gt;AA22,"↑","↓"),"")</f>
        <v>↑</v>
      </c>
      <c r="Y22" s="111">
        <v>15</v>
      </c>
      <c r="Z22" s="112" t="s">
        <v>64</v>
      </c>
      <c r="AA22" s="111">
        <v>7</v>
      </c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5"/>
    </row>
    <row r="23" spans="2:44" ht="11.25" customHeight="1">
      <c r="B23" s="189" t="s">
        <v>223</v>
      </c>
      <c r="C23" s="192" t="s">
        <v>108</v>
      </c>
      <c r="L23" s="92"/>
      <c r="M23" s="92"/>
      <c r="N23" s="92"/>
      <c r="O23" s="104"/>
      <c r="P23" s="104"/>
      <c r="Q23" s="104"/>
      <c r="R23" s="104"/>
      <c r="S23" s="104"/>
      <c r="T23" s="104"/>
      <c r="U23" s="104"/>
      <c r="V23" s="105"/>
      <c r="W23" s="100"/>
      <c r="X23" s="110" t="str">
        <f>IF(AND(Y23&lt;&gt;"",AA23&lt;&gt;""),IF(Y23&gt;AA23,"↑","↓"),"")</f>
        <v>↑</v>
      </c>
      <c r="Y23" s="111">
        <v>15</v>
      </c>
      <c r="Z23" s="112" t="s">
        <v>64</v>
      </c>
      <c r="AA23" s="111">
        <v>5</v>
      </c>
      <c r="AB23" s="186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8"/>
    </row>
    <row r="24" spans="2:44" ht="5.25" customHeight="1">
      <c r="B24" s="190"/>
      <c r="C24" s="193"/>
      <c r="D24" s="94"/>
      <c r="E24" s="94"/>
      <c r="F24" s="94"/>
      <c r="G24" s="94"/>
      <c r="H24" s="94"/>
      <c r="I24" s="94"/>
      <c r="J24" s="94"/>
      <c r="K24" s="94"/>
      <c r="L24" s="94"/>
      <c r="M24" s="95"/>
      <c r="N24" s="95"/>
      <c r="O24" s="95"/>
      <c r="P24" s="95"/>
      <c r="Q24" s="95"/>
      <c r="R24" s="95"/>
      <c r="S24" s="96"/>
      <c r="T24" s="96"/>
      <c r="U24" s="96"/>
      <c r="V24" s="126"/>
      <c r="W24" s="94"/>
      <c r="X24" s="112"/>
      <c r="Y24" s="111"/>
      <c r="Z24" s="112"/>
      <c r="AA24" s="111"/>
    </row>
    <row r="25" spans="2:44" ht="11.25" customHeight="1">
      <c r="B25" s="191"/>
      <c r="C25" s="194"/>
      <c r="D25" s="97"/>
      <c r="E25" s="97"/>
      <c r="F25" s="97"/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9"/>
      <c r="R25" s="100"/>
      <c r="S25" s="101"/>
      <c r="T25" s="101"/>
      <c r="U25" s="101"/>
      <c r="V25" s="127"/>
      <c r="W25" s="94"/>
      <c r="X25" s="110" t="str">
        <f>IF(AND(Y25&lt;&gt;"",AA25&lt;&gt;""),IF(Y25&gt;AA25,"↑","↓"),"")</f>
        <v/>
      </c>
      <c r="Y25" s="111"/>
      <c r="Z25" s="112" t="s">
        <v>64</v>
      </c>
      <c r="AA25" s="111"/>
      <c r="AB25" s="128"/>
      <c r="AC25" s="128"/>
      <c r="AD25" s="128"/>
    </row>
    <row r="26" spans="2:44" ht="11.25" customHeight="1">
      <c r="B26" s="97"/>
      <c r="C26" s="103"/>
      <c r="D26" s="93"/>
      <c r="E26" s="93"/>
      <c r="F26" s="93"/>
      <c r="G26" s="93"/>
      <c r="H26" s="93"/>
      <c r="I26" s="93"/>
      <c r="J26" s="93"/>
      <c r="K26" s="93"/>
      <c r="L26" s="104" t="s">
        <v>89</v>
      </c>
      <c r="M26" s="104"/>
      <c r="N26" s="104"/>
      <c r="O26" s="104"/>
      <c r="P26" s="104"/>
      <c r="Q26" s="105"/>
      <c r="R26" s="100"/>
      <c r="S26" s="101"/>
      <c r="T26" s="101"/>
      <c r="U26" s="101"/>
      <c r="V26" s="127"/>
      <c r="W26" s="94"/>
    </row>
    <row r="27" spans="2:44" ht="5.25" customHeight="1">
      <c r="D27" s="93"/>
      <c r="E27" s="93"/>
      <c r="F27" s="93"/>
      <c r="G27" s="93"/>
      <c r="H27" s="93"/>
      <c r="I27" s="93"/>
      <c r="J27" s="93"/>
      <c r="K27" s="93"/>
      <c r="L27" s="104"/>
      <c r="M27" s="104"/>
      <c r="N27" s="104"/>
      <c r="O27" s="104"/>
      <c r="P27" s="104"/>
      <c r="Q27" s="105"/>
      <c r="R27" s="106"/>
      <c r="S27" s="107"/>
      <c r="T27" s="108"/>
      <c r="U27" s="107"/>
      <c r="V27" s="129"/>
      <c r="W27" s="94"/>
    </row>
    <row r="28" spans="2:44" ht="11.25" customHeight="1">
      <c r="B28" s="189" t="s">
        <v>224</v>
      </c>
      <c r="C28" s="192" t="s">
        <v>110</v>
      </c>
      <c r="D28" s="93"/>
      <c r="E28" s="93"/>
      <c r="F28" s="93"/>
      <c r="G28" s="93"/>
      <c r="H28" s="93"/>
      <c r="I28" s="93"/>
      <c r="J28" s="93"/>
      <c r="K28" s="93"/>
      <c r="L28" s="104" t="s">
        <v>46</v>
      </c>
      <c r="M28" s="104"/>
      <c r="N28" s="104"/>
      <c r="O28" s="104"/>
      <c r="P28" s="104"/>
      <c r="Q28" s="105"/>
      <c r="R28" s="100"/>
      <c r="S28" s="110" t="str">
        <f>IF(AND(T28&lt;&gt;"",V28&lt;&gt;""),IF(T28&gt;V28,"↑","↓"),"")</f>
        <v>↑</v>
      </c>
      <c r="T28" s="111">
        <v>15</v>
      </c>
      <c r="U28" s="112" t="s">
        <v>64</v>
      </c>
      <c r="V28" s="111">
        <v>12</v>
      </c>
    </row>
    <row r="29" spans="2:44" ht="5.25" customHeight="1">
      <c r="B29" s="190"/>
      <c r="C29" s="193"/>
      <c r="D29" s="114"/>
      <c r="E29" s="94"/>
      <c r="F29" s="94"/>
      <c r="G29" s="131"/>
      <c r="H29" s="114"/>
      <c r="I29" s="114"/>
      <c r="J29" s="114"/>
      <c r="K29" s="114"/>
      <c r="L29" s="104"/>
      <c r="M29" s="104"/>
      <c r="N29" s="104"/>
      <c r="O29" s="104"/>
      <c r="P29" s="104"/>
      <c r="Q29" s="105"/>
      <c r="R29" s="100"/>
      <c r="S29" s="112"/>
      <c r="T29" s="111"/>
      <c r="U29" s="112"/>
      <c r="V29" s="111"/>
    </row>
    <row r="30" spans="2:44" ht="11.25" customHeight="1">
      <c r="B30" s="191"/>
      <c r="C30" s="194"/>
      <c r="D30" s="98"/>
      <c r="E30" s="98"/>
      <c r="F30" s="98"/>
      <c r="G30" s="98"/>
      <c r="H30" s="98"/>
      <c r="I30" s="98"/>
      <c r="J30" s="99"/>
      <c r="K30" s="114"/>
      <c r="L30" s="104"/>
      <c r="M30" s="104"/>
      <c r="N30" s="104"/>
      <c r="O30" s="104"/>
      <c r="P30" s="104"/>
      <c r="Q30" s="105"/>
      <c r="R30" s="100"/>
      <c r="S30" s="110" t="str">
        <f>IF(AND(T30&lt;&gt;"",V30&lt;&gt;""),IF(T30&gt;V30,"↑","↓"),"")</f>
        <v>↑</v>
      </c>
      <c r="T30" s="111">
        <v>16</v>
      </c>
      <c r="U30" s="112" t="s">
        <v>64</v>
      </c>
      <c r="V30" s="111">
        <v>14</v>
      </c>
    </row>
    <row r="31" spans="2:44" ht="11.25" customHeight="1">
      <c r="B31" s="97"/>
      <c r="C31" s="103"/>
      <c r="D31" s="104" t="s">
        <v>91</v>
      </c>
      <c r="E31" s="104"/>
      <c r="F31" s="104"/>
      <c r="G31" s="104"/>
      <c r="H31" s="104"/>
      <c r="I31" s="104"/>
      <c r="J31" s="105"/>
      <c r="K31" s="116"/>
      <c r="L31" s="117"/>
      <c r="M31" s="117"/>
      <c r="N31" s="117"/>
      <c r="O31" s="117"/>
      <c r="P31" s="117"/>
      <c r="Q31" s="118"/>
      <c r="R31" s="100"/>
      <c r="S31" s="110" t="str">
        <f>IF(AND(T31&lt;&gt;"",V31&lt;&gt;""),IF(T31&gt;V31,"↑","↓"),"")</f>
        <v/>
      </c>
      <c r="T31" s="111"/>
      <c r="U31" s="112" t="s">
        <v>64</v>
      </c>
      <c r="V31" s="111"/>
    </row>
    <row r="32" spans="2:44" ht="5.25" customHeight="1">
      <c r="D32" s="104"/>
      <c r="E32" s="104"/>
      <c r="F32" s="104"/>
      <c r="G32" s="104"/>
      <c r="H32" s="104"/>
      <c r="I32" s="104"/>
      <c r="J32" s="105"/>
      <c r="K32" s="114"/>
      <c r="L32" s="95"/>
      <c r="M32" s="119"/>
      <c r="N32" s="95"/>
      <c r="O32" s="95"/>
      <c r="P32" s="95"/>
      <c r="Q32" s="95"/>
      <c r="R32" s="100"/>
    </row>
    <row r="33" spans="1:27" ht="11.25" customHeight="1">
      <c r="D33" s="104" t="s">
        <v>47</v>
      </c>
      <c r="E33" s="104"/>
      <c r="F33" s="104"/>
      <c r="G33" s="104"/>
      <c r="H33" s="104"/>
      <c r="I33" s="104"/>
      <c r="J33" s="105"/>
      <c r="K33" s="114"/>
      <c r="L33" s="110" t="str">
        <f>IF(AND(M33&lt;&gt;"",O33&lt;&gt;""),IF(M33&gt;O33,"↑","↓"),"")</f>
        <v>↑</v>
      </c>
      <c r="M33" s="111">
        <v>15</v>
      </c>
      <c r="N33" s="112" t="s">
        <v>64</v>
      </c>
      <c r="O33" s="111">
        <v>6</v>
      </c>
    </row>
    <row r="34" spans="1:27" ht="11.25" customHeight="1">
      <c r="B34" s="189" t="s">
        <v>225</v>
      </c>
      <c r="C34" s="192" t="s">
        <v>112</v>
      </c>
      <c r="D34" s="117"/>
      <c r="E34" s="117"/>
      <c r="F34" s="117"/>
      <c r="G34" s="117"/>
      <c r="H34" s="117"/>
      <c r="I34" s="117"/>
      <c r="J34" s="118"/>
      <c r="K34" s="114"/>
      <c r="L34" s="110" t="str">
        <f>IF(AND(M34&lt;&gt;"",O34&lt;&gt;""),IF(M34&gt;O34,"↑","↓"),"")</f>
        <v>↑</v>
      </c>
      <c r="M34" s="111">
        <v>15</v>
      </c>
      <c r="N34" s="112" t="s">
        <v>64</v>
      </c>
      <c r="O34" s="111">
        <v>7</v>
      </c>
    </row>
    <row r="35" spans="1:27" ht="5.25" customHeight="1">
      <c r="B35" s="190"/>
      <c r="C35" s="193"/>
      <c r="D35" s="122"/>
      <c r="E35" s="114"/>
      <c r="F35" s="114"/>
      <c r="G35" s="114"/>
      <c r="H35" s="122"/>
      <c r="I35" s="122"/>
      <c r="J35" s="122"/>
      <c r="K35" s="114"/>
      <c r="L35" s="112"/>
      <c r="M35" s="111"/>
      <c r="N35" s="112"/>
      <c r="O35" s="111"/>
    </row>
    <row r="36" spans="1:27" ht="11.25" customHeight="1">
      <c r="B36" s="191"/>
      <c r="C36" s="194"/>
      <c r="L36" s="110" t="str">
        <f>IF(AND(M36&lt;&gt;"",O36&lt;&gt;""),IF(M36&gt;O36,"↑","↓"),"")</f>
        <v/>
      </c>
      <c r="M36" s="111"/>
      <c r="N36" s="112" t="s">
        <v>64</v>
      </c>
      <c r="O36" s="111"/>
      <c r="AA36" s="128"/>
    </row>
    <row r="37" spans="1:27" ht="12" customHeight="1">
      <c r="A37" s="89" t="s">
        <v>69</v>
      </c>
      <c r="B37" s="97"/>
      <c r="C37" s="103"/>
      <c r="AA37" s="91"/>
    </row>
    <row r="38" spans="1:27" ht="12" customHeight="1">
      <c r="AA38" s="91"/>
    </row>
    <row r="39" spans="1:27" ht="12" customHeight="1">
      <c r="AA39" s="91"/>
    </row>
    <row r="40" spans="1:27" ht="12" customHeight="1">
      <c r="AA40" s="91"/>
    </row>
    <row r="41" spans="1:27" ht="12" customHeight="1">
      <c r="AA41" s="91"/>
    </row>
  </sheetData>
  <mergeCells count="15">
    <mergeCell ref="B28:B30"/>
    <mergeCell ref="C28:C30"/>
    <mergeCell ref="B34:B36"/>
    <mergeCell ref="C34:C36"/>
    <mergeCell ref="F16:J16"/>
    <mergeCell ref="B17:B19"/>
    <mergeCell ref="C17:C19"/>
    <mergeCell ref="AB18:AR23"/>
    <mergeCell ref="B23:B25"/>
    <mergeCell ref="C23:C25"/>
    <mergeCell ref="B6:B8"/>
    <mergeCell ref="C6:C8"/>
    <mergeCell ref="AA6:AQ12"/>
    <mergeCell ref="B11:B13"/>
    <mergeCell ref="C11:C13"/>
  </mergeCells>
  <phoneticPr fontId="14"/>
  <conditionalFormatting sqref="D24:R24 R25:R26">
    <cfRule type="expression" dxfId="44" priority="1" stopIfTrue="1">
      <formula>COUNTIF($S$28:$S$31,"↑")&gt;=2</formula>
    </cfRule>
  </conditionalFormatting>
  <conditionalFormatting sqref="D29:K29 K30:K31">
    <cfRule type="expression" dxfId="43" priority="2" stopIfTrue="1">
      <formula>COUNTIF($L$33:$L$36,"↑")&gt;=2</formula>
    </cfRule>
  </conditionalFormatting>
  <conditionalFormatting sqref="D35:K35 K33:K34">
    <cfRule type="expression" dxfId="42" priority="3" stopIfTrue="1">
      <formula>COUNTIF($L$33:$L$36,"↓")&gt;=2</formula>
    </cfRule>
  </conditionalFormatting>
  <conditionalFormatting sqref="K32:Q32">
    <cfRule type="expression" dxfId="41" priority="4" stopIfTrue="1">
      <formula>OR(COUNTIF($L$33:$L$36,"↑")&gt;=2,COUNTIF($L$33:$L$36,"↓")&gt;=2)</formula>
    </cfRule>
  </conditionalFormatting>
  <conditionalFormatting sqref="R28:R32">
    <cfRule type="expression" dxfId="40" priority="5" stopIfTrue="1">
      <formula>COUNTIF($S$28:$S$31,"↓")&gt;=2</formula>
    </cfRule>
  </conditionalFormatting>
  <conditionalFormatting sqref="R27:V27">
    <cfRule type="expression" dxfId="39" priority="6" stopIfTrue="1">
      <formula>OR(COUNTIF($S$28:$S$31,"↑")&gt;=2,COUNTIF($S$28:$S$31,"↓")&gt;=2)</formula>
    </cfRule>
  </conditionalFormatting>
  <conditionalFormatting sqref="W22:W27">
    <cfRule type="expression" dxfId="38" priority="7" stopIfTrue="1">
      <formula>COUNTIF($X$22:$X$25,"↓")&gt;=2</formula>
    </cfRule>
  </conditionalFormatting>
  <conditionalFormatting sqref="W10:W20">
    <cfRule type="expression" dxfId="37" priority="8" stopIfTrue="1">
      <formula>COUNTIF($X$22:$X$25,"↑")&gt;=2</formula>
    </cfRule>
  </conditionalFormatting>
  <conditionalFormatting sqref="W21:AA21">
    <cfRule type="expression" dxfId="36" priority="9" stopIfTrue="1">
      <formula>OR(COUNTIF($X$22:$X$25,"↑")&gt;=2,COUNTIF($X$22:$X$25,"↓")&gt;=2)</formula>
    </cfRule>
  </conditionalFormatting>
  <conditionalFormatting sqref="D7:R7 R8:R9">
    <cfRule type="expression" dxfId="35" priority="10" stopIfTrue="1">
      <formula>COUNTIF($S$11:$S$14,"↑")&gt;=2</formula>
    </cfRule>
  </conditionalFormatting>
  <conditionalFormatting sqref="D12:K12 K13:K14">
    <cfRule type="expression" dxfId="34" priority="11" stopIfTrue="1">
      <formula>COUNTIF($L$16:$L$19,"↑")&gt;=2</formula>
    </cfRule>
  </conditionalFormatting>
  <conditionalFormatting sqref="D18:K18 K16:K17">
    <cfRule type="expression" dxfId="33" priority="12" stopIfTrue="1">
      <formula>COUNTIF($L$16:$L$19,"↓")&gt;=2</formula>
    </cfRule>
  </conditionalFormatting>
  <conditionalFormatting sqref="K15:Q15">
    <cfRule type="expression" dxfId="32" priority="13" stopIfTrue="1">
      <formula>OR(COUNTIF($L$16:$L$19,"↑")&gt;=2,COUNTIF($L$16:$L$19,"↓")&gt;=2)</formula>
    </cfRule>
  </conditionalFormatting>
  <conditionalFormatting sqref="R11:R15">
    <cfRule type="expression" dxfId="31" priority="14" stopIfTrue="1">
      <formula>COUNTIF($S$11:$S$14,"↓")&gt;=2</formula>
    </cfRule>
  </conditionalFormatting>
  <conditionalFormatting sqref="R10:V10">
    <cfRule type="expression" dxfId="30" priority="15" stopIfTrue="1">
      <formula>OR(COUNTIF($S$11:$S$14,"↑")&gt;=2,COUNTIF($S$11:$S$14,"↓")&gt;=2)</formula>
    </cfRule>
  </conditionalFormatting>
  <dataValidations count="1">
    <dataValidation type="whole" allowBlank="1" showInputMessage="1" showErrorMessage="1" sqref="T11:T14 AA22:AA25 Y22:Y25 V28:V31 T28:T31 O33:O36 M33:M36 O16:O19 M16:M19 V11:V14">
      <formula1>0</formula1>
      <formula2>17</formula2>
    </dataValidation>
  </dataValidations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35" orientation="landscape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AR41"/>
  <sheetViews>
    <sheetView zoomScaleNormal="100" workbookViewId="0"/>
  </sheetViews>
  <sheetFormatPr defaultRowHeight="12"/>
  <cols>
    <col min="1" max="1" width="2.25" style="89" customWidth="1"/>
    <col min="2" max="2" width="20" style="89" customWidth="1"/>
    <col min="3" max="3" width="8.625" style="90" customWidth="1"/>
    <col min="4" max="10" width="2" style="89" customWidth="1"/>
    <col min="11" max="11" width="0.875" style="89" customWidth="1"/>
    <col min="12" max="13" width="2.5" style="89" customWidth="1"/>
    <col min="14" max="14" width="2.25" style="89" customWidth="1"/>
    <col min="15" max="17" width="2.5" style="89" customWidth="1"/>
    <col min="18" max="18" width="0.875" style="89" customWidth="1"/>
    <col min="19" max="19" width="1.875" style="89" customWidth="1"/>
    <col min="20" max="20" width="2.25" style="89" customWidth="1"/>
    <col min="21" max="21" width="1.875" style="89" customWidth="1"/>
    <col min="22" max="22" width="2.25" style="89" customWidth="1"/>
    <col min="23" max="23" width="0.875" style="89" customWidth="1"/>
    <col min="24" max="24" width="1.875" style="89" customWidth="1"/>
    <col min="25" max="25" width="2.25" style="89" customWidth="1"/>
    <col min="26" max="26" width="1.875" style="89" customWidth="1"/>
    <col min="27" max="27" width="2.25" style="89" customWidth="1"/>
    <col min="28" max="53" width="1.5" style="89" customWidth="1"/>
    <col min="54" max="16384" width="9" style="89"/>
  </cols>
  <sheetData>
    <row r="2" spans="2:43" ht="12" customHeight="1">
      <c r="AA2" s="91"/>
    </row>
    <row r="3" spans="2:43" ht="12" customHeight="1">
      <c r="AA3" s="91"/>
    </row>
    <row r="4" spans="2:43" ht="12" customHeight="1">
      <c r="AA4" s="91"/>
    </row>
    <row r="5" spans="2:43" ht="12" customHeight="1">
      <c r="AA5" s="91"/>
    </row>
    <row r="6" spans="2:43" ht="12" customHeight="1">
      <c r="B6" s="189" t="s">
        <v>226</v>
      </c>
      <c r="C6" s="192" t="s">
        <v>102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3"/>
      <c r="AA6" s="195" t="s">
        <v>99</v>
      </c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</row>
    <row r="7" spans="2:43" ht="5.25" customHeight="1">
      <c r="B7" s="190"/>
      <c r="C7" s="193"/>
      <c r="D7" s="94"/>
      <c r="E7" s="94"/>
      <c r="F7" s="94"/>
      <c r="G7" s="94"/>
      <c r="H7" s="94"/>
      <c r="I7" s="94"/>
      <c r="J7" s="94"/>
      <c r="K7" s="94"/>
      <c r="L7" s="94"/>
      <c r="M7" s="95"/>
      <c r="N7" s="95"/>
      <c r="O7" s="95"/>
      <c r="P7" s="95"/>
      <c r="Q7" s="95"/>
      <c r="R7" s="95"/>
      <c r="S7" s="96"/>
      <c r="T7" s="96"/>
      <c r="U7" s="96"/>
      <c r="V7" s="96"/>
      <c r="W7" s="93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</row>
    <row r="8" spans="2:43" ht="11.25" customHeight="1">
      <c r="B8" s="191"/>
      <c r="C8" s="194"/>
      <c r="D8" s="97"/>
      <c r="E8" s="97"/>
      <c r="F8" s="97"/>
      <c r="G8" s="97"/>
      <c r="H8" s="97"/>
      <c r="I8" s="97"/>
      <c r="J8" s="97"/>
      <c r="K8" s="97"/>
      <c r="L8" s="98"/>
      <c r="M8" s="98"/>
      <c r="N8" s="98"/>
      <c r="O8" s="98"/>
      <c r="P8" s="98"/>
      <c r="Q8" s="99"/>
      <c r="R8" s="100"/>
      <c r="S8" s="101"/>
      <c r="T8" s="101"/>
      <c r="U8" s="101"/>
      <c r="V8" s="101"/>
      <c r="W8" s="92"/>
      <c r="X8" s="102"/>
      <c r="Y8" s="102"/>
      <c r="Z8" s="102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</row>
    <row r="9" spans="2:43" ht="11.25" customHeight="1">
      <c r="B9" s="97"/>
      <c r="C9" s="103"/>
      <c r="D9" s="93"/>
      <c r="E9" s="93"/>
      <c r="F9" s="93"/>
      <c r="G9" s="93"/>
      <c r="H9" s="93"/>
      <c r="I9" s="93"/>
      <c r="J9" s="93"/>
      <c r="K9" s="93"/>
      <c r="L9" s="104" t="s">
        <v>80</v>
      </c>
      <c r="M9" s="104"/>
      <c r="N9" s="104"/>
      <c r="O9" s="104"/>
      <c r="P9" s="104"/>
      <c r="Q9" s="105"/>
      <c r="R9" s="100"/>
      <c r="S9" s="101"/>
      <c r="T9" s="101"/>
      <c r="U9" s="101"/>
      <c r="V9" s="101"/>
      <c r="W9" s="92"/>
      <c r="X9" s="102"/>
      <c r="Y9" s="102"/>
      <c r="Z9" s="102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</row>
    <row r="10" spans="2:43" ht="5.25" customHeight="1">
      <c r="D10" s="93"/>
      <c r="E10" s="93"/>
      <c r="F10" s="93"/>
      <c r="G10" s="93"/>
      <c r="H10" s="93"/>
      <c r="I10" s="93"/>
      <c r="J10" s="93"/>
      <c r="K10" s="93"/>
      <c r="L10" s="104"/>
      <c r="M10" s="104"/>
      <c r="N10" s="104"/>
      <c r="O10" s="104"/>
      <c r="P10" s="104"/>
      <c r="Q10" s="105"/>
      <c r="R10" s="106"/>
      <c r="S10" s="107"/>
      <c r="T10" s="108"/>
      <c r="U10" s="107"/>
      <c r="V10" s="107"/>
      <c r="W10" s="95"/>
      <c r="X10" s="109"/>
      <c r="Y10" s="109"/>
      <c r="Z10" s="109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</row>
    <row r="11" spans="2:43" ht="11.25" customHeight="1">
      <c r="B11" s="189" t="s">
        <v>227</v>
      </c>
      <c r="C11" s="192" t="s">
        <v>104</v>
      </c>
      <c r="D11" s="93"/>
      <c r="E11" s="93"/>
      <c r="F11" s="93"/>
      <c r="G11" s="93"/>
      <c r="H11" s="93"/>
      <c r="I11" s="93"/>
      <c r="J11" s="93"/>
      <c r="K11" s="93"/>
      <c r="L11" s="104" t="s">
        <v>43</v>
      </c>
      <c r="M11" s="104"/>
      <c r="N11" s="104"/>
      <c r="O11" s="104"/>
      <c r="P11" s="104"/>
      <c r="Q11" s="105"/>
      <c r="R11" s="100"/>
      <c r="S11" s="110" t="str">
        <f>IF(AND(T11&lt;&gt;"",V11&lt;&gt;""),IF(T11&gt;V11,"↑","↓"),"")</f>
        <v>↑</v>
      </c>
      <c r="T11" s="111">
        <v>16</v>
      </c>
      <c r="U11" s="112" t="s">
        <v>64</v>
      </c>
      <c r="V11" s="111">
        <v>14</v>
      </c>
      <c r="W11" s="113"/>
      <c r="X11" s="102"/>
      <c r="Y11" s="102"/>
      <c r="Z11" s="102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</row>
    <row r="12" spans="2:43" ht="5.25" customHeight="1">
      <c r="B12" s="190"/>
      <c r="C12" s="193"/>
      <c r="D12" s="114"/>
      <c r="E12" s="94"/>
      <c r="F12" s="94"/>
      <c r="G12" s="94"/>
      <c r="H12" s="114"/>
      <c r="I12" s="114"/>
      <c r="J12" s="114"/>
      <c r="K12" s="114"/>
      <c r="L12" s="104"/>
      <c r="M12" s="104"/>
      <c r="N12" s="104"/>
      <c r="O12" s="104"/>
      <c r="P12" s="104"/>
      <c r="Q12" s="105"/>
      <c r="R12" s="100"/>
      <c r="S12" s="112"/>
      <c r="T12" s="111"/>
      <c r="U12" s="112"/>
      <c r="V12" s="111"/>
      <c r="W12" s="113"/>
      <c r="X12" s="102"/>
      <c r="Y12" s="102"/>
      <c r="Z12" s="102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</row>
    <row r="13" spans="2:43" ht="11.25" customHeight="1">
      <c r="B13" s="191"/>
      <c r="C13" s="194"/>
      <c r="D13" s="98"/>
      <c r="E13" s="98"/>
      <c r="F13" s="98"/>
      <c r="G13" s="98"/>
      <c r="H13" s="98"/>
      <c r="I13" s="98"/>
      <c r="J13" s="99"/>
      <c r="K13" s="114"/>
      <c r="L13" s="104"/>
      <c r="M13" s="104"/>
      <c r="N13" s="104"/>
      <c r="O13" s="104"/>
      <c r="P13" s="104"/>
      <c r="Q13" s="105"/>
      <c r="R13" s="100"/>
      <c r="S13" s="110" t="str">
        <f>IF(AND(T13&lt;&gt;"",V13&lt;&gt;""),IF(T13&gt;V13,"↑","↓"),"")</f>
        <v>↑</v>
      </c>
      <c r="T13" s="111">
        <v>17</v>
      </c>
      <c r="U13" s="112" t="s">
        <v>64</v>
      </c>
      <c r="V13" s="111">
        <v>16</v>
      </c>
      <c r="W13" s="113"/>
      <c r="X13" s="102"/>
      <c r="Y13" s="102"/>
      <c r="Z13" s="102"/>
      <c r="AA13" s="115"/>
    </row>
    <row r="14" spans="2:43" ht="11.25" customHeight="1">
      <c r="B14" s="97"/>
      <c r="C14" s="103"/>
      <c r="D14" s="104" t="s">
        <v>79</v>
      </c>
      <c r="E14" s="104"/>
      <c r="F14" s="104"/>
      <c r="G14" s="104"/>
      <c r="H14" s="104"/>
      <c r="I14" s="104"/>
      <c r="J14" s="105"/>
      <c r="K14" s="116"/>
      <c r="L14" s="117"/>
      <c r="M14" s="117"/>
      <c r="N14" s="117"/>
      <c r="O14" s="117"/>
      <c r="P14" s="117"/>
      <c r="Q14" s="118"/>
      <c r="R14" s="100"/>
      <c r="S14" s="110" t="str">
        <f>IF(AND(T14&lt;&gt;"",V14&lt;&gt;""),IF(T14&gt;V14,"↑","↓"),"")</f>
        <v/>
      </c>
      <c r="T14" s="111"/>
      <c r="U14" s="112" t="s">
        <v>64</v>
      </c>
      <c r="V14" s="111"/>
      <c r="W14" s="113"/>
      <c r="X14" s="102"/>
      <c r="Y14" s="102"/>
      <c r="Z14" s="102"/>
      <c r="AA14" s="115"/>
    </row>
    <row r="15" spans="2:43" ht="5.25" customHeight="1">
      <c r="D15" s="104"/>
      <c r="E15" s="104"/>
      <c r="F15" s="104"/>
      <c r="G15" s="104"/>
      <c r="H15" s="104"/>
      <c r="I15" s="104"/>
      <c r="J15" s="105"/>
      <c r="K15" s="114"/>
      <c r="L15" s="95"/>
      <c r="M15" s="119"/>
      <c r="N15" s="95"/>
      <c r="O15" s="95"/>
      <c r="P15" s="95"/>
      <c r="Q15" s="95"/>
      <c r="R15" s="100"/>
      <c r="W15" s="120"/>
      <c r="X15" s="93"/>
      <c r="Y15" s="93"/>
      <c r="Z15" s="93"/>
      <c r="AA15" s="115"/>
    </row>
    <row r="16" spans="2:43" ht="11.25" customHeight="1">
      <c r="D16" s="104" t="s">
        <v>92</v>
      </c>
      <c r="E16" s="104"/>
      <c r="F16" s="196" t="str">
        <f>$B$23</f>
        <v>TVC</v>
      </c>
      <c r="G16" s="196"/>
      <c r="H16" s="196"/>
      <c r="I16" s="196"/>
      <c r="J16" s="197"/>
      <c r="K16" s="114"/>
      <c r="L16" s="110" t="str">
        <f>IF(AND(M16&lt;&gt;"",O16&lt;&gt;""),IF(M16&gt;O16,"↑","↓"),"")</f>
        <v>↑</v>
      </c>
      <c r="M16" s="111">
        <v>15</v>
      </c>
      <c r="N16" s="112" t="s">
        <v>64</v>
      </c>
      <c r="O16" s="111">
        <v>7</v>
      </c>
      <c r="W16" s="121"/>
      <c r="X16" s="93"/>
      <c r="Y16" s="93"/>
      <c r="Z16" s="93"/>
      <c r="AA16" s="115"/>
    </row>
    <row r="17" spans="2:44" ht="11.25" customHeight="1">
      <c r="B17" s="189" t="s">
        <v>228</v>
      </c>
      <c r="C17" s="192" t="s">
        <v>106</v>
      </c>
      <c r="D17" s="117"/>
      <c r="E17" s="117"/>
      <c r="F17" s="117"/>
      <c r="G17" s="117"/>
      <c r="H17" s="117"/>
      <c r="I17" s="117"/>
      <c r="J17" s="118"/>
      <c r="K17" s="114"/>
      <c r="L17" s="110" t="str">
        <f>IF(AND(M17&lt;&gt;"",O17&lt;&gt;""),IF(M17&gt;O17,"↑","↓"),"")</f>
        <v>↓</v>
      </c>
      <c r="M17" s="111">
        <v>9</v>
      </c>
      <c r="N17" s="112" t="s">
        <v>64</v>
      </c>
      <c r="O17" s="111">
        <v>15</v>
      </c>
      <c r="W17" s="120"/>
      <c r="X17" s="93"/>
      <c r="Y17" s="93"/>
      <c r="Z17" s="93"/>
      <c r="AA17" s="93"/>
    </row>
    <row r="18" spans="2:44" ht="5.25" customHeight="1">
      <c r="B18" s="190"/>
      <c r="C18" s="193"/>
      <c r="D18" s="122"/>
      <c r="E18" s="114"/>
      <c r="F18" s="114"/>
      <c r="G18" s="114"/>
      <c r="H18" s="122"/>
      <c r="I18" s="122"/>
      <c r="J18" s="122"/>
      <c r="K18" s="114"/>
      <c r="L18" s="112"/>
      <c r="M18" s="111"/>
      <c r="N18" s="112"/>
      <c r="O18" s="111"/>
      <c r="W18" s="120"/>
      <c r="X18" s="93"/>
      <c r="Y18" s="93"/>
      <c r="Z18" s="93"/>
      <c r="AA18" s="93"/>
      <c r="AB18" s="180" t="s">
        <v>183</v>
      </c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2:44" ht="11.25" customHeight="1">
      <c r="B19" s="191"/>
      <c r="C19" s="194"/>
      <c r="L19" s="110" t="str">
        <f>IF(AND(M19&lt;&gt;"",O19&lt;&gt;""),IF(M19&gt;O19,"↑","↓"),"")</f>
        <v>↓</v>
      </c>
      <c r="M19" s="111">
        <v>9</v>
      </c>
      <c r="N19" s="112" t="s">
        <v>64</v>
      </c>
      <c r="O19" s="111">
        <v>15</v>
      </c>
      <c r="W19" s="120"/>
      <c r="X19" s="93"/>
      <c r="Y19" s="93"/>
      <c r="Z19" s="93"/>
      <c r="AA19" s="93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2:44" ht="11.25" customHeight="1">
      <c r="B20" s="97"/>
      <c r="C20" s="103"/>
      <c r="D20" s="93"/>
      <c r="E20" s="93"/>
      <c r="F20" s="93"/>
      <c r="G20" s="93"/>
      <c r="H20" s="93"/>
      <c r="I20" s="93"/>
      <c r="J20" s="93"/>
      <c r="K20" s="93"/>
      <c r="L20" s="92"/>
      <c r="M20" s="92"/>
      <c r="N20" s="92"/>
      <c r="O20" s="104" t="s">
        <v>78</v>
      </c>
      <c r="P20" s="104"/>
      <c r="Q20" s="104"/>
      <c r="R20" s="104"/>
      <c r="S20" s="104"/>
      <c r="T20" s="104"/>
      <c r="U20" s="104"/>
      <c r="V20" s="105"/>
      <c r="W20" s="107"/>
      <c r="X20" s="123"/>
      <c r="Y20" s="123"/>
      <c r="Z20" s="123"/>
      <c r="AA20" s="123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5"/>
    </row>
    <row r="21" spans="2:44" ht="5.25" customHeight="1">
      <c r="B21" s="93"/>
      <c r="C21" s="124"/>
      <c r="D21" s="93"/>
      <c r="E21" s="93"/>
      <c r="F21" s="93"/>
      <c r="G21" s="93"/>
      <c r="H21" s="93"/>
      <c r="I21" s="93"/>
      <c r="J21" s="93"/>
      <c r="K21" s="93"/>
      <c r="L21" s="92"/>
      <c r="M21" s="92"/>
      <c r="N21" s="92"/>
      <c r="O21" s="104"/>
      <c r="P21" s="104"/>
      <c r="Q21" s="104"/>
      <c r="R21" s="104"/>
      <c r="S21" s="104"/>
      <c r="T21" s="104"/>
      <c r="U21" s="104"/>
      <c r="V21" s="105"/>
      <c r="W21" s="114"/>
      <c r="X21" s="114"/>
      <c r="Y21" s="119"/>
      <c r="Z21" s="114"/>
      <c r="AA21" s="114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5"/>
    </row>
    <row r="22" spans="2:44" ht="11.25" customHeight="1">
      <c r="C22" s="125" t="s">
        <v>42</v>
      </c>
      <c r="L22" s="92"/>
      <c r="M22" s="92"/>
      <c r="N22" s="92"/>
      <c r="O22" s="104" t="s">
        <v>45</v>
      </c>
      <c r="P22" s="104"/>
      <c r="Q22" s="104"/>
      <c r="R22" s="104"/>
      <c r="S22" s="104"/>
      <c r="T22" s="104"/>
      <c r="U22" s="104"/>
      <c r="V22" s="105"/>
      <c r="W22" s="94"/>
      <c r="X22" s="110" t="str">
        <f>IF(AND(Y22&lt;&gt;"",AA22&lt;&gt;""),IF(Y22&gt;AA22,"↑","↓"),"")</f>
        <v>↑</v>
      </c>
      <c r="Y22" s="111">
        <v>15</v>
      </c>
      <c r="Z22" s="112" t="s">
        <v>64</v>
      </c>
      <c r="AA22" s="111">
        <v>9</v>
      </c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5"/>
    </row>
    <row r="23" spans="2:44" ht="11.25" customHeight="1">
      <c r="B23" s="189" t="s">
        <v>229</v>
      </c>
      <c r="C23" s="192" t="s">
        <v>108</v>
      </c>
      <c r="L23" s="92"/>
      <c r="M23" s="92"/>
      <c r="N23" s="92"/>
      <c r="O23" s="104"/>
      <c r="P23" s="104"/>
      <c r="Q23" s="104"/>
      <c r="R23" s="104"/>
      <c r="S23" s="104"/>
      <c r="T23" s="104"/>
      <c r="U23" s="104"/>
      <c r="V23" s="105"/>
      <c r="W23" s="100"/>
      <c r="X23" s="110" t="str">
        <f>IF(AND(Y23&lt;&gt;"",AA23&lt;&gt;""),IF(Y23&gt;AA23,"↑","↓"),"")</f>
        <v>↑</v>
      </c>
      <c r="Y23" s="111">
        <v>15</v>
      </c>
      <c r="Z23" s="112" t="s">
        <v>64</v>
      </c>
      <c r="AA23" s="111">
        <v>11</v>
      </c>
      <c r="AB23" s="186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8"/>
    </row>
    <row r="24" spans="2:44" ht="5.25" customHeight="1">
      <c r="B24" s="190"/>
      <c r="C24" s="193"/>
      <c r="D24" s="94"/>
      <c r="E24" s="94"/>
      <c r="F24" s="94"/>
      <c r="G24" s="94"/>
      <c r="H24" s="94"/>
      <c r="I24" s="94"/>
      <c r="J24" s="94"/>
      <c r="K24" s="94"/>
      <c r="L24" s="94"/>
      <c r="M24" s="95"/>
      <c r="N24" s="95"/>
      <c r="O24" s="95"/>
      <c r="P24" s="95"/>
      <c r="Q24" s="95"/>
      <c r="R24" s="95"/>
      <c r="S24" s="96"/>
      <c r="T24" s="96"/>
      <c r="U24" s="96"/>
      <c r="V24" s="126"/>
      <c r="W24" s="94"/>
      <c r="X24" s="112"/>
      <c r="Y24" s="111"/>
      <c r="Z24" s="112"/>
      <c r="AA24" s="111"/>
    </row>
    <row r="25" spans="2:44" ht="11.25" customHeight="1">
      <c r="B25" s="191"/>
      <c r="C25" s="194"/>
      <c r="D25" s="97"/>
      <c r="E25" s="97"/>
      <c r="F25" s="97"/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9"/>
      <c r="R25" s="100"/>
      <c r="S25" s="101"/>
      <c r="T25" s="101"/>
      <c r="U25" s="101"/>
      <c r="V25" s="127"/>
      <c r="W25" s="94"/>
      <c r="X25" s="110" t="str">
        <f>IF(AND(Y25&lt;&gt;"",AA25&lt;&gt;""),IF(Y25&gt;AA25,"↑","↓"),"")</f>
        <v/>
      </c>
      <c r="Y25" s="111"/>
      <c r="Z25" s="112" t="s">
        <v>64</v>
      </c>
      <c r="AA25" s="111"/>
      <c r="AB25" s="128"/>
      <c r="AC25" s="128"/>
      <c r="AD25" s="128"/>
    </row>
    <row r="26" spans="2:44" ht="11.25" customHeight="1">
      <c r="B26" s="97"/>
      <c r="C26" s="103"/>
      <c r="D26" s="93"/>
      <c r="E26" s="93"/>
      <c r="F26" s="93"/>
      <c r="G26" s="93"/>
      <c r="H26" s="93"/>
      <c r="I26" s="93"/>
      <c r="J26" s="93"/>
      <c r="K26" s="93"/>
      <c r="L26" s="104" t="s">
        <v>77</v>
      </c>
      <c r="M26" s="104"/>
      <c r="N26" s="104"/>
      <c r="O26" s="104"/>
      <c r="P26" s="104"/>
      <c r="Q26" s="105"/>
      <c r="R26" s="100"/>
      <c r="S26" s="101"/>
      <c r="T26" s="101"/>
      <c r="U26" s="101"/>
      <c r="V26" s="127"/>
      <c r="W26" s="94"/>
    </row>
    <row r="27" spans="2:44" ht="5.25" customHeight="1">
      <c r="D27" s="93"/>
      <c r="E27" s="93"/>
      <c r="F27" s="93"/>
      <c r="G27" s="93"/>
      <c r="H27" s="93"/>
      <c r="I27" s="93"/>
      <c r="J27" s="93"/>
      <c r="K27" s="93"/>
      <c r="L27" s="104"/>
      <c r="M27" s="104"/>
      <c r="N27" s="104"/>
      <c r="O27" s="104"/>
      <c r="P27" s="104"/>
      <c r="Q27" s="105"/>
      <c r="R27" s="106"/>
      <c r="S27" s="107"/>
      <c r="T27" s="108"/>
      <c r="U27" s="107"/>
      <c r="V27" s="129"/>
      <c r="W27" s="94"/>
    </row>
    <row r="28" spans="2:44" ht="11.25" customHeight="1">
      <c r="B28" s="189" t="s">
        <v>230</v>
      </c>
      <c r="C28" s="192" t="s">
        <v>110</v>
      </c>
      <c r="D28" s="93"/>
      <c r="E28" s="93"/>
      <c r="F28" s="93"/>
      <c r="G28" s="93"/>
      <c r="H28" s="93"/>
      <c r="I28" s="93"/>
      <c r="J28" s="93"/>
      <c r="K28" s="93"/>
      <c r="L28" s="104" t="s">
        <v>46</v>
      </c>
      <c r="M28" s="104"/>
      <c r="N28" s="104"/>
      <c r="O28" s="104"/>
      <c r="P28" s="104"/>
      <c r="Q28" s="105"/>
      <c r="R28" s="100"/>
      <c r="S28" s="110" t="str">
        <f>IF(AND(T28&lt;&gt;"",V28&lt;&gt;""),IF(T28&gt;V28,"↑","↓"),"")</f>
        <v>↓</v>
      </c>
      <c r="T28" s="111">
        <v>13</v>
      </c>
      <c r="U28" s="112" t="s">
        <v>64</v>
      </c>
      <c r="V28" s="111">
        <v>15</v>
      </c>
    </row>
    <row r="29" spans="2:44" ht="5.25" customHeight="1">
      <c r="B29" s="190"/>
      <c r="C29" s="193"/>
      <c r="D29" s="114"/>
      <c r="E29" s="94"/>
      <c r="F29" s="94"/>
      <c r="G29" s="94"/>
      <c r="H29" s="114"/>
      <c r="I29" s="114"/>
      <c r="J29" s="114"/>
      <c r="K29" s="114"/>
      <c r="L29" s="104"/>
      <c r="M29" s="104"/>
      <c r="N29" s="104"/>
      <c r="O29" s="104"/>
      <c r="P29" s="104"/>
      <c r="Q29" s="105"/>
      <c r="R29" s="100"/>
      <c r="S29" s="112"/>
      <c r="T29" s="111"/>
      <c r="U29" s="112"/>
      <c r="V29" s="111"/>
    </row>
    <row r="30" spans="2:44" ht="11.25" customHeight="1">
      <c r="B30" s="191"/>
      <c r="C30" s="194"/>
      <c r="D30" s="98"/>
      <c r="E30" s="98"/>
      <c r="F30" s="98"/>
      <c r="G30" s="98"/>
      <c r="H30" s="98"/>
      <c r="I30" s="98"/>
      <c r="J30" s="99"/>
      <c r="K30" s="114"/>
      <c r="L30" s="104"/>
      <c r="M30" s="104"/>
      <c r="N30" s="104"/>
      <c r="O30" s="104"/>
      <c r="P30" s="104"/>
      <c r="Q30" s="105"/>
      <c r="R30" s="100"/>
      <c r="S30" s="110" t="str">
        <f>IF(AND(T30&lt;&gt;"",V30&lt;&gt;""),IF(T30&gt;V30,"↑","↓"),"")</f>
        <v>↓</v>
      </c>
      <c r="T30" s="111">
        <v>8</v>
      </c>
      <c r="U30" s="112" t="s">
        <v>64</v>
      </c>
      <c r="V30" s="111">
        <v>15</v>
      </c>
    </row>
    <row r="31" spans="2:44" ht="11.25" customHeight="1">
      <c r="B31" s="97"/>
      <c r="C31" s="103"/>
      <c r="D31" s="104" t="s">
        <v>76</v>
      </c>
      <c r="E31" s="104"/>
      <c r="F31" s="104"/>
      <c r="G31" s="104"/>
      <c r="H31" s="104"/>
      <c r="I31" s="104"/>
      <c r="J31" s="105"/>
      <c r="K31" s="116"/>
      <c r="L31" s="117"/>
      <c r="M31" s="117"/>
      <c r="N31" s="117"/>
      <c r="O31" s="117"/>
      <c r="P31" s="117"/>
      <c r="Q31" s="118"/>
      <c r="R31" s="100"/>
      <c r="S31" s="110" t="str">
        <f>IF(AND(T31&lt;&gt;"",V31&lt;&gt;""),IF(T31&gt;V31,"↑","↓"),"")</f>
        <v/>
      </c>
      <c r="T31" s="111"/>
      <c r="U31" s="112" t="s">
        <v>64</v>
      </c>
      <c r="V31" s="111"/>
    </row>
    <row r="32" spans="2:44" ht="5.25" customHeight="1">
      <c r="D32" s="104"/>
      <c r="E32" s="104"/>
      <c r="F32" s="104"/>
      <c r="G32" s="104"/>
      <c r="H32" s="104"/>
      <c r="I32" s="104"/>
      <c r="J32" s="105"/>
      <c r="K32" s="114"/>
      <c r="L32" s="95"/>
      <c r="M32" s="119"/>
      <c r="N32" s="95"/>
      <c r="O32" s="95"/>
      <c r="P32" s="95"/>
      <c r="Q32" s="95"/>
      <c r="R32" s="100"/>
    </row>
    <row r="33" spans="1:27" ht="11.25" customHeight="1">
      <c r="D33" s="104" t="s">
        <v>47</v>
      </c>
      <c r="E33" s="104"/>
      <c r="F33" s="104"/>
      <c r="G33" s="104"/>
      <c r="H33" s="104"/>
      <c r="I33" s="104"/>
      <c r="J33" s="105"/>
      <c r="K33" s="114"/>
      <c r="L33" s="110" t="str">
        <f>IF(AND(M33&lt;&gt;"",O33&lt;&gt;""),IF(M33&gt;O33,"↑","↓"),"")</f>
        <v>↓</v>
      </c>
      <c r="M33" s="111">
        <v>13</v>
      </c>
      <c r="N33" s="112" t="s">
        <v>64</v>
      </c>
      <c r="O33" s="111">
        <v>15</v>
      </c>
    </row>
    <row r="34" spans="1:27" ht="11.25" customHeight="1">
      <c r="B34" s="189" t="s">
        <v>231</v>
      </c>
      <c r="C34" s="192" t="s">
        <v>112</v>
      </c>
      <c r="D34" s="117"/>
      <c r="E34" s="117"/>
      <c r="F34" s="117"/>
      <c r="G34" s="117"/>
      <c r="H34" s="117"/>
      <c r="I34" s="117"/>
      <c r="J34" s="118"/>
      <c r="K34" s="114"/>
      <c r="L34" s="110" t="str">
        <f>IF(AND(M34&lt;&gt;"",O34&lt;&gt;""),IF(M34&gt;O34,"↑","↓"),"")</f>
        <v>↓</v>
      </c>
      <c r="M34" s="111">
        <v>14</v>
      </c>
      <c r="N34" s="112" t="s">
        <v>64</v>
      </c>
      <c r="O34" s="111">
        <v>16</v>
      </c>
    </row>
    <row r="35" spans="1:27" ht="5.25" customHeight="1">
      <c r="B35" s="190"/>
      <c r="C35" s="193"/>
      <c r="D35" s="122"/>
      <c r="E35" s="114"/>
      <c r="F35" s="114"/>
      <c r="G35" s="114"/>
      <c r="H35" s="122"/>
      <c r="I35" s="122"/>
      <c r="J35" s="122"/>
      <c r="K35" s="114"/>
      <c r="L35" s="112"/>
      <c r="M35" s="111"/>
      <c r="N35" s="112"/>
      <c r="O35" s="111"/>
    </row>
    <row r="36" spans="1:27" ht="11.25" customHeight="1">
      <c r="B36" s="191"/>
      <c r="C36" s="194"/>
      <c r="L36" s="110" t="str">
        <f>IF(AND(M36&lt;&gt;"",O36&lt;&gt;""),IF(M36&gt;O36,"↑","↓"),"")</f>
        <v/>
      </c>
      <c r="M36" s="111"/>
      <c r="N36" s="112" t="s">
        <v>64</v>
      </c>
      <c r="O36" s="111"/>
      <c r="AA36" s="128"/>
    </row>
    <row r="37" spans="1:27" ht="12" customHeight="1">
      <c r="A37" s="89" t="s">
        <v>69</v>
      </c>
      <c r="B37" s="97"/>
      <c r="C37" s="103"/>
      <c r="AA37" s="91"/>
    </row>
    <row r="38" spans="1:27" ht="12" customHeight="1">
      <c r="AA38" s="91"/>
    </row>
    <row r="39" spans="1:27" ht="12" customHeight="1">
      <c r="AA39" s="91"/>
    </row>
    <row r="40" spans="1:27" ht="12" customHeight="1">
      <c r="AA40" s="91"/>
    </row>
    <row r="41" spans="1:27" ht="12" customHeight="1">
      <c r="AA41" s="91"/>
    </row>
  </sheetData>
  <mergeCells count="15">
    <mergeCell ref="B28:B30"/>
    <mergeCell ref="C28:C30"/>
    <mergeCell ref="B34:B36"/>
    <mergeCell ref="C34:C36"/>
    <mergeCell ref="F16:J16"/>
    <mergeCell ref="B17:B19"/>
    <mergeCell ref="C17:C19"/>
    <mergeCell ref="AB18:AR23"/>
    <mergeCell ref="B23:B25"/>
    <mergeCell ref="C23:C25"/>
    <mergeCell ref="B6:B8"/>
    <mergeCell ref="C6:C8"/>
    <mergeCell ref="AA6:AQ12"/>
    <mergeCell ref="B11:B13"/>
    <mergeCell ref="C11:C13"/>
  </mergeCells>
  <phoneticPr fontId="14"/>
  <conditionalFormatting sqref="D24:R24 R25:R26">
    <cfRule type="expression" dxfId="29" priority="1" stopIfTrue="1">
      <formula>COUNTIF($S$28:$S$31,"↑")&gt;=2</formula>
    </cfRule>
  </conditionalFormatting>
  <conditionalFormatting sqref="D29:K29 K30:K31">
    <cfRule type="expression" dxfId="28" priority="2" stopIfTrue="1">
      <formula>COUNTIF($L$33:$L$36,"↑")&gt;=2</formula>
    </cfRule>
  </conditionalFormatting>
  <conditionalFormatting sqref="D35:K35 K33:K34">
    <cfRule type="expression" dxfId="27" priority="3" stopIfTrue="1">
      <formula>COUNTIF($L$33:$L$36,"↓")&gt;=2</formula>
    </cfRule>
  </conditionalFormatting>
  <conditionalFormatting sqref="K32:Q32">
    <cfRule type="expression" dxfId="26" priority="4" stopIfTrue="1">
      <formula>OR(COUNTIF($L$33:$L$36,"↑")&gt;=2,COUNTIF($L$33:$L$36,"↓")&gt;=2)</formula>
    </cfRule>
  </conditionalFormatting>
  <conditionalFormatting sqref="R28:R32">
    <cfRule type="expression" dxfId="25" priority="5" stopIfTrue="1">
      <formula>COUNTIF($S$28:$S$31,"↓")&gt;=2</formula>
    </cfRule>
  </conditionalFormatting>
  <conditionalFormatting sqref="R27:V27">
    <cfRule type="expression" dxfId="24" priority="6" stopIfTrue="1">
      <formula>OR(COUNTIF($S$28:$S$31,"↑")&gt;=2,COUNTIF($S$28:$S$31,"↓")&gt;=2)</formula>
    </cfRule>
  </conditionalFormatting>
  <conditionalFormatting sqref="W22:W27">
    <cfRule type="expression" dxfId="23" priority="7" stopIfTrue="1">
      <formula>COUNTIF($X$22:$X$25,"↓")&gt;=2</formula>
    </cfRule>
  </conditionalFormatting>
  <conditionalFormatting sqref="W10:W20">
    <cfRule type="expression" dxfId="22" priority="8" stopIfTrue="1">
      <formula>COUNTIF($X$22:$X$25,"↑")&gt;=2</formula>
    </cfRule>
  </conditionalFormatting>
  <conditionalFormatting sqref="W21:AA21">
    <cfRule type="expression" dxfId="21" priority="9" stopIfTrue="1">
      <formula>OR(COUNTIF($X$22:$X$25,"↑")&gt;=2,COUNTIF($X$22:$X$25,"↓")&gt;=2)</formula>
    </cfRule>
  </conditionalFormatting>
  <conditionalFormatting sqref="D7:R7 R8:R9">
    <cfRule type="expression" dxfId="20" priority="10" stopIfTrue="1">
      <formula>COUNTIF($S$11:$S$14,"↑")&gt;=2</formula>
    </cfRule>
  </conditionalFormatting>
  <conditionalFormatting sqref="D12:K12 K13:K14">
    <cfRule type="expression" dxfId="19" priority="11" stopIfTrue="1">
      <formula>COUNTIF($L$16:$L$19,"↑")&gt;=2</formula>
    </cfRule>
  </conditionalFormatting>
  <conditionalFormatting sqref="D18:K18 K16:K17">
    <cfRule type="expression" dxfId="18" priority="12" stopIfTrue="1">
      <formula>COUNTIF($L$16:$L$19,"↓")&gt;=2</formula>
    </cfRule>
  </conditionalFormatting>
  <conditionalFormatting sqref="K15:Q15">
    <cfRule type="expression" dxfId="17" priority="13" stopIfTrue="1">
      <formula>OR(COUNTIF($L$16:$L$19,"↑")&gt;=2,COUNTIF($L$16:$L$19,"↓")&gt;=2)</formula>
    </cfRule>
  </conditionalFormatting>
  <conditionalFormatting sqref="R11:R15">
    <cfRule type="expression" dxfId="16" priority="14" stopIfTrue="1">
      <formula>COUNTIF($S$11:$S$14,"↓")&gt;=2</formula>
    </cfRule>
  </conditionalFormatting>
  <conditionalFormatting sqref="R10:V10">
    <cfRule type="expression" dxfId="15" priority="15" stopIfTrue="1">
      <formula>OR(COUNTIF($S$11:$S$14,"↑")&gt;=2,COUNTIF($S$11:$S$14,"↓")&gt;=2)</formula>
    </cfRule>
  </conditionalFormatting>
  <dataValidations count="1">
    <dataValidation type="whole" allowBlank="1" showInputMessage="1" showErrorMessage="1" sqref="T11:T14 AA22:AA25 Y22:Y25 V28:V31 T28:T31 O33:O36 M33:M36 O16:O19 M16:M19 V11:V14">
      <formula1>0</formula1>
      <formula2>17</formula2>
    </dataValidation>
  </dataValidations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35" orientation="landscape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AR41"/>
  <sheetViews>
    <sheetView zoomScaleNormal="100" workbookViewId="0"/>
  </sheetViews>
  <sheetFormatPr defaultRowHeight="12"/>
  <cols>
    <col min="1" max="1" width="2.25" style="89" customWidth="1"/>
    <col min="2" max="2" width="20" style="89" customWidth="1"/>
    <col min="3" max="3" width="8.625" style="90" customWidth="1"/>
    <col min="4" max="10" width="2" style="89" customWidth="1"/>
    <col min="11" max="11" width="0.875" style="89" customWidth="1"/>
    <col min="12" max="13" width="2.5" style="89" customWidth="1"/>
    <col min="14" max="14" width="2.25" style="89" customWidth="1"/>
    <col min="15" max="17" width="2.5" style="89" customWidth="1"/>
    <col min="18" max="18" width="0.875" style="89" customWidth="1"/>
    <col min="19" max="19" width="1.875" style="89" customWidth="1"/>
    <col min="20" max="20" width="2.25" style="89" customWidth="1"/>
    <col min="21" max="21" width="1.875" style="89" customWidth="1"/>
    <col min="22" max="22" width="2.25" style="89" customWidth="1"/>
    <col min="23" max="23" width="0.875" style="89" customWidth="1"/>
    <col min="24" max="24" width="1.875" style="89" customWidth="1"/>
    <col min="25" max="25" width="2.25" style="89" customWidth="1"/>
    <col min="26" max="26" width="1.875" style="89" customWidth="1"/>
    <col min="27" max="27" width="2.25" style="89" customWidth="1"/>
    <col min="28" max="53" width="1.5" style="89" customWidth="1"/>
    <col min="54" max="16384" width="9" style="89"/>
  </cols>
  <sheetData>
    <row r="2" spans="2:43" ht="12" customHeight="1">
      <c r="AA2" s="91"/>
    </row>
    <row r="3" spans="2:43" ht="12" customHeight="1">
      <c r="AA3" s="91"/>
    </row>
    <row r="4" spans="2:43" ht="12" customHeight="1">
      <c r="AA4" s="91"/>
    </row>
    <row r="5" spans="2:43" ht="12" customHeight="1">
      <c r="AA5" s="91"/>
    </row>
    <row r="6" spans="2:43" ht="12" customHeight="1">
      <c r="B6" s="189" t="s">
        <v>232</v>
      </c>
      <c r="C6" s="192" t="s">
        <v>101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3"/>
      <c r="AA6" s="195" t="s">
        <v>98</v>
      </c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</row>
    <row r="7" spans="2:43" ht="5.25" customHeight="1">
      <c r="B7" s="190"/>
      <c r="C7" s="193"/>
      <c r="D7" s="94"/>
      <c r="E7" s="94"/>
      <c r="F7" s="94"/>
      <c r="G7" s="94"/>
      <c r="H7" s="94"/>
      <c r="I7" s="94"/>
      <c r="J7" s="94"/>
      <c r="K7" s="94"/>
      <c r="L7" s="94"/>
      <c r="M7" s="95"/>
      <c r="N7" s="95"/>
      <c r="O7" s="95"/>
      <c r="P7" s="95"/>
      <c r="Q7" s="95"/>
      <c r="R7" s="95"/>
      <c r="S7" s="96"/>
      <c r="T7" s="96"/>
      <c r="U7" s="96"/>
      <c r="V7" s="96"/>
      <c r="W7" s="93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</row>
    <row r="8" spans="2:43" ht="11.25" customHeight="1">
      <c r="B8" s="191"/>
      <c r="C8" s="194"/>
      <c r="D8" s="97"/>
      <c r="E8" s="97"/>
      <c r="F8" s="97"/>
      <c r="G8" s="97"/>
      <c r="H8" s="97"/>
      <c r="I8" s="97"/>
      <c r="J8" s="97"/>
      <c r="K8" s="97"/>
      <c r="L8" s="98"/>
      <c r="M8" s="98"/>
      <c r="N8" s="98"/>
      <c r="O8" s="98"/>
      <c r="P8" s="98"/>
      <c r="Q8" s="99"/>
      <c r="R8" s="100"/>
      <c r="S8" s="101"/>
      <c r="T8" s="101"/>
      <c r="U8" s="101"/>
      <c r="V8" s="101"/>
      <c r="W8" s="92"/>
      <c r="X8" s="102"/>
      <c r="Y8" s="102"/>
      <c r="Z8" s="102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</row>
    <row r="9" spans="2:43" ht="11.25" customHeight="1">
      <c r="B9" s="97"/>
      <c r="C9" s="103"/>
      <c r="D9" s="93"/>
      <c r="E9" s="93"/>
      <c r="F9" s="93"/>
      <c r="G9" s="93"/>
      <c r="H9" s="93"/>
      <c r="I9" s="93"/>
      <c r="J9" s="93"/>
      <c r="K9" s="93"/>
      <c r="L9" s="104" t="s">
        <v>93</v>
      </c>
      <c r="M9" s="104"/>
      <c r="N9" s="104"/>
      <c r="O9" s="104"/>
      <c r="P9" s="104"/>
      <c r="Q9" s="105"/>
      <c r="R9" s="100"/>
      <c r="S9" s="101"/>
      <c r="T9" s="101"/>
      <c r="U9" s="101"/>
      <c r="V9" s="101"/>
      <c r="W9" s="92"/>
      <c r="X9" s="102"/>
      <c r="Y9" s="102"/>
      <c r="Z9" s="102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</row>
    <row r="10" spans="2:43" ht="5.25" customHeight="1">
      <c r="D10" s="93"/>
      <c r="E10" s="93"/>
      <c r="F10" s="93"/>
      <c r="G10" s="93"/>
      <c r="H10" s="93"/>
      <c r="I10" s="93"/>
      <c r="J10" s="93"/>
      <c r="K10" s="93"/>
      <c r="L10" s="104"/>
      <c r="M10" s="104"/>
      <c r="N10" s="104"/>
      <c r="O10" s="104"/>
      <c r="P10" s="104"/>
      <c r="Q10" s="105"/>
      <c r="R10" s="106"/>
      <c r="S10" s="107"/>
      <c r="T10" s="108"/>
      <c r="U10" s="107"/>
      <c r="V10" s="107"/>
      <c r="W10" s="95"/>
      <c r="X10" s="109"/>
      <c r="Y10" s="109"/>
      <c r="Z10" s="109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</row>
    <row r="11" spans="2:43" ht="11.25" customHeight="1">
      <c r="B11" s="189" t="s">
        <v>233</v>
      </c>
      <c r="C11" s="192" t="s">
        <v>103</v>
      </c>
      <c r="D11" s="93"/>
      <c r="E11" s="93"/>
      <c r="F11" s="93"/>
      <c r="G11" s="93"/>
      <c r="H11" s="93"/>
      <c r="I11" s="93"/>
      <c r="J11" s="93"/>
      <c r="K11" s="93"/>
      <c r="L11" s="104" t="s">
        <v>43</v>
      </c>
      <c r="M11" s="104"/>
      <c r="N11" s="104"/>
      <c r="O11" s="104"/>
      <c r="P11" s="104"/>
      <c r="Q11" s="105"/>
      <c r="R11" s="100"/>
      <c r="S11" s="110" t="str">
        <f>IF(AND(T11&lt;&gt;"",V11&lt;&gt;""),IF(T11&gt;V11,"↑","↓"),"")</f>
        <v>↑</v>
      </c>
      <c r="T11" s="111">
        <v>15</v>
      </c>
      <c r="U11" s="112" t="s">
        <v>64</v>
      </c>
      <c r="V11" s="111">
        <v>6</v>
      </c>
      <c r="W11" s="113"/>
      <c r="X11" s="102"/>
      <c r="Y11" s="102"/>
      <c r="Z11" s="102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</row>
    <row r="12" spans="2:43" ht="5.25" customHeight="1">
      <c r="B12" s="190"/>
      <c r="C12" s="193"/>
      <c r="D12" s="114"/>
      <c r="E12" s="94"/>
      <c r="F12" s="94"/>
      <c r="G12" s="94"/>
      <c r="H12" s="114"/>
      <c r="I12" s="114"/>
      <c r="J12" s="114"/>
      <c r="K12" s="114"/>
      <c r="L12" s="104"/>
      <c r="M12" s="104"/>
      <c r="N12" s="104"/>
      <c r="O12" s="104"/>
      <c r="P12" s="104"/>
      <c r="Q12" s="105"/>
      <c r="R12" s="100"/>
      <c r="S12" s="112"/>
      <c r="T12" s="111"/>
      <c r="U12" s="112"/>
      <c r="V12" s="111"/>
      <c r="W12" s="113"/>
      <c r="X12" s="102"/>
      <c r="Y12" s="102"/>
      <c r="Z12" s="102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</row>
    <row r="13" spans="2:43" ht="11.25" customHeight="1">
      <c r="B13" s="191"/>
      <c r="C13" s="194"/>
      <c r="D13" s="98"/>
      <c r="E13" s="98"/>
      <c r="F13" s="98"/>
      <c r="G13" s="98"/>
      <c r="H13" s="98"/>
      <c r="I13" s="98"/>
      <c r="J13" s="99"/>
      <c r="K13" s="114"/>
      <c r="L13" s="104"/>
      <c r="M13" s="104"/>
      <c r="N13" s="104"/>
      <c r="O13" s="104"/>
      <c r="P13" s="104"/>
      <c r="Q13" s="105"/>
      <c r="R13" s="100"/>
      <c r="S13" s="110" t="str">
        <f>IF(AND(T13&lt;&gt;"",V13&lt;&gt;""),IF(T13&gt;V13,"↑","↓"),"")</f>
        <v>↑</v>
      </c>
      <c r="T13" s="111">
        <v>15</v>
      </c>
      <c r="U13" s="112" t="s">
        <v>64</v>
      </c>
      <c r="V13" s="111">
        <v>7</v>
      </c>
      <c r="W13" s="113"/>
      <c r="X13" s="102"/>
      <c r="Y13" s="102"/>
      <c r="Z13" s="102"/>
      <c r="AA13" s="115"/>
    </row>
    <row r="14" spans="2:43" ht="11.25" customHeight="1">
      <c r="B14" s="97"/>
      <c r="C14" s="103"/>
      <c r="D14" s="104" t="s">
        <v>94</v>
      </c>
      <c r="E14" s="104"/>
      <c r="F14" s="104"/>
      <c r="G14" s="104"/>
      <c r="H14" s="104"/>
      <c r="I14" s="104"/>
      <c r="J14" s="105"/>
      <c r="K14" s="116"/>
      <c r="L14" s="117"/>
      <c r="M14" s="117"/>
      <c r="N14" s="117"/>
      <c r="O14" s="117"/>
      <c r="P14" s="117"/>
      <c r="Q14" s="118"/>
      <c r="R14" s="100"/>
      <c r="S14" s="110" t="str">
        <f>IF(AND(T14&lt;&gt;"",V14&lt;&gt;""),IF(T14&gt;V14,"↑","↓"),"")</f>
        <v/>
      </c>
      <c r="T14" s="111"/>
      <c r="U14" s="112" t="s">
        <v>64</v>
      </c>
      <c r="V14" s="111"/>
      <c r="W14" s="113"/>
      <c r="X14" s="102"/>
      <c r="Y14" s="102"/>
      <c r="Z14" s="102"/>
      <c r="AA14" s="115"/>
    </row>
    <row r="15" spans="2:43" ht="5.25" customHeight="1">
      <c r="D15" s="104"/>
      <c r="E15" s="104"/>
      <c r="F15" s="104"/>
      <c r="G15" s="104"/>
      <c r="H15" s="104"/>
      <c r="I15" s="104"/>
      <c r="J15" s="105"/>
      <c r="K15" s="114"/>
      <c r="L15" s="95"/>
      <c r="M15" s="119"/>
      <c r="N15" s="95"/>
      <c r="O15" s="95"/>
      <c r="P15" s="95"/>
      <c r="Q15" s="95"/>
      <c r="R15" s="100"/>
      <c r="W15" s="120"/>
      <c r="X15" s="93"/>
      <c r="Y15" s="93"/>
      <c r="Z15" s="93"/>
      <c r="AA15" s="115"/>
    </row>
    <row r="16" spans="2:43" ht="11.25" customHeight="1">
      <c r="D16" s="104" t="s">
        <v>92</v>
      </c>
      <c r="E16" s="104"/>
      <c r="F16" s="196" t="str">
        <f>$B$23</f>
        <v>アミューズ</v>
      </c>
      <c r="G16" s="196"/>
      <c r="H16" s="196"/>
      <c r="I16" s="196"/>
      <c r="J16" s="197"/>
      <c r="K16" s="114"/>
      <c r="L16" s="110" t="str">
        <f>IF(AND(M16&lt;&gt;"",O16&lt;&gt;""),IF(M16&gt;O16,"↑","↓"),"")</f>
        <v>↓</v>
      </c>
      <c r="M16" s="111">
        <v>10</v>
      </c>
      <c r="N16" s="112" t="s">
        <v>64</v>
      </c>
      <c r="O16" s="111">
        <v>15</v>
      </c>
      <c r="W16" s="121"/>
      <c r="X16" s="93"/>
      <c r="Y16" s="93"/>
      <c r="Z16" s="93"/>
      <c r="AA16" s="115"/>
    </row>
    <row r="17" spans="2:44" ht="11.25" customHeight="1">
      <c r="B17" s="189" t="s">
        <v>234</v>
      </c>
      <c r="C17" s="192" t="s">
        <v>105</v>
      </c>
      <c r="D17" s="117"/>
      <c r="E17" s="117"/>
      <c r="F17" s="117"/>
      <c r="G17" s="117"/>
      <c r="H17" s="117"/>
      <c r="I17" s="117"/>
      <c r="J17" s="118"/>
      <c r="K17" s="114"/>
      <c r="L17" s="110" t="str">
        <f>IF(AND(M17&lt;&gt;"",O17&lt;&gt;""),IF(M17&gt;O17,"↑","↓"),"")</f>
        <v>↑</v>
      </c>
      <c r="M17" s="111">
        <v>15</v>
      </c>
      <c r="N17" s="112" t="s">
        <v>64</v>
      </c>
      <c r="O17" s="111">
        <v>9</v>
      </c>
      <c r="W17" s="120"/>
      <c r="X17" s="93"/>
      <c r="Y17" s="93"/>
      <c r="Z17" s="93"/>
      <c r="AA17" s="93"/>
    </row>
    <row r="18" spans="2:44" ht="5.25" customHeight="1">
      <c r="B18" s="190"/>
      <c r="C18" s="193"/>
      <c r="D18" s="122"/>
      <c r="E18" s="114"/>
      <c r="F18" s="114"/>
      <c r="G18" s="114"/>
      <c r="H18" s="122"/>
      <c r="I18" s="122"/>
      <c r="J18" s="122"/>
      <c r="K18" s="114"/>
      <c r="L18" s="112"/>
      <c r="M18" s="111"/>
      <c r="N18" s="112"/>
      <c r="O18" s="111"/>
      <c r="W18" s="120"/>
      <c r="X18" s="93"/>
      <c r="Y18" s="93"/>
      <c r="Z18" s="93"/>
      <c r="AA18" s="93"/>
      <c r="AB18" s="180" t="s">
        <v>186</v>
      </c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2:44" ht="11.25" customHeight="1">
      <c r="B19" s="191"/>
      <c r="C19" s="194"/>
      <c r="L19" s="110" t="str">
        <f>IF(AND(M19&lt;&gt;"",O19&lt;&gt;""),IF(M19&gt;O19,"↑","↓"),"")</f>
        <v>↓</v>
      </c>
      <c r="M19" s="111">
        <v>15</v>
      </c>
      <c r="N19" s="112" t="s">
        <v>64</v>
      </c>
      <c r="O19" s="111">
        <v>17</v>
      </c>
      <c r="W19" s="120"/>
      <c r="X19" s="93"/>
      <c r="Y19" s="93"/>
      <c r="Z19" s="93"/>
      <c r="AA19" s="93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2:44" ht="11.25" customHeight="1">
      <c r="B20" s="97"/>
      <c r="C20" s="103"/>
      <c r="D20" s="93"/>
      <c r="E20" s="93"/>
      <c r="F20" s="93"/>
      <c r="G20" s="93"/>
      <c r="H20" s="93"/>
      <c r="I20" s="93"/>
      <c r="J20" s="93"/>
      <c r="K20" s="93"/>
      <c r="L20" s="92"/>
      <c r="M20" s="92"/>
      <c r="N20" s="92"/>
      <c r="O20" s="104" t="s">
        <v>95</v>
      </c>
      <c r="P20" s="104"/>
      <c r="Q20" s="104"/>
      <c r="R20" s="104"/>
      <c r="S20" s="104"/>
      <c r="T20" s="104"/>
      <c r="U20" s="104"/>
      <c r="V20" s="105"/>
      <c r="W20" s="107"/>
      <c r="X20" s="123"/>
      <c r="Y20" s="123"/>
      <c r="Z20" s="123"/>
      <c r="AA20" s="123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5"/>
    </row>
    <row r="21" spans="2:44" ht="5.25" customHeight="1">
      <c r="B21" s="93"/>
      <c r="C21" s="124"/>
      <c r="D21" s="93"/>
      <c r="E21" s="93"/>
      <c r="F21" s="93"/>
      <c r="G21" s="93"/>
      <c r="H21" s="93"/>
      <c r="I21" s="93"/>
      <c r="J21" s="93"/>
      <c r="K21" s="93"/>
      <c r="L21" s="92"/>
      <c r="M21" s="92"/>
      <c r="N21" s="92"/>
      <c r="O21" s="104"/>
      <c r="P21" s="104"/>
      <c r="Q21" s="104"/>
      <c r="R21" s="104"/>
      <c r="S21" s="104"/>
      <c r="T21" s="104"/>
      <c r="U21" s="104"/>
      <c r="V21" s="105"/>
      <c r="W21" s="114"/>
      <c r="X21" s="114"/>
      <c r="Y21" s="119"/>
      <c r="Z21" s="114"/>
      <c r="AA21" s="114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5"/>
    </row>
    <row r="22" spans="2:44" ht="11.25" customHeight="1">
      <c r="C22" s="125" t="s">
        <v>42</v>
      </c>
      <c r="L22" s="92"/>
      <c r="M22" s="92"/>
      <c r="N22" s="92"/>
      <c r="O22" s="104" t="s">
        <v>45</v>
      </c>
      <c r="P22" s="104"/>
      <c r="Q22" s="104"/>
      <c r="R22" s="104"/>
      <c r="S22" s="104"/>
      <c r="T22" s="104"/>
      <c r="U22" s="104"/>
      <c r="V22" s="105"/>
      <c r="W22" s="94"/>
      <c r="X22" s="110" t="str">
        <f>IF(AND(Y22&lt;&gt;"",AA22&lt;&gt;""),IF(Y22&gt;AA22,"↑","↓"),"")</f>
        <v>↑</v>
      </c>
      <c r="Y22" s="111">
        <v>15</v>
      </c>
      <c r="Z22" s="112" t="s">
        <v>64</v>
      </c>
      <c r="AA22" s="111">
        <v>12</v>
      </c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5"/>
    </row>
    <row r="23" spans="2:44" ht="11.25" customHeight="1">
      <c r="B23" s="189" t="s">
        <v>235</v>
      </c>
      <c r="C23" s="192" t="s">
        <v>107</v>
      </c>
      <c r="L23" s="92"/>
      <c r="M23" s="92"/>
      <c r="N23" s="92"/>
      <c r="O23" s="104"/>
      <c r="P23" s="104"/>
      <c r="Q23" s="104"/>
      <c r="R23" s="104"/>
      <c r="S23" s="104"/>
      <c r="T23" s="104"/>
      <c r="U23" s="104"/>
      <c r="V23" s="105"/>
      <c r="W23" s="100"/>
      <c r="X23" s="110" t="str">
        <f>IF(AND(Y23&lt;&gt;"",AA23&lt;&gt;""),IF(Y23&gt;AA23,"↑","↓"),"")</f>
        <v>↓</v>
      </c>
      <c r="Y23" s="111">
        <v>13</v>
      </c>
      <c r="Z23" s="112" t="s">
        <v>64</v>
      </c>
      <c r="AA23" s="111">
        <v>15</v>
      </c>
      <c r="AB23" s="186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8"/>
    </row>
    <row r="24" spans="2:44" ht="5.25" customHeight="1">
      <c r="B24" s="190"/>
      <c r="C24" s="193"/>
      <c r="D24" s="94"/>
      <c r="E24" s="94"/>
      <c r="F24" s="94"/>
      <c r="G24" s="94"/>
      <c r="H24" s="94"/>
      <c r="I24" s="94"/>
      <c r="J24" s="94"/>
      <c r="K24" s="94"/>
      <c r="L24" s="94"/>
      <c r="M24" s="95"/>
      <c r="N24" s="95"/>
      <c r="O24" s="95"/>
      <c r="P24" s="95"/>
      <c r="Q24" s="95"/>
      <c r="R24" s="95"/>
      <c r="S24" s="96"/>
      <c r="T24" s="96"/>
      <c r="U24" s="96"/>
      <c r="V24" s="126"/>
      <c r="W24" s="94"/>
      <c r="X24" s="112"/>
      <c r="Y24" s="111"/>
      <c r="Z24" s="112"/>
      <c r="AA24" s="111"/>
    </row>
    <row r="25" spans="2:44" ht="11.25" customHeight="1">
      <c r="B25" s="191"/>
      <c r="C25" s="194"/>
      <c r="D25" s="97"/>
      <c r="E25" s="97"/>
      <c r="F25" s="97"/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9"/>
      <c r="R25" s="100"/>
      <c r="S25" s="101"/>
      <c r="T25" s="101"/>
      <c r="U25" s="101"/>
      <c r="V25" s="127"/>
      <c r="W25" s="94"/>
      <c r="X25" s="110" t="str">
        <f>IF(AND(Y25&lt;&gt;"",AA25&lt;&gt;""),IF(Y25&gt;AA25,"↑","↓"),"")</f>
        <v>↑</v>
      </c>
      <c r="Y25" s="111">
        <v>15</v>
      </c>
      <c r="Z25" s="112" t="s">
        <v>64</v>
      </c>
      <c r="AA25" s="111">
        <v>13</v>
      </c>
      <c r="AB25" s="128"/>
      <c r="AC25" s="128"/>
      <c r="AD25" s="128"/>
    </row>
    <row r="26" spans="2:44" ht="11.25" customHeight="1">
      <c r="B26" s="97"/>
      <c r="C26" s="103"/>
      <c r="D26" s="93"/>
      <c r="E26" s="93"/>
      <c r="F26" s="93"/>
      <c r="G26" s="93"/>
      <c r="H26" s="93"/>
      <c r="I26" s="93"/>
      <c r="J26" s="93"/>
      <c r="K26" s="93"/>
      <c r="L26" s="104" t="s">
        <v>96</v>
      </c>
      <c r="M26" s="104"/>
      <c r="N26" s="104"/>
      <c r="O26" s="104"/>
      <c r="P26" s="104"/>
      <c r="Q26" s="105"/>
      <c r="R26" s="100"/>
      <c r="S26" s="101"/>
      <c r="T26" s="101"/>
      <c r="U26" s="101"/>
      <c r="V26" s="127"/>
      <c r="W26" s="94"/>
    </row>
    <row r="27" spans="2:44" ht="5.25" customHeight="1">
      <c r="D27" s="93"/>
      <c r="E27" s="93"/>
      <c r="F27" s="93"/>
      <c r="G27" s="93"/>
      <c r="H27" s="93"/>
      <c r="I27" s="93"/>
      <c r="J27" s="93"/>
      <c r="K27" s="93"/>
      <c r="L27" s="104"/>
      <c r="M27" s="104"/>
      <c r="N27" s="104"/>
      <c r="O27" s="104"/>
      <c r="P27" s="104"/>
      <c r="Q27" s="105"/>
      <c r="R27" s="106"/>
      <c r="S27" s="107"/>
      <c r="T27" s="108"/>
      <c r="U27" s="107"/>
      <c r="V27" s="129"/>
      <c r="W27" s="94"/>
    </row>
    <row r="28" spans="2:44" ht="11.25" customHeight="1">
      <c r="B28" s="189" t="s">
        <v>236</v>
      </c>
      <c r="C28" s="192" t="s">
        <v>109</v>
      </c>
      <c r="D28" s="93"/>
      <c r="E28" s="93"/>
      <c r="F28" s="93"/>
      <c r="G28" s="93"/>
      <c r="H28" s="93"/>
      <c r="I28" s="93"/>
      <c r="J28" s="93"/>
      <c r="K28" s="93"/>
      <c r="L28" s="104" t="s">
        <v>46</v>
      </c>
      <c r="M28" s="104"/>
      <c r="N28" s="104"/>
      <c r="O28" s="104"/>
      <c r="P28" s="104"/>
      <c r="Q28" s="105"/>
      <c r="R28" s="100"/>
      <c r="S28" s="110" t="str">
        <f>IF(AND(T28&lt;&gt;"",V28&lt;&gt;""),IF(T28&gt;V28,"↑","↓"),"")</f>
        <v>↓</v>
      </c>
      <c r="T28" s="111">
        <v>8</v>
      </c>
      <c r="U28" s="112" t="s">
        <v>64</v>
      </c>
      <c r="V28" s="111">
        <v>15</v>
      </c>
    </row>
    <row r="29" spans="2:44" ht="5.25" customHeight="1">
      <c r="B29" s="190"/>
      <c r="C29" s="193"/>
      <c r="D29" s="114"/>
      <c r="E29" s="94"/>
      <c r="F29" s="94"/>
      <c r="G29" s="94"/>
      <c r="H29" s="114"/>
      <c r="I29" s="114"/>
      <c r="J29" s="114"/>
      <c r="K29" s="114"/>
      <c r="L29" s="104"/>
      <c r="M29" s="104"/>
      <c r="N29" s="104"/>
      <c r="O29" s="104"/>
      <c r="P29" s="104"/>
      <c r="Q29" s="105"/>
      <c r="R29" s="100"/>
      <c r="S29" s="112"/>
      <c r="T29" s="111"/>
      <c r="U29" s="112"/>
      <c r="V29" s="111"/>
    </row>
    <row r="30" spans="2:44" ht="11.25" customHeight="1">
      <c r="B30" s="191"/>
      <c r="C30" s="194"/>
      <c r="D30" s="98"/>
      <c r="E30" s="98"/>
      <c r="F30" s="98"/>
      <c r="G30" s="98"/>
      <c r="H30" s="98"/>
      <c r="I30" s="98"/>
      <c r="J30" s="99"/>
      <c r="K30" s="114"/>
      <c r="L30" s="104"/>
      <c r="M30" s="104"/>
      <c r="N30" s="104"/>
      <c r="O30" s="104"/>
      <c r="P30" s="104"/>
      <c r="Q30" s="105"/>
      <c r="R30" s="100"/>
      <c r="S30" s="110" t="str">
        <f>IF(AND(T30&lt;&gt;"",V30&lt;&gt;""),IF(T30&gt;V30,"↑","↓"),"")</f>
        <v>↓</v>
      </c>
      <c r="T30" s="111">
        <v>12</v>
      </c>
      <c r="U30" s="112" t="s">
        <v>64</v>
      </c>
      <c r="V30" s="111">
        <v>15</v>
      </c>
    </row>
    <row r="31" spans="2:44" ht="11.25" customHeight="1">
      <c r="B31" s="97"/>
      <c r="C31" s="103"/>
      <c r="D31" s="104" t="s">
        <v>97</v>
      </c>
      <c r="E31" s="104"/>
      <c r="F31" s="104"/>
      <c r="G31" s="104"/>
      <c r="H31" s="104"/>
      <c r="I31" s="104"/>
      <c r="J31" s="105"/>
      <c r="K31" s="116"/>
      <c r="L31" s="117"/>
      <c r="M31" s="117"/>
      <c r="N31" s="117"/>
      <c r="O31" s="117"/>
      <c r="P31" s="117"/>
      <c r="Q31" s="118"/>
      <c r="R31" s="100"/>
      <c r="S31" s="110" t="str">
        <f>IF(AND(T31&lt;&gt;"",V31&lt;&gt;""),IF(T31&gt;V31,"↑","↓"),"")</f>
        <v/>
      </c>
      <c r="T31" s="111"/>
      <c r="U31" s="112" t="s">
        <v>64</v>
      </c>
      <c r="V31" s="111"/>
    </row>
    <row r="32" spans="2:44" ht="5.25" customHeight="1">
      <c r="D32" s="104"/>
      <c r="E32" s="104"/>
      <c r="F32" s="104"/>
      <c r="G32" s="104"/>
      <c r="H32" s="104"/>
      <c r="I32" s="104"/>
      <c r="J32" s="105"/>
      <c r="K32" s="114"/>
      <c r="L32" s="95"/>
      <c r="M32" s="119"/>
      <c r="N32" s="95"/>
      <c r="O32" s="95"/>
      <c r="P32" s="95"/>
      <c r="Q32" s="95"/>
      <c r="R32" s="100"/>
    </row>
    <row r="33" spans="2:27" ht="11.25" customHeight="1">
      <c r="D33" s="104" t="s">
        <v>47</v>
      </c>
      <c r="E33" s="104"/>
      <c r="F33" s="104"/>
      <c r="G33" s="104"/>
      <c r="H33" s="104"/>
      <c r="I33" s="104"/>
      <c r="J33" s="105"/>
      <c r="K33" s="114"/>
      <c r="L33" s="110" t="str">
        <f>IF(AND(M33&lt;&gt;"",O33&lt;&gt;""),IF(M33&gt;O33,"↑","↓"),"")</f>
        <v>↑</v>
      </c>
      <c r="M33" s="111">
        <v>15</v>
      </c>
      <c r="N33" s="112" t="s">
        <v>64</v>
      </c>
      <c r="O33" s="111">
        <v>7</v>
      </c>
    </row>
    <row r="34" spans="2:27" ht="11.25" customHeight="1">
      <c r="B34" s="189" t="s">
        <v>237</v>
      </c>
      <c r="C34" s="192" t="s">
        <v>111</v>
      </c>
      <c r="D34" s="117"/>
      <c r="E34" s="117"/>
      <c r="F34" s="117"/>
      <c r="G34" s="117"/>
      <c r="H34" s="117"/>
      <c r="I34" s="117"/>
      <c r="J34" s="118"/>
      <c r="K34" s="114"/>
      <c r="L34" s="110" t="str">
        <f>IF(AND(M34&lt;&gt;"",O34&lt;&gt;""),IF(M34&gt;O34,"↑","↓"),"")</f>
        <v>↑</v>
      </c>
      <c r="M34" s="111">
        <v>15</v>
      </c>
      <c r="N34" s="112" t="s">
        <v>64</v>
      </c>
      <c r="O34" s="111">
        <v>5</v>
      </c>
    </row>
    <row r="35" spans="2:27" ht="5.25" customHeight="1">
      <c r="B35" s="190"/>
      <c r="C35" s="193"/>
      <c r="D35" s="122"/>
      <c r="E35" s="114"/>
      <c r="F35" s="114"/>
      <c r="G35" s="114"/>
      <c r="H35" s="122"/>
      <c r="I35" s="122"/>
      <c r="J35" s="122"/>
      <c r="K35" s="114"/>
      <c r="L35" s="112"/>
      <c r="M35" s="111"/>
      <c r="N35" s="112"/>
      <c r="O35" s="111"/>
    </row>
    <row r="36" spans="2:27" ht="11.25" customHeight="1">
      <c r="B36" s="191"/>
      <c r="C36" s="194"/>
      <c r="L36" s="110" t="str">
        <f>IF(AND(M36&lt;&gt;"",O36&lt;&gt;""),IF(M36&gt;O36,"↑","↓"),"")</f>
        <v/>
      </c>
      <c r="M36" s="111"/>
      <c r="N36" s="112" t="s">
        <v>64</v>
      </c>
      <c r="O36" s="111"/>
      <c r="AA36" s="128"/>
    </row>
    <row r="37" spans="2:27" ht="12" customHeight="1">
      <c r="B37" s="97"/>
      <c r="C37" s="103"/>
      <c r="AA37" s="91"/>
    </row>
    <row r="38" spans="2:27" ht="12" customHeight="1">
      <c r="AA38" s="91"/>
    </row>
    <row r="39" spans="2:27" ht="12" customHeight="1">
      <c r="AA39" s="91"/>
    </row>
    <row r="40" spans="2:27" ht="12" customHeight="1">
      <c r="AA40" s="91"/>
    </row>
    <row r="41" spans="2:27" ht="12" customHeight="1">
      <c r="AA41" s="91"/>
    </row>
  </sheetData>
  <mergeCells count="15">
    <mergeCell ref="B28:B30"/>
    <mergeCell ref="C28:C30"/>
    <mergeCell ref="B34:B36"/>
    <mergeCell ref="C34:C36"/>
    <mergeCell ref="F16:J16"/>
    <mergeCell ref="B17:B19"/>
    <mergeCell ref="C17:C19"/>
    <mergeCell ref="AB18:AR23"/>
    <mergeCell ref="B23:B25"/>
    <mergeCell ref="C23:C25"/>
    <mergeCell ref="B6:B8"/>
    <mergeCell ref="C6:C8"/>
    <mergeCell ref="AA6:AQ12"/>
    <mergeCell ref="B11:B13"/>
    <mergeCell ref="C11:C13"/>
  </mergeCells>
  <phoneticPr fontId="14"/>
  <conditionalFormatting sqref="D24:R24 R25:R26">
    <cfRule type="expression" dxfId="14" priority="1" stopIfTrue="1">
      <formula>COUNTIF($S$28:$S$31,"↑")&gt;=2</formula>
    </cfRule>
  </conditionalFormatting>
  <conditionalFormatting sqref="D29:K29 K30:K31">
    <cfRule type="expression" dxfId="13" priority="2" stopIfTrue="1">
      <formula>COUNTIF($L$33:$L$36,"↑")&gt;=2</formula>
    </cfRule>
  </conditionalFormatting>
  <conditionalFormatting sqref="D35:K35 K33:K34">
    <cfRule type="expression" dxfId="12" priority="3" stopIfTrue="1">
      <formula>COUNTIF($L$33:$L$36,"↓")&gt;=2</formula>
    </cfRule>
  </conditionalFormatting>
  <conditionalFormatting sqref="K32:Q32">
    <cfRule type="expression" dxfId="11" priority="4" stopIfTrue="1">
      <formula>OR(COUNTIF($L$33:$L$36,"↑")&gt;=2,COUNTIF($L$33:$L$36,"↓")&gt;=2)</formula>
    </cfRule>
  </conditionalFormatting>
  <conditionalFormatting sqref="R28:R32">
    <cfRule type="expression" dxfId="10" priority="5" stopIfTrue="1">
      <formula>COUNTIF($S$28:$S$31,"↓")&gt;=2</formula>
    </cfRule>
  </conditionalFormatting>
  <conditionalFormatting sqref="R27:V27">
    <cfRule type="expression" dxfId="9" priority="6" stopIfTrue="1">
      <formula>OR(COUNTIF($S$28:$S$31,"↑")&gt;=2,COUNTIF($S$28:$S$31,"↓")&gt;=2)</formula>
    </cfRule>
  </conditionalFormatting>
  <conditionalFormatting sqref="W22:W27">
    <cfRule type="expression" dxfId="8" priority="7" stopIfTrue="1">
      <formula>COUNTIF($X$22:$X$25,"↓")&gt;=2</formula>
    </cfRule>
  </conditionalFormatting>
  <conditionalFormatting sqref="W10:W20">
    <cfRule type="expression" dxfId="7" priority="8" stopIfTrue="1">
      <formula>COUNTIF($X$22:$X$25,"↑")&gt;=2</formula>
    </cfRule>
  </conditionalFormatting>
  <conditionalFormatting sqref="W21:AA21">
    <cfRule type="expression" dxfId="6" priority="9" stopIfTrue="1">
      <formula>OR(COUNTIF($X$22:$X$25,"↑")&gt;=2,COUNTIF($X$22:$X$25,"↓")&gt;=2)</formula>
    </cfRule>
  </conditionalFormatting>
  <conditionalFormatting sqref="D7:R7 R8:R9">
    <cfRule type="expression" dxfId="5" priority="10" stopIfTrue="1">
      <formula>COUNTIF($S$11:$S$14,"↑")&gt;=2</formula>
    </cfRule>
  </conditionalFormatting>
  <conditionalFormatting sqref="D12:K12 K13:K14">
    <cfRule type="expression" dxfId="4" priority="11" stopIfTrue="1">
      <formula>COUNTIF($L$16:$L$19,"↑")&gt;=2</formula>
    </cfRule>
  </conditionalFormatting>
  <conditionalFormatting sqref="D18:K18 K16:K17">
    <cfRule type="expression" dxfId="3" priority="12" stopIfTrue="1">
      <formula>COUNTIF($L$16:$L$19,"↓")&gt;=2</formula>
    </cfRule>
  </conditionalFormatting>
  <conditionalFormatting sqref="K15:Q15">
    <cfRule type="expression" dxfId="2" priority="13" stopIfTrue="1">
      <formula>OR(COUNTIF($L$16:$L$19,"↑")&gt;=2,COUNTIF($L$16:$L$19,"↓")&gt;=2)</formula>
    </cfRule>
  </conditionalFormatting>
  <conditionalFormatting sqref="R11:R15">
    <cfRule type="expression" dxfId="1" priority="14" stopIfTrue="1">
      <formula>COUNTIF($S$11:$S$14,"↓")&gt;=2</formula>
    </cfRule>
  </conditionalFormatting>
  <conditionalFormatting sqref="R10:V10">
    <cfRule type="expression" dxfId="0" priority="15" stopIfTrue="1">
      <formula>OR(COUNTIF($S$11:$S$14,"↑")&gt;=2,COUNTIF($S$11:$S$14,"↓")&gt;=2)</formula>
    </cfRule>
  </conditionalFormatting>
  <dataValidations count="1">
    <dataValidation type="whole" allowBlank="1" showInputMessage="1" showErrorMessage="1" sqref="T11:T14 AA22:AA25 Y22:Y25 V28:V31 T28:T31 O33:O36 M33:M36 O16:O19 M16:M19 V11:V14">
      <formula1>0</formula1>
      <formula2>17</formula2>
    </dataValidation>
  </dataValidations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35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customWidth="1"/>
    <col min="5" max="8" width="5.75" customWidth="1"/>
    <col min="9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9.375" customWidth="1"/>
    <col min="25" max="25" width="8.125" customWidth="1"/>
    <col min="26" max="256" width="17.875" customWidth="1"/>
  </cols>
  <sheetData>
    <row r="1" spans="1:23" ht="24.75" thickBot="1">
      <c r="A1" s="1"/>
      <c r="B1" s="2"/>
      <c r="C1" s="2"/>
      <c r="D1" s="2"/>
      <c r="E1" s="166" t="s">
        <v>0</v>
      </c>
      <c r="F1" s="166"/>
      <c r="G1" s="1" t="s">
        <v>1</v>
      </c>
      <c r="H1" s="3"/>
      <c r="I1" s="3"/>
      <c r="J1" s="3"/>
      <c r="K1" s="4"/>
    </row>
    <row r="2" spans="1:23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3" ht="14.25" thickBot="1">
      <c r="A3" s="144" t="s">
        <v>6</v>
      </c>
      <c r="B3" s="146" t="str">
        <f>$M$5</f>
        <v>風</v>
      </c>
      <c r="C3" s="146">
        <f>IF(D3=2,1,0)</f>
        <v>0</v>
      </c>
      <c r="D3" s="149">
        <f>IF(E3&gt;G3,1,0)+IF(E4&gt;G4,1,0)+IF(E5&gt;G5,1,0)</f>
        <v>0</v>
      </c>
      <c r="E3" s="10">
        <v>12</v>
      </c>
      <c r="F3" s="167" t="s">
        <v>7</v>
      </c>
      <c r="G3" s="5">
        <v>15</v>
      </c>
      <c r="H3" s="155">
        <f>IF(E3&lt;G3,1,0)+IF(E4&lt;G4,1,0)+IF(E5&lt;G5,1,0)</f>
        <v>2</v>
      </c>
      <c r="I3" s="141">
        <f>IF(H3=2,1,0)</f>
        <v>1</v>
      </c>
      <c r="J3" s="168" t="str">
        <f>$M$6</f>
        <v>ＮＡＰＯＬＥＥＯＮ</v>
      </c>
      <c r="K3" s="138" t="str">
        <f>$M$7</f>
        <v>ディライト</v>
      </c>
    </row>
    <row r="4" spans="1:23">
      <c r="A4" s="144"/>
      <c r="B4" s="147"/>
      <c r="C4" s="147"/>
      <c r="D4" s="149"/>
      <c r="E4" s="11">
        <v>14</v>
      </c>
      <c r="F4" s="152"/>
      <c r="G4" s="6">
        <v>15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3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参加チーム!B3</f>
        <v>風</v>
      </c>
      <c r="N5" s="24">
        <f>SUM(C3,I12,C24,I30,C39)</f>
        <v>2</v>
      </c>
      <c r="O5" s="24">
        <f>SUM(I3,C12,I24,C30,I39)</f>
        <v>1</v>
      </c>
      <c r="P5" s="24">
        <f>SUM(D3,H12,D24,H30,D39)</f>
        <v>6</v>
      </c>
      <c r="Q5" s="24">
        <f>SUM(H3,D12,H24,D30,H39)</f>
        <v>4</v>
      </c>
      <c r="R5" s="28">
        <f>P5/(P5+Q5)*100</f>
        <v>60</v>
      </c>
      <c r="S5" s="24">
        <f>SUM(E3:E5,G12:G14,E24:E26,G30:G32,E39:E41)</f>
        <v>140</v>
      </c>
      <c r="T5" s="24">
        <f>SUM(G3:G5,E12:E14,G24:G26,E30:E32,G39:G41)</f>
        <v>131</v>
      </c>
      <c r="U5" s="24">
        <f>S5/T5</f>
        <v>1.0687022900763359</v>
      </c>
      <c r="V5" s="24">
        <f>N5*10+R5+U5</f>
        <v>81.068702290076331</v>
      </c>
      <c r="W5" s="25">
        <f>RANK(V5,$V$5:$V$10)</f>
        <v>3</v>
      </c>
    </row>
    <row r="6" spans="1:23">
      <c r="A6" s="143" t="s">
        <v>8</v>
      </c>
      <c r="B6" s="146" t="str">
        <f>$M$7</f>
        <v>ディライト</v>
      </c>
      <c r="C6" s="146">
        <f t="shared" ref="C6" si="0">IF(D6=2,1,0)</f>
        <v>0</v>
      </c>
      <c r="D6" s="149">
        <f>IF(E6&gt;G6,1,0)+IF(E7&gt;G7,1,0)+IF(E8&gt;G8,1,0)</f>
        <v>0</v>
      </c>
      <c r="E6" s="13">
        <v>10</v>
      </c>
      <c r="F6" s="151" t="s">
        <v>7</v>
      </c>
      <c r="G6" s="8">
        <v>15</v>
      </c>
      <c r="H6" s="155">
        <f t="shared" ref="H6" si="1">IF(E6&lt;G6,1,0)+IF(E7&lt;G7,1,0)+IF(E8&lt;G8,1,0)</f>
        <v>2</v>
      </c>
      <c r="I6" s="141">
        <f t="shared" ref="I6" si="2">IF(H6=2,1,0)</f>
        <v>1</v>
      </c>
      <c r="J6" s="135" t="str">
        <f>$M$8</f>
        <v>Ｔｅａｍ龍球</v>
      </c>
      <c r="K6" s="138" t="str">
        <f>$M$9</f>
        <v>ＭｅｚｚｏｆｏｌｔｅＡ</v>
      </c>
      <c r="L6">
        <v>2</v>
      </c>
      <c r="M6" s="31" t="str">
        <f>参加チーム!B4</f>
        <v>ＮＡＰＯＬＥＥＯＮ</v>
      </c>
      <c r="N6" s="24">
        <f>SUM(I3,C15,C27,I36,I45)</f>
        <v>3</v>
      </c>
      <c r="O6" s="24">
        <f>SUM(C3,I15,I27,C36,C45)</f>
        <v>0</v>
      </c>
      <c r="P6" s="24">
        <f>SUM(H3,D15,D27,H36,H45)</f>
        <v>8</v>
      </c>
      <c r="Q6" s="24">
        <f>SUM(D3,H15,H27,D36,D45)</f>
        <v>2</v>
      </c>
      <c r="R6" s="28">
        <f t="shared" ref="R6:R10" si="3">P6/(P6+Q6)*100</f>
        <v>80</v>
      </c>
      <c r="S6" s="24">
        <f>SUM(G3:G5,E15:E17,E27:E29,G36:G38,G45:G47)</f>
        <v>146</v>
      </c>
      <c r="T6" s="24">
        <f>SUM(E3:E5,G15:G17,G27:G29,E36:E38,G45:G47)</f>
        <v>126</v>
      </c>
      <c r="U6" s="24">
        <f t="shared" ref="U6:U10" si="4">S6/T6</f>
        <v>1.1587301587301588</v>
      </c>
      <c r="V6" s="24">
        <f t="shared" ref="V6:V10" si="5">N6*10+R6+U6</f>
        <v>111.15873015873017</v>
      </c>
      <c r="W6" s="25">
        <f t="shared" ref="W6:W10" si="6">RANK(V6,$V$5:$V$10)</f>
        <v>2</v>
      </c>
    </row>
    <row r="7" spans="1:23">
      <c r="A7" s="144"/>
      <c r="B7" s="147"/>
      <c r="C7" s="147"/>
      <c r="D7" s="149"/>
      <c r="E7" s="11">
        <v>11</v>
      </c>
      <c r="F7" s="152"/>
      <c r="G7" s="6">
        <v>15</v>
      </c>
      <c r="H7" s="155"/>
      <c r="I7" s="142"/>
      <c r="J7" s="136"/>
      <c r="K7" s="139"/>
      <c r="L7">
        <v>2</v>
      </c>
      <c r="M7" s="31" t="str">
        <f>参加チーム!B5</f>
        <v>ディライト</v>
      </c>
      <c r="N7" s="24">
        <f>SUM(C6,I18,I24,C36,I42)</f>
        <v>1</v>
      </c>
      <c r="O7" s="24">
        <f>SUM(I6,C18,C24,I36,I42)</f>
        <v>2</v>
      </c>
      <c r="P7" s="24">
        <f>SUM(D6,H18,H24,D36,I42)</f>
        <v>3</v>
      </c>
      <c r="Q7" s="24">
        <f>SUM(H6,D18,D24,H36,D42)</f>
        <v>6</v>
      </c>
      <c r="R7" s="28">
        <f t="shared" si="3"/>
        <v>33.333333333333329</v>
      </c>
      <c r="S7" s="24">
        <f>SUM(E6:E8,G18:G20,G24:G26,E36:E38,G42:G44)</f>
        <v>128</v>
      </c>
      <c r="T7" s="24">
        <f>SUM(G6:G8,E18:E20,E24:E26,G36:G38,E42:E44)</f>
        <v>135</v>
      </c>
      <c r="U7" s="24">
        <f t="shared" si="4"/>
        <v>0.94814814814814818</v>
      </c>
      <c r="V7" s="24">
        <f t="shared" si="5"/>
        <v>44.281481481481478</v>
      </c>
      <c r="W7" s="25">
        <f t="shared" si="6"/>
        <v>4</v>
      </c>
    </row>
    <row r="8" spans="1:23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参加チーム!B6</f>
        <v>Ｔｅａｍ龍球</v>
      </c>
      <c r="N8" s="24">
        <f>SUM(I6,C12,C21,I33,C45)</f>
        <v>3</v>
      </c>
      <c r="O8" s="24">
        <f>SUM(C6,I12,I21,C33,I45)</f>
        <v>0</v>
      </c>
      <c r="P8" s="24">
        <f>SUM(H6,D12,D21,H33,D45)</f>
        <v>8</v>
      </c>
      <c r="Q8" s="24">
        <f>SUM(D6,H12,H21,D33,D45)</f>
        <v>2</v>
      </c>
      <c r="R8" s="28">
        <f t="shared" si="3"/>
        <v>80</v>
      </c>
      <c r="S8" s="24">
        <f>SUM(G6:G8,E12:E14,E21:E23,G33:G35,E45:E47)</f>
        <v>141</v>
      </c>
      <c r="T8" s="24">
        <f>SUM(E6:E8,G12:G14,G21:G23,E33:E35,G45:G47)</f>
        <v>116</v>
      </c>
      <c r="U8" s="24">
        <f t="shared" si="4"/>
        <v>1.2155172413793103</v>
      </c>
      <c r="V8" s="24">
        <f t="shared" si="5"/>
        <v>111.21551724137932</v>
      </c>
      <c r="W8" s="25">
        <f t="shared" si="6"/>
        <v>1</v>
      </c>
    </row>
    <row r="9" spans="1:23">
      <c r="A9" s="143" t="s">
        <v>9</v>
      </c>
      <c r="B9" s="146" t="str">
        <f>$M$9</f>
        <v>ＭｅｚｚｏｆｏｌｔｅＡ</v>
      </c>
      <c r="C9" s="146">
        <f t="shared" ref="C9" si="7">IF(D9=2,1,0)</f>
        <v>0</v>
      </c>
      <c r="D9" s="149">
        <f t="shared" ref="D9" si="8">IF(E9&gt;G9,1,0)+IF(E10&gt;G10,1,0)+IF(E11&gt;G11,1,0)</f>
        <v>1</v>
      </c>
      <c r="E9" s="13">
        <v>12</v>
      </c>
      <c r="F9" s="151" t="s">
        <v>7</v>
      </c>
      <c r="G9" s="8">
        <v>15</v>
      </c>
      <c r="H9" s="155">
        <f t="shared" ref="H9" si="9">IF(E9&lt;G9,1,0)+IF(E10&lt;G10,1,0)+IF(E11&lt;G11,1,0)</f>
        <v>1</v>
      </c>
      <c r="I9" s="141">
        <f t="shared" ref="I9" si="10">IF(H9=2,1,0)</f>
        <v>0</v>
      </c>
      <c r="J9" s="135" t="str">
        <f>$M$10</f>
        <v>あさひ</v>
      </c>
      <c r="K9" s="138" t="str">
        <f>$M$8</f>
        <v>Ｔｅａｍ龍球</v>
      </c>
      <c r="L9">
        <v>3</v>
      </c>
      <c r="M9" s="31" t="str">
        <f>参加チーム!B7</f>
        <v>ＭｅｚｚｏｆｏｌｔｅＡ</v>
      </c>
      <c r="N9" s="24">
        <f>SUM(C9,I15,I21,C30,C42)</f>
        <v>0</v>
      </c>
      <c r="O9" s="24">
        <f>SUM(I9,C15,C21,I30,I42)</f>
        <v>2</v>
      </c>
      <c r="P9" s="24">
        <f>SUM(D9,H15,H21,D30,D42)</f>
        <v>3</v>
      </c>
      <c r="Q9" s="24">
        <f>SUM(H9,D15,D21,H30,H42)</f>
        <v>7</v>
      </c>
      <c r="R9" s="28">
        <f t="shared" si="3"/>
        <v>30</v>
      </c>
      <c r="S9" s="24">
        <f>SUM(E9:E11,G15:G17,G21:G23,E30:E32,E42:E44)</f>
        <v>120</v>
      </c>
      <c r="T9" s="24">
        <f>SUM(G9:G11,E15:E17,E21:E23,G30:G32,G42:G44)</f>
        <v>142</v>
      </c>
      <c r="U9" s="24">
        <f t="shared" si="4"/>
        <v>0.84507042253521125</v>
      </c>
      <c r="V9" s="24">
        <f t="shared" si="5"/>
        <v>30.845070422535212</v>
      </c>
      <c r="W9" s="25">
        <f t="shared" si="6"/>
        <v>5</v>
      </c>
    </row>
    <row r="10" spans="1:23" ht="14.25" thickBot="1">
      <c r="A10" s="144"/>
      <c r="B10" s="147"/>
      <c r="C10" s="147"/>
      <c r="D10" s="149"/>
      <c r="E10" s="11">
        <v>15</v>
      </c>
      <c r="F10" s="152"/>
      <c r="G10" s="6">
        <v>12</v>
      </c>
      <c r="H10" s="155"/>
      <c r="I10" s="142"/>
      <c r="J10" s="136"/>
      <c r="K10" s="139"/>
      <c r="L10">
        <v>2</v>
      </c>
      <c r="M10" s="32" t="str">
        <f>参加チーム!B8</f>
        <v>あさひ</v>
      </c>
      <c r="N10" s="26">
        <f>SUM(I9,C18,I27,C33,I39)</f>
        <v>0</v>
      </c>
      <c r="O10" s="26">
        <f>SUM(C9,I18,C27,I33,C39)</f>
        <v>4</v>
      </c>
      <c r="P10" s="26">
        <f>SUM(H9,D18,H27,D33,H39)</f>
        <v>1</v>
      </c>
      <c r="Q10" s="26">
        <f>SUM(D9,H18,D27,H33,D39)</f>
        <v>9</v>
      </c>
      <c r="R10" s="29">
        <f t="shared" si="3"/>
        <v>10</v>
      </c>
      <c r="S10" s="26">
        <f>SUM(G9:G11,E18:E20,G27:G29,E33:E35,G39:G41)</f>
        <v>119</v>
      </c>
      <c r="T10" s="26">
        <f>SUM(E9:E11,G18:G20,E27:E29,G33:G35,E39:E41)</f>
        <v>147</v>
      </c>
      <c r="U10" s="26">
        <f t="shared" si="4"/>
        <v>0.80952380952380953</v>
      </c>
      <c r="V10" s="26">
        <f t="shared" si="5"/>
        <v>10.80952380952381</v>
      </c>
      <c r="W10" s="27">
        <f t="shared" si="6"/>
        <v>6</v>
      </c>
    </row>
    <row r="11" spans="1:23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3">
      <c r="A12" s="143" t="s">
        <v>10</v>
      </c>
      <c r="B12" s="146" t="str">
        <f>$M$8</f>
        <v>Ｔｅａｍ龍球</v>
      </c>
      <c r="C12" s="146">
        <f t="shared" ref="C12" si="11">IF(D12=2,1,0)</f>
        <v>0</v>
      </c>
      <c r="D12" s="149">
        <f t="shared" ref="D12" si="12">IF(E12&gt;G12,1,0)+IF(E13&gt;G13,1,0)+IF(E14&gt;G14,1,0)</f>
        <v>1</v>
      </c>
      <c r="E12" s="13">
        <v>12</v>
      </c>
      <c r="F12" s="151" t="s">
        <v>7</v>
      </c>
      <c r="G12" s="8">
        <v>15</v>
      </c>
      <c r="H12" s="155">
        <f t="shared" ref="H12" si="13">IF(E12&lt;G12,1,0)+IF(E13&lt;G13,1,0)+IF(E14&lt;G14,1,0)</f>
        <v>1</v>
      </c>
      <c r="I12" s="141">
        <f t="shared" ref="I12" si="14">IF(H12=2,1,0)</f>
        <v>0</v>
      </c>
      <c r="J12" s="135" t="str">
        <f>$M$5</f>
        <v>風</v>
      </c>
      <c r="K12" s="138" t="str">
        <f>$M$6</f>
        <v>ＮＡＰＯＬＥＥＯＮ</v>
      </c>
    </row>
    <row r="13" spans="1:23">
      <c r="A13" s="144"/>
      <c r="B13" s="147"/>
      <c r="C13" s="147"/>
      <c r="D13" s="149"/>
      <c r="E13" s="11">
        <v>15</v>
      </c>
      <c r="F13" s="152"/>
      <c r="G13" s="6">
        <v>13</v>
      </c>
      <c r="H13" s="155"/>
      <c r="I13" s="142"/>
      <c r="J13" s="136"/>
      <c r="K13" s="139"/>
    </row>
    <row r="14" spans="1:23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3">
      <c r="A15" s="143" t="s">
        <v>11</v>
      </c>
      <c r="B15" s="146" t="str">
        <f>$M$6</f>
        <v>ＮＡＰＯＬＥＥＯＮ</v>
      </c>
      <c r="C15" s="146">
        <f t="shared" ref="C15" si="15">IF(D15=2,1,0)</f>
        <v>0</v>
      </c>
      <c r="D15" s="149">
        <f t="shared" ref="D15" si="16">IF(E15&gt;G15,1,0)+IF(E16&gt;G16,1,0)+IF(E17&gt;G17,1,0)</f>
        <v>1</v>
      </c>
      <c r="E15" s="13">
        <v>14</v>
      </c>
      <c r="F15" s="151" t="s">
        <v>7</v>
      </c>
      <c r="G15" s="8">
        <v>15</v>
      </c>
      <c r="H15" s="155">
        <f t="shared" ref="H15" si="17">IF(E15&lt;G15,1,0)+IF(E16&lt;G16,1,0)+IF(E17&lt;G17,1,0)</f>
        <v>1</v>
      </c>
      <c r="I15" s="141">
        <f t="shared" ref="I15" si="18">IF(H15=2,1,0)</f>
        <v>0</v>
      </c>
      <c r="J15" s="135" t="str">
        <f>$M$9</f>
        <v>ＭｅｚｚｏｆｏｌｔｅＡ</v>
      </c>
      <c r="K15" s="138" t="str">
        <f>$M$10</f>
        <v>あさひ</v>
      </c>
    </row>
    <row r="16" spans="1:23">
      <c r="A16" s="144"/>
      <c r="B16" s="147"/>
      <c r="C16" s="147"/>
      <c r="D16" s="149"/>
      <c r="E16" s="11">
        <v>15</v>
      </c>
      <c r="F16" s="152"/>
      <c r="G16" s="6">
        <v>9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あさひ</v>
      </c>
      <c r="C18" s="146">
        <f t="shared" ref="C18" si="19">IF(D18=2,1,0)</f>
        <v>0</v>
      </c>
      <c r="D18" s="149">
        <f t="shared" ref="D18" si="20">IF(E18&gt;G18,1,0)+IF(E19&gt;G19,1,0)+IF(E20&gt;G20,1,0)</f>
        <v>0</v>
      </c>
      <c r="E18" s="13">
        <v>9</v>
      </c>
      <c r="F18" s="151" t="s">
        <v>7</v>
      </c>
      <c r="G18" s="8">
        <v>15</v>
      </c>
      <c r="H18" s="155">
        <f t="shared" ref="H18" si="21">IF(E18&lt;G18,1,0)+IF(E19&lt;G19,1,0)+IF(E20&lt;G20,1,0)</f>
        <v>2</v>
      </c>
      <c r="I18" s="141">
        <f t="shared" ref="I18" si="22">IF(H18=2,1,0)</f>
        <v>1</v>
      </c>
      <c r="J18" s="135" t="str">
        <f>$M$7</f>
        <v>ディライト</v>
      </c>
      <c r="K18" s="138" t="str">
        <f>$M$8</f>
        <v>Ｔｅａｍ龍球</v>
      </c>
    </row>
    <row r="19" spans="1:11">
      <c r="A19" s="144"/>
      <c r="B19" s="147"/>
      <c r="C19" s="147"/>
      <c r="D19" s="149"/>
      <c r="E19" s="11">
        <v>12</v>
      </c>
      <c r="F19" s="152"/>
      <c r="G19" s="6">
        <v>15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Ｔｅａｍ龍球</v>
      </c>
      <c r="C21" s="146">
        <f t="shared" ref="C21" si="23">IF(D21=2,1,0)</f>
        <v>1</v>
      </c>
      <c r="D21" s="149">
        <f t="shared" ref="D21" si="24">IF(E21&gt;G21,1,0)+IF(E22&gt;G22,1,0)+IF(E23&gt;G23,1,0)</f>
        <v>2</v>
      </c>
      <c r="E21" s="13">
        <v>15</v>
      </c>
      <c r="F21" s="151" t="s">
        <v>7</v>
      </c>
      <c r="G21" s="8">
        <v>11</v>
      </c>
      <c r="H21" s="155">
        <f t="shared" ref="H21" si="25">IF(E21&lt;G21,1,0)+IF(E22&lt;G22,1,0)+IF(E23&lt;G23,1,0)</f>
        <v>0</v>
      </c>
      <c r="I21" s="141">
        <f t="shared" ref="I21" si="26">IF(H21=2,1,0)</f>
        <v>0</v>
      </c>
      <c r="J21" s="135" t="str">
        <f>$M$9</f>
        <v>ＭｅｚｚｏｆｏｌｔｅＡ</v>
      </c>
      <c r="K21" s="138" t="str">
        <f>$M$5</f>
        <v>風</v>
      </c>
    </row>
    <row r="22" spans="1:11">
      <c r="A22" s="144"/>
      <c r="B22" s="147"/>
      <c r="C22" s="147"/>
      <c r="D22" s="149"/>
      <c r="E22" s="11">
        <v>15</v>
      </c>
      <c r="F22" s="152"/>
      <c r="G22" s="6">
        <v>9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風</v>
      </c>
      <c r="C24" s="146">
        <f t="shared" ref="C24" si="27">IF(D24=2,1,0)</f>
        <v>0</v>
      </c>
      <c r="D24" s="149">
        <f t="shared" ref="D24" si="28">IF(E24&gt;G24,1,0)+IF(E25&gt;G25,1,0)+IF(E26&gt;G26,1,0)</f>
        <v>1</v>
      </c>
      <c r="E24" s="13">
        <v>11</v>
      </c>
      <c r="F24" s="151" t="s">
        <v>7</v>
      </c>
      <c r="G24" s="8">
        <v>15</v>
      </c>
      <c r="H24" s="155">
        <f t="shared" ref="H24" si="29">IF(E24&lt;G24,1,0)+IF(E25&lt;G25,1,0)+IF(E26&lt;G26,1,0)</f>
        <v>1</v>
      </c>
      <c r="I24" s="141">
        <f t="shared" ref="I24" si="30">IF(H24=2,1,0)</f>
        <v>0</v>
      </c>
      <c r="J24" s="135" t="str">
        <f>$M$7</f>
        <v>ディライト</v>
      </c>
      <c r="K24" s="138" t="str">
        <f>$M$6</f>
        <v>ＮＡＰＯＬＥＥＯＮ</v>
      </c>
    </row>
    <row r="25" spans="1:11">
      <c r="A25" s="144"/>
      <c r="B25" s="147"/>
      <c r="C25" s="147"/>
      <c r="D25" s="149"/>
      <c r="E25" s="11">
        <v>15</v>
      </c>
      <c r="F25" s="152"/>
      <c r="G25" s="6">
        <v>12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ＮＡＰＯＬＥＥＯＮ</v>
      </c>
      <c r="C27" s="146">
        <f t="shared" ref="C27" si="31">IF(D27=2,1,0)</f>
        <v>1</v>
      </c>
      <c r="D27" s="149">
        <f t="shared" ref="D27" si="32">IF(E27&gt;G27,1,0)+IF(E28&gt;G28,1,0)+IF(E29&gt;G29,1,0)</f>
        <v>2</v>
      </c>
      <c r="E27" s="13">
        <v>15</v>
      </c>
      <c r="F27" s="151" t="s">
        <v>7</v>
      </c>
      <c r="G27" s="8">
        <v>12</v>
      </c>
      <c r="H27" s="155">
        <f t="shared" ref="H27" si="33">IF(E27&lt;G27,1,0)+IF(E28&lt;G28,1,0)+IF(E29&lt;G29,1,0)</f>
        <v>0</v>
      </c>
      <c r="I27" s="141">
        <f t="shared" ref="I27" si="34">IF(H27=2,1,0)</f>
        <v>0</v>
      </c>
      <c r="J27" s="135" t="str">
        <f>$M$10</f>
        <v>あさひ</v>
      </c>
      <c r="K27" s="138" t="str">
        <f>$M$9</f>
        <v>ＭｅｚｚｏｆｏｌｔｅＡ</v>
      </c>
    </row>
    <row r="28" spans="1:11">
      <c r="A28" s="144"/>
      <c r="B28" s="147"/>
      <c r="C28" s="147"/>
      <c r="D28" s="149"/>
      <c r="E28" s="11">
        <v>15</v>
      </c>
      <c r="F28" s="152"/>
      <c r="G28" s="6">
        <v>13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ＭｅｚｚｏｆｏｌｔｅＡ</v>
      </c>
      <c r="C30" s="146">
        <f t="shared" ref="C30" si="35">IF(D30=2,1,0)</f>
        <v>0</v>
      </c>
      <c r="D30" s="149">
        <f t="shared" ref="D30" si="36">IF(E30&gt;G30,1,0)+IF(E31&gt;G31,1,0)+IF(E32&gt;G32,1,0)</f>
        <v>0</v>
      </c>
      <c r="E30" s="13">
        <v>10</v>
      </c>
      <c r="F30" s="151" t="s">
        <v>7</v>
      </c>
      <c r="G30" s="8">
        <v>15</v>
      </c>
      <c r="H30" s="155">
        <f t="shared" ref="H30" si="37">IF(E30&lt;G30,1,0)+IF(E31&lt;G31,1,0)+IF(E32&lt;G32,1,0)</f>
        <v>2</v>
      </c>
      <c r="I30" s="141">
        <f t="shared" ref="I30" si="38">IF(H30=2,1,0)</f>
        <v>1</v>
      </c>
      <c r="J30" s="135" t="str">
        <f>$M$5</f>
        <v>風</v>
      </c>
      <c r="K30" s="138" t="str">
        <f>$M$10</f>
        <v>あさひ</v>
      </c>
    </row>
    <row r="31" spans="1:11">
      <c r="A31" s="144"/>
      <c r="B31" s="147"/>
      <c r="C31" s="147"/>
      <c r="D31" s="149"/>
      <c r="E31" s="11">
        <v>11</v>
      </c>
      <c r="F31" s="152"/>
      <c r="G31" s="6">
        <v>15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あさひ</v>
      </c>
      <c r="C33" s="146">
        <f t="shared" ref="C33" si="39">IF(D33=2,1,0)</f>
        <v>0</v>
      </c>
      <c r="D33" s="149">
        <f t="shared" ref="D33" si="40">IF(E33&gt;G33,1,0)+IF(E34&gt;G34,1,0)+IF(E35&gt;G35,1,0)</f>
        <v>0</v>
      </c>
      <c r="E33" s="13">
        <v>10</v>
      </c>
      <c r="F33" s="151" t="s">
        <v>7</v>
      </c>
      <c r="G33" s="8">
        <v>15</v>
      </c>
      <c r="H33" s="155">
        <f t="shared" ref="H33" si="41">IF(E33&lt;G33,1,0)+IF(E34&lt;G34,1,0)+IF(E35&lt;G35,1,0)</f>
        <v>2</v>
      </c>
      <c r="I33" s="141">
        <f t="shared" ref="I33" si="42">IF(H33=2,1,0)</f>
        <v>1</v>
      </c>
      <c r="J33" s="135" t="str">
        <f>$M$8</f>
        <v>Ｔｅａｍ龍球</v>
      </c>
      <c r="K33" s="138" t="str">
        <f>$M$7</f>
        <v>ディライト</v>
      </c>
    </row>
    <row r="34" spans="1:11">
      <c r="A34" s="144"/>
      <c r="B34" s="147"/>
      <c r="C34" s="147"/>
      <c r="D34" s="149"/>
      <c r="E34" s="11">
        <v>10</v>
      </c>
      <c r="F34" s="152"/>
      <c r="G34" s="6">
        <v>15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ディライト</v>
      </c>
      <c r="C36" s="146">
        <f t="shared" ref="C36" si="43">IF(D36=2,1,0)</f>
        <v>0</v>
      </c>
      <c r="D36" s="149">
        <f t="shared" ref="D36" si="44">IF(E36&gt;G36,1,0)+IF(E37&gt;G37,1,0)+IF(E38&gt;G38,1,0)</f>
        <v>0</v>
      </c>
      <c r="E36" s="13">
        <v>12</v>
      </c>
      <c r="F36" s="151" t="s">
        <v>7</v>
      </c>
      <c r="G36" s="8">
        <v>15</v>
      </c>
      <c r="H36" s="155">
        <f t="shared" ref="H36" si="45">IF(E36&lt;G36,1,0)+IF(E37&lt;G37,1,0)+IF(E38&lt;G38,1,0)</f>
        <v>2</v>
      </c>
      <c r="I36" s="141">
        <f t="shared" ref="I36" si="46">IF(H36=2,1,0)</f>
        <v>1</v>
      </c>
      <c r="J36" s="135" t="str">
        <f>$M$6</f>
        <v>ＮＡＰＯＬＥＥＯＮ</v>
      </c>
      <c r="K36" s="138" t="str">
        <f>$M$5</f>
        <v>風</v>
      </c>
    </row>
    <row r="37" spans="1:11">
      <c r="A37" s="144"/>
      <c r="B37" s="147"/>
      <c r="C37" s="147"/>
      <c r="D37" s="149"/>
      <c r="E37" s="11">
        <v>12</v>
      </c>
      <c r="F37" s="152"/>
      <c r="G37" s="6">
        <v>15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風</v>
      </c>
      <c r="C39" s="146">
        <f t="shared" ref="C39" si="47">IF(D39=2,1,0)</f>
        <v>1</v>
      </c>
      <c r="D39" s="149">
        <f t="shared" ref="D39" si="48">IF(E39&gt;G39,1,0)+IF(E40&gt;G40,1,0)+IF(E41&gt;G41,1,0)</f>
        <v>2</v>
      </c>
      <c r="E39" s="13">
        <v>15</v>
      </c>
      <c r="F39" s="151" t="s">
        <v>7</v>
      </c>
      <c r="G39" s="8">
        <v>14</v>
      </c>
      <c r="H39" s="155">
        <f t="shared" ref="H39" si="49">IF(E39&lt;G39,1,0)+IF(E40&lt;G40,1,0)+IF(E41&lt;G41,1,0)</f>
        <v>0</v>
      </c>
      <c r="I39" s="141">
        <f t="shared" ref="I39" si="50">IF(H39=2,1,0)</f>
        <v>0</v>
      </c>
      <c r="J39" s="135" t="str">
        <f>$M$10</f>
        <v>あさひ</v>
      </c>
      <c r="K39" s="138" t="str">
        <f>$M$9</f>
        <v>ＭｅｚｚｏｆｏｌｔｅＡ</v>
      </c>
    </row>
    <row r="40" spans="1:11">
      <c r="A40" s="144"/>
      <c r="B40" s="147"/>
      <c r="C40" s="147"/>
      <c r="D40" s="149"/>
      <c r="E40" s="11">
        <v>15</v>
      </c>
      <c r="F40" s="152"/>
      <c r="G40" s="6">
        <v>12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ＭｅｚｚｏｆｏｌｔｅＡ</v>
      </c>
      <c r="C42" s="146">
        <f t="shared" ref="C42" si="51">IF(D42=2,1,0)</f>
        <v>0</v>
      </c>
      <c r="D42" s="149">
        <f t="shared" ref="D42" si="52">IF(E42&gt;G42,1,0)+IF(E43&gt;G43,1,0)+IF(E44&gt;G44,1,0)</f>
        <v>1</v>
      </c>
      <c r="E42" s="13">
        <v>13</v>
      </c>
      <c r="F42" s="151" t="s">
        <v>7</v>
      </c>
      <c r="G42" s="8">
        <v>15</v>
      </c>
      <c r="H42" s="155">
        <f t="shared" ref="H42" si="53">IF(E42&lt;G42,1,0)+IF(E43&lt;G43,1,0)+IF(E44&lt;G44,1,0)</f>
        <v>1</v>
      </c>
      <c r="I42" s="141">
        <f t="shared" ref="I42" si="54">IF(H42=2,1,0)</f>
        <v>0</v>
      </c>
      <c r="J42" s="135" t="str">
        <f>$M$7</f>
        <v>ディライト</v>
      </c>
      <c r="K42" s="138" t="str">
        <f>$M$8</f>
        <v>Ｔｅａｍ龍球</v>
      </c>
    </row>
    <row r="43" spans="1:11">
      <c r="A43" s="144"/>
      <c r="B43" s="160"/>
      <c r="C43" s="147"/>
      <c r="D43" s="149"/>
      <c r="E43" s="11">
        <v>15</v>
      </c>
      <c r="F43" s="152"/>
      <c r="G43" s="6">
        <v>11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Ｔｅａｍ龍球</v>
      </c>
      <c r="C45" s="146">
        <f t="shared" ref="C45" si="55">IF(D45=2,1,0)</f>
        <v>0</v>
      </c>
      <c r="D45" s="149">
        <f t="shared" ref="D45" si="56">IF(E45&gt;G45,1,0)+IF(E46&gt;G46,1,0)+IF(E47&gt;G47,1,0)</f>
        <v>1</v>
      </c>
      <c r="E45" s="13">
        <v>15</v>
      </c>
      <c r="F45" s="151" t="s">
        <v>7</v>
      </c>
      <c r="G45" s="8">
        <v>12</v>
      </c>
      <c r="H45" s="154">
        <f t="shared" ref="H45" si="57">IF(E45&lt;G45,1,0)+IF(E46&lt;G46,1,0)+IF(E47&lt;G47,1,0)</f>
        <v>1</v>
      </c>
      <c r="I45" s="141">
        <f t="shared" ref="I45" si="58">IF(H45=2,1,0)</f>
        <v>0</v>
      </c>
      <c r="J45" s="135" t="str">
        <f>$M$6</f>
        <v>ＮＡＰＯＬＥＥＯＮ</v>
      </c>
      <c r="K45" s="138" t="str">
        <f>$M$5</f>
        <v>風</v>
      </c>
    </row>
    <row r="46" spans="1:11">
      <c r="A46" s="144"/>
      <c r="B46" s="147"/>
      <c r="C46" s="147"/>
      <c r="D46" s="149"/>
      <c r="E46" s="11">
        <v>9</v>
      </c>
      <c r="F46" s="152"/>
      <c r="G46" s="6">
        <v>15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34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悪代官</v>
      </c>
      <c r="C3" s="146">
        <f>IF(D3=2,1,0)</f>
        <v>0</v>
      </c>
      <c r="D3" s="149">
        <f>IF(E3&gt;G3,1,0)+IF(E4&gt;G4,1,0)+IF(E5&gt;G5,1,0)</f>
        <v>1</v>
      </c>
      <c r="E3" s="10">
        <v>15</v>
      </c>
      <c r="F3" s="167" t="s">
        <v>7</v>
      </c>
      <c r="G3" s="5">
        <v>12</v>
      </c>
      <c r="H3" s="155">
        <f>IF(E3&lt;G3,1,0)+IF(E4&lt;G4,1,0)+IF(E5&lt;G5,1,0)</f>
        <v>1</v>
      </c>
      <c r="I3" s="141">
        <f>IF(H3=2,1,0)</f>
        <v>0</v>
      </c>
      <c r="J3" s="168" t="str">
        <f>$M$6</f>
        <v>進撃</v>
      </c>
      <c r="K3" s="138" t="str">
        <f>$M$7</f>
        <v>シーズンＡ</v>
      </c>
    </row>
    <row r="4" spans="1:24">
      <c r="A4" s="144"/>
      <c r="B4" s="147"/>
      <c r="C4" s="147"/>
      <c r="D4" s="149"/>
      <c r="E4" s="11">
        <v>8</v>
      </c>
      <c r="F4" s="152"/>
      <c r="G4" s="6">
        <v>15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参加チーム!E3</f>
        <v>悪代官</v>
      </c>
      <c r="N5" s="24">
        <f>SUM(C3,I12,C24,I30,C39)</f>
        <v>1</v>
      </c>
      <c r="O5" s="24">
        <f>SUM(I3,C12,I24,C30,I39)</f>
        <v>0</v>
      </c>
      <c r="P5" s="24">
        <f>SUM(D3,H12,D24,H30,D39)</f>
        <v>6</v>
      </c>
      <c r="Q5" s="24">
        <f>SUM(H3,D12,H24,D30,H39)</f>
        <v>4</v>
      </c>
      <c r="R5" s="28">
        <f>P5/(P5+Q5)*100</f>
        <v>60</v>
      </c>
      <c r="S5" s="24">
        <f>SUM(E3:E5,G12:G14,E24:E26,G30:G32,E39:E41)</f>
        <v>132</v>
      </c>
      <c r="T5" s="24">
        <f>SUM(G3:G5,E12:E14,G24:G26,E30:E32,G39:G41)</f>
        <v>128</v>
      </c>
      <c r="U5" s="24">
        <f>S5/T5</f>
        <v>1.03125</v>
      </c>
      <c r="V5" s="24">
        <f>N5*10+R5+U5</f>
        <v>71.03125</v>
      </c>
      <c r="W5" s="25">
        <f>RANK(V5,$V$5:$V$10)</f>
        <v>2</v>
      </c>
      <c r="X5" t="str">
        <f>M5</f>
        <v>悪代官</v>
      </c>
    </row>
    <row r="6" spans="1:24">
      <c r="A6" s="143" t="s">
        <v>8</v>
      </c>
      <c r="B6" s="146" t="str">
        <f>$M$7</f>
        <v>シーズンＡ</v>
      </c>
      <c r="C6" s="146">
        <f t="shared" ref="C6" si="0">IF(D6=2,1,0)</f>
        <v>0</v>
      </c>
      <c r="D6" s="149">
        <f>IF(E6&gt;G6,1,0)+IF(E7&gt;G7,1,0)+IF(E8&gt;G8,1,0)</f>
        <v>1</v>
      </c>
      <c r="E6" s="13">
        <v>15</v>
      </c>
      <c r="F6" s="151" t="s">
        <v>7</v>
      </c>
      <c r="G6" s="8">
        <v>10</v>
      </c>
      <c r="H6" s="155">
        <f t="shared" ref="H6" si="1">IF(E6&lt;G6,1,0)+IF(E7&lt;G7,1,0)+IF(E8&lt;G8,1,0)</f>
        <v>1</v>
      </c>
      <c r="I6" s="141">
        <f t="shared" ref="I6" si="2">IF(H6=2,1,0)</f>
        <v>0</v>
      </c>
      <c r="J6" s="135" t="str">
        <f>$M$8</f>
        <v>Ｕ－ｓ’ＰＩＲＩＴ</v>
      </c>
      <c r="K6" s="138" t="str">
        <f>$M$9</f>
        <v>河内組</v>
      </c>
      <c r="L6">
        <v>2</v>
      </c>
      <c r="M6" s="31" t="str">
        <f>参加チーム!E4</f>
        <v>進撃</v>
      </c>
      <c r="N6" s="24">
        <f>SUM(I3,C15,C27,I36,I45)</f>
        <v>1</v>
      </c>
      <c r="O6" s="24">
        <f>SUM(C3,I15,I27,C36,C45)</f>
        <v>1</v>
      </c>
      <c r="P6" s="24">
        <f>SUM(H3,D15,D27,H36,H45)</f>
        <v>5</v>
      </c>
      <c r="Q6" s="24">
        <f>SUM(D3,H15,H27,D36,D45)</f>
        <v>5</v>
      </c>
      <c r="R6" s="28">
        <f t="shared" ref="R6:R10" si="3">P6/(P6+Q6)*100</f>
        <v>50</v>
      </c>
      <c r="S6" s="24">
        <f>SUM(G3:G5,E15:E17,E27:E29,G36:G38,G45:G47)</f>
        <v>130</v>
      </c>
      <c r="T6" s="24">
        <f>SUM(E3:E5,G15:G17,G27:G29,E36:E38,G45:G47)</f>
        <v>137</v>
      </c>
      <c r="U6" s="24">
        <f t="shared" ref="U6:U10" si="4">S6/T6</f>
        <v>0.94890510948905105</v>
      </c>
      <c r="V6" s="24">
        <f t="shared" ref="V6:V10" si="5">N6*10+R6+U6</f>
        <v>60.948905109489054</v>
      </c>
      <c r="W6" s="25">
        <f t="shared" ref="W6:W10" si="6">RANK(V6,$V$5:$V$10)</f>
        <v>3</v>
      </c>
      <c r="X6" t="str">
        <f t="shared" ref="X6:X10" si="7">M6</f>
        <v>進撃</v>
      </c>
    </row>
    <row r="7" spans="1:24">
      <c r="A7" s="144"/>
      <c r="B7" s="147"/>
      <c r="C7" s="147"/>
      <c r="D7" s="149"/>
      <c r="E7" s="11">
        <v>14</v>
      </c>
      <c r="F7" s="152"/>
      <c r="G7" s="6">
        <v>15</v>
      </c>
      <c r="H7" s="155"/>
      <c r="I7" s="142"/>
      <c r="J7" s="136"/>
      <c r="K7" s="139"/>
      <c r="L7">
        <v>2</v>
      </c>
      <c r="M7" s="31" t="str">
        <f>参加チーム!E5</f>
        <v>シーズンＡ</v>
      </c>
      <c r="N7" s="24">
        <f>SUM(C6,I18,I24,C36,I42)</f>
        <v>0</v>
      </c>
      <c r="O7" s="24">
        <f>SUM(I6,C18,C24,I36,I42)</f>
        <v>1</v>
      </c>
      <c r="P7" s="24">
        <f>SUM(D6,H18,H24,D36,I42)</f>
        <v>3</v>
      </c>
      <c r="Q7" s="24">
        <f>SUM(H6,D18,D24,H36,D42)</f>
        <v>6</v>
      </c>
      <c r="R7" s="28">
        <f t="shared" si="3"/>
        <v>33.333333333333329</v>
      </c>
      <c r="S7" s="24">
        <f>SUM(E6:E8,G18:G20,G24:G26,E36:E38,G42:G44)</f>
        <v>139</v>
      </c>
      <c r="T7" s="24">
        <f>SUM(G6:G8,E18:E20,E24:E26,G36:G38,E42:E44)</f>
        <v>132</v>
      </c>
      <c r="U7" s="24">
        <f t="shared" si="4"/>
        <v>1.053030303030303</v>
      </c>
      <c r="V7" s="24">
        <f t="shared" si="5"/>
        <v>34.386363636363633</v>
      </c>
      <c r="W7" s="25">
        <f t="shared" si="6"/>
        <v>5</v>
      </c>
      <c r="X7" t="str">
        <f t="shared" si="7"/>
        <v>シーズンＡ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参加チーム!E6</f>
        <v>Ｕ－ｓ’ＰＩＲＩＴ</v>
      </c>
      <c r="N8" s="24">
        <f>SUM(I6,C12,C21,I33,C45)</f>
        <v>0</v>
      </c>
      <c r="O8" s="24">
        <f>SUM(C6,I12,I21,C33,I45)</f>
        <v>1</v>
      </c>
      <c r="P8" s="24">
        <f>SUM(H6,D12,D21,H33,D45)</f>
        <v>4</v>
      </c>
      <c r="Q8" s="24">
        <f>SUM(D6,H12,D21,H33,D45)</f>
        <v>4</v>
      </c>
      <c r="R8" s="28">
        <f t="shared" si="3"/>
        <v>50</v>
      </c>
      <c r="S8" s="24">
        <f>SUM(G6:G8,E12:E14,E21:E23,G33:G35,E45:E47)</f>
        <v>122</v>
      </c>
      <c r="T8" s="24">
        <f>SUM(E6:E8,G12:G14,G21:G23,E33:E35,G45:G47)</f>
        <v>144</v>
      </c>
      <c r="U8" s="24">
        <f t="shared" si="4"/>
        <v>0.84722222222222221</v>
      </c>
      <c r="V8" s="24">
        <f t="shared" si="5"/>
        <v>50.847222222222221</v>
      </c>
      <c r="W8" s="25">
        <f t="shared" si="6"/>
        <v>4</v>
      </c>
      <c r="X8" t="str">
        <f t="shared" si="7"/>
        <v>Ｕ－ｓ’ＰＩＲＩＴ</v>
      </c>
    </row>
    <row r="9" spans="1:24">
      <c r="A9" s="143" t="s">
        <v>9</v>
      </c>
      <c r="B9" s="146" t="str">
        <f>$M$9</f>
        <v>河内組</v>
      </c>
      <c r="C9" s="146">
        <f t="shared" ref="C9" si="8">IF(D9=2,1,0)</f>
        <v>0</v>
      </c>
      <c r="D9" s="149">
        <f t="shared" ref="D9" si="9">IF(E9&gt;G9,1,0)+IF(E10&gt;G10,1,0)+IF(E11&gt;G11,1,0)</f>
        <v>0</v>
      </c>
      <c r="E9" s="13">
        <v>13</v>
      </c>
      <c r="F9" s="151" t="s">
        <v>7</v>
      </c>
      <c r="G9" s="8">
        <v>15</v>
      </c>
      <c r="H9" s="155">
        <f t="shared" ref="H9" si="10">IF(E9&lt;G9,1,0)+IF(E10&lt;G10,1,0)+IF(E11&lt;G11,1,0)</f>
        <v>2</v>
      </c>
      <c r="I9" s="141">
        <f t="shared" ref="I9" si="11">IF(H9=2,1,0)</f>
        <v>1</v>
      </c>
      <c r="J9" s="135" t="str">
        <f>$M$10</f>
        <v>わたの花</v>
      </c>
      <c r="K9" s="138" t="str">
        <f>$M$8</f>
        <v>Ｕ－ｓ’ＰＩＲＩＴ</v>
      </c>
      <c r="L9">
        <v>3</v>
      </c>
      <c r="M9" s="31" t="str">
        <f>参加チーム!E7</f>
        <v>河内組</v>
      </c>
      <c r="N9" s="24">
        <f>SUM(C9,I15,I21,C30,C42)</f>
        <v>0</v>
      </c>
      <c r="O9" s="24">
        <f>SUM(I9,C15,C21,I30,I42)</f>
        <v>2</v>
      </c>
      <c r="P9" s="24">
        <f>SUM(D9,H15,H21,D30,D42)</f>
        <v>3</v>
      </c>
      <c r="Q9" s="24">
        <f>SUM(H9,D15,D21,H30,H42)</f>
        <v>7</v>
      </c>
      <c r="R9" s="28">
        <f t="shared" si="3"/>
        <v>30</v>
      </c>
      <c r="S9" s="24">
        <f>SUM(E9:E11,G15:G17,G21:G23,E30:E32,E42:E44)</f>
        <v>127</v>
      </c>
      <c r="T9" s="24">
        <f>SUM(G9:G11,E15:E17,E21:E23,G30:G32,G42:G44)</f>
        <v>142</v>
      </c>
      <c r="U9" s="24">
        <f t="shared" si="4"/>
        <v>0.89436619718309862</v>
      </c>
      <c r="V9" s="24">
        <f t="shared" si="5"/>
        <v>30.8943661971831</v>
      </c>
      <c r="W9" s="25">
        <f t="shared" si="6"/>
        <v>6</v>
      </c>
      <c r="X9" t="str">
        <f t="shared" si="7"/>
        <v>河内組</v>
      </c>
    </row>
    <row r="10" spans="1:24" ht="14.25" thickBot="1">
      <c r="A10" s="144"/>
      <c r="B10" s="147"/>
      <c r="C10" s="147"/>
      <c r="D10" s="149"/>
      <c r="E10" s="11">
        <v>12</v>
      </c>
      <c r="F10" s="152"/>
      <c r="G10" s="6">
        <v>15</v>
      </c>
      <c r="H10" s="155"/>
      <c r="I10" s="142"/>
      <c r="J10" s="136"/>
      <c r="K10" s="139"/>
      <c r="L10">
        <v>2</v>
      </c>
      <c r="M10" s="32" t="str">
        <f>参加チーム!E8</f>
        <v>わたの花</v>
      </c>
      <c r="N10" s="26">
        <f>SUM(I9,C18,I27,C33,I39)</f>
        <v>3</v>
      </c>
      <c r="O10" s="26">
        <f>SUM(C9,I18,C27,I33,C39)</f>
        <v>0</v>
      </c>
      <c r="P10" s="26">
        <f>SUM(H9,D18,H27,D33,H39)</f>
        <v>8</v>
      </c>
      <c r="Q10" s="26">
        <f>SUM(D9,H18,D27,H33,D39)</f>
        <v>2</v>
      </c>
      <c r="R10" s="29">
        <f t="shared" si="3"/>
        <v>80</v>
      </c>
      <c r="S10" s="26">
        <f>SUM(G9:G11,E18:E20,G27:G29,E33:E35,G39:G41)</f>
        <v>148</v>
      </c>
      <c r="T10" s="26">
        <f>SUM(E9:E11,G18:G20,E27:E29,G33:G35,E39:E41)</f>
        <v>124</v>
      </c>
      <c r="U10" s="26">
        <f t="shared" si="4"/>
        <v>1.1935483870967742</v>
      </c>
      <c r="V10" s="26">
        <f t="shared" si="5"/>
        <v>111.19354838709677</v>
      </c>
      <c r="W10" s="27">
        <f t="shared" si="6"/>
        <v>1</v>
      </c>
      <c r="X10" t="str">
        <f t="shared" si="7"/>
        <v>わたの花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Ｕ－ｓ’ＰＩＲＩＴ</v>
      </c>
      <c r="C12" s="146">
        <f t="shared" ref="C12" si="12">IF(D12=2,1,0)</f>
        <v>0</v>
      </c>
      <c r="D12" s="149">
        <f t="shared" ref="D12" si="13">IF(E12&gt;G12,1,0)+IF(E13&gt;G13,1,0)+IF(E14&gt;G14,1,0)</f>
        <v>1</v>
      </c>
      <c r="E12" s="13">
        <v>15</v>
      </c>
      <c r="F12" s="151" t="s">
        <v>7</v>
      </c>
      <c r="G12" s="8">
        <v>13</v>
      </c>
      <c r="H12" s="155">
        <f t="shared" ref="H12" si="14">IF(E12&lt;G12,1,0)+IF(E13&lt;G13,1,0)+IF(E14&lt;G14,1,0)</f>
        <v>1</v>
      </c>
      <c r="I12" s="141">
        <f t="shared" ref="I12" si="15">IF(H12=2,1,0)</f>
        <v>0</v>
      </c>
      <c r="J12" s="135" t="str">
        <f>$M$5</f>
        <v>悪代官</v>
      </c>
      <c r="K12" s="138" t="str">
        <f>$M$6</f>
        <v>進撃</v>
      </c>
    </row>
    <row r="13" spans="1:24">
      <c r="A13" s="144"/>
      <c r="B13" s="147"/>
      <c r="C13" s="147"/>
      <c r="D13" s="149"/>
      <c r="E13" s="11">
        <v>8</v>
      </c>
      <c r="F13" s="152"/>
      <c r="G13" s="6">
        <v>15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進撃</v>
      </c>
      <c r="C15" s="146">
        <f t="shared" ref="C15" si="16">IF(D15=2,1,0)</f>
        <v>0</v>
      </c>
      <c r="D15" s="149">
        <f t="shared" ref="D15" si="17">IF(E15&gt;G15,1,0)+IF(E16&gt;G16,1,0)+IF(E17&gt;G17,1,0)</f>
        <v>1</v>
      </c>
      <c r="E15" s="13">
        <v>11</v>
      </c>
      <c r="F15" s="151" t="s">
        <v>7</v>
      </c>
      <c r="G15" s="8">
        <v>15</v>
      </c>
      <c r="H15" s="155">
        <f t="shared" ref="H15" si="18">IF(E15&lt;G15,1,0)+IF(E16&lt;G16,1,0)+IF(E17&lt;G17,1,0)</f>
        <v>1</v>
      </c>
      <c r="I15" s="141">
        <f t="shared" ref="I15" si="19">IF(H15=2,1,0)</f>
        <v>0</v>
      </c>
      <c r="J15" s="135" t="str">
        <f>$M$9</f>
        <v>河内組</v>
      </c>
      <c r="K15" s="138" t="str">
        <f>$M$10</f>
        <v>わたの花</v>
      </c>
    </row>
    <row r="16" spans="1:24">
      <c r="A16" s="144"/>
      <c r="B16" s="147"/>
      <c r="C16" s="147"/>
      <c r="D16" s="149"/>
      <c r="E16" s="11">
        <v>15</v>
      </c>
      <c r="F16" s="152"/>
      <c r="G16" s="6">
        <v>11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わたの花</v>
      </c>
      <c r="C18" s="146">
        <f t="shared" ref="C18" si="20">IF(D18=2,1,0)</f>
        <v>1</v>
      </c>
      <c r="D18" s="149">
        <f t="shared" ref="D18" si="21">IF(E18&gt;G18,1,0)+IF(E19&gt;G19,1,0)+IF(E20&gt;G20,1,0)</f>
        <v>2</v>
      </c>
      <c r="E18" s="13">
        <v>15</v>
      </c>
      <c r="F18" s="151" t="s">
        <v>7</v>
      </c>
      <c r="G18" s="8">
        <v>13</v>
      </c>
      <c r="H18" s="155">
        <f t="shared" ref="H18" si="22">IF(E18&lt;G18,1,0)+IF(E19&lt;G19,1,0)+IF(E20&lt;G20,1,0)</f>
        <v>0</v>
      </c>
      <c r="I18" s="141">
        <f t="shared" ref="I18" si="23">IF(H18=2,1,0)</f>
        <v>0</v>
      </c>
      <c r="J18" s="135" t="str">
        <f>$M$7</f>
        <v>シーズンＡ</v>
      </c>
      <c r="K18" s="138" t="str">
        <f>$M$8</f>
        <v>Ｕ－ｓ’ＰＩＲＩＴ</v>
      </c>
    </row>
    <row r="19" spans="1:11">
      <c r="A19" s="144"/>
      <c r="B19" s="147"/>
      <c r="C19" s="147"/>
      <c r="D19" s="149"/>
      <c r="E19" s="11">
        <v>15</v>
      </c>
      <c r="F19" s="152"/>
      <c r="G19" s="6">
        <v>12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Ｕ－ｓ’ＰＩＲＩＴ</v>
      </c>
      <c r="C21" s="146">
        <f t="shared" ref="C21" si="24">IF(D21=2,1,0)</f>
        <v>0</v>
      </c>
      <c r="D21" s="149">
        <f t="shared" ref="D21" si="25">IF(E21&gt;G21,1,0)+IF(E22&gt;G22,1,0)+IF(E23&gt;G23,1,0)</f>
        <v>1</v>
      </c>
      <c r="E21" s="13">
        <v>15</v>
      </c>
      <c r="F21" s="151" t="s">
        <v>7</v>
      </c>
      <c r="G21" s="8">
        <v>13</v>
      </c>
      <c r="H21" s="155">
        <f t="shared" ref="H21" si="26">IF(E21&lt;G21,1,0)+IF(E22&lt;G22,1,0)+IF(E23&lt;G23,1,0)</f>
        <v>1</v>
      </c>
      <c r="I21" s="141">
        <f t="shared" ref="I21" si="27">IF(H21=2,1,0)</f>
        <v>0</v>
      </c>
      <c r="J21" s="135" t="str">
        <f>$M$9</f>
        <v>河内組</v>
      </c>
      <c r="K21" s="138" t="str">
        <f>$M$5</f>
        <v>悪代官</v>
      </c>
    </row>
    <row r="22" spans="1:11">
      <c r="A22" s="144"/>
      <c r="B22" s="147"/>
      <c r="C22" s="147"/>
      <c r="D22" s="149"/>
      <c r="E22" s="11">
        <v>12</v>
      </c>
      <c r="F22" s="152"/>
      <c r="G22" s="6">
        <v>15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悪代官</v>
      </c>
      <c r="C24" s="146">
        <f t="shared" ref="C24" si="28">IF(D24=2,1,0)</f>
        <v>0</v>
      </c>
      <c r="D24" s="149">
        <f t="shared" ref="D24" si="29">IF(E24&gt;G24,1,0)+IF(E25&gt;G25,1,0)+IF(E26&gt;G26,1,0)</f>
        <v>1</v>
      </c>
      <c r="E24" s="13">
        <v>9</v>
      </c>
      <c r="F24" s="151" t="s">
        <v>7</v>
      </c>
      <c r="G24" s="8">
        <v>15</v>
      </c>
      <c r="H24" s="155">
        <f t="shared" ref="H24" si="30">IF(E24&lt;G24,1,0)+IF(E25&lt;G25,1,0)+IF(E26&lt;G26,1,0)</f>
        <v>1</v>
      </c>
      <c r="I24" s="141">
        <f t="shared" ref="I24" si="31">IF(H24=2,1,0)</f>
        <v>0</v>
      </c>
      <c r="J24" s="135" t="str">
        <f>$M$7</f>
        <v>シーズンＡ</v>
      </c>
      <c r="K24" s="138" t="str">
        <f>$M$6</f>
        <v>進撃</v>
      </c>
    </row>
    <row r="25" spans="1:11">
      <c r="A25" s="144"/>
      <c r="B25" s="147"/>
      <c r="C25" s="147"/>
      <c r="D25" s="149"/>
      <c r="E25" s="11">
        <v>15</v>
      </c>
      <c r="F25" s="152"/>
      <c r="G25" s="6">
        <v>13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進撃</v>
      </c>
      <c r="C27" s="146">
        <f t="shared" ref="C27" si="32">IF(D27=2,1,0)</f>
        <v>0</v>
      </c>
      <c r="D27" s="149">
        <f t="shared" ref="D27" si="33">IF(E27&gt;G27,1,0)+IF(E28&gt;G28,1,0)+IF(E29&gt;G29,1,0)</f>
        <v>0</v>
      </c>
      <c r="E27" s="13">
        <v>12</v>
      </c>
      <c r="F27" s="151" t="s">
        <v>7</v>
      </c>
      <c r="G27" s="8">
        <v>15</v>
      </c>
      <c r="H27" s="155">
        <f t="shared" ref="H27" si="34">IF(E27&lt;G27,1,0)+IF(E28&lt;G28,1,0)+IF(E29&lt;G29,1,0)</f>
        <v>2</v>
      </c>
      <c r="I27" s="141">
        <f t="shared" ref="I27" si="35">IF(H27=2,1,0)</f>
        <v>1</v>
      </c>
      <c r="J27" s="135" t="str">
        <f>$M$10</f>
        <v>わたの花</v>
      </c>
      <c r="K27" s="138" t="str">
        <f>$M$9</f>
        <v>河内組</v>
      </c>
    </row>
    <row r="28" spans="1:11">
      <c r="A28" s="144"/>
      <c r="B28" s="147"/>
      <c r="C28" s="147"/>
      <c r="D28" s="149"/>
      <c r="E28" s="11">
        <v>9</v>
      </c>
      <c r="F28" s="152"/>
      <c r="G28" s="6">
        <v>15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河内組</v>
      </c>
      <c r="C30" s="146">
        <f t="shared" ref="C30" si="36">IF(D30=2,1,0)</f>
        <v>0</v>
      </c>
      <c r="D30" s="149">
        <f t="shared" ref="D30" si="37">IF(E30&gt;G30,1,0)+IF(E31&gt;G31,1,0)+IF(E32&gt;G32,1,0)</f>
        <v>0</v>
      </c>
      <c r="E30" s="13">
        <v>12</v>
      </c>
      <c r="F30" s="151" t="s">
        <v>7</v>
      </c>
      <c r="G30" s="8">
        <v>15</v>
      </c>
      <c r="H30" s="155">
        <f t="shared" ref="H30" si="38">IF(E30&lt;G30,1,0)+IF(E31&lt;G31,1,0)+IF(E32&lt;G32,1,0)</f>
        <v>2</v>
      </c>
      <c r="I30" s="141">
        <f t="shared" ref="I30" si="39">IF(H30=2,1,0)</f>
        <v>1</v>
      </c>
      <c r="J30" s="135" t="str">
        <f>$M$5</f>
        <v>悪代官</v>
      </c>
      <c r="K30" s="138" t="str">
        <f>$M$10</f>
        <v>わたの花</v>
      </c>
    </row>
    <row r="31" spans="1:11">
      <c r="A31" s="144"/>
      <c r="B31" s="147"/>
      <c r="C31" s="147"/>
      <c r="D31" s="149"/>
      <c r="E31" s="11">
        <v>9</v>
      </c>
      <c r="F31" s="152"/>
      <c r="G31" s="6">
        <v>15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わたの花</v>
      </c>
      <c r="C33" s="146">
        <f t="shared" ref="C33" si="40">IF(D33=2,1,0)</f>
        <v>0</v>
      </c>
      <c r="D33" s="149">
        <f t="shared" ref="D33" si="41">IF(E33&gt;G33,1,0)+IF(E34&gt;G34,1,0)+IF(E35&gt;G35,1,0)</f>
        <v>1</v>
      </c>
      <c r="E33" s="13">
        <v>14</v>
      </c>
      <c r="F33" s="151" t="s">
        <v>7</v>
      </c>
      <c r="G33" s="8">
        <v>15</v>
      </c>
      <c r="H33" s="155">
        <f t="shared" ref="H33" si="42">IF(E33&lt;G33,1,0)+IF(E34&lt;G34,1,0)+IF(E35&lt;G35,1,0)</f>
        <v>1</v>
      </c>
      <c r="I33" s="141">
        <f t="shared" ref="I33" si="43">IF(H33=2,1,0)</f>
        <v>0</v>
      </c>
      <c r="J33" s="135" t="str">
        <f>$M$8</f>
        <v>Ｕ－ｓ’ＰＩＲＩＴ</v>
      </c>
      <c r="K33" s="138" t="str">
        <f>$M$7</f>
        <v>シーズンＡ</v>
      </c>
    </row>
    <row r="34" spans="1:11">
      <c r="A34" s="144"/>
      <c r="B34" s="147"/>
      <c r="C34" s="147"/>
      <c r="D34" s="149"/>
      <c r="E34" s="11">
        <v>15</v>
      </c>
      <c r="F34" s="152"/>
      <c r="G34" s="6">
        <v>11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シーズンＡ</v>
      </c>
      <c r="C36" s="146">
        <f t="shared" ref="C36" si="44">IF(D36=2,1,0)</f>
        <v>0</v>
      </c>
      <c r="D36" s="149">
        <f t="shared" ref="D36" si="45">IF(E36&gt;G36,1,0)+IF(E37&gt;G37,1,0)+IF(E38&gt;G38,1,0)</f>
        <v>1</v>
      </c>
      <c r="E36" s="13">
        <v>13</v>
      </c>
      <c r="F36" s="151" t="s">
        <v>7</v>
      </c>
      <c r="G36" s="8">
        <v>15</v>
      </c>
      <c r="H36" s="155">
        <f t="shared" ref="H36" si="46">IF(E36&lt;G36,1,0)+IF(E37&lt;G37,1,0)+IF(E38&lt;G38,1,0)</f>
        <v>1</v>
      </c>
      <c r="I36" s="141">
        <f t="shared" ref="I36" si="47">IF(H36=2,1,0)</f>
        <v>0</v>
      </c>
      <c r="J36" s="135" t="str">
        <f>$M$6</f>
        <v>進撃</v>
      </c>
      <c r="K36" s="138" t="str">
        <f>$M$5</f>
        <v>悪代官</v>
      </c>
    </row>
    <row r="37" spans="1:11">
      <c r="A37" s="144"/>
      <c r="B37" s="147"/>
      <c r="C37" s="147"/>
      <c r="D37" s="149"/>
      <c r="E37" s="11">
        <v>15</v>
      </c>
      <c r="F37" s="152"/>
      <c r="G37" s="6">
        <v>11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悪代官</v>
      </c>
      <c r="C39" s="146">
        <f t="shared" ref="C39" si="48">IF(D39=2,1,0)</f>
        <v>0</v>
      </c>
      <c r="D39" s="149">
        <f t="shared" ref="D39" si="49">IF(E39&gt;G39,1,0)+IF(E40&gt;G40,1,0)+IF(E41&gt;G41,1,0)</f>
        <v>1</v>
      </c>
      <c r="E39" s="13">
        <v>12</v>
      </c>
      <c r="F39" s="151" t="s">
        <v>7</v>
      </c>
      <c r="G39" s="8">
        <v>15</v>
      </c>
      <c r="H39" s="155">
        <f t="shared" ref="H39" si="50">IF(E39&lt;G39,1,0)+IF(E40&lt;G40,1,0)+IF(E41&lt;G41,1,0)</f>
        <v>1</v>
      </c>
      <c r="I39" s="141">
        <f t="shared" ref="I39" si="51">IF(H39=2,1,0)</f>
        <v>0</v>
      </c>
      <c r="J39" s="135" t="str">
        <f>$M$10</f>
        <v>わたの花</v>
      </c>
      <c r="K39" s="138" t="str">
        <f>$M$9</f>
        <v>河内組</v>
      </c>
    </row>
    <row r="40" spans="1:11">
      <c r="A40" s="144"/>
      <c r="B40" s="147"/>
      <c r="C40" s="147"/>
      <c r="D40" s="149"/>
      <c r="E40" s="11">
        <v>15</v>
      </c>
      <c r="F40" s="152"/>
      <c r="G40" s="6">
        <v>14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河内組</v>
      </c>
      <c r="C42" s="146">
        <f t="shared" ref="C42" si="52">IF(D42=2,1,0)</f>
        <v>0</v>
      </c>
      <c r="D42" s="149">
        <f t="shared" ref="D42" si="53">IF(E42&gt;G42,1,0)+IF(E43&gt;G43,1,0)+IF(E44&gt;G44,1,0)</f>
        <v>1</v>
      </c>
      <c r="E42" s="13">
        <v>15</v>
      </c>
      <c r="F42" s="151" t="s">
        <v>7</v>
      </c>
      <c r="G42" s="8">
        <v>14</v>
      </c>
      <c r="H42" s="155">
        <f t="shared" ref="H42" si="54">IF(E42&lt;G42,1,0)+IF(E43&lt;G43,1,0)+IF(E44&lt;G44,1,0)</f>
        <v>1</v>
      </c>
      <c r="I42" s="141">
        <f t="shared" ref="I42" si="55">IF(H42=2,1,0)</f>
        <v>0</v>
      </c>
      <c r="J42" s="135" t="str">
        <f>$M$7</f>
        <v>シーズンＡ</v>
      </c>
      <c r="K42" s="138" t="str">
        <f>$M$8</f>
        <v>Ｕ－ｓ’ＰＩＲＩＴ</v>
      </c>
    </row>
    <row r="43" spans="1:11">
      <c r="A43" s="144"/>
      <c r="B43" s="160"/>
      <c r="C43" s="147"/>
      <c r="D43" s="149"/>
      <c r="E43" s="11">
        <v>12</v>
      </c>
      <c r="F43" s="152"/>
      <c r="G43" s="6">
        <v>15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Ｕ－ｓ’ＰＩＲＩＴ</v>
      </c>
      <c r="C45" s="146">
        <f t="shared" ref="C45" si="56">IF(D45=2,1,0)</f>
        <v>0</v>
      </c>
      <c r="D45" s="149">
        <f t="shared" ref="D45" si="57">IF(E45&gt;G45,1,0)+IF(E46&gt;G46,1,0)+IF(E47&gt;G47,1,0)</f>
        <v>0</v>
      </c>
      <c r="E45" s="13">
        <v>12</v>
      </c>
      <c r="F45" s="151" t="s">
        <v>7</v>
      </c>
      <c r="G45" s="8">
        <v>15</v>
      </c>
      <c r="H45" s="154">
        <f t="shared" ref="H45" si="58">IF(E45&lt;G45,1,0)+IF(E46&lt;G46,1,0)+IF(E47&lt;G47,1,0)</f>
        <v>2</v>
      </c>
      <c r="I45" s="141">
        <f t="shared" ref="I45" si="59">IF(H45=2,1,0)</f>
        <v>1</v>
      </c>
      <c r="J45" s="135" t="str">
        <f>$M$6</f>
        <v>進撃</v>
      </c>
      <c r="K45" s="138" t="str">
        <f>$M$5</f>
        <v>悪代官</v>
      </c>
    </row>
    <row r="46" spans="1:11">
      <c r="A46" s="144"/>
      <c r="B46" s="147"/>
      <c r="C46" s="147"/>
      <c r="D46" s="149"/>
      <c r="E46" s="11">
        <v>9</v>
      </c>
      <c r="F46" s="152"/>
      <c r="G46" s="6">
        <v>15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35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ＨＥＡＶＥＮ</v>
      </c>
      <c r="C3" s="146">
        <f>IF(D3=2,1,0)</f>
        <v>0</v>
      </c>
      <c r="D3" s="149">
        <f>IF(E3&gt;G3,1,0)+IF(E4&gt;G4,1,0)+IF(E5&gt;G5,1,0)</f>
        <v>1</v>
      </c>
      <c r="E3" s="10">
        <v>15</v>
      </c>
      <c r="F3" s="167" t="s">
        <v>7</v>
      </c>
      <c r="G3" s="5">
        <v>13</v>
      </c>
      <c r="H3" s="155">
        <f>IF(E3&lt;G3,1,0)+IF(E4&lt;G4,1,0)+IF(E5&lt;G5,1,0)</f>
        <v>1</v>
      </c>
      <c r="I3" s="141">
        <f>IF(H3=2,1,0)</f>
        <v>0</v>
      </c>
      <c r="J3" s="168" t="str">
        <f>$M$6</f>
        <v>クーザ</v>
      </c>
      <c r="K3" s="138" t="str">
        <f>$M$7</f>
        <v>シュガー</v>
      </c>
    </row>
    <row r="4" spans="1:24">
      <c r="A4" s="144"/>
      <c r="B4" s="147"/>
      <c r="C4" s="147"/>
      <c r="D4" s="149"/>
      <c r="E4" s="11">
        <v>11</v>
      </c>
      <c r="F4" s="152"/>
      <c r="G4" s="6">
        <v>15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参加チーム!B12</f>
        <v>ＨＥＡＶＥＮ</v>
      </c>
      <c r="N5" s="24">
        <f>SUM(C3,I12,C24,I30,C39)</f>
        <v>2</v>
      </c>
      <c r="O5" s="24">
        <f>SUM(I3,C12,I24,C30,I39)</f>
        <v>1</v>
      </c>
      <c r="P5" s="24">
        <f>SUM(D3,H12,D24,H30,D39)</f>
        <v>6</v>
      </c>
      <c r="Q5" s="24">
        <f>SUM(H3,D12,H24,D30,H39)</f>
        <v>4</v>
      </c>
      <c r="R5" s="28">
        <f>P5/(P5+Q5)*100</f>
        <v>60</v>
      </c>
      <c r="S5" s="24">
        <f>SUM(E3:E5,G12:G14,E24:E26,G30:G32,E39:E41)</f>
        <v>137</v>
      </c>
      <c r="T5" s="24">
        <f>SUM(G3:G5,E12:E14,G24:G26,E30:E32,G39:G41)</f>
        <v>125</v>
      </c>
      <c r="U5" s="24">
        <f>S5/T5</f>
        <v>1.0960000000000001</v>
      </c>
      <c r="V5" s="24">
        <f>N5*10+R5+U5</f>
        <v>81.096000000000004</v>
      </c>
      <c r="W5" s="25">
        <f>RANK(V5,$V$5:$V$10)</f>
        <v>3</v>
      </c>
      <c r="X5" t="str">
        <f>M5</f>
        <v>ＨＥＡＶＥＮ</v>
      </c>
    </row>
    <row r="6" spans="1:24">
      <c r="A6" s="143" t="s">
        <v>8</v>
      </c>
      <c r="B6" s="146" t="str">
        <f>$M$7</f>
        <v>シュガー</v>
      </c>
      <c r="C6" s="146">
        <f t="shared" ref="C6" si="0">IF(D6=2,1,0)</f>
        <v>0</v>
      </c>
      <c r="D6" s="149">
        <f>IF(E6&gt;G6,1,0)+IF(E7&gt;G7,1,0)+IF(E8&gt;G8,1,0)</f>
        <v>1</v>
      </c>
      <c r="E6" s="13">
        <v>5</v>
      </c>
      <c r="F6" s="151" t="s">
        <v>7</v>
      </c>
      <c r="G6" s="8">
        <v>15</v>
      </c>
      <c r="H6" s="155">
        <f t="shared" ref="H6" si="1">IF(E6&lt;G6,1,0)+IF(E7&lt;G7,1,0)+IF(E8&lt;G8,1,0)</f>
        <v>1</v>
      </c>
      <c r="I6" s="141">
        <f t="shared" ref="I6" si="2">IF(H6=2,1,0)</f>
        <v>0</v>
      </c>
      <c r="J6" s="135" t="str">
        <f>$M$8</f>
        <v>ＷＡＶＥ</v>
      </c>
      <c r="K6" s="138" t="str">
        <f>$M$9</f>
        <v>瓦版屋</v>
      </c>
      <c r="L6">
        <v>2</v>
      </c>
      <c r="M6" s="31" t="str">
        <f>参加チーム!B13</f>
        <v>クーザ</v>
      </c>
      <c r="N6" s="24">
        <f>SUM(I3,C15,C27,I36,I45)</f>
        <v>3</v>
      </c>
      <c r="O6" s="24">
        <f>SUM(C3,I15,I27,C36,C45)</f>
        <v>0</v>
      </c>
      <c r="P6" s="24">
        <f>SUM(H3,D15,D27,H36,H45)</f>
        <v>8</v>
      </c>
      <c r="Q6" s="24">
        <f>SUM(D3,H15,H27,D36,D45)</f>
        <v>2</v>
      </c>
      <c r="R6" s="28">
        <f t="shared" ref="R6:R10" si="3">P6/(P6+Q6)*100</f>
        <v>80</v>
      </c>
      <c r="S6" s="24">
        <f>SUM(G3:G5,E15:E17,E27:E29,G36:G38,G45:G47)</f>
        <v>145</v>
      </c>
      <c r="T6" s="24">
        <f>SUM(E3:E5,G15:G17,G27:G29,E36:E38,G45:G47)</f>
        <v>125</v>
      </c>
      <c r="U6" s="24">
        <f t="shared" ref="U6:U10" si="4">S6/T6</f>
        <v>1.1599999999999999</v>
      </c>
      <c r="V6" s="24">
        <f t="shared" ref="V6:V10" si="5">N6*10+R6+U6</f>
        <v>111.16</v>
      </c>
      <c r="W6" s="25">
        <f t="shared" ref="W6:W10" si="6">RANK(V6,$V$5:$V$10)</f>
        <v>1</v>
      </c>
      <c r="X6" t="str">
        <f t="shared" ref="X6:X10" si="7">M6</f>
        <v>クーザ</v>
      </c>
    </row>
    <row r="7" spans="1:24">
      <c r="A7" s="144"/>
      <c r="B7" s="147"/>
      <c r="C7" s="147"/>
      <c r="D7" s="149"/>
      <c r="E7" s="11">
        <v>15</v>
      </c>
      <c r="F7" s="152"/>
      <c r="G7" s="6">
        <v>13</v>
      </c>
      <c r="H7" s="155"/>
      <c r="I7" s="142"/>
      <c r="J7" s="136"/>
      <c r="K7" s="139"/>
      <c r="L7">
        <v>2</v>
      </c>
      <c r="M7" s="31" t="str">
        <f>参加チーム!B14</f>
        <v>シュガー</v>
      </c>
      <c r="N7" s="24">
        <f>SUM(C6,I18,I24,C36,I42)</f>
        <v>0</v>
      </c>
      <c r="O7" s="24">
        <f>SUM(I6,C18,C24,I36,I42)</f>
        <v>2</v>
      </c>
      <c r="P7" s="24">
        <f>SUM(D6,H18,H24,D36,I42)</f>
        <v>2</v>
      </c>
      <c r="Q7" s="24">
        <f>SUM(H6,D18,D24,H36,D42)</f>
        <v>7</v>
      </c>
      <c r="R7" s="28">
        <f t="shared" si="3"/>
        <v>22.222222222222221</v>
      </c>
      <c r="S7" s="24">
        <f>SUM(E6:E8,G18:G20,G24:G26,E36:E38,G42:G44)</f>
        <v>112</v>
      </c>
      <c r="T7" s="24">
        <f>SUM(G6:G8,E18:E20,E24:E26,G36:G38,E42:E44)</f>
        <v>139</v>
      </c>
      <c r="U7" s="24">
        <f t="shared" si="4"/>
        <v>0.80575539568345322</v>
      </c>
      <c r="V7" s="24">
        <f t="shared" si="5"/>
        <v>23.027977617905673</v>
      </c>
      <c r="W7" s="25">
        <f t="shared" si="6"/>
        <v>6</v>
      </c>
      <c r="X7" t="str">
        <f t="shared" si="7"/>
        <v>シュガー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参加チーム!B15</f>
        <v>ＷＡＶＥ</v>
      </c>
      <c r="N8" s="24">
        <f>SUM(I6,C12,C21,I33,C45)</f>
        <v>2</v>
      </c>
      <c r="O8" s="24">
        <f>SUM(C6,I12,I21,C33,I45)</f>
        <v>2</v>
      </c>
      <c r="P8" s="24">
        <f>SUM(H6,D12,D21,H33,D45)</f>
        <v>5</v>
      </c>
      <c r="Q8" s="24">
        <f>SUM(D6,H12,D21,H33,D45)</f>
        <v>3</v>
      </c>
      <c r="R8" s="28">
        <f t="shared" si="3"/>
        <v>62.5</v>
      </c>
      <c r="S8" s="24">
        <f>SUM(G6:G8,E12:E14,E21:E23,G33:G35,E45:E47)</f>
        <v>130</v>
      </c>
      <c r="T8" s="24">
        <f>SUM(E6:E8,G12:G14,G21:G23,E33:E35,G45:G47)</f>
        <v>118</v>
      </c>
      <c r="U8" s="24">
        <f t="shared" si="4"/>
        <v>1.1016949152542372</v>
      </c>
      <c r="V8" s="24">
        <f t="shared" si="5"/>
        <v>83.601694915254242</v>
      </c>
      <c r="W8" s="25">
        <f t="shared" si="6"/>
        <v>2</v>
      </c>
      <c r="X8" t="str">
        <f t="shared" si="7"/>
        <v>ＷＡＶＥ</v>
      </c>
    </row>
    <row r="9" spans="1:24">
      <c r="A9" s="143" t="s">
        <v>9</v>
      </c>
      <c r="B9" s="146" t="str">
        <f>$M$9</f>
        <v>瓦版屋</v>
      </c>
      <c r="C9" s="146">
        <f t="shared" ref="C9" si="8">IF(D9=2,1,0)</f>
        <v>0</v>
      </c>
      <c r="D9" s="149">
        <f t="shared" ref="D9" si="9">IF(E9&gt;G9,1,0)+IF(E10&gt;G10,1,0)+IF(E11&gt;G11,1,0)</f>
        <v>1</v>
      </c>
      <c r="E9" s="13">
        <v>15</v>
      </c>
      <c r="F9" s="151" t="s">
        <v>7</v>
      </c>
      <c r="G9" s="8">
        <v>6</v>
      </c>
      <c r="H9" s="155">
        <f t="shared" ref="H9" si="10">IF(E9&lt;G9,1,0)+IF(E10&lt;G10,1,0)+IF(E11&lt;G11,1,0)</f>
        <v>1</v>
      </c>
      <c r="I9" s="141">
        <f t="shared" ref="I9" si="11">IF(H9=2,1,0)</f>
        <v>0</v>
      </c>
      <c r="J9" s="135" t="str">
        <f>$M$10</f>
        <v>シーズンＢ</v>
      </c>
      <c r="K9" s="138" t="str">
        <f>$M$8</f>
        <v>ＷＡＶＥ</v>
      </c>
      <c r="L9">
        <v>3</v>
      </c>
      <c r="M9" s="31" t="str">
        <f>参加チーム!B16</f>
        <v>瓦版屋</v>
      </c>
      <c r="N9" s="24">
        <f>SUM(C9,I15,I21,C30,C42)</f>
        <v>0</v>
      </c>
      <c r="O9" s="24">
        <f>SUM(I9,C15,C21,I30,I42)</f>
        <v>2</v>
      </c>
      <c r="P9" s="24">
        <f>SUM(D9,H15,H21,D30,D42)</f>
        <v>3</v>
      </c>
      <c r="Q9" s="24">
        <f>SUM(H9,D15,D21,H30,H42)</f>
        <v>7</v>
      </c>
      <c r="R9" s="28">
        <f t="shared" si="3"/>
        <v>30</v>
      </c>
      <c r="S9" s="24">
        <f>SUM(E9:E11,G15:G17,G21:G23,E30:E32,E42:E44)</f>
        <v>116</v>
      </c>
      <c r="T9" s="24">
        <f>SUM(G9:G11,E15:E17,E21:E23,G30:G32,G42:G44)</f>
        <v>139</v>
      </c>
      <c r="U9" s="24">
        <f t="shared" si="4"/>
        <v>0.83453237410071945</v>
      </c>
      <c r="V9" s="24">
        <f t="shared" si="5"/>
        <v>30.834532374100718</v>
      </c>
      <c r="W9" s="25">
        <f t="shared" si="6"/>
        <v>5</v>
      </c>
      <c r="X9" t="str">
        <f t="shared" si="7"/>
        <v>瓦版屋</v>
      </c>
    </row>
    <row r="10" spans="1:24" ht="14.25" thickBot="1">
      <c r="A10" s="144"/>
      <c r="B10" s="147"/>
      <c r="C10" s="147"/>
      <c r="D10" s="149"/>
      <c r="E10" s="11">
        <v>14</v>
      </c>
      <c r="F10" s="152"/>
      <c r="G10" s="6">
        <v>15</v>
      </c>
      <c r="H10" s="155"/>
      <c r="I10" s="142"/>
      <c r="J10" s="136"/>
      <c r="K10" s="139"/>
      <c r="L10">
        <v>2</v>
      </c>
      <c r="M10" s="32" t="str">
        <f>参加チーム!B17</f>
        <v>シーズンＢ</v>
      </c>
      <c r="N10" s="26">
        <f>SUM(I9,C18,I27,C33,I39)</f>
        <v>1</v>
      </c>
      <c r="O10" s="26">
        <f>SUM(C9,I18,C27,I33,C39)</f>
        <v>1</v>
      </c>
      <c r="P10" s="26">
        <f>SUM(H9,D18,H27,D33,H39)</f>
        <v>5</v>
      </c>
      <c r="Q10" s="26">
        <f>SUM(D9,H18,D27,H33,D39)</f>
        <v>5</v>
      </c>
      <c r="R10" s="29">
        <f t="shared" si="3"/>
        <v>50</v>
      </c>
      <c r="S10" s="26">
        <f>SUM(G9:G11,E18:E20,G27:G29,E33:E35,G39:G41)</f>
        <v>127</v>
      </c>
      <c r="T10" s="26">
        <f>SUM(E9:E11,G18:G20,E27:E29,G33:G35,E39:E41)</f>
        <v>128</v>
      </c>
      <c r="U10" s="26">
        <f t="shared" si="4"/>
        <v>0.9921875</v>
      </c>
      <c r="V10" s="26">
        <f t="shared" si="5"/>
        <v>60.9921875</v>
      </c>
      <c r="W10" s="27">
        <f t="shared" si="6"/>
        <v>4</v>
      </c>
      <c r="X10" t="str">
        <f t="shared" si="7"/>
        <v>シーズンＢ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ＷＡＶＥ</v>
      </c>
      <c r="C12" s="146">
        <f t="shared" ref="C12" si="12">IF(D12=2,1,0)</f>
        <v>1</v>
      </c>
      <c r="D12" s="149">
        <f t="shared" ref="D12" si="13">IF(E12&gt;G12,1,0)+IF(E13&gt;G13,1,0)+IF(E14&gt;G14,1,0)</f>
        <v>2</v>
      </c>
      <c r="E12" s="13">
        <v>15</v>
      </c>
      <c r="F12" s="151" t="s">
        <v>7</v>
      </c>
      <c r="G12" s="8">
        <v>11</v>
      </c>
      <c r="H12" s="155">
        <f t="shared" ref="H12" si="14">IF(E12&lt;G12,1,0)+IF(E13&lt;G13,1,0)+IF(E14&lt;G14,1,0)</f>
        <v>0</v>
      </c>
      <c r="I12" s="141">
        <f t="shared" ref="I12" si="15">IF(H12=2,1,0)</f>
        <v>0</v>
      </c>
      <c r="J12" s="135" t="str">
        <f>$M$5</f>
        <v>ＨＥＡＶＥＮ</v>
      </c>
      <c r="K12" s="138" t="str">
        <f>$M$6</f>
        <v>クーザ</v>
      </c>
    </row>
    <row r="13" spans="1:24">
      <c r="A13" s="144"/>
      <c r="B13" s="147"/>
      <c r="C13" s="147"/>
      <c r="D13" s="149"/>
      <c r="E13" s="11">
        <v>15</v>
      </c>
      <c r="F13" s="152"/>
      <c r="G13" s="6">
        <v>11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クーザ</v>
      </c>
      <c r="C15" s="146">
        <f t="shared" ref="C15" si="16">IF(D15=2,1,0)</f>
        <v>1</v>
      </c>
      <c r="D15" s="149">
        <f t="shared" ref="D15" si="17">IF(E15&gt;G15,1,0)+IF(E16&gt;G16,1,0)+IF(E17&gt;G17,1,0)</f>
        <v>2</v>
      </c>
      <c r="E15" s="13">
        <v>15</v>
      </c>
      <c r="F15" s="151" t="s">
        <v>7</v>
      </c>
      <c r="G15" s="8">
        <v>14</v>
      </c>
      <c r="H15" s="155">
        <f t="shared" ref="H15" si="18">IF(E15&lt;G15,1,0)+IF(E16&lt;G16,1,0)+IF(E17&lt;G17,1,0)</f>
        <v>0</v>
      </c>
      <c r="I15" s="141">
        <f t="shared" ref="I15" si="19">IF(H15=2,1,0)</f>
        <v>0</v>
      </c>
      <c r="J15" s="135" t="str">
        <f>$M$9</f>
        <v>瓦版屋</v>
      </c>
      <c r="K15" s="138" t="str">
        <f>$M$10</f>
        <v>シーズンＢ</v>
      </c>
    </row>
    <row r="16" spans="1:24">
      <c r="A16" s="144"/>
      <c r="B16" s="147"/>
      <c r="C16" s="147"/>
      <c r="D16" s="149"/>
      <c r="E16" s="11">
        <v>15</v>
      </c>
      <c r="F16" s="152"/>
      <c r="G16" s="6">
        <v>9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シーズンＢ</v>
      </c>
      <c r="C18" s="146">
        <f t="shared" ref="C18" si="20">IF(D18=2,1,0)</f>
        <v>0</v>
      </c>
      <c r="D18" s="149">
        <f t="shared" ref="D18" si="21">IF(E18&gt;G18,1,0)+IF(E19&gt;G19,1,0)+IF(E20&gt;G20,1,0)</f>
        <v>1</v>
      </c>
      <c r="E18" s="13">
        <v>15</v>
      </c>
      <c r="F18" s="151" t="s">
        <v>7</v>
      </c>
      <c r="G18" s="8">
        <v>8</v>
      </c>
      <c r="H18" s="155">
        <f t="shared" ref="H18" si="22">IF(E18&lt;G18,1,0)+IF(E19&lt;G19,1,0)+IF(E20&lt;G20,1,0)</f>
        <v>1</v>
      </c>
      <c r="I18" s="141">
        <f t="shared" ref="I18" si="23">IF(H18=2,1,0)</f>
        <v>0</v>
      </c>
      <c r="J18" s="135" t="str">
        <f>$M$7</f>
        <v>シュガー</v>
      </c>
      <c r="K18" s="138" t="str">
        <f>$M$8</f>
        <v>ＷＡＶＥ</v>
      </c>
    </row>
    <row r="19" spans="1:11">
      <c r="A19" s="144"/>
      <c r="B19" s="147"/>
      <c r="C19" s="147"/>
      <c r="D19" s="149"/>
      <c r="E19" s="11">
        <v>14</v>
      </c>
      <c r="F19" s="152"/>
      <c r="G19" s="6">
        <v>15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ＷＡＶＥ</v>
      </c>
      <c r="C21" s="146">
        <f t="shared" ref="C21" si="24">IF(D21=2,1,0)</f>
        <v>1</v>
      </c>
      <c r="D21" s="149">
        <f t="shared" ref="D21" si="25">IF(E21&gt;G21,1,0)+IF(E22&gt;G22,1,0)+IF(E23&gt;G23,1,0)</f>
        <v>2</v>
      </c>
      <c r="E21" s="13">
        <v>15</v>
      </c>
      <c r="F21" s="151" t="s">
        <v>7</v>
      </c>
      <c r="G21" s="8">
        <v>8</v>
      </c>
      <c r="H21" s="155">
        <f t="shared" ref="H21" si="26">IF(E21&lt;G21,1,0)+IF(E22&lt;G22,1,0)+IF(E23&lt;G23,1,0)</f>
        <v>0</v>
      </c>
      <c r="I21" s="141">
        <f t="shared" ref="I21" si="27">IF(H21=2,1,0)</f>
        <v>0</v>
      </c>
      <c r="J21" s="135" t="str">
        <f>$M$9</f>
        <v>瓦版屋</v>
      </c>
      <c r="K21" s="138" t="str">
        <f>$M$5</f>
        <v>ＨＥＡＶＥＮ</v>
      </c>
    </row>
    <row r="22" spans="1:11">
      <c r="A22" s="144"/>
      <c r="B22" s="147"/>
      <c r="C22" s="147"/>
      <c r="D22" s="149"/>
      <c r="E22" s="11">
        <v>15</v>
      </c>
      <c r="F22" s="152"/>
      <c r="G22" s="6">
        <v>8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ＨＥＡＶＥＮ</v>
      </c>
      <c r="C24" s="146">
        <f t="shared" ref="C24" si="28">IF(D24=2,1,0)</f>
        <v>1</v>
      </c>
      <c r="D24" s="149">
        <f t="shared" ref="D24" si="29">IF(E24&gt;G24,1,0)+IF(E25&gt;G25,1,0)+IF(E26&gt;G26,1,0)</f>
        <v>2</v>
      </c>
      <c r="E24" s="13">
        <v>15</v>
      </c>
      <c r="F24" s="151" t="s">
        <v>7</v>
      </c>
      <c r="G24" s="8">
        <v>10</v>
      </c>
      <c r="H24" s="155">
        <f t="shared" ref="H24" si="30">IF(E24&lt;G24,1,0)+IF(E25&lt;G25,1,0)+IF(E26&lt;G26,1,0)</f>
        <v>0</v>
      </c>
      <c r="I24" s="141">
        <f t="shared" ref="I24" si="31">IF(H24=2,1,0)</f>
        <v>0</v>
      </c>
      <c r="J24" s="135" t="str">
        <f>$M$7</f>
        <v>シュガー</v>
      </c>
      <c r="K24" s="138" t="str">
        <f>$M$6</f>
        <v>クーザ</v>
      </c>
    </row>
    <row r="25" spans="1:11">
      <c r="A25" s="144"/>
      <c r="B25" s="147"/>
      <c r="C25" s="147"/>
      <c r="D25" s="149"/>
      <c r="E25" s="11">
        <v>15</v>
      </c>
      <c r="F25" s="152"/>
      <c r="G25" s="6">
        <v>7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クーザ</v>
      </c>
      <c r="C27" s="146">
        <f t="shared" ref="C27" si="32">IF(D27=2,1,0)</f>
        <v>0</v>
      </c>
      <c r="D27" s="149">
        <f t="shared" ref="D27" si="33">IF(E27&gt;G27,1,0)+IF(E28&gt;G28,1,0)+IF(E29&gt;G29,1,0)</f>
        <v>1</v>
      </c>
      <c r="E27" s="13">
        <v>12</v>
      </c>
      <c r="F27" s="151" t="s">
        <v>7</v>
      </c>
      <c r="G27" s="8">
        <v>15</v>
      </c>
      <c r="H27" s="155">
        <f t="shared" ref="H27" si="34">IF(E27&lt;G27,1,0)+IF(E28&lt;G28,1,0)+IF(E29&lt;G29,1,0)</f>
        <v>1</v>
      </c>
      <c r="I27" s="141">
        <f t="shared" ref="I27" si="35">IF(H27=2,1,0)</f>
        <v>0</v>
      </c>
      <c r="J27" s="135" t="str">
        <f>$M$10</f>
        <v>シーズンＢ</v>
      </c>
      <c r="K27" s="138" t="str">
        <f>$M$9</f>
        <v>瓦版屋</v>
      </c>
    </row>
    <row r="28" spans="1:11">
      <c r="A28" s="144"/>
      <c r="B28" s="147"/>
      <c r="C28" s="147"/>
      <c r="D28" s="149"/>
      <c r="E28" s="11">
        <v>15</v>
      </c>
      <c r="F28" s="152"/>
      <c r="G28" s="6">
        <v>8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瓦版屋</v>
      </c>
      <c r="C30" s="146">
        <f t="shared" ref="C30" si="36">IF(D30=2,1,0)</f>
        <v>0</v>
      </c>
      <c r="D30" s="149">
        <f t="shared" ref="D30" si="37">IF(E30&gt;G30,1,0)+IF(E31&gt;G31,1,0)+IF(E32&gt;G32,1,0)</f>
        <v>1</v>
      </c>
      <c r="E30" s="13">
        <v>15</v>
      </c>
      <c r="F30" s="151" t="s">
        <v>7</v>
      </c>
      <c r="G30" s="8">
        <v>14</v>
      </c>
      <c r="H30" s="155">
        <f t="shared" ref="H30" si="38">IF(E30&lt;G30,1,0)+IF(E31&lt;G31,1,0)+IF(E32&lt;G32,1,0)</f>
        <v>1</v>
      </c>
      <c r="I30" s="141">
        <f t="shared" ref="I30" si="39">IF(H30=2,1,0)</f>
        <v>0</v>
      </c>
      <c r="J30" s="135" t="str">
        <f>$M$5</f>
        <v>ＨＥＡＶＥＮ</v>
      </c>
      <c r="K30" s="138" t="str">
        <f>$M$10</f>
        <v>シーズンＢ</v>
      </c>
    </row>
    <row r="31" spans="1:11">
      <c r="A31" s="144"/>
      <c r="B31" s="147"/>
      <c r="C31" s="147"/>
      <c r="D31" s="149"/>
      <c r="E31" s="11">
        <v>11</v>
      </c>
      <c r="F31" s="152"/>
      <c r="G31" s="6">
        <v>15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シーズンＢ</v>
      </c>
      <c r="C33" s="146">
        <f t="shared" ref="C33" si="40">IF(D33=2,1,0)</f>
        <v>1</v>
      </c>
      <c r="D33" s="149">
        <f t="shared" ref="D33" si="41">IF(E33&gt;G33,1,0)+IF(E34&gt;G34,1,0)+IF(E35&gt;G35,1,0)</f>
        <v>2</v>
      </c>
      <c r="E33" s="13">
        <v>15</v>
      </c>
      <c r="F33" s="151" t="s">
        <v>7</v>
      </c>
      <c r="G33" s="8">
        <v>8</v>
      </c>
      <c r="H33" s="155">
        <f t="shared" ref="H33" si="42">IF(E33&lt;G33,1,0)+IF(E34&lt;G34,1,0)+IF(E35&lt;G35,1,0)</f>
        <v>0</v>
      </c>
      <c r="I33" s="141">
        <f t="shared" ref="I33" si="43">IF(H33=2,1,0)</f>
        <v>0</v>
      </c>
      <c r="J33" s="135" t="str">
        <f>$M$8</f>
        <v>ＷＡＶＥ</v>
      </c>
      <c r="K33" s="138" t="str">
        <f>$M$7</f>
        <v>シュガー</v>
      </c>
    </row>
    <row r="34" spans="1:11">
      <c r="A34" s="144"/>
      <c r="B34" s="147"/>
      <c r="C34" s="147"/>
      <c r="D34" s="149"/>
      <c r="E34" s="11">
        <v>15</v>
      </c>
      <c r="F34" s="152"/>
      <c r="G34" s="6">
        <v>11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シュガー</v>
      </c>
      <c r="C36" s="146">
        <f t="shared" ref="C36" si="44">IF(D36=2,1,0)</f>
        <v>0</v>
      </c>
      <c r="D36" s="149">
        <f t="shared" ref="D36" si="45">IF(E36&gt;G36,1,0)+IF(E37&gt;G37,1,0)+IF(E38&gt;G38,1,0)</f>
        <v>0</v>
      </c>
      <c r="E36" s="13">
        <v>10</v>
      </c>
      <c r="F36" s="151" t="s">
        <v>7</v>
      </c>
      <c r="G36" s="8">
        <v>15</v>
      </c>
      <c r="H36" s="155">
        <f t="shared" ref="H36" si="46">IF(E36&lt;G36,1,0)+IF(E37&lt;G37,1,0)+IF(E38&lt;G38,1,0)</f>
        <v>2</v>
      </c>
      <c r="I36" s="141">
        <f t="shared" ref="I36" si="47">IF(H36=2,1,0)</f>
        <v>1</v>
      </c>
      <c r="J36" s="135" t="str">
        <f>$M$6</f>
        <v>クーザ</v>
      </c>
      <c r="K36" s="138" t="str">
        <f>$M$5</f>
        <v>ＨＥＡＶＥＮ</v>
      </c>
    </row>
    <row r="37" spans="1:11">
      <c r="A37" s="144"/>
      <c r="B37" s="147"/>
      <c r="C37" s="147"/>
      <c r="D37" s="149"/>
      <c r="E37" s="11">
        <v>13</v>
      </c>
      <c r="F37" s="152"/>
      <c r="G37" s="6">
        <v>15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ＨＥＡＶＥＮ</v>
      </c>
      <c r="C39" s="146">
        <f t="shared" ref="C39" si="48">IF(D39=2,1,0)</f>
        <v>1</v>
      </c>
      <c r="D39" s="149">
        <f t="shared" ref="D39" si="49">IF(E39&gt;G39,1,0)+IF(E40&gt;G40,1,0)+IF(E41&gt;G41,1,0)</f>
        <v>2</v>
      </c>
      <c r="E39" s="13">
        <v>15</v>
      </c>
      <c r="F39" s="151" t="s">
        <v>7</v>
      </c>
      <c r="G39" s="8">
        <v>12</v>
      </c>
      <c r="H39" s="155">
        <f t="shared" ref="H39" si="50">IF(E39&lt;G39,1,0)+IF(E40&lt;G40,1,0)+IF(E41&lt;G41,1,0)</f>
        <v>0</v>
      </c>
      <c r="I39" s="141">
        <f t="shared" ref="I39" si="51">IF(H39=2,1,0)</f>
        <v>0</v>
      </c>
      <c r="J39" s="135" t="str">
        <f>$M$10</f>
        <v>シーズンＢ</v>
      </c>
      <c r="K39" s="138" t="str">
        <f>$M$9</f>
        <v>瓦版屋</v>
      </c>
    </row>
    <row r="40" spans="1:11">
      <c r="A40" s="144"/>
      <c r="B40" s="147"/>
      <c r="C40" s="147"/>
      <c r="D40" s="149"/>
      <c r="E40" s="11">
        <v>15</v>
      </c>
      <c r="F40" s="152"/>
      <c r="G40" s="6">
        <v>12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瓦版屋</v>
      </c>
      <c r="C42" s="146">
        <f t="shared" ref="C42" si="52">IF(D42=2,1,0)</f>
        <v>0</v>
      </c>
      <c r="D42" s="149">
        <f t="shared" ref="D42" si="53">IF(E42&gt;G42,1,0)+IF(E43&gt;G43,1,0)+IF(E44&gt;G44,1,0)</f>
        <v>1</v>
      </c>
      <c r="E42" s="13">
        <v>15</v>
      </c>
      <c r="F42" s="151" t="s">
        <v>7</v>
      </c>
      <c r="G42" s="8">
        <v>14</v>
      </c>
      <c r="H42" s="155">
        <f t="shared" ref="H42" si="54">IF(E42&lt;G42,1,0)+IF(E43&lt;G43,1,0)+IF(E44&lt;G44,1,0)</f>
        <v>1</v>
      </c>
      <c r="I42" s="141">
        <f t="shared" ref="I42" si="55">IF(H42=2,1,0)</f>
        <v>0</v>
      </c>
      <c r="J42" s="135" t="str">
        <f>$M$7</f>
        <v>シュガー</v>
      </c>
      <c r="K42" s="138" t="str">
        <f>$M$8</f>
        <v>ＷＡＶＥ</v>
      </c>
    </row>
    <row r="43" spans="1:11">
      <c r="A43" s="144"/>
      <c r="B43" s="160"/>
      <c r="C43" s="147"/>
      <c r="D43" s="149"/>
      <c r="E43" s="11">
        <v>7</v>
      </c>
      <c r="F43" s="152"/>
      <c r="G43" s="6">
        <v>15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ＷＡＶＥ</v>
      </c>
      <c r="C45" s="146">
        <f t="shared" ref="C45" si="56">IF(D45=2,1,0)</f>
        <v>0</v>
      </c>
      <c r="D45" s="149">
        <f t="shared" ref="D45" si="57">IF(E45&gt;G45,1,0)+IF(E46&gt;G46,1,0)+IF(E47&gt;G47,1,0)</f>
        <v>0</v>
      </c>
      <c r="E45" s="13">
        <v>11</v>
      </c>
      <c r="F45" s="151" t="s">
        <v>7</v>
      </c>
      <c r="G45" s="8">
        <v>15</v>
      </c>
      <c r="H45" s="154">
        <f t="shared" ref="H45" si="58">IF(E45&lt;G45,1,0)+IF(E46&lt;G46,1,0)+IF(E47&lt;G47,1,0)</f>
        <v>2</v>
      </c>
      <c r="I45" s="141">
        <f t="shared" ref="I45" si="59">IF(H45=2,1,0)</f>
        <v>1</v>
      </c>
      <c r="J45" s="135" t="str">
        <f>$M$6</f>
        <v>クーザ</v>
      </c>
      <c r="K45" s="138" t="str">
        <f>$M$5</f>
        <v>ＨＥＡＶＥＮ</v>
      </c>
    </row>
    <row r="46" spans="1:11">
      <c r="A46" s="144"/>
      <c r="B46" s="147"/>
      <c r="C46" s="147"/>
      <c r="D46" s="149"/>
      <c r="E46" s="11">
        <v>12</v>
      </c>
      <c r="F46" s="152"/>
      <c r="G46" s="6">
        <v>15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36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クーニーズ</v>
      </c>
      <c r="C3" s="146">
        <f>IF(D3=2,1,0)</f>
        <v>0</v>
      </c>
      <c r="D3" s="149">
        <f>IF(E3&gt;G3,1,0)+IF(E4&gt;G4,1,0)+IF(E5&gt;G5,1,0)</f>
        <v>0</v>
      </c>
      <c r="E3" s="10">
        <v>14</v>
      </c>
      <c r="F3" s="167" t="s">
        <v>7</v>
      </c>
      <c r="G3" s="5">
        <v>15</v>
      </c>
      <c r="H3" s="155">
        <f>IF(E3&lt;G3,1,0)+IF(E4&lt;G4,1,0)+IF(E5&lt;G5,1,0)</f>
        <v>2</v>
      </c>
      <c r="I3" s="141">
        <f>IF(H3=2,1,0)</f>
        <v>1</v>
      </c>
      <c r="J3" s="168" t="str">
        <f>$M$6</f>
        <v>シーズンＣ</v>
      </c>
      <c r="K3" s="138" t="str">
        <f>$M$7</f>
        <v>ＳＡＴＳＵＫＩ</v>
      </c>
    </row>
    <row r="4" spans="1:24">
      <c r="A4" s="144"/>
      <c r="B4" s="147"/>
      <c r="C4" s="147"/>
      <c r="D4" s="149"/>
      <c r="E4" s="11">
        <v>10</v>
      </c>
      <c r="F4" s="152"/>
      <c r="G4" s="6">
        <v>15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参加チーム!E12</f>
        <v>クーニーズ</v>
      </c>
      <c r="N5" s="24">
        <f>SUM(C3,I12,C24,I30,C39)</f>
        <v>0</v>
      </c>
      <c r="O5" s="24">
        <f>SUM(I3,C12,I24,C30,I39)</f>
        <v>3</v>
      </c>
      <c r="P5" s="24">
        <f>SUM(D3,H12,D24,H30,D39)</f>
        <v>2</v>
      </c>
      <c r="Q5" s="24">
        <f>SUM(H3,D12,H24,D30,H39)</f>
        <v>8</v>
      </c>
      <c r="R5" s="28">
        <f>P5/(P5+Q5)*100</f>
        <v>20</v>
      </c>
      <c r="S5" s="24">
        <f>SUM(E3:E5,G12:G14,E24:E26,G30:G32,E39:E41)</f>
        <v>115</v>
      </c>
      <c r="T5" s="24">
        <f>SUM(G3:G5,E12:E14,G24:G26,E30:E32,G39:G41)</f>
        <v>136</v>
      </c>
      <c r="U5" s="24">
        <f>S5/T5</f>
        <v>0.84558823529411764</v>
      </c>
      <c r="V5" s="24">
        <f>N5*10+R5+U5</f>
        <v>20.845588235294116</v>
      </c>
      <c r="W5" s="25">
        <f>RANK(V5,$V$5:$V$10)</f>
        <v>6</v>
      </c>
      <c r="X5" t="str">
        <f>M5</f>
        <v>クーニーズ</v>
      </c>
    </row>
    <row r="6" spans="1:24">
      <c r="A6" s="143" t="s">
        <v>8</v>
      </c>
      <c r="B6" s="146" t="str">
        <f>$M$7</f>
        <v>ＳＡＴＳＵＫＩ</v>
      </c>
      <c r="C6" s="146">
        <f t="shared" ref="C6" si="0">IF(D6=2,1,0)</f>
        <v>0</v>
      </c>
      <c r="D6" s="149">
        <f>IF(E6&gt;G6,1,0)+IF(E7&gt;G7,1,0)+IF(E8&gt;G8,1,0)</f>
        <v>1</v>
      </c>
      <c r="E6" s="13">
        <v>13</v>
      </c>
      <c r="F6" s="151" t="s">
        <v>7</v>
      </c>
      <c r="G6" s="8">
        <v>15</v>
      </c>
      <c r="H6" s="155">
        <f t="shared" ref="H6" si="1">IF(E6&lt;G6,1,0)+IF(E7&lt;G7,1,0)+IF(E8&lt;G8,1,0)</f>
        <v>1</v>
      </c>
      <c r="I6" s="141">
        <f t="shared" ref="I6" si="2">IF(H6=2,1,0)</f>
        <v>0</v>
      </c>
      <c r="J6" s="135" t="str">
        <f>$M$8</f>
        <v>パーティー</v>
      </c>
      <c r="K6" s="138" t="str">
        <f>$M$9</f>
        <v>Black bell</v>
      </c>
      <c r="L6">
        <v>2</v>
      </c>
      <c r="M6" s="31" t="str">
        <f>参加チーム!E13</f>
        <v>シーズンＣ</v>
      </c>
      <c r="N6" s="24">
        <f>SUM(I3,C15,C27,I36,I45)</f>
        <v>1</v>
      </c>
      <c r="O6" s="24">
        <f>SUM(C3,I15,I27,C36,C45)</f>
        <v>4</v>
      </c>
      <c r="P6" s="24">
        <f>SUM(H3,D15,D27,H36,H45)</f>
        <v>2</v>
      </c>
      <c r="Q6" s="24">
        <f>SUM(D3,H15,H27,D36,D45)</f>
        <v>8</v>
      </c>
      <c r="R6" s="28">
        <f t="shared" ref="R6:R10" si="3">P6/(P6+Q6)*100</f>
        <v>20</v>
      </c>
      <c r="S6" s="24">
        <f>SUM(G3:G5,E15:E17,E27:E29,G36:G38,G45:G47)</f>
        <v>125</v>
      </c>
      <c r="T6" s="24">
        <f>SUM(E3:E5,G15:G17,G27:G29,E36:E38,G45:G47)</f>
        <v>139</v>
      </c>
      <c r="U6" s="24">
        <f t="shared" ref="U6:U10" si="4">S6/T6</f>
        <v>0.89928057553956831</v>
      </c>
      <c r="V6" s="24">
        <f t="shared" ref="V6:V10" si="5">N6*10+R6+U6</f>
        <v>30.899280575539567</v>
      </c>
      <c r="W6" s="25">
        <f t="shared" ref="W6:W10" si="6">RANK(V6,$V$5:$V$10)</f>
        <v>5</v>
      </c>
      <c r="X6" t="str">
        <f t="shared" ref="X6:X10" si="7">M6</f>
        <v>シーズンＣ</v>
      </c>
    </row>
    <row r="7" spans="1:24">
      <c r="A7" s="144"/>
      <c r="B7" s="147"/>
      <c r="C7" s="147"/>
      <c r="D7" s="149"/>
      <c r="E7" s="11">
        <v>15</v>
      </c>
      <c r="F7" s="152"/>
      <c r="G7" s="6">
        <v>12</v>
      </c>
      <c r="H7" s="155"/>
      <c r="I7" s="142"/>
      <c r="J7" s="136"/>
      <c r="K7" s="139"/>
      <c r="L7">
        <v>2</v>
      </c>
      <c r="M7" s="31" t="str">
        <f>参加チーム!E14</f>
        <v>ＳＡＴＳＵＫＩ</v>
      </c>
      <c r="N7" s="24">
        <f>SUM(C6,I18,I24,C36,I42)</f>
        <v>3</v>
      </c>
      <c r="O7" s="24">
        <f>SUM(I6,C18,C24,I36,I42)</f>
        <v>0</v>
      </c>
      <c r="P7" s="24">
        <f>SUM(D6,H18,H24,D36,I42)</f>
        <v>7</v>
      </c>
      <c r="Q7" s="24">
        <f>SUM(H6,D18,D24,H36,D42)</f>
        <v>2</v>
      </c>
      <c r="R7" s="28">
        <f t="shared" si="3"/>
        <v>77.777777777777786</v>
      </c>
      <c r="S7" s="24">
        <f>SUM(E6:E8,G18:G20,G24:G26,E36:E38,G42:G44)</f>
        <v>141</v>
      </c>
      <c r="T7" s="24">
        <f>SUM(G6:G8,E18:E20,E24:E26,G36:G38,E42:E44)</f>
        <v>105</v>
      </c>
      <c r="U7" s="24">
        <f t="shared" si="4"/>
        <v>1.3428571428571427</v>
      </c>
      <c r="V7" s="24">
        <f t="shared" si="5"/>
        <v>109.12063492063493</v>
      </c>
      <c r="W7" s="25">
        <f t="shared" si="6"/>
        <v>1</v>
      </c>
      <c r="X7" t="str">
        <f t="shared" si="7"/>
        <v>ＳＡＴＳＵＫＩ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参加チーム!E15</f>
        <v>パーティー</v>
      </c>
      <c r="N8" s="24">
        <f>SUM(I6,C12,C21,I33,C45)</f>
        <v>2</v>
      </c>
      <c r="O8" s="24">
        <f>SUM(C6,I12,I21,C33,I45)</f>
        <v>1</v>
      </c>
      <c r="P8" s="24">
        <f>SUM(H6,D12,D21,H33,D45)</f>
        <v>6</v>
      </c>
      <c r="Q8" s="24">
        <f>SUM(D6,H12,D21,H33,D45)</f>
        <v>6</v>
      </c>
      <c r="R8" s="28">
        <f t="shared" si="3"/>
        <v>50</v>
      </c>
      <c r="S8" s="24">
        <f>SUM(G6:G8,E12:E14,E21:E23,G33:G35,E45:E47)</f>
        <v>127</v>
      </c>
      <c r="T8" s="24">
        <f>SUM(E6:E8,G12:G14,G21:G23,E33:E35,G45:G47)</f>
        <v>131</v>
      </c>
      <c r="U8" s="24">
        <f t="shared" si="4"/>
        <v>0.96946564885496178</v>
      </c>
      <c r="V8" s="24">
        <f t="shared" si="5"/>
        <v>70.969465648854964</v>
      </c>
      <c r="W8" s="25">
        <f t="shared" si="6"/>
        <v>3</v>
      </c>
      <c r="X8" t="str">
        <f t="shared" si="7"/>
        <v>パーティー</v>
      </c>
    </row>
    <row r="9" spans="1:24">
      <c r="A9" s="143" t="s">
        <v>9</v>
      </c>
      <c r="B9" s="146" t="str">
        <f>$M$9</f>
        <v>Black bell</v>
      </c>
      <c r="C9" s="146">
        <f t="shared" ref="C9" si="8">IF(D9=2,1,0)</f>
        <v>0</v>
      </c>
      <c r="D9" s="149">
        <f t="shared" ref="D9" si="9">IF(E9&gt;G9,1,0)+IF(E10&gt;G10,1,0)+IF(E11&gt;G11,1,0)</f>
        <v>0</v>
      </c>
      <c r="E9" s="13">
        <v>14</v>
      </c>
      <c r="F9" s="151" t="s">
        <v>7</v>
      </c>
      <c r="G9" s="8">
        <v>15</v>
      </c>
      <c r="H9" s="155">
        <f t="shared" ref="H9" si="10">IF(E9&lt;G9,1,0)+IF(E10&lt;G10,1,0)+IF(E11&lt;G11,1,0)</f>
        <v>2</v>
      </c>
      <c r="I9" s="141">
        <f t="shared" ref="I9" si="11">IF(H9=2,1,0)</f>
        <v>1</v>
      </c>
      <c r="J9" s="135" t="str">
        <f>$M$10</f>
        <v>MezzofoｌteＢ</v>
      </c>
      <c r="K9" s="138" t="str">
        <f>$M$8</f>
        <v>パーティー</v>
      </c>
      <c r="L9">
        <v>3</v>
      </c>
      <c r="M9" s="31" t="str">
        <f>参加チーム!E16</f>
        <v>Black bell</v>
      </c>
      <c r="N9" s="24">
        <f>SUM(C9,I15,I21,C30,C42)</f>
        <v>3</v>
      </c>
      <c r="O9" s="24">
        <f>SUM(I9,C15,C21,I30,I42)</f>
        <v>1</v>
      </c>
      <c r="P9" s="24">
        <f>SUM(D9,H15,H21,D30,D42)</f>
        <v>7</v>
      </c>
      <c r="Q9" s="24">
        <f>SUM(H9,D15,D21,H30,H42)</f>
        <v>3</v>
      </c>
      <c r="R9" s="28">
        <f t="shared" si="3"/>
        <v>70</v>
      </c>
      <c r="S9" s="24">
        <f>SUM(E9:E11,G15:G17,G21:G23,E30:E32,E42:E44)</f>
        <v>135</v>
      </c>
      <c r="T9" s="24">
        <f>SUM(G9:G11,E15:E17,E21:E23,G30:G32,G42:G44)</f>
        <v>108</v>
      </c>
      <c r="U9" s="24">
        <f t="shared" si="4"/>
        <v>1.25</v>
      </c>
      <c r="V9" s="24">
        <f t="shared" si="5"/>
        <v>101.25</v>
      </c>
      <c r="W9" s="25">
        <f t="shared" si="6"/>
        <v>2</v>
      </c>
      <c r="X9" t="str">
        <f t="shared" si="7"/>
        <v>Black bell</v>
      </c>
    </row>
    <row r="10" spans="1:24" ht="14.25" thickBot="1">
      <c r="A10" s="144"/>
      <c r="B10" s="147"/>
      <c r="C10" s="147"/>
      <c r="D10" s="149"/>
      <c r="E10" s="11">
        <v>9</v>
      </c>
      <c r="F10" s="152"/>
      <c r="G10" s="6">
        <v>15</v>
      </c>
      <c r="H10" s="155"/>
      <c r="I10" s="142"/>
      <c r="J10" s="136"/>
      <c r="K10" s="139"/>
      <c r="L10">
        <v>2</v>
      </c>
      <c r="M10" s="32" t="str">
        <f>参加チーム!E17</f>
        <v>MezzofoｌteＢ</v>
      </c>
      <c r="N10" s="26">
        <f>SUM(I9,C18,I27,C33,I39)</f>
        <v>2</v>
      </c>
      <c r="O10" s="26">
        <f>SUM(C9,I18,C27,I33,C39)</f>
        <v>2</v>
      </c>
      <c r="P10" s="26">
        <f>SUM(H9,D18,H27,D33,H39)</f>
        <v>5</v>
      </c>
      <c r="Q10" s="26">
        <f>SUM(D9,H18,D27,H33,D39)</f>
        <v>5</v>
      </c>
      <c r="R10" s="29">
        <f t="shared" si="3"/>
        <v>50</v>
      </c>
      <c r="S10" s="26">
        <f>SUM(G9:G11,E18:E20,G27:G29,E33:E35,G39:G41)</f>
        <v>120</v>
      </c>
      <c r="T10" s="26">
        <f>SUM(E9:E11,G18:G20,E27:E29,G33:G35,E39:E41)</f>
        <v>139</v>
      </c>
      <c r="U10" s="26">
        <f t="shared" si="4"/>
        <v>0.86330935251798557</v>
      </c>
      <c r="V10" s="26">
        <f t="shared" si="5"/>
        <v>70.863309352517987</v>
      </c>
      <c r="W10" s="27">
        <f t="shared" si="6"/>
        <v>4</v>
      </c>
      <c r="X10" t="str">
        <f t="shared" si="7"/>
        <v>MezzofoｌteＢ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パーティー</v>
      </c>
      <c r="C12" s="146">
        <f t="shared" ref="C12" si="12">IF(D12=2,1,0)</f>
        <v>0</v>
      </c>
      <c r="D12" s="149">
        <f t="shared" ref="D12" si="13">IF(E12&gt;G12,1,0)+IF(E13&gt;G13,1,0)+IF(E14&gt;G14,1,0)</f>
        <v>1</v>
      </c>
      <c r="E12" s="13">
        <v>10</v>
      </c>
      <c r="F12" s="151" t="s">
        <v>7</v>
      </c>
      <c r="G12" s="8">
        <v>15</v>
      </c>
      <c r="H12" s="155">
        <f t="shared" ref="H12" si="14">IF(E12&lt;G12,1,0)+IF(E13&lt;G13,1,0)+IF(E14&lt;G14,1,0)</f>
        <v>1</v>
      </c>
      <c r="I12" s="141">
        <f t="shared" ref="I12" si="15">IF(H12=2,1,0)</f>
        <v>0</v>
      </c>
      <c r="J12" s="135" t="str">
        <f>$M$5</f>
        <v>クーニーズ</v>
      </c>
      <c r="K12" s="138" t="str">
        <f>$M$6</f>
        <v>シーズンＣ</v>
      </c>
    </row>
    <row r="13" spans="1:24">
      <c r="A13" s="144"/>
      <c r="B13" s="147"/>
      <c r="C13" s="147"/>
      <c r="D13" s="149"/>
      <c r="E13" s="11">
        <v>15</v>
      </c>
      <c r="F13" s="152"/>
      <c r="G13" s="6">
        <v>11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シーズンＣ</v>
      </c>
      <c r="C15" s="146">
        <f t="shared" ref="C15" si="16">IF(D15=2,1,0)</f>
        <v>0</v>
      </c>
      <c r="D15" s="149">
        <f t="shared" ref="D15" si="17">IF(E15&gt;G15,1,0)+IF(E16&gt;G16,1,0)+IF(E17&gt;G17,1,0)</f>
        <v>0</v>
      </c>
      <c r="E15" s="13">
        <v>12</v>
      </c>
      <c r="F15" s="151" t="s">
        <v>7</v>
      </c>
      <c r="G15" s="8">
        <v>15</v>
      </c>
      <c r="H15" s="155">
        <f t="shared" ref="H15" si="18">IF(E15&lt;G15,1,0)+IF(E16&lt;G16,1,0)+IF(E17&lt;G17,1,0)</f>
        <v>2</v>
      </c>
      <c r="I15" s="141">
        <f t="shared" ref="I15" si="19">IF(H15=2,1,0)</f>
        <v>1</v>
      </c>
      <c r="J15" s="135" t="str">
        <f>$M$9</f>
        <v>Black bell</v>
      </c>
      <c r="K15" s="138" t="str">
        <f>$M$10</f>
        <v>MezzofoｌteＢ</v>
      </c>
    </row>
    <row r="16" spans="1:24">
      <c r="A16" s="144"/>
      <c r="B16" s="147"/>
      <c r="C16" s="147"/>
      <c r="D16" s="149"/>
      <c r="E16" s="11">
        <v>12</v>
      </c>
      <c r="F16" s="152"/>
      <c r="G16" s="6">
        <v>15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MezzofoｌteＢ</v>
      </c>
      <c r="C18" s="146">
        <f t="shared" ref="C18" si="20">IF(D18=2,1,0)</f>
        <v>0</v>
      </c>
      <c r="D18" s="149">
        <f t="shared" ref="D18" si="21">IF(E18&gt;G18,1,0)+IF(E19&gt;G19,1,0)+IF(E20&gt;G20,1,0)</f>
        <v>0</v>
      </c>
      <c r="E18" s="13">
        <v>7</v>
      </c>
      <c r="F18" s="151" t="s">
        <v>7</v>
      </c>
      <c r="G18" s="8">
        <v>15</v>
      </c>
      <c r="H18" s="155">
        <f t="shared" ref="H18" si="22">IF(E18&lt;G18,1,0)+IF(E19&lt;G19,1,0)+IF(E20&lt;G20,1,0)</f>
        <v>2</v>
      </c>
      <c r="I18" s="141">
        <f t="shared" ref="I18" si="23">IF(H18=2,1,0)</f>
        <v>1</v>
      </c>
      <c r="J18" s="135" t="str">
        <f>$M$7</f>
        <v>ＳＡＴＳＵＫＩ</v>
      </c>
      <c r="K18" s="138" t="str">
        <f>$M$8</f>
        <v>パーティー</v>
      </c>
    </row>
    <row r="19" spans="1:11">
      <c r="A19" s="144"/>
      <c r="B19" s="147"/>
      <c r="C19" s="147"/>
      <c r="D19" s="149"/>
      <c r="E19" s="11">
        <v>10</v>
      </c>
      <c r="F19" s="152"/>
      <c r="G19" s="6">
        <v>15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パーティー</v>
      </c>
      <c r="C21" s="146">
        <f t="shared" ref="C21" si="24">IF(D21=2,1,0)</f>
        <v>0</v>
      </c>
      <c r="D21" s="149">
        <f t="shared" ref="D21" si="25">IF(E21&gt;G21,1,0)+IF(E22&gt;G22,1,0)+IF(E23&gt;G23,1,0)</f>
        <v>0</v>
      </c>
      <c r="E21" s="13">
        <v>9</v>
      </c>
      <c r="F21" s="151" t="s">
        <v>7</v>
      </c>
      <c r="G21" s="8">
        <v>15</v>
      </c>
      <c r="H21" s="155">
        <f t="shared" ref="H21" si="26">IF(E21&lt;G21,1,0)+IF(E22&lt;G22,1,0)+IF(E23&lt;G23,1,0)</f>
        <v>2</v>
      </c>
      <c r="I21" s="141">
        <f t="shared" ref="I21" si="27">IF(H21=2,1,0)</f>
        <v>1</v>
      </c>
      <c r="J21" s="135" t="str">
        <f>$M$9</f>
        <v>Black bell</v>
      </c>
      <c r="K21" s="138" t="str">
        <f>$M$5</f>
        <v>クーニーズ</v>
      </c>
    </row>
    <row r="22" spans="1:11">
      <c r="A22" s="144"/>
      <c r="B22" s="147"/>
      <c r="C22" s="147"/>
      <c r="D22" s="149"/>
      <c r="E22" s="11">
        <v>6</v>
      </c>
      <c r="F22" s="152"/>
      <c r="G22" s="6">
        <v>15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クーニーズ</v>
      </c>
      <c r="C24" s="146">
        <f t="shared" ref="C24" si="28">IF(D24=2,1,0)</f>
        <v>0</v>
      </c>
      <c r="D24" s="149">
        <f t="shared" ref="D24" si="29">IF(E24&gt;G24,1,0)+IF(E25&gt;G25,1,0)+IF(E26&gt;G26,1,0)</f>
        <v>0</v>
      </c>
      <c r="E24" s="13">
        <v>13</v>
      </c>
      <c r="F24" s="151" t="s">
        <v>7</v>
      </c>
      <c r="G24" s="8">
        <v>15</v>
      </c>
      <c r="H24" s="155">
        <f t="shared" ref="H24" si="30">IF(E24&lt;G24,1,0)+IF(E25&lt;G25,1,0)+IF(E26&lt;G26,1,0)</f>
        <v>2</v>
      </c>
      <c r="I24" s="141">
        <f t="shared" ref="I24" si="31">IF(H24=2,1,0)</f>
        <v>1</v>
      </c>
      <c r="J24" s="135" t="str">
        <f>$M$7</f>
        <v>ＳＡＴＳＵＫＩ</v>
      </c>
      <c r="K24" s="138" t="str">
        <f>$M$6</f>
        <v>シーズンＣ</v>
      </c>
    </row>
    <row r="25" spans="1:11">
      <c r="A25" s="144"/>
      <c r="B25" s="147"/>
      <c r="C25" s="147"/>
      <c r="D25" s="149"/>
      <c r="E25" s="11">
        <v>7</v>
      </c>
      <c r="F25" s="152"/>
      <c r="G25" s="6">
        <v>15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シーズンＣ</v>
      </c>
      <c r="C27" s="146">
        <f t="shared" ref="C27" si="32">IF(D27=2,1,0)</f>
        <v>0</v>
      </c>
      <c r="D27" s="149">
        <f t="shared" ref="D27" si="33">IF(E27&gt;G27,1,0)+IF(E28&gt;G28,1,0)+IF(E29&gt;G29,1,0)</f>
        <v>0</v>
      </c>
      <c r="E27" s="13">
        <v>13</v>
      </c>
      <c r="F27" s="151" t="s">
        <v>7</v>
      </c>
      <c r="G27" s="8">
        <v>15</v>
      </c>
      <c r="H27" s="155">
        <f t="shared" ref="H27" si="34">IF(E27&lt;G27,1,0)+IF(E28&lt;G28,1,0)+IF(E29&lt;G29,1,0)</f>
        <v>2</v>
      </c>
      <c r="I27" s="141">
        <f t="shared" ref="I27" si="35">IF(H27=2,1,0)</f>
        <v>1</v>
      </c>
      <c r="J27" s="135" t="str">
        <f>$M$10</f>
        <v>MezzofoｌteＢ</v>
      </c>
      <c r="K27" s="138" t="str">
        <f>$M$9</f>
        <v>Black bell</v>
      </c>
    </row>
    <row r="28" spans="1:11">
      <c r="A28" s="144"/>
      <c r="B28" s="147"/>
      <c r="C28" s="147"/>
      <c r="D28" s="149"/>
      <c r="E28" s="11">
        <v>14</v>
      </c>
      <c r="F28" s="152"/>
      <c r="G28" s="6">
        <v>15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Black bell</v>
      </c>
      <c r="C30" s="146">
        <f t="shared" ref="C30" si="36">IF(D30=2,1,0)</f>
        <v>1</v>
      </c>
      <c r="D30" s="149">
        <f t="shared" ref="D30" si="37">IF(E30&gt;G30,1,0)+IF(E31&gt;G31,1,0)+IF(E32&gt;G32,1,0)</f>
        <v>2</v>
      </c>
      <c r="E30" s="13">
        <v>15</v>
      </c>
      <c r="F30" s="151" t="s">
        <v>7</v>
      </c>
      <c r="G30" s="8">
        <v>10</v>
      </c>
      <c r="H30" s="155">
        <f t="shared" ref="H30" si="38">IF(E30&lt;G30,1,0)+IF(E31&lt;G31,1,0)+IF(E32&lt;G32,1,0)</f>
        <v>0</v>
      </c>
      <c r="I30" s="141">
        <f t="shared" ref="I30" si="39">IF(H30=2,1,0)</f>
        <v>0</v>
      </c>
      <c r="J30" s="135" t="str">
        <f>$M$5</f>
        <v>クーニーズ</v>
      </c>
      <c r="K30" s="138" t="str">
        <f>$M$10</f>
        <v>MezzofoｌteＢ</v>
      </c>
    </row>
    <row r="31" spans="1:11">
      <c r="A31" s="144"/>
      <c r="B31" s="147"/>
      <c r="C31" s="147"/>
      <c r="D31" s="149"/>
      <c r="E31" s="11">
        <v>15</v>
      </c>
      <c r="F31" s="152"/>
      <c r="G31" s="6">
        <v>6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MezzofoｌteＢ</v>
      </c>
      <c r="C33" s="146">
        <f t="shared" ref="C33" si="40">IF(D33=2,1,0)</f>
        <v>0</v>
      </c>
      <c r="D33" s="149">
        <f t="shared" ref="D33" si="41">IF(E33&gt;G33,1,0)+IF(E34&gt;G34,1,0)+IF(E35&gt;G35,1,0)</f>
        <v>0</v>
      </c>
      <c r="E33" s="13">
        <v>13</v>
      </c>
      <c r="F33" s="151" t="s">
        <v>7</v>
      </c>
      <c r="G33" s="8">
        <v>15</v>
      </c>
      <c r="H33" s="155">
        <f t="shared" ref="H33" si="42">IF(E33&lt;G33,1,0)+IF(E34&lt;G34,1,0)+IF(E35&lt;G35,1,0)</f>
        <v>2</v>
      </c>
      <c r="I33" s="141">
        <f t="shared" ref="I33" si="43">IF(H33=2,1,0)</f>
        <v>1</v>
      </c>
      <c r="J33" s="135" t="str">
        <f>$M$8</f>
        <v>パーティー</v>
      </c>
      <c r="K33" s="138" t="str">
        <f>$M$7</f>
        <v>ＳＡＴＳＵＫＩ</v>
      </c>
    </row>
    <row r="34" spans="1:11">
      <c r="A34" s="144"/>
      <c r="B34" s="147"/>
      <c r="C34" s="147"/>
      <c r="D34" s="149"/>
      <c r="E34" s="11">
        <v>9</v>
      </c>
      <c r="F34" s="152"/>
      <c r="G34" s="6">
        <v>15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ＳＡＴＳＵＫＩ</v>
      </c>
      <c r="C36" s="146">
        <f t="shared" ref="C36" si="44">IF(D36=2,1,0)</f>
        <v>1</v>
      </c>
      <c r="D36" s="149">
        <f t="shared" ref="D36" si="45">IF(E36&gt;G36,1,0)+IF(E37&gt;G37,1,0)+IF(E38&gt;G38,1,0)</f>
        <v>2</v>
      </c>
      <c r="E36" s="13">
        <v>15</v>
      </c>
      <c r="F36" s="151" t="s">
        <v>7</v>
      </c>
      <c r="G36" s="8">
        <v>13</v>
      </c>
      <c r="H36" s="155">
        <f t="shared" ref="H36" si="46">IF(E36&lt;G36,1,0)+IF(E37&lt;G37,1,0)+IF(E38&lt;G38,1,0)</f>
        <v>0</v>
      </c>
      <c r="I36" s="141">
        <f t="shared" ref="I36" si="47">IF(H36=2,1,0)</f>
        <v>0</v>
      </c>
      <c r="J36" s="135" t="str">
        <f>$M$6</f>
        <v>シーズンＣ</v>
      </c>
      <c r="K36" s="138" t="str">
        <f>$M$5</f>
        <v>クーニーズ</v>
      </c>
    </row>
    <row r="37" spans="1:11">
      <c r="A37" s="144"/>
      <c r="B37" s="147"/>
      <c r="C37" s="147"/>
      <c r="D37" s="149"/>
      <c r="E37" s="11">
        <v>15</v>
      </c>
      <c r="F37" s="152"/>
      <c r="G37" s="6">
        <v>6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クーニーズ</v>
      </c>
      <c r="C39" s="146">
        <f t="shared" ref="C39" si="48">IF(D39=2,1,0)</f>
        <v>0</v>
      </c>
      <c r="D39" s="149">
        <f t="shared" ref="D39" si="49">IF(E39&gt;G39,1,0)+IF(E40&gt;G40,1,0)+IF(E41&gt;G41,1,0)</f>
        <v>1</v>
      </c>
      <c r="E39" s="13">
        <v>14</v>
      </c>
      <c r="F39" s="151" t="s">
        <v>7</v>
      </c>
      <c r="G39" s="8">
        <v>15</v>
      </c>
      <c r="H39" s="155">
        <f t="shared" ref="H39" si="50">IF(E39&lt;G39,1,0)+IF(E40&lt;G40,1,0)+IF(E41&lt;G41,1,0)</f>
        <v>1</v>
      </c>
      <c r="I39" s="141">
        <f t="shared" ref="I39" si="51">IF(H39=2,1,0)</f>
        <v>0</v>
      </c>
      <c r="J39" s="135" t="str">
        <f>$M$10</f>
        <v>MezzofoｌteＢ</v>
      </c>
      <c r="K39" s="138" t="str">
        <f>$M$9</f>
        <v>Black bell</v>
      </c>
    </row>
    <row r="40" spans="1:11">
      <c r="A40" s="144"/>
      <c r="B40" s="147"/>
      <c r="C40" s="147"/>
      <c r="D40" s="149"/>
      <c r="E40" s="11">
        <v>15</v>
      </c>
      <c r="F40" s="152"/>
      <c r="G40" s="6">
        <v>6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Black bell</v>
      </c>
      <c r="C42" s="146">
        <f t="shared" ref="C42" si="52">IF(D42=2,1,0)</f>
        <v>0</v>
      </c>
      <c r="D42" s="149">
        <f t="shared" ref="D42" si="53">IF(E42&gt;G42,1,0)+IF(E43&gt;G43,1,0)+IF(E44&gt;G44,1,0)</f>
        <v>1</v>
      </c>
      <c r="E42" s="13">
        <v>7</v>
      </c>
      <c r="F42" s="151" t="s">
        <v>7</v>
      </c>
      <c r="G42" s="8">
        <v>15</v>
      </c>
      <c r="H42" s="155">
        <f t="shared" ref="H42" si="54">IF(E42&lt;G42,1,0)+IF(E43&lt;G43,1,0)+IF(E44&lt;G44,1,0)</f>
        <v>1</v>
      </c>
      <c r="I42" s="141">
        <f t="shared" ref="I42" si="55">IF(H42=2,1,0)</f>
        <v>0</v>
      </c>
      <c r="J42" s="135" t="str">
        <f>$M$7</f>
        <v>ＳＡＴＳＵＫＩ</v>
      </c>
      <c r="K42" s="138" t="str">
        <f>$M$8</f>
        <v>パーティー</v>
      </c>
    </row>
    <row r="43" spans="1:11">
      <c r="A43" s="144"/>
      <c r="B43" s="160"/>
      <c r="C43" s="147"/>
      <c r="D43" s="149"/>
      <c r="E43" s="11">
        <v>15</v>
      </c>
      <c r="F43" s="152"/>
      <c r="G43" s="6">
        <v>8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パーティー</v>
      </c>
      <c r="C45" s="146">
        <f t="shared" ref="C45" si="56">IF(D45=2,1,0)</f>
        <v>1</v>
      </c>
      <c r="D45" s="149">
        <f t="shared" ref="D45" si="57">IF(E45&gt;G45,1,0)+IF(E46&gt;G46,1,0)+IF(E47&gt;G47,1,0)</f>
        <v>2</v>
      </c>
      <c r="E45" s="13">
        <v>15</v>
      </c>
      <c r="F45" s="151" t="s">
        <v>7</v>
      </c>
      <c r="G45" s="8">
        <v>11</v>
      </c>
      <c r="H45" s="154">
        <f t="shared" ref="H45" si="58">IF(E45&lt;G45,1,0)+IF(E46&lt;G46,1,0)+IF(E47&lt;G47,1,0)</f>
        <v>0</v>
      </c>
      <c r="I45" s="141">
        <f t="shared" ref="I45" si="59">IF(H45=2,1,0)</f>
        <v>0</v>
      </c>
      <c r="J45" s="135" t="str">
        <f>$M$6</f>
        <v>シーズンＣ</v>
      </c>
      <c r="K45" s="138" t="str">
        <f>$M$5</f>
        <v>クーニーズ</v>
      </c>
    </row>
    <row r="46" spans="1:11">
      <c r="A46" s="144"/>
      <c r="B46" s="147"/>
      <c r="C46" s="147"/>
      <c r="D46" s="149"/>
      <c r="E46" s="11">
        <v>15</v>
      </c>
      <c r="F46" s="152"/>
      <c r="G46" s="6">
        <v>14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37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KAMIHITOE</v>
      </c>
      <c r="C3" s="146">
        <f>IF(D3=2,1,0)</f>
        <v>0</v>
      </c>
      <c r="D3" s="149">
        <f>IF(E3&gt;G3,1,0)+IF(E4&gt;G4,1,0)+IF(E5&gt;G5,1,0)</f>
        <v>0</v>
      </c>
      <c r="E3" s="10">
        <v>5</v>
      </c>
      <c r="F3" s="167" t="s">
        <v>7</v>
      </c>
      <c r="G3" s="5">
        <v>15</v>
      </c>
      <c r="H3" s="155">
        <f>IF(E3&lt;G3,1,0)+IF(E4&lt;G4,1,0)+IF(E5&lt;G5,1,0)</f>
        <v>2</v>
      </c>
      <c r="I3" s="141">
        <f>IF(H3=2,1,0)</f>
        <v>1</v>
      </c>
      <c r="J3" s="168" t="str">
        <f>$M$6</f>
        <v>Weeds</v>
      </c>
      <c r="K3" s="138" t="str">
        <f>$M$7</f>
        <v>MIXIZ</v>
      </c>
    </row>
    <row r="4" spans="1:24">
      <c r="A4" s="144"/>
      <c r="B4" s="147"/>
      <c r="C4" s="147"/>
      <c r="D4" s="149"/>
      <c r="E4" s="11">
        <v>12</v>
      </c>
      <c r="F4" s="152"/>
      <c r="G4" s="6">
        <v>15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参加チーム!B21</f>
        <v>KAMIHITOE</v>
      </c>
      <c r="N5" s="24">
        <f>SUM(C3,I12,C24,I30,C39)</f>
        <v>1</v>
      </c>
      <c r="O5" s="24">
        <f>SUM(I3,C12,I24,C30,I39)</f>
        <v>3</v>
      </c>
      <c r="P5" s="24">
        <f>SUM(D3,H12,D24,H30,D39)</f>
        <v>3</v>
      </c>
      <c r="Q5" s="24">
        <f>SUM(H3,D12,H24,D30,H39)</f>
        <v>7</v>
      </c>
      <c r="R5" s="28">
        <f>P5/(P5+Q5)*100</f>
        <v>30</v>
      </c>
      <c r="S5" s="24">
        <f>SUM(E3:E5,G12:G14,E24:E26,G30:G32,E39:E41)</f>
        <v>116</v>
      </c>
      <c r="T5" s="24">
        <f>SUM(G3:G5,E12:E14,G24:G26,E30:E32,G39:G41)</f>
        <v>140</v>
      </c>
      <c r="U5" s="24">
        <f>S5/T5</f>
        <v>0.82857142857142863</v>
      </c>
      <c r="V5" s="24">
        <f>N5*10+R5+U5</f>
        <v>40.828571428571429</v>
      </c>
      <c r="W5" s="25">
        <f>RANK(V5,$V$5:$V$10)</f>
        <v>4</v>
      </c>
      <c r="X5" t="str">
        <f>M5</f>
        <v>KAMIHITOE</v>
      </c>
    </row>
    <row r="6" spans="1:24">
      <c r="A6" s="143" t="s">
        <v>8</v>
      </c>
      <c r="B6" s="146" t="str">
        <f>$M$7</f>
        <v>MIXIZ</v>
      </c>
      <c r="C6" s="146">
        <f t="shared" ref="C6" si="0">IF(D6=2,1,0)</f>
        <v>0</v>
      </c>
      <c r="D6" s="149">
        <f>IF(E6&gt;G6,1,0)+IF(E7&gt;G7,1,0)+IF(E8&gt;G8,1,0)</f>
        <v>0</v>
      </c>
      <c r="E6" s="13">
        <v>14</v>
      </c>
      <c r="F6" s="151" t="s">
        <v>7</v>
      </c>
      <c r="G6" s="8">
        <v>15</v>
      </c>
      <c r="H6" s="155">
        <f t="shared" ref="H6" si="1">IF(E6&lt;G6,1,0)+IF(E7&lt;G7,1,0)+IF(E8&lt;G8,1,0)</f>
        <v>2</v>
      </c>
      <c r="I6" s="141">
        <f t="shared" ref="I6" si="2">IF(H6=2,1,0)</f>
        <v>1</v>
      </c>
      <c r="J6" s="135" t="str">
        <f>$M$8</f>
        <v>スピカ</v>
      </c>
      <c r="K6" s="138" t="str">
        <f>$M$9</f>
        <v>くらしーば</v>
      </c>
      <c r="L6">
        <v>2</v>
      </c>
      <c r="M6" s="31" t="str">
        <f>参加チーム!B22</f>
        <v>Weeds</v>
      </c>
      <c r="N6" s="24">
        <f>SUM(I3,C15,C27,I36,I45)</f>
        <v>4</v>
      </c>
      <c r="O6" s="24">
        <f>SUM(C3,I15,I27,C36,C45)</f>
        <v>0</v>
      </c>
      <c r="P6" s="24">
        <f>SUM(H3,D15,D27,H36,H45)</f>
        <v>9</v>
      </c>
      <c r="Q6" s="24">
        <f>SUM(D3,H15,H27,D36,D45)</f>
        <v>1</v>
      </c>
      <c r="R6" s="28">
        <f t="shared" ref="R6:R10" si="3">P6/(P6+Q6)*100</f>
        <v>90</v>
      </c>
      <c r="S6" s="24">
        <f>SUM(G3:G5,E15:E17,E27:E29,G36:G38,G45:G47)</f>
        <v>144</v>
      </c>
      <c r="T6" s="24">
        <f>SUM(E3:E5,G15:G17,G27:G29,E36:E38,G45:G47)</f>
        <v>105</v>
      </c>
      <c r="U6" s="24">
        <f t="shared" ref="U6:U10" si="4">S6/T6</f>
        <v>1.3714285714285714</v>
      </c>
      <c r="V6" s="24">
        <f t="shared" ref="V6:V10" si="5">N6*10+R6+U6</f>
        <v>131.37142857142857</v>
      </c>
      <c r="W6" s="25">
        <f t="shared" ref="W6:W10" si="6">RANK(V6,$V$5:$V$10)</f>
        <v>1</v>
      </c>
      <c r="X6" t="str">
        <f t="shared" ref="X6:X10" si="7">M6</f>
        <v>Weeds</v>
      </c>
    </row>
    <row r="7" spans="1:24">
      <c r="A7" s="144"/>
      <c r="B7" s="147"/>
      <c r="C7" s="147"/>
      <c r="D7" s="149"/>
      <c r="E7" s="11">
        <v>8</v>
      </c>
      <c r="F7" s="152"/>
      <c r="G7" s="6">
        <v>15</v>
      </c>
      <c r="H7" s="155"/>
      <c r="I7" s="142"/>
      <c r="J7" s="136"/>
      <c r="K7" s="139"/>
      <c r="L7">
        <v>2</v>
      </c>
      <c r="M7" s="31" t="str">
        <f>参加チーム!B23</f>
        <v>MIXIZ</v>
      </c>
      <c r="N7" s="24">
        <f>SUM(C6,I18,I24,C36,I42)</f>
        <v>1</v>
      </c>
      <c r="O7" s="24">
        <f>SUM(I6,C18,C24,I36,I42)</f>
        <v>5</v>
      </c>
      <c r="P7" s="24">
        <f>SUM(D6,H18,H24,D36,I42)</f>
        <v>1</v>
      </c>
      <c r="Q7" s="24">
        <f>SUM(H6,D18,D24,H36,D42)</f>
        <v>8</v>
      </c>
      <c r="R7" s="28">
        <f t="shared" si="3"/>
        <v>11.111111111111111</v>
      </c>
      <c r="S7" s="24">
        <f>SUM(E6:E8,G18:G20,G24:G26,E36:E38,G42:G44)</f>
        <v>118</v>
      </c>
      <c r="T7" s="24">
        <f>SUM(G6:G8,E18:E20,E24:E26,G36:G38,E42:E44)</f>
        <v>141</v>
      </c>
      <c r="U7" s="24">
        <f t="shared" si="4"/>
        <v>0.83687943262411346</v>
      </c>
      <c r="V7" s="24">
        <f t="shared" si="5"/>
        <v>21.947990543735223</v>
      </c>
      <c r="W7" s="25">
        <f t="shared" si="6"/>
        <v>6</v>
      </c>
      <c r="X7" t="str">
        <f t="shared" si="7"/>
        <v>MIXIZ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参加チーム!B24</f>
        <v>スピカ</v>
      </c>
      <c r="N8" s="24">
        <f>SUM(I6,C12,C21,I33,C45)</f>
        <v>2</v>
      </c>
      <c r="O8" s="24">
        <f>SUM(C6,I12,I21,C33,I45)</f>
        <v>1</v>
      </c>
      <c r="P8" s="24">
        <f>SUM(H6,D12,D21,H33,D45)</f>
        <v>6</v>
      </c>
      <c r="Q8" s="24">
        <f>SUM(D6,H12,D21,H33,D45)</f>
        <v>4</v>
      </c>
      <c r="R8" s="28">
        <f t="shared" si="3"/>
        <v>60</v>
      </c>
      <c r="S8" s="24">
        <f>SUM(G6:G8,E12:E14,E21:E23,G33:G35,E45:E47)</f>
        <v>124</v>
      </c>
      <c r="T8" s="24">
        <f>SUM(E6:E8,G12:G14,G21:G23,E33:E35,G45:G47)</f>
        <v>119</v>
      </c>
      <c r="U8" s="24">
        <f t="shared" si="4"/>
        <v>1.0420168067226891</v>
      </c>
      <c r="V8" s="24">
        <f t="shared" si="5"/>
        <v>81.042016806722685</v>
      </c>
      <c r="W8" s="25">
        <f t="shared" si="6"/>
        <v>3</v>
      </c>
      <c r="X8" t="str">
        <f t="shared" si="7"/>
        <v>スピカ</v>
      </c>
    </row>
    <row r="9" spans="1:24">
      <c r="A9" s="143" t="s">
        <v>9</v>
      </c>
      <c r="B9" s="146" t="str">
        <f>$M$9</f>
        <v>くらしーば</v>
      </c>
      <c r="C9" s="146">
        <f t="shared" ref="C9" si="8">IF(D9=2,1,0)</f>
        <v>0</v>
      </c>
      <c r="D9" s="149">
        <f t="shared" ref="D9" si="9">IF(E9&gt;G9,1,0)+IF(E10&gt;G10,1,0)+IF(E11&gt;G11,1,0)</f>
        <v>0</v>
      </c>
      <c r="E9" s="13">
        <v>1</v>
      </c>
      <c r="F9" s="151" t="s">
        <v>7</v>
      </c>
      <c r="G9" s="8">
        <v>12</v>
      </c>
      <c r="H9" s="155">
        <f t="shared" ref="H9" si="10">IF(E9&lt;G9,1,0)+IF(E10&lt;G10,1,0)+IF(E11&lt;G11,1,0)</f>
        <v>2</v>
      </c>
      <c r="I9" s="141">
        <f t="shared" ref="I9" si="11">IF(H9=2,1,0)</f>
        <v>1</v>
      </c>
      <c r="J9" s="135" t="str">
        <f>$M$10</f>
        <v>BEAT</v>
      </c>
      <c r="K9" s="138" t="str">
        <f>$M$8</f>
        <v>スピカ</v>
      </c>
      <c r="L9">
        <v>3</v>
      </c>
      <c r="M9" s="31" t="str">
        <f>参加チーム!B25</f>
        <v>くらしーば</v>
      </c>
      <c r="N9" s="24">
        <f>SUM(C9,I15,I21,C30,C42)</f>
        <v>1</v>
      </c>
      <c r="O9" s="24">
        <f>SUM(I9,C15,C21,I30,I42)</f>
        <v>3</v>
      </c>
      <c r="P9" s="24">
        <f>SUM(D9,H15,H21,D30,D42)</f>
        <v>3</v>
      </c>
      <c r="Q9" s="24">
        <f>SUM(H9,D15,D21,H30,H42)</f>
        <v>7</v>
      </c>
      <c r="R9" s="28">
        <f t="shared" si="3"/>
        <v>30</v>
      </c>
      <c r="S9" s="24">
        <f>SUM(E9:E11,G15:G17,G21:G23,E30:E32,E42:E44)</f>
        <v>98</v>
      </c>
      <c r="T9" s="24">
        <f>SUM(G9:G11,E15:E17,E21:E23,G30:G32,G42:G44)</f>
        <v>130</v>
      </c>
      <c r="U9" s="24">
        <f t="shared" si="4"/>
        <v>0.75384615384615383</v>
      </c>
      <c r="V9" s="24">
        <f t="shared" si="5"/>
        <v>40.753846153846155</v>
      </c>
      <c r="W9" s="25">
        <f t="shared" si="6"/>
        <v>5</v>
      </c>
      <c r="X9" t="str">
        <f t="shared" si="7"/>
        <v>くらしーば</v>
      </c>
    </row>
    <row r="10" spans="1:24" ht="14.25" thickBot="1">
      <c r="A10" s="144"/>
      <c r="B10" s="147"/>
      <c r="C10" s="147"/>
      <c r="D10" s="149"/>
      <c r="E10" s="11">
        <v>6</v>
      </c>
      <c r="F10" s="152"/>
      <c r="G10" s="6">
        <v>15</v>
      </c>
      <c r="H10" s="155"/>
      <c r="I10" s="142"/>
      <c r="J10" s="136"/>
      <c r="K10" s="139"/>
      <c r="L10">
        <v>2</v>
      </c>
      <c r="M10" s="32" t="str">
        <f>参加チーム!B26</f>
        <v>BEAT</v>
      </c>
      <c r="N10" s="26">
        <f>SUM(I9,C18,I27,C33,I39)</f>
        <v>3</v>
      </c>
      <c r="O10" s="26">
        <f>SUM(C9,I18,C27,I33,C39)</f>
        <v>1</v>
      </c>
      <c r="P10" s="26">
        <f>SUM(H9,D18,H27,D33,H39)</f>
        <v>7</v>
      </c>
      <c r="Q10" s="26">
        <f>SUM(D9,H18,D27,H33,D39)</f>
        <v>3</v>
      </c>
      <c r="R10" s="29">
        <f t="shared" si="3"/>
        <v>70</v>
      </c>
      <c r="S10" s="26">
        <f>SUM(G9:G11,E18:E20,G27:G29,E33:E35,G39:G41)</f>
        <v>131</v>
      </c>
      <c r="T10" s="26">
        <f>SUM(E9:E11,G18:G20,E27:E29,G33:G35,E39:E41)</f>
        <v>104</v>
      </c>
      <c r="U10" s="26">
        <f t="shared" si="4"/>
        <v>1.2596153846153846</v>
      </c>
      <c r="V10" s="26">
        <f t="shared" si="5"/>
        <v>101.25961538461539</v>
      </c>
      <c r="W10" s="27">
        <f t="shared" si="6"/>
        <v>2</v>
      </c>
      <c r="X10" t="str">
        <f t="shared" si="7"/>
        <v>BEAT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スピカ</v>
      </c>
      <c r="C12" s="146">
        <f t="shared" ref="C12" si="12">IF(D12=2,1,0)</f>
        <v>0</v>
      </c>
      <c r="D12" s="149">
        <f t="shared" ref="D12" si="13">IF(E12&gt;G12,1,0)+IF(E13&gt;G13,1,0)+IF(E14&gt;G14,1,0)</f>
        <v>1</v>
      </c>
      <c r="E12" s="13">
        <v>15</v>
      </c>
      <c r="F12" s="151" t="s">
        <v>7</v>
      </c>
      <c r="G12" s="8">
        <v>10</v>
      </c>
      <c r="H12" s="155">
        <f t="shared" ref="H12" si="14">IF(E12&lt;G12,1,0)+IF(E13&lt;G13,1,0)+IF(E14&lt;G14,1,0)</f>
        <v>1</v>
      </c>
      <c r="I12" s="141">
        <f t="shared" ref="I12" si="15">IF(H12=2,1,0)</f>
        <v>0</v>
      </c>
      <c r="J12" s="135" t="str">
        <f>$M$5</f>
        <v>KAMIHITOE</v>
      </c>
      <c r="K12" s="138" t="str">
        <f>$M$6</f>
        <v>Weeds</v>
      </c>
    </row>
    <row r="13" spans="1:24">
      <c r="A13" s="144"/>
      <c r="B13" s="147"/>
      <c r="C13" s="147"/>
      <c r="D13" s="149"/>
      <c r="E13" s="11">
        <v>7</v>
      </c>
      <c r="F13" s="152"/>
      <c r="G13" s="6">
        <v>15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Weeds</v>
      </c>
      <c r="C15" s="146">
        <f t="shared" ref="C15" si="16">IF(D15=2,1,0)</f>
        <v>1</v>
      </c>
      <c r="D15" s="149">
        <f t="shared" ref="D15" si="17">IF(E15&gt;G15,1,0)+IF(E16&gt;G16,1,0)+IF(E17&gt;G17,1,0)</f>
        <v>2</v>
      </c>
      <c r="E15" s="13">
        <v>15</v>
      </c>
      <c r="F15" s="151" t="s">
        <v>7</v>
      </c>
      <c r="G15" s="8">
        <v>6</v>
      </c>
      <c r="H15" s="155">
        <f t="shared" ref="H15" si="18">IF(E15&lt;G15,1,0)+IF(E16&lt;G16,1,0)+IF(E17&lt;G17,1,0)</f>
        <v>0</v>
      </c>
      <c r="I15" s="141">
        <f t="shared" ref="I15" si="19">IF(H15=2,1,0)</f>
        <v>0</v>
      </c>
      <c r="J15" s="135" t="str">
        <f>$M$9</f>
        <v>くらしーば</v>
      </c>
      <c r="K15" s="138" t="str">
        <f>$M$10</f>
        <v>BEAT</v>
      </c>
    </row>
    <row r="16" spans="1:24">
      <c r="A16" s="144"/>
      <c r="B16" s="147"/>
      <c r="C16" s="147"/>
      <c r="D16" s="149"/>
      <c r="E16" s="11">
        <v>15</v>
      </c>
      <c r="F16" s="152"/>
      <c r="G16" s="6">
        <v>8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BEAT</v>
      </c>
      <c r="C18" s="146">
        <f t="shared" ref="C18" si="20">IF(D18=2,1,0)</f>
        <v>1</v>
      </c>
      <c r="D18" s="149">
        <f t="shared" ref="D18" si="21">IF(E18&gt;G18,1,0)+IF(E19&gt;G19,1,0)+IF(E20&gt;G20,1,0)</f>
        <v>2</v>
      </c>
      <c r="E18" s="13">
        <v>15</v>
      </c>
      <c r="F18" s="151" t="s">
        <v>7</v>
      </c>
      <c r="G18" s="8">
        <v>11</v>
      </c>
      <c r="H18" s="155">
        <f t="shared" ref="H18" si="22">IF(E18&lt;G18,1,0)+IF(E19&lt;G19,1,0)+IF(E20&lt;G20,1,0)</f>
        <v>0</v>
      </c>
      <c r="I18" s="141">
        <f t="shared" ref="I18" si="23">IF(H18=2,1,0)</f>
        <v>0</v>
      </c>
      <c r="J18" s="135" t="str">
        <f>$M$7</f>
        <v>MIXIZ</v>
      </c>
      <c r="K18" s="138" t="str">
        <f>$M$8</f>
        <v>スピカ</v>
      </c>
    </row>
    <row r="19" spans="1:11">
      <c r="A19" s="144"/>
      <c r="B19" s="147"/>
      <c r="C19" s="147"/>
      <c r="D19" s="149"/>
      <c r="E19" s="11">
        <v>15</v>
      </c>
      <c r="F19" s="152"/>
      <c r="G19" s="6">
        <v>11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スピカ</v>
      </c>
      <c r="C21" s="146">
        <f t="shared" ref="C21" si="24">IF(D21=2,1,0)</f>
        <v>0</v>
      </c>
      <c r="D21" s="149">
        <f t="shared" ref="D21" si="25">IF(E21&gt;G21,1,0)+IF(E22&gt;G22,1,0)+IF(E23&gt;G23,1,0)</f>
        <v>1</v>
      </c>
      <c r="E21" s="13">
        <v>15</v>
      </c>
      <c r="F21" s="151" t="s">
        <v>7</v>
      </c>
      <c r="G21" s="8">
        <v>11</v>
      </c>
      <c r="H21" s="155">
        <f t="shared" ref="H21" si="26">IF(E21&lt;G21,1,0)+IF(E22&lt;G22,1,0)+IF(E23&lt;G23,1,0)</f>
        <v>1</v>
      </c>
      <c r="I21" s="141">
        <f t="shared" ref="I21" si="27">IF(H21=2,1,0)</f>
        <v>0</v>
      </c>
      <c r="J21" s="135" t="str">
        <f>$M$9</f>
        <v>くらしーば</v>
      </c>
      <c r="K21" s="138" t="str">
        <f>$M$5</f>
        <v>KAMIHITOE</v>
      </c>
    </row>
    <row r="22" spans="1:11">
      <c r="A22" s="144"/>
      <c r="B22" s="147"/>
      <c r="C22" s="147"/>
      <c r="D22" s="149"/>
      <c r="E22" s="11">
        <v>5</v>
      </c>
      <c r="F22" s="152"/>
      <c r="G22" s="6">
        <v>15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KAMIHITOE</v>
      </c>
      <c r="C24" s="146">
        <f t="shared" ref="C24" si="28">IF(D24=2,1,0)</f>
        <v>1</v>
      </c>
      <c r="D24" s="149">
        <f t="shared" ref="D24" si="29">IF(E24&gt;G24,1,0)+IF(E25&gt;G25,1,0)+IF(E26&gt;G26,1,0)</f>
        <v>2</v>
      </c>
      <c r="E24" s="13">
        <v>15</v>
      </c>
      <c r="F24" s="151" t="s">
        <v>7</v>
      </c>
      <c r="G24" s="8">
        <v>14</v>
      </c>
      <c r="H24" s="155">
        <f t="shared" ref="H24" si="30">IF(E24&lt;G24,1,0)+IF(E25&lt;G25,1,0)+IF(E26&lt;G26,1,0)</f>
        <v>0</v>
      </c>
      <c r="I24" s="141">
        <f t="shared" ref="I24" si="31">IF(H24=2,1,0)</f>
        <v>0</v>
      </c>
      <c r="J24" s="135" t="str">
        <f>$M$7</f>
        <v>MIXIZ</v>
      </c>
      <c r="K24" s="138" t="str">
        <f>$M$6</f>
        <v>Weeds</v>
      </c>
    </row>
    <row r="25" spans="1:11">
      <c r="A25" s="144"/>
      <c r="B25" s="147"/>
      <c r="C25" s="147"/>
      <c r="D25" s="149"/>
      <c r="E25" s="11">
        <v>15</v>
      </c>
      <c r="F25" s="152"/>
      <c r="G25" s="6">
        <v>14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Weeds</v>
      </c>
      <c r="C27" s="146">
        <f t="shared" ref="C27" si="32">IF(D27=2,1,0)</f>
        <v>0</v>
      </c>
      <c r="D27" s="149">
        <f t="shared" ref="D27" si="33">IF(E27&gt;G27,1,0)+IF(E28&gt;G28,1,0)+IF(E29&gt;G29,1,0)</f>
        <v>1</v>
      </c>
      <c r="E27" s="13">
        <v>15</v>
      </c>
      <c r="F27" s="151" t="s">
        <v>7</v>
      </c>
      <c r="G27" s="8">
        <v>13</v>
      </c>
      <c r="H27" s="155">
        <f t="shared" ref="H27" si="34">IF(E27&lt;G27,1,0)+IF(E28&lt;G28,1,0)+IF(E29&lt;G29,1,0)</f>
        <v>1</v>
      </c>
      <c r="I27" s="141">
        <f t="shared" ref="I27" si="35">IF(H27=2,1,0)</f>
        <v>0</v>
      </c>
      <c r="J27" s="135" t="str">
        <f>$M$10</f>
        <v>BEAT</v>
      </c>
      <c r="K27" s="138" t="str">
        <f>$M$9</f>
        <v>くらしーば</v>
      </c>
    </row>
    <row r="28" spans="1:11">
      <c r="A28" s="144"/>
      <c r="B28" s="147"/>
      <c r="C28" s="147"/>
      <c r="D28" s="149"/>
      <c r="E28" s="11">
        <v>9</v>
      </c>
      <c r="F28" s="152"/>
      <c r="G28" s="6">
        <v>15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くらしーば</v>
      </c>
      <c r="C30" s="146">
        <f t="shared" ref="C30" si="36">IF(D30=2,1,0)</f>
        <v>1</v>
      </c>
      <c r="D30" s="149">
        <f t="shared" ref="D30" si="37">IF(E30&gt;G30,1,0)+IF(E31&gt;G31,1,0)+IF(E32&gt;G32,1,0)</f>
        <v>2</v>
      </c>
      <c r="E30" s="13">
        <v>15</v>
      </c>
      <c r="F30" s="151" t="s">
        <v>7</v>
      </c>
      <c r="G30" s="8">
        <v>11</v>
      </c>
      <c r="H30" s="155">
        <f t="shared" ref="H30" si="38">IF(E30&lt;G30,1,0)+IF(E31&lt;G31,1,0)+IF(E32&lt;G32,1,0)</f>
        <v>0</v>
      </c>
      <c r="I30" s="141">
        <f t="shared" ref="I30" si="39">IF(H30=2,1,0)</f>
        <v>0</v>
      </c>
      <c r="J30" s="135" t="str">
        <f>$M$5</f>
        <v>KAMIHITOE</v>
      </c>
      <c r="K30" s="138" t="str">
        <f>$M$10</f>
        <v>BEAT</v>
      </c>
    </row>
    <row r="31" spans="1:11">
      <c r="A31" s="144"/>
      <c r="B31" s="147"/>
      <c r="C31" s="147"/>
      <c r="D31" s="149"/>
      <c r="E31" s="11">
        <v>15</v>
      </c>
      <c r="F31" s="152"/>
      <c r="G31" s="6">
        <v>12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BEAT</v>
      </c>
      <c r="C33" s="146">
        <f t="shared" ref="C33" si="40">IF(D33=2,1,0)</f>
        <v>0</v>
      </c>
      <c r="D33" s="149">
        <f t="shared" ref="D33" si="41">IF(E33&gt;G33,1,0)+IF(E34&gt;G34,1,0)+IF(E35&gt;G35,1,0)</f>
        <v>0</v>
      </c>
      <c r="E33" s="13">
        <v>10</v>
      </c>
      <c r="F33" s="151" t="s">
        <v>7</v>
      </c>
      <c r="G33" s="8">
        <v>15</v>
      </c>
      <c r="H33" s="155">
        <f t="shared" ref="H33" si="42">IF(E33&lt;G33,1,0)+IF(E34&lt;G34,1,0)+IF(E35&lt;G35,1,0)</f>
        <v>2</v>
      </c>
      <c r="I33" s="141">
        <f t="shared" ref="I33" si="43">IF(H33=2,1,0)</f>
        <v>1</v>
      </c>
      <c r="J33" s="135" t="str">
        <f>$M$8</f>
        <v>スピカ</v>
      </c>
      <c r="K33" s="138" t="str">
        <f>$M$7</f>
        <v>MIXIZ</v>
      </c>
    </row>
    <row r="34" spans="1:11">
      <c r="A34" s="144"/>
      <c r="B34" s="147"/>
      <c r="C34" s="147"/>
      <c r="D34" s="149"/>
      <c r="E34" s="11">
        <v>6</v>
      </c>
      <c r="F34" s="152"/>
      <c r="G34" s="6">
        <v>15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MIXIZ</v>
      </c>
      <c r="C36" s="146">
        <f t="shared" ref="C36" si="44">IF(D36=2,1,0)</f>
        <v>0</v>
      </c>
      <c r="D36" s="149">
        <f t="shared" ref="D36" si="45">IF(E36&gt;G36,1,0)+IF(E37&gt;G37,1,0)+IF(E38&gt;G38,1,0)</f>
        <v>0</v>
      </c>
      <c r="E36" s="13">
        <v>8</v>
      </c>
      <c r="F36" s="151" t="s">
        <v>7</v>
      </c>
      <c r="G36" s="8">
        <v>15</v>
      </c>
      <c r="H36" s="155">
        <f t="shared" ref="H36" si="46">IF(E36&lt;G36,1,0)+IF(E37&lt;G37,1,0)+IF(E38&lt;G38,1,0)</f>
        <v>2</v>
      </c>
      <c r="I36" s="141">
        <f t="shared" ref="I36" si="47">IF(H36=2,1,0)</f>
        <v>1</v>
      </c>
      <c r="J36" s="135" t="str">
        <f>$M$6</f>
        <v>Weeds</v>
      </c>
      <c r="K36" s="138" t="str">
        <f>$M$5</f>
        <v>KAMIHITOE</v>
      </c>
    </row>
    <row r="37" spans="1:11">
      <c r="A37" s="144"/>
      <c r="B37" s="147"/>
      <c r="C37" s="147"/>
      <c r="D37" s="149"/>
      <c r="E37" s="11">
        <v>8</v>
      </c>
      <c r="F37" s="152"/>
      <c r="G37" s="6">
        <v>15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KAMIHITOE</v>
      </c>
      <c r="C39" s="146">
        <f t="shared" ref="C39" si="48">IF(D39=2,1,0)</f>
        <v>0</v>
      </c>
      <c r="D39" s="149">
        <f t="shared" ref="D39" si="49">IF(E39&gt;G39,1,0)+IF(E40&gt;G40,1,0)+IF(E41&gt;G41,1,0)</f>
        <v>0</v>
      </c>
      <c r="E39" s="13">
        <v>9</v>
      </c>
      <c r="F39" s="151" t="s">
        <v>7</v>
      </c>
      <c r="G39" s="8">
        <v>15</v>
      </c>
      <c r="H39" s="155">
        <f t="shared" ref="H39" si="50">IF(E39&lt;G39,1,0)+IF(E40&lt;G40,1,0)+IF(E41&lt;G41,1,0)</f>
        <v>2</v>
      </c>
      <c r="I39" s="141">
        <f t="shared" ref="I39" si="51">IF(H39=2,1,0)</f>
        <v>1</v>
      </c>
      <c r="J39" s="135" t="str">
        <f>$M$10</f>
        <v>BEAT</v>
      </c>
      <c r="K39" s="138" t="str">
        <f>$M$9</f>
        <v>くらしーば</v>
      </c>
    </row>
    <row r="40" spans="1:11">
      <c r="A40" s="144"/>
      <c r="B40" s="147"/>
      <c r="C40" s="147"/>
      <c r="D40" s="149"/>
      <c r="E40" s="11">
        <v>12</v>
      </c>
      <c r="F40" s="152"/>
      <c r="G40" s="6">
        <v>15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くらしーば</v>
      </c>
      <c r="C42" s="146">
        <f t="shared" ref="C42" si="52">IF(D42=2,1,0)</f>
        <v>0</v>
      </c>
      <c r="D42" s="149">
        <f t="shared" ref="D42" si="53">IF(E42&gt;G42,1,0)+IF(E43&gt;G43,1,0)+IF(E44&gt;G44,1,0)</f>
        <v>0</v>
      </c>
      <c r="E42" s="13">
        <v>12</v>
      </c>
      <c r="F42" s="151" t="s">
        <v>7</v>
      </c>
      <c r="G42" s="8">
        <v>15</v>
      </c>
      <c r="H42" s="155">
        <f t="shared" ref="H42" si="54">IF(E42&lt;G42,1,0)+IF(E43&lt;G43,1,0)+IF(E44&lt;G44,1,0)</f>
        <v>2</v>
      </c>
      <c r="I42" s="141">
        <f t="shared" ref="I42" si="55">IF(H42=2,1,0)</f>
        <v>1</v>
      </c>
      <c r="J42" s="135" t="str">
        <f>$M$7</f>
        <v>MIXIZ</v>
      </c>
      <c r="K42" s="138" t="str">
        <f>$M$8</f>
        <v>スピカ</v>
      </c>
    </row>
    <row r="43" spans="1:11">
      <c r="A43" s="144"/>
      <c r="B43" s="160"/>
      <c r="C43" s="147"/>
      <c r="D43" s="149"/>
      <c r="E43" s="11">
        <v>9</v>
      </c>
      <c r="F43" s="152"/>
      <c r="G43" s="6">
        <v>15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スピカ</v>
      </c>
      <c r="C45" s="146">
        <f t="shared" ref="C45" si="56">IF(D45=2,1,0)</f>
        <v>0</v>
      </c>
      <c r="D45" s="149">
        <f t="shared" ref="D45" si="57">IF(E45&gt;G45,1,0)+IF(E46&gt;G46,1,0)+IF(E47&gt;G47,1,0)</f>
        <v>0</v>
      </c>
      <c r="E45" s="13">
        <v>11</v>
      </c>
      <c r="F45" s="151" t="s">
        <v>7</v>
      </c>
      <c r="G45" s="8">
        <v>15</v>
      </c>
      <c r="H45" s="154">
        <f t="shared" ref="H45" si="58">IF(E45&lt;G45,1,0)+IF(E46&lt;G46,1,0)+IF(E47&lt;G47,1,0)</f>
        <v>2</v>
      </c>
      <c r="I45" s="141">
        <f t="shared" ref="I45" si="59">IF(H45=2,1,0)</f>
        <v>1</v>
      </c>
      <c r="J45" s="135" t="str">
        <f>$M$6</f>
        <v>Weeds</v>
      </c>
      <c r="K45" s="138" t="str">
        <f>$M$5</f>
        <v>KAMIHITOE</v>
      </c>
    </row>
    <row r="46" spans="1:11">
      <c r="A46" s="144"/>
      <c r="B46" s="147"/>
      <c r="C46" s="147"/>
      <c r="D46" s="149"/>
      <c r="E46" s="11">
        <v>11</v>
      </c>
      <c r="F46" s="152"/>
      <c r="G46" s="6">
        <v>15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38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Ｈｅａｒｔｓ</v>
      </c>
      <c r="C3" s="146">
        <f>IF(D3=2,1,0)</f>
        <v>1</v>
      </c>
      <c r="D3" s="149">
        <f>IF(E3&gt;G3,1,0)+IF(E4&gt;G4,1,0)+IF(E5&gt;G5,1,0)</f>
        <v>2</v>
      </c>
      <c r="E3" s="10">
        <v>15</v>
      </c>
      <c r="F3" s="167" t="s">
        <v>7</v>
      </c>
      <c r="G3" s="5">
        <v>4</v>
      </c>
      <c r="H3" s="155">
        <f>IF(E3&lt;G3,1,0)+IF(E4&lt;G4,1,0)+IF(E5&lt;G5,1,0)</f>
        <v>0</v>
      </c>
      <c r="I3" s="141">
        <f>IF(H3=2,1,0)</f>
        <v>0</v>
      </c>
      <c r="J3" s="168" t="str">
        <f>$M$6</f>
        <v>アミューズ</v>
      </c>
      <c r="K3" s="138" t="str">
        <f>$M$7</f>
        <v>シンドローム</v>
      </c>
    </row>
    <row r="4" spans="1:24">
      <c r="A4" s="144"/>
      <c r="B4" s="147"/>
      <c r="C4" s="147"/>
      <c r="D4" s="149"/>
      <c r="E4" s="11">
        <v>15</v>
      </c>
      <c r="F4" s="152"/>
      <c r="G4" s="6">
        <v>3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参加チーム!E21</f>
        <v>Ｈｅａｒｔｓ</v>
      </c>
      <c r="N5" s="24">
        <f>SUM(C3,I12,C24,I30,C39)</f>
        <v>2</v>
      </c>
      <c r="O5" s="24">
        <f>SUM(I3,C12,I24,C30,I39)</f>
        <v>1</v>
      </c>
      <c r="P5" s="24">
        <f>SUM(D3,H12,D24,H30,D39)</f>
        <v>6</v>
      </c>
      <c r="Q5" s="24">
        <f>SUM(H3,D12,H24,D30,H39)</f>
        <v>4</v>
      </c>
      <c r="R5" s="28">
        <f>P5/(P5+Q5)*100</f>
        <v>60</v>
      </c>
      <c r="S5" s="24">
        <f>SUM(E3:E5,G12:G14,E24:E26,G30:G32,E39:E41)</f>
        <v>132</v>
      </c>
      <c r="T5" s="24">
        <f>SUM(G3:G5,E12:E14,G24:G26,E30:E32,G39:G41)</f>
        <v>104</v>
      </c>
      <c r="U5" s="24">
        <f>S5/T5</f>
        <v>1.2692307692307692</v>
      </c>
      <c r="V5" s="24">
        <f>N5*10+R5+U5</f>
        <v>81.269230769230774</v>
      </c>
      <c r="W5" s="25">
        <f>RANK(V5,$V$5:$V$10)</f>
        <v>2</v>
      </c>
      <c r="X5" t="str">
        <f>M5</f>
        <v>Ｈｅａｒｔｓ</v>
      </c>
    </row>
    <row r="6" spans="1:24">
      <c r="A6" s="143" t="s">
        <v>8</v>
      </c>
      <c r="B6" s="146" t="str">
        <f>$M$7</f>
        <v>シンドローム</v>
      </c>
      <c r="C6" s="146">
        <f t="shared" ref="C6" si="0">IF(D6=2,1,0)</f>
        <v>1</v>
      </c>
      <c r="D6" s="149">
        <f>IF(E6&gt;G6,1,0)+IF(E7&gt;G7,1,0)+IF(E8&gt;G8,1,0)</f>
        <v>2</v>
      </c>
      <c r="E6" s="13">
        <v>15</v>
      </c>
      <c r="F6" s="151" t="s">
        <v>7</v>
      </c>
      <c r="G6" s="8">
        <v>5</v>
      </c>
      <c r="H6" s="155">
        <f t="shared" ref="H6" si="1">IF(E6&lt;G6,1,0)+IF(E7&lt;G7,1,0)+IF(E8&lt;G8,1,0)</f>
        <v>0</v>
      </c>
      <c r="I6" s="141">
        <f t="shared" ref="I6" si="2">IF(H6=2,1,0)</f>
        <v>0</v>
      </c>
      <c r="J6" s="135" t="str">
        <f>$M$8</f>
        <v>ＴＶＣ</v>
      </c>
      <c r="K6" s="138" t="str">
        <f>$M$9</f>
        <v>ＢＬＵＥ　ＥＹＥＳ</v>
      </c>
      <c r="L6">
        <v>2</v>
      </c>
      <c r="M6" s="31" t="str">
        <f>参加チーム!E22</f>
        <v>アミューズ</v>
      </c>
      <c r="N6" s="24">
        <f>SUM(I3,C15,C27,I36,I45)</f>
        <v>0</v>
      </c>
      <c r="O6" s="24">
        <f>SUM(C3,I15,I27,C36,C45)</f>
        <v>5</v>
      </c>
      <c r="P6" s="24">
        <f>SUM(H3,D15,D27,H36,H45)</f>
        <v>0</v>
      </c>
      <c r="Q6" s="24">
        <f>SUM(D3,H15,H27,D36,D45)</f>
        <v>10</v>
      </c>
      <c r="R6" s="28">
        <f t="shared" ref="R6:R10" si="3">P6/(P6+Q6)*100</f>
        <v>0</v>
      </c>
      <c r="S6" s="24">
        <f>SUM(G3:G5,E15:E17,E27:E29,G36:G38,G45:G47)</f>
        <v>58</v>
      </c>
      <c r="T6" s="24">
        <f>SUM(E3:E5,G15:G17,G27:G29,E36:E38,G45:G47)</f>
        <v>139</v>
      </c>
      <c r="U6" s="24">
        <f t="shared" ref="U6:U10" si="4">S6/T6</f>
        <v>0.41726618705035973</v>
      </c>
      <c r="V6" s="24">
        <f t="shared" ref="V6:V10" si="5">N6*10+R6+U6</f>
        <v>0.41726618705035973</v>
      </c>
      <c r="W6" s="25">
        <f t="shared" ref="W6:W10" si="6">RANK(V6,$V$5:$V$10)</f>
        <v>6</v>
      </c>
      <c r="X6" t="str">
        <f t="shared" ref="X6:X10" si="7">M6</f>
        <v>アミューズ</v>
      </c>
    </row>
    <row r="7" spans="1:24">
      <c r="A7" s="144"/>
      <c r="B7" s="147"/>
      <c r="C7" s="147"/>
      <c r="D7" s="149"/>
      <c r="E7" s="11">
        <v>15</v>
      </c>
      <c r="F7" s="152"/>
      <c r="G7" s="6">
        <v>5</v>
      </c>
      <c r="H7" s="155"/>
      <c r="I7" s="142"/>
      <c r="J7" s="136"/>
      <c r="K7" s="139"/>
      <c r="L7">
        <v>2</v>
      </c>
      <c r="M7" s="31" t="str">
        <f>参加チーム!E23</f>
        <v>シンドローム</v>
      </c>
      <c r="N7" s="24">
        <f>SUM(C6,I18,I24,C36,I42)</f>
        <v>5</v>
      </c>
      <c r="O7" s="24">
        <f>SUM(I6,C18,C24,I36,I42)</f>
        <v>1</v>
      </c>
      <c r="P7" s="24">
        <f>SUM(D6,H18,H24,D36,I42)</f>
        <v>9</v>
      </c>
      <c r="Q7" s="24">
        <f>SUM(H6,D18,D24,H36,D42)</f>
        <v>0</v>
      </c>
      <c r="R7" s="28">
        <f t="shared" si="3"/>
        <v>100</v>
      </c>
      <c r="S7" s="24">
        <f>SUM(E6:E8,G18:G20,G24:G26,E36:E38,G42:G44)</f>
        <v>150</v>
      </c>
      <c r="T7" s="24">
        <f>SUM(G6:G8,E18:E20,E24:E26,G36:G38,E42:E44)</f>
        <v>64</v>
      </c>
      <c r="U7" s="24">
        <f t="shared" si="4"/>
        <v>2.34375</v>
      </c>
      <c r="V7" s="24">
        <f t="shared" si="5"/>
        <v>152.34375</v>
      </c>
      <c r="W7" s="25">
        <f t="shared" si="6"/>
        <v>1</v>
      </c>
      <c r="X7" t="str">
        <f t="shared" si="7"/>
        <v>シンドローム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参加チーム!E24</f>
        <v>ＴＶＣ</v>
      </c>
      <c r="N8" s="24">
        <f>SUM(I6,C12,C21,I33,C45)</f>
        <v>2</v>
      </c>
      <c r="O8" s="24">
        <f>SUM(C6,I12,I21,C33,I45)</f>
        <v>2</v>
      </c>
      <c r="P8" s="24">
        <f>SUM(H6,D12,D21,H33,D45)</f>
        <v>5</v>
      </c>
      <c r="Q8" s="24">
        <f>SUM(D6,H12,D21,H33,D45)</f>
        <v>9</v>
      </c>
      <c r="R8" s="28">
        <f t="shared" si="3"/>
        <v>35.714285714285715</v>
      </c>
      <c r="S8" s="24">
        <f>SUM(G6:G8,E12:E14,E21:E23,G33:G35,E45:E47)</f>
        <v>110</v>
      </c>
      <c r="T8" s="24">
        <f>SUM(E6:E8,G12:G14,G21:G23,E33:E35,G45:G47)</f>
        <v>123</v>
      </c>
      <c r="U8" s="24">
        <f t="shared" si="4"/>
        <v>0.89430894308943087</v>
      </c>
      <c r="V8" s="24">
        <f t="shared" si="5"/>
        <v>56.608594657375143</v>
      </c>
      <c r="W8" s="25">
        <f t="shared" si="6"/>
        <v>4</v>
      </c>
      <c r="X8" t="str">
        <f t="shared" si="7"/>
        <v>ＴＶＣ</v>
      </c>
    </row>
    <row r="9" spans="1:24">
      <c r="A9" s="143" t="s">
        <v>9</v>
      </c>
      <c r="B9" s="146" t="str">
        <f>$M$9</f>
        <v>ＢＬＵＥ　ＥＹＥＳ</v>
      </c>
      <c r="C9" s="146">
        <f t="shared" ref="C9" si="8">IF(D9=2,1,0)</f>
        <v>0</v>
      </c>
      <c r="D9" s="149">
        <f t="shared" ref="D9" si="9">IF(E9&gt;G9,1,0)+IF(E10&gt;G10,1,0)+IF(E11&gt;G11,1,0)</f>
        <v>0</v>
      </c>
      <c r="E9" s="13">
        <v>7</v>
      </c>
      <c r="F9" s="151" t="s">
        <v>7</v>
      </c>
      <c r="G9" s="8">
        <v>15</v>
      </c>
      <c r="H9" s="155">
        <f t="shared" ref="H9" si="10">IF(E9&lt;G9,1,0)+IF(E10&lt;G10,1,0)+IF(E11&lt;G11,1,0)</f>
        <v>2</v>
      </c>
      <c r="I9" s="141">
        <f t="shared" ref="I9" si="11">IF(H9=2,1,0)</f>
        <v>1</v>
      </c>
      <c r="J9" s="135" t="str">
        <f>$M$10</f>
        <v>Ｍ’ｓ　ＰＬＵＳ</v>
      </c>
      <c r="K9" s="138" t="str">
        <f>$M$8</f>
        <v>ＴＶＣ</v>
      </c>
      <c r="L9">
        <v>3</v>
      </c>
      <c r="M9" s="31" t="str">
        <f>参加チーム!E25</f>
        <v>ＢＬＵＥ　ＥＹＥＳ</v>
      </c>
      <c r="N9" s="24">
        <f>SUM(C9,I15,I21,C30,C42)</f>
        <v>1</v>
      </c>
      <c r="O9" s="24">
        <f>SUM(I9,C15,C21,I30,I42)</f>
        <v>3</v>
      </c>
      <c r="P9" s="24">
        <f>SUM(D9,H15,H21,D30,D42)</f>
        <v>3</v>
      </c>
      <c r="Q9" s="24">
        <f>SUM(H9,D15,D21,H30,H42)</f>
        <v>7</v>
      </c>
      <c r="R9" s="28">
        <f t="shared" si="3"/>
        <v>30</v>
      </c>
      <c r="S9" s="24">
        <f>SUM(E9:E11,G15:G17,G21:G23,E30:E32,E42:E44)</f>
        <v>98</v>
      </c>
      <c r="T9" s="24">
        <f>SUM(G9:G11,E15:E17,E21:E23,G30:G32,G42:G44)</f>
        <v>134</v>
      </c>
      <c r="U9" s="24">
        <f t="shared" si="4"/>
        <v>0.73134328358208955</v>
      </c>
      <c r="V9" s="24">
        <f t="shared" si="5"/>
        <v>40.731343283582092</v>
      </c>
      <c r="W9" s="25">
        <f t="shared" si="6"/>
        <v>5</v>
      </c>
      <c r="X9" t="str">
        <f t="shared" si="7"/>
        <v>ＢＬＵＥ　ＥＹＥＳ</v>
      </c>
    </row>
    <row r="10" spans="1:24" ht="14.25" thickBot="1">
      <c r="A10" s="144"/>
      <c r="B10" s="147"/>
      <c r="C10" s="147"/>
      <c r="D10" s="149"/>
      <c r="E10" s="11">
        <v>9</v>
      </c>
      <c r="F10" s="152"/>
      <c r="G10" s="6">
        <v>15</v>
      </c>
      <c r="H10" s="155"/>
      <c r="I10" s="142"/>
      <c r="J10" s="136"/>
      <c r="K10" s="139"/>
      <c r="L10">
        <v>2</v>
      </c>
      <c r="M10" s="31" t="str">
        <f>参加チーム!E26</f>
        <v>Ｍ’ｓ　ＰＬＵＳ</v>
      </c>
      <c r="N10" s="26">
        <f>SUM(I9,C18,I27,C33,I39)</f>
        <v>2</v>
      </c>
      <c r="O10" s="26">
        <f>SUM(C9,I18,C27,I33,C39)</f>
        <v>1</v>
      </c>
      <c r="P10" s="26">
        <f>SUM(H9,D18,H27,D33,H39)</f>
        <v>6</v>
      </c>
      <c r="Q10" s="26">
        <f>SUM(D9,H18,D27,H33,D39)</f>
        <v>4</v>
      </c>
      <c r="R10" s="29">
        <f t="shared" si="3"/>
        <v>60</v>
      </c>
      <c r="S10" s="26">
        <f>SUM(G9:G11,E18:E20,G27:G29,E33:E35,G39:G41)</f>
        <v>129</v>
      </c>
      <c r="T10" s="26">
        <f>SUM(E9:E11,G18:G20,E27:E29,G33:G35,E39:E41)</f>
        <v>102</v>
      </c>
      <c r="U10" s="26">
        <f t="shared" si="4"/>
        <v>1.2647058823529411</v>
      </c>
      <c r="V10" s="26">
        <f t="shared" si="5"/>
        <v>81.264705882352942</v>
      </c>
      <c r="W10" s="27">
        <f t="shared" si="6"/>
        <v>3</v>
      </c>
      <c r="X10" t="str">
        <f t="shared" si="7"/>
        <v>Ｍ’ｓ　ＰＬＵＳ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ＴＶＣ</v>
      </c>
      <c r="C12" s="146">
        <f t="shared" ref="C12" si="12">IF(D12=2,1,0)</f>
        <v>0</v>
      </c>
      <c r="D12" s="149">
        <f t="shared" ref="D12" si="13">IF(E12&gt;G12,1,0)+IF(E13&gt;G13,1,0)+IF(E14&gt;G14,1,0)</f>
        <v>0</v>
      </c>
      <c r="E12" s="13">
        <v>7</v>
      </c>
      <c r="F12" s="151" t="s">
        <v>7</v>
      </c>
      <c r="G12" s="8">
        <v>15</v>
      </c>
      <c r="H12" s="155">
        <f t="shared" ref="H12" si="14">IF(E12&lt;G12,1,0)+IF(E13&lt;G13,1,0)+IF(E14&lt;G14,1,0)</f>
        <v>2</v>
      </c>
      <c r="I12" s="141">
        <f t="shared" ref="I12" si="15">IF(H12=2,1,0)</f>
        <v>1</v>
      </c>
      <c r="J12" s="135" t="str">
        <f>$M$5</f>
        <v>Ｈｅａｒｔｓ</v>
      </c>
      <c r="K12" s="138" t="str">
        <f>$M$6</f>
        <v>アミューズ</v>
      </c>
    </row>
    <row r="13" spans="1:24">
      <c r="A13" s="144"/>
      <c r="B13" s="147"/>
      <c r="C13" s="147"/>
      <c r="D13" s="149"/>
      <c r="E13" s="11">
        <v>11</v>
      </c>
      <c r="F13" s="152"/>
      <c r="G13" s="6">
        <v>15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アミューズ</v>
      </c>
      <c r="C15" s="146">
        <f t="shared" ref="C15" si="16">IF(D15=2,1,0)</f>
        <v>0</v>
      </c>
      <c r="D15" s="149">
        <f t="shared" ref="D15" si="17">IF(E15&gt;G15,1,0)+IF(E16&gt;G16,1,0)+IF(E17&gt;G17,1,0)</f>
        <v>0</v>
      </c>
      <c r="E15" s="13">
        <v>9</v>
      </c>
      <c r="F15" s="151" t="s">
        <v>7</v>
      </c>
      <c r="G15" s="8">
        <v>15</v>
      </c>
      <c r="H15" s="155">
        <f t="shared" ref="H15" si="18">IF(E15&lt;G15,1,0)+IF(E16&lt;G16,1,0)+IF(E17&lt;G17,1,0)</f>
        <v>2</v>
      </c>
      <c r="I15" s="141">
        <f t="shared" ref="I15" si="19">IF(H15=2,1,0)</f>
        <v>1</v>
      </c>
      <c r="J15" s="135" t="str">
        <f>$M$9</f>
        <v>ＢＬＵＥ　ＥＹＥＳ</v>
      </c>
      <c r="K15" s="138" t="str">
        <f>$M$10</f>
        <v>Ｍ’ｓ　ＰＬＵＳ</v>
      </c>
    </row>
    <row r="16" spans="1:24">
      <c r="A16" s="144"/>
      <c r="B16" s="147"/>
      <c r="C16" s="147"/>
      <c r="D16" s="149"/>
      <c r="E16" s="11">
        <v>6</v>
      </c>
      <c r="F16" s="152"/>
      <c r="G16" s="6">
        <v>15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Ｍ’ｓ　ＰＬＵＳ</v>
      </c>
      <c r="C18" s="146">
        <f t="shared" ref="C18" si="20">IF(D18=2,1,0)</f>
        <v>0</v>
      </c>
      <c r="D18" s="149">
        <f t="shared" ref="D18" si="21">IF(E18&gt;G18,1,0)+IF(E19&gt;G19,1,0)+IF(E20&gt;G20,1,0)</f>
        <v>0</v>
      </c>
      <c r="E18" s="13">
        <v>5</v>
      </c>
      <c r="F18" s="151" t="s">
        <v>7</v>
      </c>
      <c r="G18" s="8">
        <v>15</v>
      </c>
      <c r="H18" s="155">
        <f t="shared" ref="H18" si="22">IF(E18&lt;G18,1,0)+IF(E19&lt;G19,1,0)+IF(E20&lt;G20,1,0)</f>
        <v>2</v>
      </c>
      <c r="I18" s="141">
        <f t="shared" ref="I18" si="23">IF(H18=2,1,0)</f>
        <v>1</v>
      </c>
      <c r="J18" s="135" t="str">
        <f>$M$7</f>
        <v>シンドローム</v>
      </c>
      <c r="K18" s="138" t="str">
        <f>$M$8</f>
        <v>ＴＶＣ</v>
      </c>
    </row>
    <row r="19" spans="1:11">
      <c r="A19" s="144"/>
      <c r="B19" s="147"/>
      <c r="C19" s="147"/>
      <c r="D19" s="149"/>
      <c r="E19" s="11">
        <v>9</v>
      </c>
      <c r="F19" s="152"/>
      <c r="G19" s="6">
        <v>15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ＴＶＣ</v>
      </c>
      <c r="C21" s="146">
        <f t="shared" ref="C21" si="24">IF(D21=2,1,0)</f>
        <v>1</v>
      </c>
      <c r="D21" s="149">
        <f t="shared" ref="D21" si="25">IF(E21&gt;G21,1,0)+IF(E22&gt;G22,1,0)+IF(E23&gt;G23,1,0)</f>
        <v>2</v>
      </c>
      <c r="E21" s="13">
        <v>15</v>
      </c>
      <c r="F21" s="151" t="s">
        <v>7</v>
      </c>
      <c r="G21" s="8">
        <v>8</v>
      </c>
      <c r="H21" s="155">
        <f t="shared" ref="H21" si="26">IF(E21&lt;G21,1,0)+IF(E22&lt;G22,1,0)+IF(E23&lt;G23,1,0)</f>
        <v>0</v>
      </c>
      <c r="I21" s="141">
        <f t="shared" ref="I21" si="27">IF(H21=2,1,0)</f>
        <v>0</v>
      </c>
      <c r="J21" s="135" t="str">
        <f>$M$9</f>
        <v>ＢＬＵＥ　ＥＹＥＳ</v>
      </c>
      <c r="K21" s="138" t="str">
        <f>$M$5</f>
        <v>Ｈｅａｒｔｓ</v>
      </c>
    </row>
    <row r="22" spans="1:11">
      <c r="A22" s="144"/>
      <c r="B22" s="147"/>
      <c r="C22" s="147"/>
      <c r="D22" s="149"/>
      <c r="E22" s="11">
        <v>15</v>
      </c>
      <c r="F22" s="152"/>
      <c r="G22" s="6">
        <v>10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Ｈｅａｒｔｓ</v>
      </c>
      <c r="C24" s="146">
        <f t="shared" ref="C24" si="28">IF(D24=2,1,0)</f>
        <v>0</v>
      </c>
      <c r="D24" s="149">
        <f t="shared" ref="D24" si="29">IF(E24&gt;G24,1,0)+IF(E25&gt;G25,1,0)+IF(E26&gt;G26,1,0)</f>
        <v>0</v>
      </c>
      <c r="E24" s="13">
        <v>6</v>
      </c>
      <c r="F24" s="151" t="s">
        <v>7</v>
      </c>
      <c r="G24" s="8">
        <v>15</v>
      </c>
      <c r="H24" s="155">
        <f t="shared" ref="H24" si="30">IF(E24&lt;G24,1,0)+IF(E25&lt;G25,1,0)+IF(E26&lt;G26,1,0)</f>
        <v>2</v>
      </c>
      <c r="I24" s="141">
        <f t="shared" ref="I24" si="31">IF(H24=2,1,0)</f>
        <v>1</v>
      </c>
      <c r="J24" s="135" t="str">
        <f>$M$7</f>
        <v>シンドローム</v>
      </c>
      <c r="K24" s="138" t="str">
        <f>$M$6</f>
        <v>アミューズ</v>
      </c>
    </row>
    <row r="25" spans="1:11">
      <c r="A25" s="144"/>
      <c r="B25" s="147"/>
      <c r="C25" s="147"/>
      <c r="D25" s="149"/>
      <c r="E25" s="11">
        <v>14</v>
      </c>
      <c r="F25" s="152"/>
      <c r="G25" s="6">
        <v>15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アミューズ</v>
      </c>
      <c r="C27" s="146">
        <f t="shared" ref="C27" si="32">IF(D27=2,1,0)</f>
        <v>0</v>
      </c>
      <c r="D27" s="149">
        <f t="shared" ref="D27" si="33">IF(E27&gt;G27,1,0)+IF(E28&gt;G28,1,0)+IF(E29&gt;G29,1,0)</f>
        <v>0</v>
      </c>
      <c r="E27" s="13">
        <v>6</v>
      </c>
      <c r="F27" s="151" t="s">
        <v>7</v>
      </c>
      <c r="G27" s="8">
        <v>15</v>
      </c>
      <c r="H27" s="155">
        <f t="shared" ref="H27" si="34">IF(E27&lt;G27,1,0)+IF(E28&lt;G28,1,0)+IF(E29&lt;G29,1,0)</f>
        <v>2</v>
      </c>
      <c r="I27" s="141">
        <f t="shared" ref="I27" si="35">IF(H27=2,1,0)</f>
        <v>1</v>
      </c>
      <c r="J27" s="135" t="str">
        <f>$M$10</f>
        <v>Ｍ’ｓ　ＰＬＵＳ</v>
      </c>
      <c r="K27" s="138" t="str">
        <f>$M$9</f>
        <v>ＢＬＵＥ　ＥＹＥＳ</v>
      </c>
    </row>
    <row r="28" spans="1:11">
      <c r="A28" s="144"/>
      <c r="B28" s="147"/>
      <c r="C28" s="147"/>
      <c r="D28" s="149"/>
      <c r="E28" s="11">
        <v>5</v>
      </c>
      <c r="F28" s="152"/>
      <c r="G28" s="6">
        <v>15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ＢＬＵＥ　ＥＹＥＳ</v>
      </c>
      <c r="C30" s="146">
        <f t="shared" ref="C30" si="36">IF(D30=2,1,0)</f>
        <v>0</v>
      </c>
      <c r="D30" s="149">
        <f t="shared" ref="D30" si="37">IF(E30&gt;G30,1,0)+IF(E31&gt;G31,1,0)+IF(E32&gt;G32,1,0)</f>
        <v>1</v>
      </c>
      <c r="E30" s="13">
        <v>15</v>
      </c>
      <c r="F30" s="151" t="s">
        <v>7</v>
      </c>
      <c r="G30" s="8">
        <v>14</v>
      </c>
      <c r="H30" s="155">
        <f t="shared" ref="H30" si="38">IF(E30&lt;G30,1,0)+IF(E31&lt;G31,1,0)+IF(E32&lt;G32,1,0)</f>
        <v>1</v>
      </c>
      <c r="I30" s="141">
        <f t="shared" ref="I30" si="39">IF(H30=2,1,0)</f>
        <v>0</v>
      </c>
      <c r="J30" s="135" t="str">
        <f>$M$5</f>
        <v>Ｈｅａｒｔｓ</v>
      </c>
      <c r="K30" s="138" t="str">
        <f>$M$10</f>
        <v>Ｍ’ｓ　ＰＬＵＳ</v>
      </c>
    </row>
    <row r="31" spans="1:11">
      <c r="A31" s="144"/>
      <c r="B31" s="147"/>
      <c r="C31" s="147"/>
      <c r="D31" s="149"/>
      <c r="E31" s="11">
        <v>5</v>
      </c>
      <c r="F31" s="152"/>
      <c r="G31" s="6">
        <v>15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Ｍ’ｓ　ＰＬＵＳ</v>
      </c>
      <c r="C33" s="146">
        <f t="shared" ref="C33" si="40">IF(D33=2,1,0)</f>
        <v>0</v>
      </c>
      <c r="D33" s="149">
        <f t="shared" ref="D33" si="41">IF(E33&gt;G33,1,0)+IF(E34&gt;G34,1,0)+IF(E35&gt;G35,1,0)</f>
        <v>1</v>
      </c>
      <c r="E33" s="13">
        <v>15</v>
      </c>
      <c r="F33" s="151" t="s">
        <v>7</v>
      </c>
      <c r="G33" s="8">
        <v>7</v>
      </c>
      <c r="H33" s="155">
        <f t="shared" ref="H33" si="42">IF(E33&lt;G33,1,0)+IF(E34&lt;G34,1,0)+IF(E35&lt;G35,1,0)</f>
        <v>1</v>
      </c>
      <c r="I33" s="141">
        <f t="shared" ref="I33" si="43">IF(H33=2,1,0)</f>
        <v>0</v>
      </c>
      <c r="J33" s="135" t="str">
        <f>$M$8</f>
        <v>ＴＶＣ</v>
      </c>
      <c r="K33" s="138" t="str">
        <f>$M$7</f>
        <v>シンドローム</v>
      </c>
    </row>
    <row r="34" spans="1:11">
      <c r="A34" s="144"/>
      <c r="B34" s="147"/>
      <c r="C34" s="147"/>
      <c r="D34" s="149"/>
      <c r="E34" s="11">
        <v>11</v>
      </c>
      <c r="F34" s="152"/>
      <c r="G34" s="6">
        <v>15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シンドローム</v>
      </c>
      <c r="C36" s="146">
        <f t="shared" ref="C36" si="44">IF(D36=2,1,0)</f>
        <v>1</v>
      </c>
      <c r="D36" s="149">
        <f t="shared" ref="D36" si="45">IF(E36&gt;G36,1,0)+IF(E37&gt;G37,1,0)+IF(E38&gt;G38,1,0)</f>
        <v>2</v>
      </c>
      <c r="E36" s="13">
        <v>15</v>
      </c>
      <c r="F36" s="151" t="s">
        <v>7</v>
      </c>
      <c r="G36" s="8">
        <v>4</v>
      </c>
      <c r="H36" s="155">
        <f t="shared" ref="H36" si="46">IF(E36&lt;G36,1,0)+IF(E37&lt;G37,1,0)+IF(E38&lt;G38,1,0)</f>
        <v>0</v>
      </c>
      <c r="I36" s="141">
        <f t="shared" ref="I36" si="47">IF(H36=2,1,0)</f>
        <v>0</v>
      </c>
      <c r="J36" s="135" t="str">
        <f>$M$6</f>
        <v>アミューズ</v>
      </c>
      <c r="K36" s="138" t="str">
        <f>$M$5</f>
        <v>Ｈｅａｒｔｓ</v>
      </c>
    </row>
    <row r="37" spans="1:11">
      <c r="A37" s="144"/>
      <c r="B37" s="147"/>
      <c r="C37" s="147"/>
      <c r="D37" s="149"/>
      <c r="E37" s="11">
        <v>15</v>
      </c>
      <c r="F37" s="152"/>
      <c r="G37" s="6">
        <v>2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Ｈｅａｒｔｓ</v>
      </c>
      <c r="C39" s="146">
        <f t="shared" ref="C39" si="48">IF(D39=2,1,0)</f>
        <v>0</v>
      </c>
      <c r="D39" s="149">
        <f t="shared" ref="D39" si="49">IF(E39&gt;G39,1,0)+IF(E40&gt;G40,1,0)+IF(E41&gt;G41,1,0)</f>
        <v>1</v>
      </c>
      <c r="E39" s="13">
        <v>8</v>
      </c>
      <c r="F39" s="151" t="s">
        <v>7</v>
      </c>
      <c r="G39" s="8">
        <v>15</v>
      </c>
      <c r="H39" s="155">
        <f t="shared" ref="H39" si="50">IF(E39&lt;G39,1,0)+IF(E40&lt;G40,1,0)+IF(E41&lt;G41,1,0)</f>
        <v>1</v>
      </c>
      <c r="I39" s="141">
        <f t="shared" ref="I39" si="51">IF(H39=2,1,0)</f>
        <v>0</v>
      </c>
      <c r="J39" s="135" t="str">
        <f>$M$10</f>
        <v>Ｍ’ｓ　ＰＬＵＳ</v>
      </c>
      <c r="K39" s="138" t="str">
        <f>$M$9</f>
        <v>ＢＬＵＥ　ＥＹＥＳ</v>
      </c>
    </row>
    <row r="40" spans="1:11">
      <c r="A40" s="144"/>
      <c r="B40" s="147"/>
      <c r="C40" s="147"/>
      <c r="D40" s="149"/>
      <c r="E40" s="11">
        <v>15</v>
      </c>
      <c r="F40" s="152"/>
      <c r="G40" s="6">
        <v>14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ＢＬＵＥ　ＥＹＥＳ</v>
      </c>
      <c r="C42" s="146">
        <f t="shared" ref="C42" si="52">IF(D42=2,1,0)</f>
        <v>0</v>
      </c>
      <c r="D42" s="149">
        <f t="shared" ref="D42" si="53">IF(E42&gt;G42,1,0)+IF(E43&gt;G43,1,0)+IF(E44&gt;G44,1,0)</f>
        <v>0</v>
      </c>
      <c r="E42" s="13">
        <v>11</v>
      </c>
      <c r="F42" s="151" t="s">
        <v>7</v>
      </c>
      <c r="G42" s="8">
        <v>15</v>
      </c>
      <c r="H42" s="155">
        <f t="shared" ref="H42" si="54">IF(E42&lt;G42,1,0)+IF(E43&lt;G43,1,0)+IF(E44&lt;G44,1,0)</f>
        <v>2</v>
      </c>
      <c r="I42" s="141">
        <f t="shared" ref="I42" si="55">IF(H42=2,1,0)</f>
        <v>1</v>
      </c>
      <c r="J42" s="135" t="str">
        <f>$M$7</f>
        <v>シンドローム</v>
      </c>
      <c r="K42" s="138" t="str">
        <f>$M$8</f>
        <v>ＴＶＣ</v>
      </c>
    </row>
    <row r="43" spans="1:11">
      <c r="A43" s="144"/>
      <c r="B43" s="160"/>
      <c r="C43" s="147"/>
      <c r="D43" s="149"/>
      <c r="E43" s="11">
        <v>3</v>
      </c>
      <c r="F43" s="152"/>
      <c r="G43" s="6">
        <v>15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ＴＶＣ</v>
      </c>
      <c r="C45" s="146">
        <f t="shared" ref="C45" si="56">IF(D45=2,1,0)</f>
        <v>1</v>
      </c>
      <c r="D45" s="149">
        <f t="shared" ref="D45" si="57">IF(E45&gt;G45,1,0)+IF(E46&gt;G46,1,0)+IF(E47&gt;G47,1,0)</f>
        <v>2</v>
      </c>
      <c r="E45" s="13">
        <v>15</v>
      </c>
      <c r="F45" s="151" t="s">
        <v>7</v>
      </c>
      <c r="G45" s="8">
        <v>10</v>
      </c>
      <c r="H45" s="154">
        <f t="shared" ref="H45" si="58">IF(E45&lt;G45,1,0)+IF(E46&lt;G46,1,0)+IF(E47&lt;G47,1,0)</f>
        <v>0</v>
      </c>
      <c r="I45" s="141">
        <f t="shared" ref="I45" si="59">IF(H45=2,1,0)</f>
        <v>0</v>
      </c>
      <c r="J45" s="135" t="str">
        <f>$M$6</f>
        <v>アミューズ</v>
      </c>
      <c r="K45" s="138" t="str">
        <f>$M$5</f>
        <v>Ｈｅａｒｔｓ</v>
      </c>
    </row>
    <row r="46" spans="1:11">
      <c r="A46" s="144"/>
      <c r="B46" s="147"/>
      <c r="C46" s="147"/>
      <c r="D46" s="149"/>
      <c r="E46" s="11">
        <v>15</v>
      </c>
      <c r="F46" s="152"/>
      <c r="G46" s="6">
        <v>9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39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ＧＲＥＥＮＳ</v>
      </c>
      <c r="C3" s="146">
        <f>IF(D3=2,1,0)</f>
        <v>1</v>
      </c>
      <c r="D3" s="149">
        <f>IF(E3&gt;G3,1,0)+IF(E4&gt;G4,1,0)+IF(E5&gt;G5,1,0)</f>
        <v>2</v>
      </c>
      <c r="E3" s="10">
        <v>15</v>
      </c>
      <c r="F3" s="167" t="s">
        <v>7</v>
      </c>
      <c r="G3" s="5">
        <v>6</v>
      </c>
      <c r="H3" s="155">
        <f>IF(E3&lt;G3,1,0)+IF(E4&lt;G4,1,0)+IF(E5&lt;G5,1,0)</f>
        <v>0</v>
      </c>
      <c r="I3" s="141">
        <f>IF(H3=2,1,0)</f>
        <v>0</v>
      </c>
      <c r="J3" s="168" t="str">
        <f>$M$6</f>
        <v>シュガーＲ</v>
      </c>
      <c r="K3" s="138" t="str">
        <f>$M$7</f>
        <v>ブルースカイ</v>
      </c>
    </row>
    <row r="4" spans="1:24">
      <c r="A4" s="144"/>
      <c r="B4" s="147"/>
      <c r="C4" s="147"/>
      <c r="D4" s="149"/>
      <c r="E4" s="11">
        <v>15</v>
      </c>
      <c r="F4" s="152"/>
      <c r="G4" s="6">
        <v>2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参加チーム!B30</f>
        <v>ＧＲＥＥＮＳ</v>
      </c>
      <c r="N5" s="24">
        <f>SUM(C3,I12,C24,I30,C39)</f>
        <v>2</v>
      </c>
      <c r="O5" s="24">
        <f>SUM(I3,C12,I24,C30,I39)</f>
        <v>1</v>
      </c>
      <c r="P5" s="24">
        <f>SUM(D3,H12,D24,H30,D39)</f>
        <v>6</v>
      </c>
      <c r="Q5" s="24">
        <f>SUM(H3,D12,H24,D30,H39)</f>
        <v>4</v>
      </c>
      <c r="R5" s="28">
        <f>P5/(P5+Q5)*100</f>
        <v>60</v>
      </c>
      <c r="S5" s="24">
        <f>SUM(E3:E5,G12:G14,E24:E26,G30:G32,E39:E41)</f>
        <v>119</v>
      </c>
      <c r="T5" s="24">
        <f>SUM(G3:G5,E12:E14,G24:G26,E30:E32,G39:G41)</f>
        <v>108</v>
      </c>
      <c r="U5" s="24">
        <f>S5/T5</f>
        <v>1.1018518518518519</v>
      </c>
      <c r="V5" s="24">
        <f>N5*10+R5+U5</f>
        <v>81.101851851851848</v>
      </c>
      <c r="W5" s="25">
        <f>RANK(V5,$V$5:$V$10)</f>
        <v>2</v>
      </c>
      <c r="X5" t="str">
        <f>M5</f>
        <v>ＧＲＥＥＮＳ</v>
      </c>
    </row>
    <row r="6" spans="1:24">
      <c r="A6" s="143" t="s">
        <v>8</v>
      </c>
      <c r="B6" s="146" t="str">
        <f>$M$7</f>
        <v>ブルースカイ</v>
      </c>
      <c r="C6" s="146">
        <f t="shared" ref="C6" si="0">IF(D6=2,1,0)</f>
        <v>0</v>
      </c>
      <c r="D6" s="149">
        <f>IF(E6&gt;G6,1,0)+IF(E7&gt;G7,1,0)+IF(E8&gt;G8,1,0)</f>
        <v>0</v>
      </c>
      <c r="E6" s="13">
        <v>9</v>
      </c>
      <c r="F6" s="151" t="s">
        <v>7</v>
      </c>
      <c r="G6" s="8">
        <v>15</v>
      </c>
      <c r="H6" s="155">
        <f t="shared" ref="H6" si="1">IF(E6&lt;G6,1,0)+IF(E7&lt;G7,1,0)+IF(E8&lt;G8,1,0)</f>
        <v>2</v>
      </c>
      <c r="I6" s="141">
        <f t="shared" ref="I6" si="2">IF(H6=2,1,0)</f>
        <v>1</v>
      </c>
      <c r="J6" s="135" t="str">
        <f>$M$8</f>
        <v>ＳＡＰＰＨＩＲＥ</v>
      </c>
      <c r="K6" s="138" t="str">
        <f>$M$9</f>
        <v>ＵＰ’Ｓ</v>
      </c>
      <c r="L6">
        <v>2</v>
      </c>
      <c r="M6" s="31" t="str">
        <f>参加チーム!B31</f>
        <v>シュガーＲ</v>
      </c>
      <c r="N6" s="24">
        <f>SUM(I3,C15,C27,I36,I45)</f>
        <v>0</v>
      </c>
      <c r="O6" s="24">
        <f>SUM(C3,I15,I27,C36,C45)</f>
        <v>5</v>
      </c>
      <c r="P6" s="24">
        <f>SUM(H3,D15,D27,H36,H45)</f>
        <v>0</v>
      </c>
      <c r="Q6" s="24">
        <f>SUM(D3,H15,H27,D36,D45)</f>
        <v>10</v>
      </c>
      <c r="R6" s="28">
        <f t="shared" ref="R6:R10" si="3">P6/(P6+Q6)*100</f>
        <v>0</v>
      </c>
      <c r="S6" s="24">
        <f>SUM(G3:G5,E15:E17,E27:E29,G36:G38,G45:G47)</f>
        <v>43</v>
      </c>
      <c r="T6" s="24">
        <f>SUM(E3:E5,G15:G17,G27:G29,E36:E38,G45:G47)</f>
        <v>125</v>
      </c>
      <c r="U6" s="24">
        <f t="shared" ref="U6:U10" si="4">S6/T6</f>
        <v>0.34399999999999997</v>
      </c>
      <c r="V6" s="24">
        <f t="shared" ref="V6:V10" si="5">N6*10+R6+U6</f>
        <v>0.34399999999999997</v>
      </c>
      <c r="W6" s="25">
        <f t="shared" ref="W6:W10" si="6">RANK(V6,$V$5:$V$10)</f>
        <v>6</v>
      </c>
      <c r="X6" t="str">
        <f t="shared" ref="X6:X10" si="7">M6</f>
        <v>シュガーＲ</v>
      </c>
    </row>
    <row r="7" spans="1:24">
      <c r="A7" s="144"/>
      <c r="B7" s="147"/>
      <c r="C7" s="147"/>
      <c r="D7" s="149"/>
      <c r="E7" s="11">
        <v>4</v>
      </c>
      <c r="F7" s="152"/>
      <c r="G7" s="6">
        <v>15</v>
      </c>
      <c r="H7" s="155"/>
      <c r="I7" s="142"/>
      <c r="J7" s="136"/>
      <c r="K7" s="139"/>
      <c r="L7">
        <v>2</v>
      </c>
      <c r="M7" s="31" t="str">
        <f>参加チーム!B32</f>
        <v>ブルースカイ</v>
      </c>
      <c r="N7" s="24">
        <f>SUM(C6,I18,I24,C36,I42)</f>
        <v>2</v>
      </c>
      <c r="O7" s="24">
        <f>SUM(I6,C18,C24,I36,I42)</f>
        <v>1</v>
      </c>
      <c r="P7" s="24">
        <f>SUM(D6,H18,H24,D36,I42)</f>
        <v>5</v>
      </c>
      <c r="Q7" s="24">
        <f>SUM(H6,D18,D24,H36,D42)</f>
        <v>4</v>
      </c>
      <c r="R7" s="28">
        <f t="shared" si="3"/>
        <v>55.555555555555557</v>
      </c>
      <c r="S7" s="24">
        <f>SUM(E6:E8,G18:G20,G24:G26,E36:E38,G42:G44)</f>
        <v>124</v>
      </c>
      <c r="T7" s="24">
        <f>SUM(G6:G8,E18:E20,E24:E26,G36:G38,E42:E44)</f>
        <v>103</v>
      </c>
      <c r="U7" s="24">
        <f t="shared" si="4"/>
        <v>1.203883495145631</v>
      </c>
      <c r="V7" s="24">
        <f t="shared" si="5"/>
        <v>76.759439050701189</v>
      </c>
      <c r="W7" s="25">
        <f t="shared" si="6"/>
        <v>3</v>
      </c>
      <c r="X7" t="str">
        <f t="shared" si="7"/>
        <v>ブルースカイ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参加チーム!B33</f>
        <v>ＳＡＰＰＨＩＲＥ</v>
      </c>
      <c r="N8" s="24">
        <f>SUM(I6,C12,C21,I33,C45)</f>
        <v>5</v>
      </c>
      <c r="O8" s="24">
        <f>SUM(C6,I12,I21,C33,I45)</f>
        <v>0</v>
      </c>
      <c r="P8" s="24">
        <f>SUM(H6,D12,D21,H33,D45)</f>
        <v>10</v>
      </c>
      <c r="Q8" s="24">
        <f>SUM(D6,H12,D21,H33,D45)</f>
        <v>6</v>
      </c>
      <c r="R8" s="28">
        <f t="shared" si="3"/>
        <v>62.5</v>
      </c>
      <c r="S8" s="24">
        <f>SUM(G6:G8,E12:E14,E21:E23,G33:G35,E45:E47)</f>
        <v>150</v>
      </c>
      <c r="T8" s="24">
        <f>SUM(E6:E8,G12:G14,G21:G23,E33:E35,G45:G47)</f>
        <v>59</v>
      </c>
      <c r="U8" s="24">
        <f t="shared" si="4"/>
        <v>2.5423728813559321</v>
      </c>
      <c r="V8" s="24">
        <f t="shared" si="5"/>
        <v>115.04237288135593</v>
      </c>
      <c r="W8" s="25">
        <f t="shared" si="6"/>
        <v>1</v>
      </c>
      <c r="X8" t="str">
        <f t="shared" si="7"/>
        <v>ＳＡＰＰＨＩＲＥ</v>
      </c>
    </row>
    <row r="9" spans="1:24">
      <c r="A9" s="143" t="s">
        <v>9</v>
      </c>
      <c r="B9" s="146" t="str">
        <f>$M$9</f>
        <v>ＵＰ’Ｓ</v>
      </c>
      <c r="C9" s="146">
        <f t="shared" ref="C9" si="8">IF(D9=2,1,0)</f>
        <v>1</v>
      </c>
      <c r="D9" s="149">
        <f t="shared" ref="D9" si="9">IF(E9&gt;G9,1,0)+IF(E10&gt;G10,1,0)+IF(E11&gt;G11,1,0)</f>
        <v>2</v>
      </c>
      <c r="E9" s="13">
        <v>15</v>
      </c>
      <c r="F9" s="151" t="s">
        <v>7</v>
      </c>
      <c r="G9" s="8">
        <v>11</v>
      </c>
      <c r="H9" s="155">
        <f t="shared" ref="H9" si="10">IF(E9&lt;G9,1,0)+IF(E10&lt;G10,1,0)+IF(E11&lt;G11,1,0)</f>
        <v>0</v>
      </c>
      <c r="I9" s="141">
        <f t="shared" ref="I9" si="11">IF(H9=2,1,0)</f>
        <v>0</v>
      </c>
      <c r="J9" s="135" t="str">
        <f>$M$10</f>
        <v>ビアーズ</v>
      </c>
      <c r="K9" s="138" t="str">
        <f>$M$8</f>
        <v>ＳＡＰＰＨＩＲＥ</v>
      </c>
      <c r="L9">
        <v>3</v>
      </c>
      <c r="M9" s="31" t="str">
        <f>参加チーム!B34</f>
        <v>ＵＰ’Ｓ</v>
      </c>
      <c r="N9" s="24">
        <f>SUM(C9,I15,I21,C30,C42)</f>
        <v>2</v>
      </c>
      <c r="O9" s="24">
        <f>SUM(I9,C15,C21,I30,I42)</f>
        <v>2</v>
      </c>
      <c r="P9" s="24">
        <f>SUM(D9,H15,H21,D30,D42)</f>
        <v>5</v>
      </c>
      <c r="Q9" s="24">
        <f>SUM(H9,D15,D21,H30,H42)</f>
        <v>5</v>
      </c>
      <c r="R9" s="28">
        <f t="shared" si="3"/>
        <v>50</v>
      </c>
      <c r="S9" s="24">
        <f>SUM(E9:E11,G15:G17,G21:G23,E30:E32,E42:E44)</f>
        <v>135</v>
      </c>
      <c r="T9" s="24">
        <f>SUM(G9:G11,E15:E17,E21:E23,G30:G32,G42:G44)</f>
        <v>115</v>
      </c>
      <c r="U9" s="24">
        <f t="shared" si="4"/>
        <v>1.173913043478261</v>
      </c>
      <c r="V9" s="24">
        <f t="shared" si="5"/>
        <v>71.173913043478265</v>
      </c>
      <c r="W9" s="25">
        <f t="shared" si="6"/>
        <v>4</v>
      </c>
      <c r="X9" t="str">
        <f t="shared" si="7"/>
        <v>ＵＰ’Ｓ</v>
      </c>
    </row>
    <row r="10" spans="1:24" ht="14.25" thickBot="1">
      <c r="A10" s="144"/>
      <c r="B10" s="147"/>
      <c r="C10" s="147"/>
      <c r="D10" s="149"/>
      <c r="E10" s="11">
        <v>15</v>
      </c>
      <c r="F10" s="152"/>
      <c r="G10" s="6">
        <v>9</v>
      </c>
      <c r="H10" s="155"/>
      <c r="I10" s="142"/>
      <c r="J10" s="136"/>
      <c r="K10" s="139"/>
      <c r="L10">
        <v>2</v>
      </c>
      <c r="M10" s="32" t="str">
        <f>参加チーム!B35</f>
        <v>ビアーズ</v>
      </c>
      <c r="N10" s="26">
        <f>SUM(I9,C18,I27,C33,I39)</f>
        <v>1</v>
      </c>
      <c r="O10" s="26">
        <f>SUM(C9,I18,C27,I33,C39)</f>
        <v>3</v>
      </c>
      <c r="P10" s="26">
        <f>SUM(H9,D18,H27,D33,H39)</f>
        <v>3</v>
      </c>
      <c r="Q10" s="26">
        <f>SUM(D9,H18,D27,H33,D39)</f>
        <v>7</v>
      </c>
      <c r="R10" s="29">
        <f t="shared" si="3"/>
        <v>30</v>
      </c>
      <c r="S10" s="26">
        <f>SUM(G9:G11,E18:E20,G27:G29,E33:E35,G39:G41)</f>
        <v>93</v>
      </c>
      <c r="T10" s="26">
        <f>SUM(E9:E11,G18:G20,E27:E29,G33:G35,E39:E41)</f>
        <v>129</v>
      </c>
      <c r="U10" s="26">
        <f t="shared" si="4"/>
        <v>0.72093023255813948</v>
      </c>
      <c r="V10" s="26">
        <f t="shared" si="5"/>
        <v>40.720930232558139</v>
      </c>
      <c r="W10" s="27">
        <f t="shared" si="6"/>
        <v>5</v>
      </c>
      <c r="X10" t="str">
        <f t="shared" si="7"/>
        <v>ビアーズ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ＳＡＰＰＨＩＲＥ</v>
      </c>
      <c r="C12" s="146">
        <f t="shared" ref="C12" si="12">IF(D12=2,1,0)</f>
        <v>1</v>
      </c>
      <c r="D12" s="149">
        <f t="shared" ref="D12" si="13">IF(E12&gt;G12,1,0)+IF(E13&gt;G13,1,0)+IF(E14&gt;G14,1,0)</f>
        <v>2</v>
      </c>
      <c r="E12" s="13">
        <v>15</v>
      </c>
      <c r="F12" s="151" t="s">
        <v>7</v>
      </c>
      <c r="G12" s="8">
        <v>5</v>
      </c>
      <c r="H12" s="155">
        <f t="shared" ref="H12" si="14">IF(E12&lt;G12,1,0)+IF(E13&lt;G13,1,0)+IF(E14&lt;G14,1,0)</f>
        <v>0</v>
      </c>
      <c r="I12" s="141">
        <f t="shared" ref="I12" si="15">IF(H12=2,1,0)</f>
        <v>0</v>
      </c>
      <c r="J12" s="135" t="str">
        <f>$M$5</f>
        <v>ＧＲＥＥＮＳ</v>
      </c>
      <c r="K12" s="138" t="str">
        <f>$M$6</f>
        <v>シュガーＲ</v>
      </c>
    </row>
    <row r="13" spans="1:24">
      <c r="A13" s="144"/>
      <c r="B13" s="147"/>
      <c r="C13" s="147"/>
      <c r="D13" s="149"/>
      <c r="E13" s="11">
        <v>15</v>
      </c>
      <c r="F13" s="152"/>
      <c r="G13" s="6">
        <v>3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シュガーＲ</v>
      </c>
      <c r="C15" s="146">
        <f t="shared" ref="C15" si="16">IF(D15=2,1,0)</f>
        <v>0</v>
      </c>
      <c r="D15" s="149">
        <f t="shared" ref="D15" si="17">IF(E15&gt;G15,1,0)+IF(E16&gt;G16,1,0)+IF(E17&gt;G17,1,0)</f>
        <v>0</v>
      </c>
      <c r="E15" s="13">
        <v>5</v>
      </c>
      <c r="F15" s="151" t="s">
        <v>7</v>
      </c>
      <c r="G15" s="8">
        <v>15</v>
      </c>
      <c r="H15" s="155">
        <f t="shared" ref="H15" si="18">IF(E15&lt;G15,1,0)+IF(E16&lt;G16,1,0)+IF(E17&lt;G17,1,0)</f>
        <v>2</v>
      </c>
      <c r="I15" s="141">
        <f t="shared" ref="I15" si="19">IF(H15=2,1,0)</f>
        <v>1</v>
      </c>
      <c r="J15" s="135" t="str">
        <f>$M$9</f>
        <v>ＵＰ’Ｓ</v>
      </c>
      <c r="K15" s="138" t="str">
        <f>$M$10</f>
        <v>ビアーズ</v>
      </c>
    </row>
    <row r="16" spans="1:24">
      <c r="A16" s="144"/>
      <c r="B16" s="147"/>
      <c r="C16" s="147"/>
      <c r="D16" s="149"/>
      <c r="E16" s="11">
        <v>2</v>
      </c>
      <c r="F16" s="152"/>
      <c r="G16" s="6">
        <v>15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ビアーズ</v>
      </c>
      <c r="C18" s="146">
        <f t="shared" ref="C18" si="20">IF(D18=2,1,0)</f>
        <v>0</v>
      </c>
      <c r="D18" s="149">
        <f t="shared" ref="D18" si="21">IF(E18&gt;G18,1,0)+IF(E19&gt;G19,1,0)+IF(E20&gt;G20,1,0)</f>
        <v>0</v>
      </c>
      <c r="E18" s="13">
        <v>3</v>
      </c>
      <c r="F18" s="151" t="s">
        <v>7</v>
      </c>
      <c r="G18" s="8">
        <v>15</v>
      </c>
      <c r="H18" s="155">
        <f t="shared" ref="H18" si="22">IF(E18&lt;G18,1,0)+IF(E19&lt;G19,1,0)+IF(E20&lt;G20,1,0)</f>
        <v>2</v>
      </c>
      <c r="I18" s="141">
        <f t="shared" ref="I18" si="23">IF(H18=2,1,0)</f>
        <v>1</v>
      </c>
      <c r="J18" s="135" t="str">
        <f>$M$7</f>
        <v>ブルースカイ</v>
      </c>
      <c r="K18" s="138" t="str">
        <f>$M$8</f>
        <v>ＳＡＰＰＨＩＲＥ</v>
      </c>
    </row>
    <row r="19" spans="1:11">
      <c r="A19" s="144"/>
      <c r="B19" s="147"/>
      <c r="C19" s="147"/>
      <c r="D19" s="149"/>
      <c r="E19" s="11">
        <v>9</v>
      </c>
      <c r="F19" s="152"/>
      <c r="G19" s="6">
        <v>15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ＳＡＰＰＨＩＲＥ</v>
      </c>
      <c r="C21" s="146">
        <f t="shared" ref="C21" si="24">IF(D21=2,1,0)</f>
        <v>1</v>
      </c>
      <c r="D21" s="149">
        <f t="shared" ref="D21" si="25">IF(E21&gt;G21,1,0)+IF(E22&gt;G22,1,0)+IF(E23&gt;G23,1,0)</f>
        <v>2</v>
      </c>
      <c r="E21" s="13">
        <v>15</v>
      </c>
      <c r="F21" s="151" t="s">
        <v>7</v>
      </c>
      <c r="G21" s="8">
        <v>11</v>
      </c>
      <c r="H21" s="155">
        <f t="shared" ref="H21" si="26">IF(E21&lt;G21,1,0)+IF(E22&lt;G22,1,0)+IF(E23&lt;G23,1,0)</f>
        <v>0</v>
      </c>
      <c r="I21" s="141">
        <f t="shared" ref="I21" si="27">IF(H21=2,1,0)</f>
        <v>0</v>
      </c>
      <c r="J21" s="135" t="str">
        <f>$M$9</f>
        <v>ＵＰ’Ｓ</v>
      </c>
      <c r="K21" s="138" t="str">
        <f>$M$5</f>
        <v>ＧＲＥＥＮＳ</v>
      </c>
    </row>
    <row r="22" spans="1:11">
      <c r="A22" s="144"/>
      <c r="B22" s="147"/>
      <c r="C22" s="147"/>
      <c r="D22" s="149"/>
      <c r="E22" s="11">
        <v>15</v>
      </c>
      <c r="F22" s="152"/>
      <c r="G22" s="6">
        <v>14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ＧＲＥＥＮＳ</v>
      </c>
      <c r="C24" s="146">
        <f t="shared" ref="C24" si="28">IF(D24=2,1,0)</f>
        <v>0</v>
      </c>
      <c r="D24" s="149">
        <f t="shared" ref="D24" si="29">IF(E24&gt;G24,1,0)+IF(E25&gt;G25,1,0)+IF(E26&gt;G26,1,0)</f>
        <v>1</v>
      </c>
      <c r="E24" s="13">
        <v>11</v>
      </c>
      <c r="F24" s="151" t="s">
        <v>7</v>
      </c>
      <c r="G24" s="8">
        <v>15</v>
      </c>
      <c r="H24" s="155">
        <f t="shared" ref="H24" si="30">IF(E24&lt;G24,1,0)+IF(E25&lt;G25,1,0)+IF(E26&lt;G26,1,0)</f>
        <v>1</v>
      </c>
      <c r="I24" s="141">
        <f t="shared" ref="I24" si="31">IF(H24=2,1,0)</f>
        <v>0</v>
      </c>
      <c r="J24" s="135" t="str">
        <f>$M$7</f>
        <v>ブルースカイ</v>
      </c>
      <c r="K24" s="138" t="str">
        <f>$M$6</f>
        <v>シュガーＲ</v>
      </c>
    </row>
    <row r="25" spans="1:11">
      <c r="A25" s="144"/>
      <c r="B25" s="147"/>
      <c r="C25" s="147"/>
      <c r="D25" s="149"/>
      <c r="E25" s="11">
        <v>15</v>
      </c>
      <c r="F25" s="152"/>
      <c r="G25" s="6">
        <v>8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シュガーＲ</v>
      </c>
      <c r="C27" s="146">
        <f t="shared" ref="C27" si="32">IF(D27=2,1,0)</f>
        <v>0</v>
      </c>
      <c r="D27" s="149">
        <f t="shared" ref="D27" si="33">IF(E27&gt;G27,1,0)+IF(E28&gt;G28,1,0)+IF(E29&gt;G29,1,0)</f>
        <v>0</v>
      </c>
      <c r="E27" s="13">
        <v>3</v>
      </c>
      <c r="F27" s="151" t="s">
        <v>7</v>
      </c>
      <c r="G27" s="8">
        <v>15</v>
      </c>
      <c r="H27" s="155">
        <f t="shared" ref="H27" si="34">IF(E27&lt;G27,1,0)+IF(E28&lt;G28,1,0)+IF(E29&lt;G29,1,0)</f>
        <v>2</v>
      </c>
      <c r="I27" s="141">
        <f t="shared" ref="I27" si="35">IF(H27=2,1,0)</f>
        <v>1</v>
      </c>
      <c r="J27" s="135" t="str">
        <f>$M$10</f>
        <v>ビアーズ</v>
      </c>
      <c r="K27" s="138" t="str">
        <f>$M$9</f>
        <v>ＵＰ’Ｓ</v>
      </c>
    </row>
    <row r="28" spans="1:11">
      <c r="A28" s="144"/>
      <c r="B28" s="147"/>
      <c r="C28" s="147"/>
      <c r="D28" s="149"/>
      <c r="E28" s="11">
        <v>11</v>
      </c>
      <c r="F28" s="152"/>
      <c r="G28" s="6">
        <v>15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ＵＰ’Ｓ</v>
      </c>
      <c r="C30" s="146">
        <f t="shared" ref="C30" si="36">IF(D30=2,1,0)</f>
        <v>0</v>
      </c>
      <c r="D30" s="149">
        <f t="shared" ref="D30" si="37">IF(E30&gt;G30,1,0)+IF(E31&gt;G31,1,0)+IF(E32&gt;G32,1,0)</f>
        <v>0</v>
      </c>
      <c r="E30" s="13">
        <v>14</v>
      </c>
      <c r="F30" s="151" t="s">
        <v>7</v>
      </c>
      <c r="G30" s="8">
        <v>15</v>
      </c>
      <c r="H30" s="155">
        <f t="shared" ref="H30" si="38">IF(E30&lt;G30,1,0)+IF(E31&lt;G31,1,0)+IF(E32&lt;G32,1,0)</f>
        <v>2</v>
      </c>
      <c r="I30" s="141">
        <f t="shared" ref="I30" si="39">IF(H30=2,1,0)</f>
        <v>1</v>
      </c>
      <c r="J30" s="135" t="str">
        <f>$M$5</f>
        <v>ＧＲＥＥＮＳ</v>
      </c>
      <c r="K30" s="138" t="str">
        <f>$M$10</f>
        <v>ビアーズ</v>
      </c>
    </row>
    <row r="31" spans="1:11">
      <c r="A31" s="144"/>
      <c r="B31" s="147"/>
      <c r="C31" s="147"/>
      <c r="D31" s="149"/>
      <c r="E31" s="11">
        <v>10</v>
      </c>
      <c r="F31" s="152"/>
      <c r="G31" s="6">
        <v>15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ビアーズ</v>
      </c>
      <c r="C33" s="146">
        <f t="shared" ref="C33" si="40">IF(D33=2,1,0)</f>
        <v>0</v>
      </c>
      <c r="D33" s="149">
        <f t="shared" ref="D33" si="41">IF(E33&gt;G33,1,0)+IF(E34&gt;G34,1,0)+IF(E35&gt;G35,1,0)</f>
        <v>0</v>
      </c>
      <c r="E33" s="13">
        <v>3</v>
      </c>
      <c r="F33" s="151" t="s">
        <v>7</v>
      </c>
      <c r="G33" s="8">
        <v>15</v>
      </c>
      <c r="H33" s="155">
        <f t="shared" ref="H33" si="42">IF(E33&lt;G33,1,0)+IF(E34&lt;G34,1,0)+IF(E35&lt;G35,1,0)</f>
        <v>2</v>
      </c>
      <c r="I33" s="141">
        <f t="shared" ref="I33" si="43">IF(H33=2,1,0)</f>
        <v>1</v>
      </c>
      <c r="J33" s="135" t="str">
        <f>$M$8</f>
        <v>ＳＡＰＰＨＩＲＥ</v>
      </c>
      <c r="K33" s="138" t="str">
        <f>$M$7</f>
        <v>ブルースカイ</v>
      </c>
    </row>
    <row r="34" spans="1:11">
      <c r="A34" s="144"/>
      <c r="B34" s="147"/>
      <c r="C34" s="147"/>
      <c r="D34" s="149"/>
      <c r="E34" s="11">
        <v>5</v>
      </c>
      <c r="F34" s="152"/>
      <c r="G34" s="6">
        <v>15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ブルースカイ</v>
      </c>
      <c r="C36" s="146">
        <f t="shared" ref="C36" si="44">IF(D36=2,1,0)</f>
        <v>1</v>
      </c>
      <c r="D36" s="149">
        <f t="shared" ref="D36" si="45">IF(E36&gt;G36,1,0)+IF(E37&gt;G37,1,0)+IF(E38&gt;G38,1,0)</f>
        <v>2</v>
      </c>
      <c r="E36" s="13">
        <v>15</v>
      </c>
      <c r="F36" s="151" t="s">
        <v>7</v>
      </c>
      <c r="G36" s="8">
        <v>2</v>
      </c>
      <c r="H36" s="155">
        <f t="shared" ref="H36" si="46">IF(E36&lt;G36,1,0)+IF(E37&lt;G37,1,0)+IF(E38&lt;G38,1,0)</f>
        <v>0</v>
      </c>
      <c r="I36" s="141">
        <f t="shared" ref="I36" si="47">IF(H36=2,1,0)</f>
        <v>0</v>
      </c>
      <c r="J36" s="135" t="str">
        <f>$M$6</f>
        <v>シュガーＲ</v>
      </c>
      <c r="K36" s="138" t="str">
        <f>$M$5</f>
        <v>ＧＲＥＥＮＳ</v>
      </c>
    </row>
    <row r="37" spans="1:11">
      <c r="A37" s="144"/>
      <c r="B37" s="147"/>
      <c r="C37" s="147"/>
      <c r="D37" s="149"/>
      <c r="E37" s="11">
        <v>15</v>
      </c>
      <c r="F37" s="152"/>
      <c r="G37" s="6">
        <v>7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ＧＲＥＥＮＳ</v>
      </c>
      <c r="C39" s="146">
        <f t="shared" ref="C39" si="48">IF(D39=2,1,0)</f>
        <v>0</v>
      </c>
      <c r="D39" s="149">
        <f t="shared" ref="D39" si="49">IF(E39&gt;G39,1,0)+IF(E40&gt;G40,1,0)+IF(E41&gt;G41,1,0)</f>
        <v>1</v>
      </c>
      <c r="E39" s="13">
        <v>10</v>
      </c>
      <c r="F39" s="151" t="s">
        <v>7</v>
      </c>
      <c r="G39" s="8">
        <v>15</v>
      </c>
      <c r="H39" s="155">
        <f t="shared" ref="H39" si="50">IF(E39&lt;G39,1,0)+IF(E40&lt;G40,1,0)+IF(E41&lt;G41,1,0)</f>
        <v>1</v>
      </c>
      <c r="I39" s="141">
        <f t="shared" ref="I39" si="51">IF(H39=2,1,0)</f>
        <v>0</v>
      </c>
      <c r="J39" s="135" t="str">
        <f>$M$10</f>
        <v>ビアーズ</v>
      </c>
      <c r="K39" s="138" t="str">
        <f>$M$9</f>
        <v>ＵＰ’Ｓ</v>
      </c>
    </row>
    <row r="40" spans="1:11">
      <c r="A40" s="144"/>
      <c r="B40" s="147"/>
      <c r="C40" s="147"/>
      <c r="D40" s="149"/>
      <c r="E40" s="11">
        <v>15</v>
      </c>
      <c r="F40" s="152"/>
      <c r="G40" s="6">
        <v>8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ＵＰ’Ｓ</v>
      </c>
      <c r="C42" s="146">
        <f t="shared" ref="C42" si="52">IF(D42=2,1,0)</f>
        <v>0</v>
      </c>
      <c r="D42" s="149">
        <f t="shared" ref="D42" si="53">IF(E42&gt;G42,1,0)+IF(E43&gt;G43,1,0)+IF(E44&gt;G44,1,0)</f>
        <v>1</v>
      </c>
      <c r="E42" s="13">
        <v>11</v>
      </c>
      <c r="F42" s="151" t="s">
        <v>7</v>
      </c>
      <c r="G42" s="8">
        <v>15</v>
      </c>
      <c r="H42" s="155">
        <f t="shared" ref="H42" si="54">IF(E42&lt;G42,1,0)+IF(E43&lt;G43,1,0)+IF(E44&lt;G44,1,0)</f>
        <v>1</v>
      </c>
      <c r="I42" s="141">
        <f t="shared" ref="I42" si="55">IF(H42=2,1,0)</f>
        <v>0</v>
      </c>
      <c r="J42" s="135" t="str">
        <f>$M$7</f>
        <v>ブルースカイ</v>
      </c>
      <c r="K42" s="138" t="str">
        <f>$M$8</f>
        <v>ＳＡＰＰＨＩＲＥ</v>
      </c>
    </row>
    <row r="43" spans="1:11">
      <c r="A43" s="144"/>
      <c r="B43" s="160"/>
      <c r="C43" s="147"/>
      <c r="D43" s="149"/>
      <c r="E43" s="11">
        <v>15</v>
      </c>
      <c r="F43" s="152"/>
      <c r="G43" s="6">
        <v>13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ＳＡＰＰＨＩＲＥ</v>
      </c>
      <c r="C45" s="146">
        <f t="shared" ref="C45" si="56">IF(D45=2,1,0)</f>
        <v>1</v>
      </c>
      <c r="D45" s="149">
        <f t="shared" ref="D45" si="57">IF(E45&gt;G45,1,0)+IF(E46&gt;G46,1,0)+IF(E47&gt;G47,1,0)</f>
        <v>2</v>
      </c>
      <c r="E45" s="13">
        <v>15</v>
      </c>
      <c r="F45" s="151" t="s">
        <v>7</v>
      </c>
      <c r="G45" s="8">
        <v>5</v>
      </c>
      <c r="H45" s="154">
        <f t="shared" ref="H45" si="58">IF(E45&lt;G45,1,0)+IF(E46&lt;G46,1,0)+IF(E47&lt;G47,1,0)</f>
        <v>0</v>
      </c>
      <c r="I45" s="141">
        <f t="shared" ref="I45" si="59">IF(H45=2,1,0)</f>
        <v>0</v>
      </c>
      <c r="J45" s="135" t="str">
        <f>$M$6</f>
        <v>シュガーＲ</v>
      </c>
      <c r="K45" s="138" t="str">
        <f>$M$5</f>
        <v>ＧＲＥＥＮＳ</v>
      </c>
    </row>
    <row r="46" spans="1:11">
      <c r="A46" s="144"/>
      <c r="B46" s="147"/>
      <c r="C46" s="147"/>
      <c r="D46" s="149"/>
      <c r="E46" s="11">
        <v>15</v>
      </c>
      <c r="F46" s="152"/>
      <c r="G46" s="6">
        <v>0</v>
      </c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E1:F1"/>
    <mergeCell ref="A3:A5"/>
    <mergeCell ref="B3:B5"/>
    <mergeCell ref="C3:C5"/>
    <mergeCell ref="D3:D5"/>
    <mergeCell ref="F3:F5"/>
    <mergeCell ref="H3:H5"/>
    <mergeCell ref="I3:I5"/>
    <mergeCell ref="J3:J5"/>
    <mergeCell ref="K3:K5"/>
    <mergeCell ref="A6:A8"/>
    <mergeCell ref="B6:B8"/>
    <mergeCell ref="C6:C8"/>
    <mergeCell ref="D6:D8"/>
    <mergeCell ref="F6:F8"/>
    <mergeCell ref="H6:H8"/>
    <mergeCell ref="I6:I8"/>
    <mergeCell ref="J6:J8"/>
    <mergeCell ref="K6:K8"/>
    <mergeCell ref="A9:A11"/>
    <mergeCell ref="B9:B11"/>
    <mergeCell ref="C9:C11"/>
    <mergeCell ref="D9:D11"/>
    <mergeCell ref="F9:F11"/>
    <mergeCell ref="H9:H11"/>
    <mergeCell ref="I9:I11"/>
    <mergeCell ref="J9:J11"/>
    <mergeCell ref="K9:K11"/>
    <mergeCell ref="A12:A14"/>
    <mergeCell ref="B12:B14"/>
    <mergeCell ref="C12:C14"/>
    <mergeCell ref="D12:D14"/>
    <mergeCell ref="F12:F14"/>
    <mergeCell ref="H12:H14"/>
    <mergeCell ref="I12:I14"/>
    <mergeCell ref="J12:J14"/>
    <mergeCell ref="K12:K14"/>
    <mergeCell ref="A15:A17"/>
    <mergeCell ref="B15:B17"/>
    <mergeCell ref="C15:C17"/>
    <mergeCell ref="D15:D17"/>
    <mergeCell ref="F15:F17"/>
    <mergeCell ref="H15:H17"/>
    <mergeCell ref="I15:I17"/>
    <mergeCell ref="J15:J17"/>
    <mergeCell ref="K15:K17"/>
    <mergeCell ref="I18:I20"/>
    <mergeCell ref="J18:J20"/>
    <mergeCell ref="K18:K20"/>
    <mergeCell ref="A21:A23"/>
    <mergeCell ref="B21:B23"/>
    <mergeCell ref="C21:C23"/>
    <mergeCell ref="D21:D23"/>
    <mergeCell ref="F21:F23"/>
    <mergeCell ref="H21:H23"/>
    <mergeCell ref="I21:I23"/>
    <mergeCell ref="A18:A20"/>
    <mergeCell ref="B18:B20"/>
    <mergeCell ref="C18:C20"/>
    <mergeCell ref="D18:D20"/>
    <mergeCell ref="F18:F20"/>
    <mergeCell ref="H18:H20"/>
    <mergeCell ref="J21:J23"/>
    <mergeCell ref="K21:K23"/>
    <mergeCell ref="A24:A26"/>
    <mergeCell ref="B24:B26"/>
    <mergeCell ref="C24:C26"/>
    <mergeCell ref="D24:D26"/>
    <mergeCell ref="F24:F26"/>
    <mergeCell ref="H24:H26"/>
    <mergeCell ref="I24:I26"/>
    <mergeCell ref="J24:J26"/>
    <mergeCell ref="K24:K26"/>
    <mergeCell ref="A27:A29"/>
    <mergeCell ref="B27:B29"/>
    <mergeCell ref="C27:C29"/>
    <mergeCell ref="D27:D29"/>
    <mergeCell ref="F27:F29"/>
    <mergeCell ref="H27:H29"/>
    <mergeCell ref="I27:I29"/>
    <mergeCell ref="J27:J29"/>
    <mergeCell ref="K27:K29"/>
    <mergeCell ref="I30:I32"/>
    <mergeCell ref="J30:J32"/>
    <mergeCell ref="K30:K32"/>
    <mergeCell ref="A33:A35"/>
    <mergeCell ref="B33:B35"/>
    <mergeCell ref="C33:C35"/>
    <mergeCell ref="D33:D35"/>
    <mergeCell ref="F33:F35"/>
    <mergeCell ref="H33:H35"/>
    <mergeCell ref="I33:I35"/>
    <mergeCell ref="A30:A32"/>
    <mergeCell ref="B30:B32"/>
    <mergeCell ref="C30:C32"/>
    <mergeCell ref="D30:D32"/>
    <mergeCell ref="F30:F32"/>
    <mergeCell ref="H30:H32"/>
    <mergeCell ref="J33:J35"/>
    <mergeCell ref="K33:K35"/>
    <mergeCell ref="A36:A38"/>
    <mergeCell ref="B36:B38"/>
    <mergeCell ref="C36:C38"/>
    <mergeCell ref="D36:D38"/>
    <mergeCell ref="F36:F38"/>
    <mergeCell ref="H36:H38"/>
    <mergeCell ref="I36:I38"/>
    <mergeCell ref="J36:J38"/>
    <mergeCell ref="K36:K38"/>
    <mergeCell ref="A39:A41"/>
    <mergeCell ref="B39:B41"/>
    <mergeCell ref="C39:C41"/>
    <mergeCell ref="D39:D41"/>
    <mergeCell ref="F39:F41"/>
    <mergeCell ref="H39:H41"/>
    <mergeCell ref="I39:I41"/>
    <mergeCell ref="J39:J41"/>
    <mergeCell ref="K39:K41"/>
    <mergeCell ref="J45:J47"/>
    <mergeCell ref="K45:K47"/>
    <mergeCell ref="I42:I44"/>
    <mergeCell ref="J42:J44"/>
    <mergeCell ref="K42:K44"/>
    <mergeCell ref="A45:A47"/>
    <mergeCell ref="B45:B47"/>
    <mergeCell ref="C45:C47"/>
    <mergeCell ref="D45:D47"/>
    <mergeCell ref="F45:F47"/>
    <mergeCell ref="H45:H47"/>
    <mergeCell ref="I45:I47"/>
    <mergeCell ref="A42:A44"/>
    <mergeCell ref="B42:B44"/>
    <mergeCell ref="C42:C44"/>
    <mergeCell ref="D42:D44"/>
    <mergeCell ref="F42:F44"/>
    <mergeCell ref="H42:H44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5" zoomScaleNormal="85" workbookViewId="0"/>
  </sheetViews>
  <sheetFormatPr defaultRowHeight="13.5"/>
  <cols>
    <col min="1" max="1" width="18" customWidth="1"/>
    <col min="2" max="2" width="18.125" customWidth="1"/>
    <col min="3" max="3" width="5.75" hidden="1" customWidth="1"/>
    <col min="4" max="4" width="9.5" hidden="1" customWidth="1"/>
    <col min="5" max="7" width="5.75" customWidth="1"/>
    <col min="8" max="9" width="5.75" hidden="1" customWidth="1"/>
    <col min="10" max="11" width="17.875" customWidth="1"/>
    <col min="12" max="12" width="91.75" customWidth="1"/>
    <col min="13" max="13" width="17.875" customWidth="1"/>
    <col min="14" max="22" width="8.125" customWidth="1"/>
    <col min="23" max="23" width="8" customWidth="1"/>
    <col min="24" max="24" width="8.125" hidden="1" customWidth="1"/>
    <col min="25" max="25" width="8.125" customWidth="1"/>
    <col min="26" max="256" width="17.875" customWidth="1"/>
  </cols>
  <sheetData>
    <row r="1" spans="1:24" ht="24.75" thickBot="1">
      <c r="A1" s="1"/>
      <c r="B1" s="2"/>
      <c r="C1" s="2"/>
      <c r="D1" s="2"/>
      <c r="E1" s="166" t="s">
        <v>40</v>
      </c>
      <c r="F1" s="166"/>
      <c r="G1" s="1" t="s">
        <v>1</v>
      </c>
      <c r="H1" s="3"/>
      <c r="I1" s="3"/>
      <c r="J1" s="3"/>
      <c r="K1" s="4"/>
    </row>
    <row r="2" spans="1:24" s="23" customFormat="1">
      <c r="A2" s="17" t="s">
        <v>2</v>
      </c>
      <c r="B2" s="18" t="s">
        <v>3</v>
      </c>
      <c r="C2" s="18"/>
      <c r="D2" s="15" t="s">
        <v>4</v>
      </c>
      <c r="E2" s="18" t="s">
        <v>5</v>
      </c>
      <c r="F2" s="19"/>
      <c r="G2" s="18" t="s">
        <v>5</v>
      </c>
      <c r="H2" s="22" t="s">
        <v>4</v>
      </c>
      <c r="I2" s="22"/>
      <c r="J2" s="18" t="s">
        <v>3</v>
      </c>
      <c r="K2" s="16" t="s">
        <v>30</v>
      </c>
    </row>
    <row r="3" spans="1:24" ht="14.25" thickBot="1">
      <c r="A3" s="144" t="s">
        <v>6</v>
      </c>
      <c r="B3" s="146" t="str">
        <f>$M$5</f>
        <v>初芝クラブ</v>
      </c>
      <c r="C3" s="146">
        <f>IF(D3=2,1,0)</f>
        <v>1</v>
      </c>
      <c r="D3" s="149">
        <f>IF(E3&gt;G3,1,0)+IF(E4&gt;G4,1,0)+IF(E5&gt;G5,1,0)</f>
        <v>2</v>
      </c>
      <c r="E3" s="10">
        <v>15</v>
      </c>
      <c r="F3" s="167" t="s">
        <v>7</v>
      </c>
      <c r="G3" s="5">
        <v>11</v>
      </c>
      <c r="H3" s="155">
        <f>IF(E3&lt;G3,1,0)+IF(E4&lt;G4,1,0)+IF(E5&lt;G5,1,0)</f>
        <v>0</v>
      </c>
      <c r="I3" s="141">
        <f>IF(H3=2,1,0)</f>
        <v>0</v>
      </c>
      <c r="J3" s="168" t="str">
        <f>$M$6</f>
        <v>瓦版や</v>
      </c>
      <c r="K3" s="138" t="str">
        <f>$M$7</f>
        <v>ＢＯＯＯＮ</v>
      </c>
    </row>
    <row r="4" spans="1:24">
      <c r="A4" s="144"/>
      <c r="B4" s="147"/>
      <c r="C4" s="147"/>
      <c r="D4" s="149"/>
      <c r="E4" s="11">
        <v>15</v>
      </c>
      <c r="F4" s="152"/>
      <c r="G4" s="6">
        <v>9</v>
      </c>
      <c r="H4" s="155"/>
      <c r="I4" s="142"/>
      <c r="J4" s="169"/>
      <c r="K4" s="139"/>
      <c r="M4" s="30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31</v>
      </c>
      <c r="S4" s="33" t="s">
        <v>27</v>
      </c>
      <c r="T4" s="33" t="s">
        <v>28</v>
      </c>
      <c r="U4" s="33" t="s">
        <v>32</v>
      </c>
      <c r="V4" s="33" t="s">
        <v>33</v>
      </c>
      <c r="W4" s="34" t="s">
        <v>29</v>
      </c>
    </row>
    <row r="5" spans="1:24">
      <c r="A5" s="144"/>
      <c r="B5" s="147"/>
      <c r="C5" s="163"/>
      <c r="D5" s="149"/>
      <c r="E5" s="12"/>
      <c r="F5" s="152"/>
      <c r="G5" s="7"/>
      <c r="H5" s="155"/>
      <c r="I5" s="164"/>
      <c r="J5" s="169"/>
      <c r="K5" s="139"/>
      <c r="L5">
        <v>3</v>
      </c>
      <c r="M5" s="31" t="str">
        <f>参加チーム!E30</f>
        <v>初芝クラブ</v>
      </c>
      <c r="N5" s="24">
        <f>SUM(C3,I12,C24,I30,C39)</f>
        <v>2</v>
      </c>
      <c r="O5" s="24">
        <f>SUM(I3,C12,I24,C30,I39)</f>
        <v>1</v>
      </c>
      <c r="P5" s="24">
        <f>SUM(D3,H12,D24,H30,D39)</f>
        <v>6</v>
      </c>
      <c r="Q5" s="24">
        <f>SUM(H3,D12,H24,D30,H39)</f>
        <v>4</v>
      </c>
      <c r="R5" s="28">
        <f>P5/(P5+Q5)*100</f>
        <v>60</v>
      </c>
      <c r="S5" s="24">
        <f>SUM(E3:E5,G12:G14,E24:E26,G30:G32,E39:E41)</f>
        <v>128</v>
      </c>
      <c r="T5" s="24">
        <f>SUM(G3:G5,E12:E14,G24:G26,E30:E32,G39:G41)</f>
        <v>119</v>
      </c>
      <c r="U5" s="24">
        <f>S5/T5</f>
        <v>1.0756302521008403</v>
      </c>
      <c r="V5" s="24">
        <f>N5*10+R5+U5</f>
        <v>81.075630252100837</v>
      </c>
      <c r="W5" s="25">
        <f>RANK(V5,$V$5:$V$10)</f>
        <v>3</v>
      </c>
      <c r="X5" t="str">
        <f>M5</f>
        <v>初芝クラブ</v>
      </c>
    </row>
    <row r="6" spans="1:24">
      <c r="A6" s="143" t="s">
        <v>8</v>
      </c>
      <c r="B6" s="146" t="str">
        <f>$M$7</f>
        <v>ＢＯＯＯＮ</v>
      </c>
      <c r="C6" s="146">
        <f t="shared" ref="C6" si="0">IF(D6=2,1,0)</f>
        <v>0</v>
      </c>
      <c r="D6" s="149">
        <f>IF(E6&gt;G6,1,0)+IF(E7&gt;G7,1,0)+IF(E8&gt;G8,1,0)</f>
        <v>1</v>
      </c>
      <c r="E6" s="13">
        <v>13</v>
      </c>
      <c r="F6" s="151" t="s">
        <v>7</v>
      </c>
      <c r="G6" s="8">
        <v>15</v>
      </c>
      <c r="H6" s="155">
        <f t="shared" ref="H6" si="1">IF(E6&lt;G6,1,0)+IF(E7&lt;G7,1,0)+IF(E8&lt;G8,1,0)</f>
        <v>1</v>
      </c>
      <c r="I6" s="141">
        <f t="shared" ref="I6" si="2">IF(H6=2,1,0)</f>
        <v>0</v>
      </c>
      <c r="J6" s="135" t="str">
        <f>$M$8</f>
        <v>わたの花Ｒ</v>
      </c>
      <c r="K6" s="138" t="str">
        <f>$M$9</f>
        <v>茨木クラブ</v>
      </c>
      <c r="L6">
        <v>2</v>
      </c>
      <c r="M6" s="31" t="str">
        <f>参加チーム!E31</f>
        <v>瓦版や</v>
      </c>
      <c r="N6" s="24">
        <f>SUM(I3,C15,C27,I36,I45)</f>
        <v>0</v>
      </c>
      <c r="O6" s="24">
        <f>SUM(C3,I15,I27,C36,C45)</f>
        <v>2</v>
      </c>
      <c r="P6" s="24">
        <f>SUM(H3,D15,D27,H36,H45)</f>
        <v>2</v>
      </c>
      <c r="Q6" s="24">
        <f>SUM(D3,H15,H27,D36,D45)</f>
        <v>6</v>
      </c>
      <c r="R6" s="28">
        <f t="shared" ref="R6:R10" si="3">P6/(P6+Q6)*100</f>
        <v>25</v>
      </c>
      <c r="S6" s="24">
        <f>SUM(G3:G5,E15:E17,E27:E29,G36:G38,G45:G47)</f>
        <v>92</v>
      </c>
      <c r="T6" s="24">
        <f>SUM(E3:E5,G15:G17,G27:G29,E36:E38,G45:G47)</f>
        <v>111</v>
      </c>
      <c r="U6" s="24">
        <f t="shared" ref="U6:U10" si="4">S6/T6</f>
        <v>0.8288288288288288</v>
      </c>
      <c r="V6" s="24">
        <f t="shared" ref="V6:V10" si="5">N6*10+R6+U6</f>
        <v>25.828828828828829</v>
      </c>
      <c r="W6" s="25">
        <f t="shared" ref="W6:W10" si="6">RANK(V6,$V$5:$V$10)</f>
        <v>6</v>
      </c>
      <c r="X6" t="str">
        <f t="shared" ref="X6:X10" si="7">M6</f>
        <v>瓦版や</v>
      </c>
    </row>
    <row r="7" spans="1:24">
      <c r="A7" s="144"/>
      <c r="B7" s="147"/>
      <c r="C7" s="147"/>
      <c r="D7" s="149"/>
      <c r="E7" s="11">
        <v>15</v>
      </c>
      <c r="F7" s="152"/>
      <c r="G7" s="6">
        <v>13</v>
      </c>
      <c r="H7" s="155"/>
      <c r="I7" s="142"/>
      <c r="J7" s="136"/>
      <c r="K7" s="139"/>
      <c r="L7">
        <v>2</v>
      </c>
      <c r="M7" s="31" t="str">
        <f>参加チーム!E32</f>
        <v>ＢＯＯＯＮ</v>
      </c>
      <c r="N7" s="24">
        <f>SUM(C6,I18,I24,C36,I42)</f>
        <v>2</v>
      </c>
      <c r="O7" s="24">
        <f>SUM(I6,C18,C24,I36,I42)</f>
        <v>0</v>
      </c>
      <c r="P7" s="24">
        <f>SUM(D6,H18,H24,D36,I42)</f>
        <v>6</v>
      </c>
      <c r="Q7" s="24">
        <f>SUM(H6,D18,D24,H36,D42)</f>
        <v>3</v>
      </c>
      <c r="R7" s="28">
        <f t="shared" si="3"/>
        <v>66.666666666666657</v>
      </c>
      <c r="S7" s="24">
        <f>SUM(E6:E8,G18:G20,G24:G26,E36:E38,G42:G44)</f>
        <v>135</v>
      </c>
      <c r="T7" s="24">
        <f>SUM(G6:G8,E18:E20,E24:E26,G36:G38,E42:E44)</f>
        <v>127</v>
      </c>
      <c r="U7" s="24">
        <f t="shared" si="4"/>
        <v>1.0629921259842521</v>
      </c>
      <c r="V7" s="24">
        <f t="shared" si="5"/>
        <v>87.729658792650909</v>
      </c>
      <c r="W7" s="25">
        <f t="shared" si="6"/>
        <v>1</v>
      </c>
      <c r="X7" t="str">
        <f t="shared" si="7"/>
        <v>ＢＯＯＯＮ</v>
      </c>
    </row>
    <row r="8" spans="1:24">
      <c r="A8" s="144"/>
      <c r="B8" s="147"/>
      <c r="C8" s="163"/>
      <c r="D8" s="149"/>
      <c r="E8" s="12"/>
      <c r="F8" s="152"/>
      <c r="G8" s="7"/>
      <c r="H8" s="155"/>
      <c r="I8" s="164"/>
      <c r="J8" s="136"/>
      <c r="K8" s="139"/>
      <c r="L8">
        <v>3</v>
      </c>
      <c r="M8" s="31" t="str">
        <f>参加チーム!E33</f>
        <v>わたの花Ｒ</v>
      </c>
      <c r="N8" s="24">
        <f>SUM(I6,C12,C21,I33,C45)</f>
        <v>2</v>
      </c>
      <c r="O8" s="24">
        <f>SUM(C6,I12,I21,C33,I45)</f>
        <v>0</v>
      </c>
      <c r="P8" s="24">
        <f>SUM(H6,D12,D21,H33,D45)</f>
        <v>6</v>
      </c>
      <c r="Q8" s="24">
        <f>SUM(D6,H12,D21,H33,D45)</f>
        <v>4</v>
      </c>
      <c r="R8" s="28">
        <f t="shared" si="3"/>
        <v>60</v>
      </c>
      <c r="S8" s="24">
        <f>SUM(G6:G8,E12:E14,E21:E23,G33:G35,E45:E47)</f>
        <v>116</v>
      </c>
      <c r="T8" s="24">
        <f>SUM(E6:E8,G12:G14,G21:G23,E33:E35,G45:G47)</f>
        <v>83</v>
      </c>
      <c r="U8" s="24">
        <f t="shared" si="4"/>
        <v>1.3975903614457832</v>
      </c>
      <c r="V8" s="24">
        <f t="shared" si="5"/>
        <v>81.397590361445779</v>
      </c>
      <c r="W8" s="25">
        <f t="shared" si="6"/>
        <v>2</v>
      </c>
      <c r="X8" t="str">
        <f t="shared" si="7"/>
        <v>わたの花Ｒ</v>
      </c>
    </row>
    <row r="9" spans="1:24">
      <c r="A9" s="143" t="s">
        <v>9</v>
      </c>
      <c r="B9" s="146" t="str">
        <f>$M$9</f>
        <v>茨木クラブ</v>
      </c>
      <c r="C9" s="146">
        <f t="shared" ref="C9" si="8">IF(D9=2,1,0)</f>
        <v>0</v>
      </c>
      <c r="D9" s="149">
        <f t="shared" ref="D9" si="9">IF(E9&gt;G9,1,0)+IF(E10&gt;G10,1,0)+IF(E11&gt;G11,1,0)</f>
        <v>0</v>
      </c>
      <c r="E9" s="13">
        <v>12</v>
      </c>
      <c r="F9" s="151" t="s">
        <v>7</v>
      </c>
      <c r="G9" s="8">
        <v>15</v>
      </c>
      <c r="H9" s="155">
        <f t="shared" ref="H9" si="10">IF(E9&lt;G9,1,0)+IF(E10&lt;G10,1,0)+IF(E11&lt;G11,1,0)</f>
        <v>2</v>
      </c>
      <c r="I9" s="141">
        <f t="shared" ref="I9" si="11">IF(H9=2,1,0)</f>
        <v>1</v>
      </c>
      <c r="J9" s="135" t="str">
        <f>$M$10</f>
        <v>クッキーズ</v>
      </c>
      <c r="K9" s="138" t="str">
        <f>$M$8</f>
        <v>わたの花Ｒ</v>
      </c>
      <c r="L9">
        <v>3</v>
      </c>
      <c r="M9" s="31" t="str">
        <f>参加チーム!E34</f>
        <v>茨木クラブ</v>
      </c>
      <c r="N9" s="24">
        <f>SUM(C9,I15,I21,C30,C42)</f>
        <v>0</v>
      </c>
      <c r="O9" s="24">
        <f>SUM(I9,C15,C21,I30,I42)</f>
        <v>2</v>
      </c>
      <c r="P9" s="24">
        <f>SUM(D9,H15,H21,D30,D42)</f>
        <v>3</v>
      </c>
      <c r="Q9" s="24">
        <f>SUM(H9,D15,D21,H30,H42)</f>
        <v>7</v>
      </c>
      <c r="R9" s="28">
        <f t="shared" si="3"/>
        <v>30</v>
      </c>
      <c r="S9" s="24">
        <f>SUM(E9:E11,G15:G17,G21:G23,E30:E32,E42:E44)</f>
        <v>109</v>
      </c>
      <c r="T9" s="24">
        <f>SUM(G9:G11,E15:E17,E21:E23,G30:G32,G42:G44)</f>
        <v>137</v>
      </c>
      <c r="U9" s="24">
        <f t="shared" si="4"/>
        <v>0.79562043795620441</v>
      </c>
      <c r="V9" s="24">
        <f t="shared" si="5"/>
        <v>30.795620437956206</v>
      </c>
      <c r="W9" s="25">
        <f t="shared" si="6"/>
        <v>5</v>
      </c>
      <c r="X9" t="str">
        <f t="shared" si="7"/>
        <v>茨木クラブ</v>
      </c>
    </row>
    <row r="10" spans="1:24" ht="14.25" thickBot="1">
      <c r="A10" s="144"/>
      <c r="B10" s="147"/>
      <c r="C10" s="147"/>
      <c r="D10" s="149"/>
      <c r="E10" s="11">
        <v>12</v>
      </c>
      <c r="F10" s="152"/>
      <c r="G10" s="6">
        <v>15</v>
      </c>
      <c r="H10" s="155"/>
      <c r="I10" s="142"/>
      <c r="J10" s="136"/>
      <c r="K10" s="139"/>
      <c r="L10">
        <v>2</v>
      </c>
      <c r="M10" s="32" t="str">
        <f>参加チーム!E35</f>
        <v>クッキーズ</v>
      </c>
      <c r="N10" s="26">
        <f>SUM(I9,C18,I27,C33,I39)</f>
        <v>1</v>
      </c>
      <c r="O10" s="26">
        <f>SUM(C9,I18,C27,I33,C39)</f>
        <v>2</v>
      </c>
      <c r="P10" s="26">
        <f>SUM(H9,D18,H27,D33,H39)</f>
        <v>4</v>
      </c>
      <c r="Q10" s="26">
        <f>SUM(D9,H18,D27,H33,D39)</f>
        <v>6</v>
      </c>
      <c r="R10" s="29">
        <f t="shared" si="3"/>
        <v>40</v>
      </c>
      <c r="S10" s="26">
        <f>SUM(G9:G11,E18:E20,G27:G29,E33:E35,G39:G41)</f>
        <v>132</v>
      </c>
      <c r="T10" s="26">
        <f>SUM(E9:E11,G18:G20,E27:E29,G33:G35,E39:E41)</f>
        <v>135</v>
      </c>
      <c r="U10" s="26">
        <f t="shared" si="4"/>
        <v>0.97777777777777775</v>
      </c>
      <c r="V10" s="26">
        <f t="shared" si="5"/>
        <v>50.977777777777774</v>
      </c>
      <c r="W10" s="27">
        <f t="shared" si="6"/>
        <v>4</v>
      </c>
      <c r="X10" t="str">
        <f t="shared" si="7"/>
        <v>クッキーズ</v>
      </c>
    </row>
    <row r="11" spans="1:24">
      <c r="A11" s="144"/>
      <c r="B11" s="147"/>
      <c r="C11" s="163"/>
      <c r="D11" s="149"/>
      <c r="E11" s="12"/>
      <c r="F11" s="152"/>
      <c r="G11" s="7"/>
      <c r="H11" s="155"/>
      <c r="I11" s="164"/>
      <c r="J11" s="136"/>
      <c r="K11" s="139"/>
    </row>
    <row r="12" spans="1:24">
      <c r="A12" s="143" t="s">
        <v>10</v>
      </c>
      <c r="B12" s="146" t="str">
        <f>$M$8</f>
        <v>わたの花Ｒ</v>
      </c>
      <c r="C12" s="146">
        <f t="shared" ref="C12" si="12">IF(D12=2,1,0)</f>
        <v>1</v>
      </c>
      <c r="D12" s="149">
        <f t="shared" ref="D12" si="13">IF(E12&gt;G12,1,0)+IF(E13&gt;G13,1,0)+IF(E14&gt;G14,1,0)</f>
        <v>2</v>
      </c>
      <c r="E12" s="13">
        <v>15</v>
      </c>
      <c r="F12" s="151" t="s">
        <v>7</v>
      </c>
      <c r="G12" s="8">
        <v>10</v>
      </c>
      <c r="H12" s="155">
        <f t="shared" ref="H12" si="14">IF(E12&lt;G12,1,0)+IF(E13&lt;G13,1,0)+IF(E14&lt;G14,1,0)</f>
        <v>0</v>
      </c>
      <c r="I12" s="141">
        <f t="shared" ref="I12" si="15">IF(H12=2,1,0)</f>
        <v>0</v>
      </c>
      <c r="J12" s="135" t="str">
        <f>$M$5</f>
        <v>初芝クラブ</v>
      </c>
      <c r="K12" s="138" t="str">
        <f>$M$6</f>
        <v>瓦版や</v>
      </c>
    </row>
    <row r="13" spans="1:24">
      <c r="A13" s="144"/>
      <c r="B13" s="147"/>
      <c r="C13" s="147"/>
      <c r="D13" s="149"/>
      <c r="E13" s="11">
        <v>15</v>
      </c>
      <c r="F13" s="152"/>
      <c r="G13" s="6">
        <v>4</v>
      </c>
      <c r="H13" s="155"/>
      <c r="I13" s="142"/>
      <c r="J13" s="136"/>
      <c r="K13" s="139"/>
    </row>
    <row r="14" spans="1:24">
      <c r="A14" s="144"/>
      <c r="B14" s="147"/>
      <c r="C14" s="163"/>
      <c r="D14" s="149"/>
      <c r="E14" s="12"/>
      <c r="F14" s="152"/>
      <c r="G14" s="7"/>
      <c r="H14" s="155"/>
      <c r="I14" s="164"/>
      <c r="J14" s="136"/>
      <c r="K14" s="139"/>
    </row>
    <row r="15" spans="1:24">
      <c r="A15" s="143" t="s">
        <v>11</v>
      </c>
      <c r="B15" s="146" t="str">
        <f>$M$6</f>
        <v>瓦版や</v>
      </c>
      <c r="C15" s="146">
        <f t="shared" ref="C15" si="16">IF(D15=2,1,0)</f>
        <v>0</v>
      </c>
      <c r="D15" s="149">
        <f t="shared" ref="D15" si="17">IF(E15&gt;G15,1,0)+IF(E16&gt;G16,1,0)+IF(E17&gt;G17,1,0)</f>
        <v>1</v>
      </c>
      <c r="E15" s="13">
        <v>15</v>
      </c>
      <c r="F15" s="151" t="s">
        <v>7</v>
      </c>
      <c r="G15" s="8">
        <v>8</v>
      </c>
      <c r="H15" s="155">
        <f t="shared" ref="H15" si="18">IF(E15&lt;G15,1,0)+IF(E16&lt;G16,1,0)+IF(E17&lt;G17,1,0)</f>
        <v>1</v>
      </c>
      <c r="I15" s="141">
        <f t="shared" ref="I15" si="19">IF(H15=2,1,0)</f>
        <v>0</v>
      </c>
      <c r="J15" s="135" t="str">
        <f>$M$9</f>
        <v>茨木クラブ</v>
      </c>
      <c r="K15" s="138" t="str">
        <f>$M$10</f>
        <v>クッキーズ</v>
      </c>
    </row>
    <row r="16" spans="1:24">
      <c r="A16" s="144"/>
      <c r="B16" s="147"/>
      <c r="C16" s="147"/>
      <c r="D16" s="149"/>
      <c r="E16" s="11">
        <v>10</v>
      </c>
      <c r="F16" s="152"/>
      <c r="G16" s="6">
        <v>15</v>
      </c>
      <c r="H16" s="155"/>
      <c r="I16" s="142"/>
      <c r="J16" s="136"/>
      <c r="K16" s="139"/>
    </row>
    <row r="17" spans="1:11">
      <c r="A17" s="144"/>
      <c r="B17" s="147"/>
      <c r="C17" s="163"/>
      <c r="D17" s="149"/>
      <c r="E17" s="12"/>
      <c r="F17" s="152"/>
      <c r="G17" s="7"/>
      <c r="H17" s="155"/>
      <c r="I17" s="164"/>
      <c r="J17" s="136"/>
      <c r="K17" s="139"/>
    </row>
    <row r="18" spans="1:11">
      <c r="A18" s="143" t="s">
        <v>12</v>
      </c>
      <c r="B18" s="146" t="str">
        <f>$M$10</f>
        <v>クッキーズ</v>
      </c>
      <c r="C18" s="146">
        <f t="shared" ref="C18" si="20">IF(D18=2,1,0)</f>
        <v>0</v>
      </c>
      <c r="D18" s="149">
        <f t="shared" ref="D18" si="21">IF(E18&gt;G18,1,0)+IF(E19&gt;G19,1,0)+IF(E20&gt;G20,1,0)</f>
        <v>0</v>
      </c>
      <c r="E18" s="13">
        <v>13</v>
      </c>
      <c r="F18" s="151" t="s">
        <v>7</v>
      </c>
      <c r="G18" s="8">
        <v>15</v>
      </c>
      <c r="H18" s="155">
        <f t="shared" ref="H18" si="22">IF(E18&lt;G18,1,0)+IF(E19&lt;G19,1,0)+IF(E20&lt;G20,1,0)</f>
        <v>2</v>
      </c>
      <c r="I18" s="141">
        <f t="shared" ref="I18" si="23">IF(H18=2,1,0)</f>
        <v>1</v>
      </c>
      <c r="J18" s="135" t="str">
        <f>$M$7</f>
        <v>ＢＯＯＯＮ</v>
      </c>
      <c r="K18" s="138" t="str">
        <f>$M$8</f>
        <v>わたの花Ｒ</v>
      </c>
    </row>
    <row r="19" spans="1:11">
      <c r="A19" s="144"/>
      <c r="B19" s="147"/>
      <c r="C19" s="147"/>
      <c r="D19" s="149"/>
      <c r="E19" s="11">
        <v>14</v>
      </c>
      <c r="F19" s="152"/>
      <c r="G19" s="6">
        <v>15</v>
      </c>
      <c r="H19" s="155"/>
      <c r="I19" s="142"/>
      <c r="J19" s="136"/>
      <c r="K19" s="139"/>
    </row>
    <row r="20" spans="1:11">
      <c r="A20" s="144"/>
      <c r="B20" s="147"/>
      <c r="C20" s="163"/>
      <c r="D20" s="149"/>
      <c r="E20" s="12"/>
      <c r="F20" s="152"/>
      <c r="G20" s="7"/>
      <c r="H20" s="155"/>
      <c r="I20" s="164"/>
      <c r="J20" s="136"/>
      <c r="K20" s="139"/>
    </row>
    <row r="21" spans="1:11">
      <c r="A21" s="143" t="s">
        <v>13</v>
      </c>
      <c r="B21" s="146" t="str">
        <f>$M$8</f>
        <v>わたの花Ｒ</v>
      </c>
      <c r="C21" s="146">
        <f t="shared" ref="C21" si="24">IF(D21=2,1,0)</f>
        <v>0</v>
      </c>
      <c r="D21" s="149">
        <f t="shared" ref="D21" si="25">IF(E21&gt;G21,1,0)+IF(E22&gt;G22,1,0)+IF(E23&gt;G23,1,0)</f>
        <v>1</v>
      </c>
      <c r="E21" s="13">
        <v>15</v>
      </c>
      <c r="F21" s="151" t="s">
        <v>7</v>
      </c>
      <c r="G21" s="8">
        <v>7</v>
      </c>
      <c r="H21" s="155">
        <f t="shared" ref="H21" si="26">IF(E21&lt;G21,1,0)+IF(E22&lt;G22,1,0)+IF(E23&lt;G23,1,0)</f>
        <v>1</v>
      </c>
      <c r="I21" s="141">
        <f t="shared" ref="I21" si="27">IF(H21=2,1,0)</f>
        <v>0</v>
      </c>
      <c r="J21" s="135" t="str">
        <f>$M$9</f>
        <v>茨木クラブ</v>
      </c>
      <c r="K21" s="138" t="str">
        <f>$M$5</f>
        <v>初芝クラブ</v>
      </c>
    </row>
    <row r="22" spans="1:11">
      <c r="A22" s="144"/>
      <c r="B22" s="147"/>
      <c r="C22" s="147"/>
      <c r="D22" s="149"/>
      <c r="E22" s="11">
        <v>13</v>
      </c>
      <c r="F22" s="152"/>
      <c r="G22" s="6">
        <v>15</v>
      </c>
      <c r="H22" s="155"/>
      <c r="I22" s="142"/>
      <c r="J22" s="136"/>
      <c r="K22" s="139"/>
    </row>
    <row r="23" spans="1:11">
      <c r="A23" s="144"/>
      <c r="B23" s="147"/>
      <c r="C23" s="163"/>
      <c r="D23" s="149"/>
      <c r="E23" s="12"/>
      <c r="F23" s="152"/>
      <c r="G23" s="7"/>
      <c r="H23" s="155"/>
      <c r="I23" s="164"/>
      <c r="J23" s="136"/>
      <c r="K23" s="139"/>
    </row>
    <row r="24" spans="1:11">
      <c r="A24" s="143" t="s">
        <v>14</v>
      </c>
      <c r="B24" s="146" t="str">
        <f>$M$5</f>
        <v>初芝クラブ</v>
      </c>
      <c r="C24" s="146">
        <f t="shared" ref="C24" si="28">IF(D24=2,1,0)</f>
        <v>0</v>
      </c>
      <c r="D24" s="149">
        <f t="shared" ref="D24" si="29">IF(E24&gt;G24,1,0)+IF(E25&gt;G25,1,0)+IF(E26&gt;G26,1,0)</f>
        <v>1</v>
      </c>
      <c r="E24" s="13">
        <v>12</v>
      </c>
      <c r="F24" s="151" t="s">
        <v>7</v>
      </c>
      <c r="G24" s="8">
        <v>15</v>
      </c>
      <c r="H24" s="155">
        <f t="shared" ref="H24" si="30">IF(E24&lt;G24,1,0)+IF(E25&lt;G25,1,0)+IF(E26&lt;G26,1,0)</f>
        <v>1</v>
      </c>
      <c r="I24" s="141">
        <f t="shared" ref="I24" si="31">IF(H24=2,1,0)</f>
        <v>0</v>
      </c>
      <c r="J24" s="135" t="str">
        <f>$M$7</f>
        <v>ＢＯＯＯＮ</v>
      </c>
      <c r="K24" s="138" t="str">
        <f>$M$6</f>
        <v>瓦版や</v>
      </c>
    </row>
    <row r="25" spans="1:11">
      <c r="A25" s="144"/>
      <c r="B25" s="147"/>
      <c r="C25" s="147"/>
      <c r="D25" s="149"/>
      <c r="E25" s="11">
        <v>15</v>
      </c>
      <c r="F25" s="152"/>
      <c r="G25" s="6">
        <v>8</v>
      </c>
      <c r="H25" s="155"/>
      <c r="I25" s="142"/>
      <c r="J25" s="136"/>
      <c r="K25" s="139"/>
    </row>
    <row r="26" spans="1:11">
      <c r="A26" s="144"/>
      <c r="B26" s="147"/>
      <c r="C26" s="163"/>
      <c r="D26" s="149"/>
      <c r="E26" s="12"/>
      <c r="F26" s="152"/>
      <c r="G26" s="7"/>
      <c r="H26" s="155"/>
      <c r="I26" s="164"/>
      <c r="J26" s="136"/>
      <c r="K26" s="139"/>
    </row>
    <row r="27" spans="1:11">
      <c r="A27" s="143" t="s">
        <v>15</v>
      </c>
      <c r="B27" s="146" t="str">
        <f>$M$6</f>
        <v>瓦版や</v>
      </c>
      <c r="C27" s="146">
        <f t="shared" ref="C27" si="32">IF(D27=2,1,0)</f>
        <v>0</v>
      </c>
      <c r="D27" s="149">
        <f t="shared" ref="D27" si="33">IF(E27&gt;G27,1,0)+IF(E28&gt;G28,1,0)+IF(E29&gt;G29,1,0)</f>
        <v>1</v>
      </c>
      <c r="E27" s="13">
        <v>9</v>
      </c>
      <c r="F27" s="151" t="s">
        <v>7</v>
      </c>
      <c r="G27" s="8">
        <v>15</v>
      </c>
      <c r="H27" s="155">
        <f t="shared" ref="H27" si="34">IF(E27&lt;G27,1,0)+IF(E28&lt;G28,1,0)+IF(E29&lt;G29,1,0)</f>
        <v>1</v>
      </c>
      <c r="I27" s="141">
        <f t="shared" ref="I27" si="35">IF(H27=2,1,0)</f>
        <v>0</v>
      </c>
      <c r="J27" s="135" t="str">
        <f>$M$10</f>
        <v>クッキーズ</v>
      </c>
      <c r="K27" s="138" t="str">
        <f>$M$9</f>
        <v>茨木クラブ</v>
      </c>
    </row>
    <row r="28" spans="1:11">
      <c r="A28" s="144"/>
      <c r="B28" s="147"/>
      <c r="C28" s="147"/>
      <c r="D28" s="149"/>
      <c r="E28" s="11">
        <v>15</v>
      </c>
      <c r="F28" s="152"/>
      <c r="G28" s="6">
        <v>13</v>
      </c>
      <c r="H28" s="155"/>
      <c r="I28" s="142"/>
      <c r="J28" s="136"/>
      <c r="K28" s="139"/>
    </row>
    <row r="29" spans="1:11">
      <c r="A29" s="144"/>
      <c r="B29" s="147"/>
      <c r="C29" s="163"/>
      <c r="D29" s="149"/>
      <c r="E29" s="12"/>
      <c r="F29" s="152"/>
      <c r="G29" s="7"/>
      <c r="H29" s="155"/>
      <c r="I29" s="164"/>
      <c r="J29" s="136"/>
      <c r="K29" s="139"/>
    </row>
    <row r="30" spans="1:11">
      <c r="A30" s="143" t="s">
        <v>16</v>
      </c>
      <c r="B30" s="146" t="str">
        <f>$M$9</f>
        <v>茨木クラブ</v>
      </c>
      <c r="C30" s="146">
        <f t="shared" ref="C30" si="36">IF(D30=2,1,0)</f>
        <v>0</v>
      </c>
      <c r="D30" s="149">
        <f t="shared" ref="D30" si="37">IF(E30&gt;G30,1,0)+IF(E31&gt;G31,1,0)+IF(E32&gt;G32,1,0)</f>
        <v>0</v>
      </c>
      <c r="E30" s="13">
        <v>11</v>
      </c>
      <c r="F30" s="151" t="s">
        <v>7</v>
      </c>
      <c r="G30" s="8">
        <v>15</v>
      </c>
      <c r="H30" s="155">
        <f t="shared" ref="H30" si="38">IF(E30&lt;G30,1,0)+IF(E31&lt;G31,1,0)+IF(E32&lt;G32,1,0)</f>
        <v>2</v>
      </c>
      <c r="I30" s="141">
        <f t="shared" ref="I30" si="39">IF(H30=2,1,0)</f>
        <v>1</v>
      </c>
      <c r="J30" s="135" t="str">
        <f>$M$5</f>
        <v>初芝クラブ</v>
      </c>
      <c r="K30" s="138" t="str">
        <f>$M$10</f>
        <v>クッキーズ</v>
      </c>
    </row>
    <row r="31" spans="1:11">
      <c r="A31" s="144"/>
      <c r="B31" s="147"/>
      <c r="C31" s="147"/>
      <c r="D31" s="149"/>
      <c r="E31" s="11">
        <v>7</v>
      </c>
      <c r="F31" s="152"/>
      <c r="G31" s="6">
        <v>15</v>
      </c>
      <c r="H31" s="155"/>
      <c r="I31" s="142"/>
      <c r="J31" s="136"/>
      <c r="K31" s="139"/>
    </row>
    <row r="32" spans="1:11">
      <c r="A32" s="158"/>
      <c r="B32" s="147"/>
      <c r="C32" s="163"/>
      <c r="D32" s="149"/>
      <c r="E32" s="14"/>
      <c r="F32" s="165"/>
      <c r="G32" s="9"/>
      <c r="H32" s="155"/>
      <c r="I32" s="164"/>
      <c r="J32" s="136"/>
      <c r="K32" s="139"/>
    </row>
    <row r="33" spans="1:11">
      <c r="A33" s="143" t="s">
        <v>17</v>
      </c>
      <c r="B33" s="146" t="str">
        <f>$M$10</f>
        <v>クッキーズ</v>
      </c>
      <c r="C33" s="146">
        <f t="shared" ref="C33" si="40">IF(D33=2,1,0)</f>
        <v>0</v>
      </c>
      <c r="D33" s="149">
        <f t="shared" ref="D33" si="41">IF(E33&gt;G33,1,0)+IF(E34&gt;G34,1,0)+IF(E35&gt;G35,1,0)</f>
        <v>0</v>
      </c>
      <c r="E33" s="13">
        <v>12</v>
      </c>
      <c r="F33" s="151" t="s">
        <v>7</v>
      </c>
      <c r="G33" s="8">
        <v>15</v>
      </c>
      <c r="H33" s="155">
        <f t="shared" ref="H33" si="42">IF(E33&lt;G33,1,0)+IF(E34&lt;G34,1,0)+IF(E35&lt;G35,1,0)</f>
        <v>2</v>
      </c>
      <c r="I33" s="141">
        <f t="shared" ref="I33" si="43">IF(H33=2,1,0)</f>
        <v>1</v>
      </c>
      <c r="J33" s="135" t="str">
        <f>$M$8</f>
        <v>わたの花Ｒ</v>
      </c>
      <c r="K33" s="138" t="str">
        <f>$M$7</f>
        <v>ＢＯＯＯＮ</v>
      </c>
    </row>
    <row r="34" spans="1:11">
      <c r="A34" s="144"/>
      <c r="B34" s="147"/>
      <c r="C34" s="147"/>
      <c r="D34" s="149"/>
      <c r="E34" s="11">
        <v>7</v>
      </c>
      <c r="F34" s="152"/>
      <c r="G34" s="6">
        <v>15</v>
      </c>
      <c r="H34" s="155"/>
      <c r="I34" s="142"/>
      <c r="J34" s="136"/>
      <c r="K34" s="139"/>
    </row>
    <row r="35" spans="1:11">
      <c r="A35" s="144"/>
      <c r="B35" s="147"/>
      <c r="C35" s="163"/>
      <c r="D35" s="149"/>
      <c r="E35" s="14"/>
      <c r="F35" s="165"/>
      <c r="G35" s="9"/>
      <c r="H35" s="155"/>
      <c r="I35" s="164"/>
      <c r="J35" s="136"/>
      <c r="K35" s="139"/>
    </row>
    <row r="36" spans="1:11">
      <c r="A36" s="143" t="s">
        <v>18</v>
      </c>
      <c r="B36" s="146" t="str">
        <f>$M$7</f>
        <v>ＢＯＯＯＮ</v>
      </c>
      <c r="C36" s="146">
        <f t="shared" ref="C36" si="44">IF(D36=2,1,0)</f>
        <v>1</v>
      </c>
      <c r="D36" s="149">
        <f t="shared" ref="D36" si="45">IF(E36&gt;G36,1,0)+IF(E37&gt;G37,1,0)+IF(E38&gt;G38,1,0)</f>
        <v>2</v>
      </c>
      <c r="E36" s="13">
        <v>15</v>
      </c>
      <c r="F36" s="151" t="s">
        <v>7</v>
      </c>
      <c r="G36" s="8">
        <v>12</v>
      </c>
      <c r="H36" s="155">
        <f t="shared" ref="H36" si="46">IF(E36&lt;G36,1,0)+IF(E37&lt;G37,1,0)+IF(E38&lt;G38,1,0)</f>
        <v>0</v>
      </c>
      <c r="I36" s="141">
        <f t="shared" ref="I36" si="47">IF(H36=2,1,0)</f>
        <v>0</v>
      </c>
      <c r="J36" s="135" t="str">
        <f>$M$6</f>
        <v>瓦版や</v>
      </c>
      <c r="K36" s="138" t="str">
        <f>$M$5</f>
        <v>初芝クラブ</v>
      </c>
    </row>
    <row r="37" spans="1:11">
      <c r="A37" s="144"/>
      <c r="B37" s="147"/>
      <c r="C37" s="147"/>
      <c r="D37" s="149"/>
      <c r="E37" s="11">
        <v>15</v>
      </c>
      <c r="F37" s="152"/>
      <c r="G37" s="6">
        <v>11</v>
      </c>
      <c r="H37" s="155"/>
      <c r="I37" s="142"/>
      <c r="J37" s="136"/>
      <c r="K37" s="139"/>
    </row>
    <row r="38" spans="1:11">
      <c r="A38" s="158"/>
      <c r="B38" s="147"/>
      <c r="C38" s="163"/>
      <c r="D38" s="149"/>
      <c r="E38" s="14"/>
      <c r="F38" s="165"/>
      <c r="G38" s="9"/>
      <c r="H38" s="155"/>
      <c r="I38" s="164"/>
      <c r="J38" s="136"/>
      <c r="K38" s="139"/>
    </row>
    <row r="39" spans="1:11">
      <c r="A39" s="143" t="s">
        <v>19</v>
      </c>
      <c r="B39" s="146" t="str">
        <f>$M$5</f>
        <v>初芝クラブ</v>
      </c>
      <c r="C39" s="146">
        <f t="shared" ref="C39" si="48">IF(D39=2,1,0)</f>
        <v>0</v>
      </c>
      <c r="D39" s="149">
        <f t="shared" ref="D39" si="49">IF(E39&gt;G39,1,0)+IF(E40&gt;G40,1,0)+IF(E41&gt;G41,1,0)</f>
        <v>1</v>
      </c>
      <c r="E39" s="13">
        <v>15</v>
      </c>
      <c r="F39" s="151" t="s">
        <v>7</v>
      </c>
      <c r="G39" s="8">
        <v>13</v>
      </c>
      <c r="H39" s="155">
        <f t="shared" ref="H39" si="50">IF(E39&lt;G39,1,0)+IF(E40&lt;G40,1,0)+IF(E41&lt;G41,1,0)</f>
        <v>1</v>
      </c>
      <c r="I39" s="141">
        <f t="shared" ref="I39" si="51">IF(H39=2,1,0)</f>
        <v>0</v>
      </c>
      <c r="J39" s="135" t="str">
        <f>$M$10</f>
        <v>クッキーズ</v>
      </c>
      <c r="K39" s="138" t="str">
        <f>$M$9</f>
        <v>茨木クラブ</v>
      </c>
    </row>
    <row r="40" spans="1:11">
      <c r="A40" s="144"/>
      <c r="B40" s="147"/>
      <c r="C40" s="147"/>
      <c r="D40" s="149"/>
      <c r="E40" s="11">
        <v>12</v>
      </c>
      <c r="F40" s="152"/>
      <c r="G40" s="6">
        <v>15</v>
      </c>
      <c r="H40" s="155"/>
      <c r="I40" s="142"/>
      <c r="J40" s="136"/>
      <c r="K40" s="139"/>
    </row>
    <row r="41" spans="1:11">
      <c r="A41" s="158"/>
      <c r="B41" s="147"/>
      <c r="C41" s="163"/>
      <c r="D41" s="149"/>
      <c r="E41" s="12"/>
      <c r="F41" s="152"/>
      <c r="G41" s="7"/>
      <c r="H41" s="155"/>
      <c r="I41" s="164"/>
      <c r="J41" s="136"/>
      <c r="K41" s="139"/>
    </row>
    <row r="42" spans="1:11">
      <c r="A42" s="143" t="s">
        <v>20</v>
      </c>
      <c r="B42" s="159" t="str">
        <f>$M$9</f>
        <v>茨木クラブ</v>
      </c>
      <c r="C42" s="146">
        <f t="shared" ref="C42" si="52">IF(D42=2,1,0)</f>
        <v>0</v>
      </c>
      <c r="D42" s="149">
        <f t="shared" ref="D42" si="53">IF(E42&gt;G42,1,0)+IF(E43&gt;G43,1,0)+IF(E44&gt;G44,1,0)</f>
        <v>1</v>
      </c>
      <c r="E42" s="13">
        <v>7</v>
      </c>
      <c r="F42" s="151" t="s">
        <v>7</v>
      </c>
      <c r="G42" s="8">
        <v>15</v>
      </c>
      <c r="H42" s="155">
        <f t="shared" ref="H42" si="54">IF(E42&lt;G42,1,0)+IF(E43&lt;G43,1,0)+IF(E44&lt;G44,1,0)</f>
        <v>1</v>
      </c>
      <c r="I42" s="141">
        <f t="shared" ref="I42" si="55">IF(H42=2,1,0)</f>
        <v>0</v>
      </c>
      <c r="J42" s="135" t="str">
        <f>$M$7</f>
        <v>ＢＯＯＯＮ</v>
      </c>
      <c r="K42" s="138" t="str">
        <f>$M$8</f>
        <v>わたの花Ｒ</v>
      </c>
    </row>
    <row r="43" spans="1:11">
      <c r="A43" s="144"/>
      <c r="B43" s="160"/>
      <c r="C43" s="147"/>
      <c r="D43" s="149"/>
      <c r="E43" s="11">
        <v>15</v>
      </c>
      <c r="F43" s="152"/>
      <c r="G43" s="6">
        <v>9</v>
      </c>
      <c r="H43" s="155"/>
      <c r="I43" s="142"/>
      <c r="J43" s="136"/>
      <c r="K43" s="139"/>
    </row>
    <row r="44" spans="1:11">
      <c r="A44" s="158"/>
      <c r="B44" s="160"/>
      <c r="C44" s="147"/>
      <c r="D44" s="141"/>
      <c r="E44" s="12"/>
      <c r="F44" s="161"/>
      <c r="G44" s="7"/>
      <c r="H44" s="162"/>
      <c r="I44" s="142"/>
      <c r="J44" s="136"/>
      <c r="K44" s="139"/>
    </row>
    <row r="45" spans="1:11">
      <c r="A45" s="143" t="s">
        <v>21</v>
      </c>
      <c r="B45" s="146" t="str">
        <f>$M$8</f>
        <v>わたの花Ｒ</v>
      </c>
      <c r="C45" s="146">
        <f t="shared" ref="C45" si="56">IF(D45=2,1,0)</f>
        <v>0</v>
      </c>
      <c r="D45" s="149">
        <f t="shared" ref="D45" si="57">IF(E45&gt;G45,1,0)+IF(E46&gt;G46,1,0)+IF(E47&gt;G47,1,0)</f>
        <v>0</v>
      </c>
      <c r="E45" s="13"/>
      <c r="F45" s="151" t="s">
        <v>7</v>
      </c>
      <c r="G45" s="8"/>
      <c r="H45" s="154">
        <f t="shared" ref="H45" si="58">IF(E45&lt;G45,1,0)+IF(E46&lt;G46,1,0)+IF(E47&lt;G47,1,0)</f>
        <v>0</v>
      </c>
      <c r="I45" s="141">
        <f t="shared" ref="I45" si="59">IF(H45=2,1,0)</f>
        <v>0</v>
      </c>
      <c r="J45" s="135" t="str">
        <f>$M$6</f>
        <v>瓦版や</v>
      </c>
      <c r="K45" s="138" t="str">
        <f>$M$5</f>
        <v>初芝クラブ</v>
      </c>
    </row>
    <row r="46" spans="1:11">
      <c r="A46" s="144"/>
      <c r="B46" s="147"/>
      <c r="C46" s="147"/>
      <c r="D46" s="149"/>
      <c r="E46" s="11"/>
      <c r="F46" s="152"/>
      <c r="G46" s="6"/>
      <c r="H46" s="155"/>
      <c r="I46" s="142"/>
      <c r="J46" s="136"/>
      <c r="K46" s="139"/>
    </row>
    <row r="47" spans="1:11" ht="14.25" thickBot="1">
      <c r="A47" s="145"/>
      <c r="B47" s="148"/>
      <c r="C47" s="148"/>
      <c r="D47" s="150"/>
      <c r="E47" s="20"/>
      <c r="F47" s="153"/>
      <c r="G47" s="21"/>
      <c r="H47" s="156"/>
      <c r="I47" s="157"/>
      <c r="J47" s="137"/>
      <c r="K47" s="140"/>
    </row>
  </sheetData>
  <mergeCells count="136">
    <mergeCell ref="K27:K29"/>
    <mergeCell ref="K30:K32"/>
    <mergeCell ref="A30:A32"/>
    <mergeCell ref="B30:B32"/>
    <mergeCell ref="D30:D32"/>
    <mergeCell ref="F30:F32"/>
    <mergeCell ref="H30:H32"/>
    <mergeCell ref="J30:J32"/>
    <mergeCell ref="A27:A29"/>
    <mergeCell ref="B27:B29"/>
    <mergeCell ref="D27:D29"/>
    <mergeCell ref="F27:F29"/>
    <mergeCell ref="H27:H29"/>
    <mergeCell ref="J27:J29"/>
    <mergeCell ref="I30:I32"/>
    <mergeCell ref="I27:I29"/>
    <mergeCell ref="K21:K23"/>
    <mergeCell ref="H18:H20"/>
    <mergeCell ref="J18:J20"/>
    <mergeCell ref="A24:A26"/>
    <mergeCell ref="B24:B26"/>
    <mergeCell ref="D24:D26"/>
    <mergeCell ref="F24:F26"/>
    <mergeCell ref="K24:K26"/>
    <mergeCell ref="A21:A23"/>
    <mergeCell ref="B21:B23"/>
    <mergeCell ref="D21:D23"/>
    <mergeCell ref="F21:F23"/>
    <mergeCell ref="H24:H26"/>
    <mergeCell ref="J24:J26"/>
    <mergeCell ref="J21:J23"/>
    <mergeCell ref="I21:I23"/>
    <mergeCell ref="I24:I26"/>
    <mergeCell ref="K15:K17"/>
    <mergeCell ref="D15:D17"/>
    <mergeCell ref="F15:F17"/>
    <mergeCell ref="H15:H17"/>
    <mergeCell ref="J15:J17"/>
    <mergeCell ref="K12:K14"/>
    <mergeCell ref="A18:A20"/>
    <mergeCell ref="B18:B20"/>
    <mergeCell ref="D18:D20"/>
    <mergeCell ref="F18:F20"/>
    <mergeCell ref="K18:K20"/>
    <mergeCell ref="A15:A17"/>
    <mergeCell ref="B15:B17"/>
    <mergeCell ref="I12:I14"/>
    <mergeCell ref="I15:I17"/>
    <mergeCell ref="I18:I20"/>
    <mergeCell ref="A12:A14"/>
    <mergeCell ref="B12:B14"/>
    <mergeCell ref="D12:D14"/>
    <mergeCell ref="F12:F14"/>
    <mergeCell ref="K6:K8"/>
    <mergeCell ref="H6:H8"/>
    <mergeCell ref="J6:J8"/>
    <mergeCell ref="A9:A11"/>
    <mergeCell ref="B9:B11"/>
    <mergeCell ref="D9:D11"/>
    <mergeCell ref="F9:F11"/>
    <mergeCell ref="H9:H11"/>
    <mergeCell ref="J9:J11"/>
    <mergeCell ref="E1:F1"/>
    <mergeCell ref="H3:H5"/>
    <mergeCell ref="A6:A8"/>
    <mergeCell ref="B6:B8"/>
    <mergeCell ref="D6:D8"/>
    <mergeCell ref="F6:F8"/>
    <mergeCell ref="A3:A5"/>
    <mergeCell ref="B3:B5"/>
    <mergeCell ref="D3:D5"/>
    <mergeCell ref="F3:F5"/>
    <mergeCell ref="C3:C5"/>
    <mergeCell ref="J33:J35"/>
    <mergeCell ref="K33:K35"/>
    <mergeCell ref="A33:A35"/>
    <mergeCell ref="B33:B35"/>
    <mergeCell ref="D33:D35"/>
    <mergeCell ref="F33:F35"/>
    <mergeCell ref="I33:I35"/>
    <mergeCell ref="I36:I38"/>
    <mergeCell ref="H36:H38"/>
    <mergeCell ref="J36:J38"/>
    <mergeCell ref="K36:K38"/>
    <mergeCell ref="A36:A38"/>
    <mergeCell ref="B36:B38"/>
    <mergeCell ref="D36:D38"/>
    <mergeCell ref="F36:F38"/>
    <mergeCell ref="H33:H35"/>
    <mergeCell ref="J42:J44"/>
    <mergeCell ref="K42:K44"/>
    <mergeCell ref="I42:I44"/>
    <mergeCell ref="A39:A41"/>
    <mergeCell ref="B39:B41"/>
    <mergeCell ref="D39:D41"/>
    <mergeCell ref="F39:F41"/>
    <mergeCell ref="H39:H41"/>
    <mergeCell ref="J45:J47"/>
    <mergeCell ref="K45:K47"/>
    <mergeCell ref="I39:I41"/>
    <mergeCell ref="J39:J41"/>
    <mergeCell ref="K39:K41"/>
    <mergeCell ref="A42:A44"/>
    <mergeCell ref="B42:B44"/>
    <mergeCell ref="D42:D44"/>
    <mergeCell ref="A45:A47"/>
    <mergeCell ref="B45:B47"/>
    <mergeCell ref="D45:D47"/>
    <mergeCell ref="F45:F47"/>
    <mergeCell ref="H45:H47"/>
    <mergeCell ref="F42:F44"/>
    <mergeCell ref="H42:H44"/>
    <mergeCell ref="J3:J5"/>
    <mergeCell ref="K3:K5"/>
    <mergeCell ref="H12:H14"/>
    <mergeCell ref="J12:J14"/>
    <mergeCell ref="K9:K11"/>
    <mergeCell ref="I45:I47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H21:H23"/>
    <mergeCell ref="I3:I5"/>
    <mergeCell ref="I6:I8"/>
    <mergeCell ref="I9:I11"/>
  </mergeCells>
  <phoneticPr fontId="14"/>
  <printOptions horizontalCentered="1"/>
  <pageMargins left="0" right="0" top="0.74803149606299213" bottom="0.74803149606299213" header="0.31496062992125984" footer="0.31496062992125984"/>
  <pageSetup paperSize="9" orientation="portrait" horizontalDpi="4294967293" verticalDpi="0" r:id="rId1"/>
  <ignoredErrors>
    <ignoredError sqref="J18 J21" formula="1"/>
    <ignoredError sqref="S5:S10 T5:T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16</vt:i4>
      </vt:variant>
    </vt:vector>
  </HeadingPairs>
  <TitlesOfParts>
    <vt:vector size="32" baseType="lpstr">
      <vt:lpstr>参加チーム</vt:lpstr>
      <vt:lpstr>Ａ</vt:lpstr>
      <vt:lpstr>Ｂ</vt:lpstr>
      <vt:lpstr>Ｃ</vt:lpstr>
      <vt:lpstr>Ｄ</vt:lpstr>
      <vt:lpstr>Ｅ</vt:lpstr>
      <vt:lpstr>Ｆ</vt:lpstr>
      <vt:lpstr>Ｇ</vt:lpstr>
      <vt:lpstr>Ｈ</vt:lpstr>
      <vt:lpstr>フリー</vt:lpstr>
      <vt:lpstr>エンジョイ上位</vt:lpstr>
      <vt:lpstr>エンジョイ中位</vt:lpstr>
      <vt:lpstr>エンジョイ下位</vt:lpstr>
      <vt:lpstr>レディース上位 </vt:lpstr>
      <vt:lpstr>レディース中位</vt:lpstr>
      <vt:lpstr>レディース下位 </vt:lpstr>
      <vt:lpstr>Ａ!Print_Area</vt:lpstr>
      <vt:lpstr>Ｂ!Print_Area</vt:lpstr>
      <vt:lpstr>'Ｃ'!Print_Area</vt:lpstr>
      <vt:lpstr>Ｄ!Print_Area</vt:lpstr>
      <vt:lpstr>Ｅ!Print_Area</vt:lpstr>
      <vt:lpstr>Ｆ!Print_Area</vt:lpstr>
      <vt:lpstr>Ｇ!Print_Area</vt:lpstr>
      <vt:lpstr>Ｈ!Print_Area</vt:lpstr>
      <vt:lpstr>エンジョイ下位!Print_Area</vt:lpstr>
      <vt:lpstr>エンジョイ上位!Print_Area</vt:lpstr>
      <vt:lpstr>エンジョイ中位!Print_Area</vt:lpstr>
      <vt:lpstr>フリー!Print_Area</vt:lpstr>
      <vt:lpstr>'レディース下位 '!Print_Area</vt:lpstr>
      <vt:lpstr>'レディース上位 '!Print_Area</vt:lpstr>
      <vt:lpstr>レディース中位!Print_Area</vt:lpstr>
      <vt:lpstr>参加チーム!Print_Area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root</cp:lastModifiedBy>
  <cp:lastPrinted>2014-04-06T10:15:50Z</cp:lastPrinted>
  <dcterms:created xsi:type="dcterms:W3CDTF">2014-03-21T03:10:28Z</dcterms:created>
  <dcterms:modified xsi:type="dcterms:W3CDTF">2014-04-29T13:40:55Z</dcterms:modified>
</cp:coreProperties>
</file>