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KE5206_CA_2/Result/"/>
    </mc:Choice>
  </mc:AlternateContent>
  <xr:revisionPtr revIDLastSave="0" documentId="13_ncr:1_{511A352C-AC9F-DC4C-935A-6DED1E8BF2CF}" xr6:coauthVersionLast="33" xr6:coauthVersionMax="33" xr10:uidLastSave="{00000000-0000-0000-0000-000000000000}"/>
  <bookViews>
    <workbookView xWindow="380" yWindow="460" windowWidth="28040" windowHeight="16260" xr2:uid="{E00D4F6B-CF2E-E440-B7C1-F4EED4054835}"/>
  </bookViews>
  <sheets>
    <sheet name="Main" sheetId="1" r:id="rId1"/>
    <sheet name="C-Support" sheetId="2" r:id="rId2"/>
    <sheet name="Linear Support" sheetId="3" r:id="rId3"/>
    <sheet name="Nu-Support" sheetId="4" r:id="rId4"/>
    <sheet name="Hyper 2.5sd Linear Suppo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D8" i="5"/>
  <c r="C8" i="5"/>
  <c r="B8" i="5"/>
  <c r="H7" i="1"/>
  <c r="H8" i="1"/>
  <c r="H9" i="1"/>
  <c r="H10" i="1"/>
  <c r="H11" i="1"/>
  <c r="H12" i="1"/>
  <c r="H13" i="1"/>
  <c r="H14" i="1"/>
  <c r="H2" i="1"/>
  <c r="H3" i="1"/>
  <c r="H4" i="1"/>
  <c r="H5" i="1"/>
  <c r="H6" i="1"/>
  <c r="D8" i="4"/>
  <c r="C8" i="4"/>
  <c r="B8" i="4"/>
  <c r="E8" i="4"/>
  <c r="D8" i="3"/>
  <c r="C8" i="3"/>
  <c r="B8" i="3"/>
  <c r="E8" i="3"/>
  <c r="B8" i="2"/>
  <c r="C8" i="2"/>
  <c r="D8" i="2"/>
  <c r="E8" i="2"/>
</calcChain>
</file>

<file path=xl/sharedStrings.xml><?xml version="1.0" encoding="utf-8"?>
<sst xmlns="http://schemas.openxmlformats.org/spreadsheetml/2006/main" count="97" uniqueCount="38">
  <si>
    <t>Linear Support Vector Classification</t>
  </si>
  <si>
    <t>C-Support Vector Classification</t>
  </si>
  <si>
    <t>Nu-Support Vector Classification</t>
  </si>
  <si>
    <t>Time</t>
  </si>
  <si>
    <t>Folds</t>
  </si>
  <si>
    <t>Candidates</t>
  </si>
  <si>
    <t>Fits</t>
  </si>
  <si>
    <t>LAYING</t>
  </si>
  <si>
    <t>SITTING</t>
  </si>
  <si>
    <t>STANDING</t>
  </si>
  <si>
    <t>WALKING</t>
  </si>
  <si>
    <t>WALKING_DOWNSTAIRS</t>
  </si>
  <si>
    <t>WALKING_UPSTAIRS</t>
  </si>
  <si>
    <t>precision</t>
  </si>
  <si>
    <t>recall</t>
  </si>
  <si>
    <t>f1-score</t>
  </si>
  <si>
    <t>support</t>
  </si>
  <si>
    <t xml:space="preserve">                  </t>
  </si>
  <si>
    <t xml:space="preserve">            LAYING</t>
  </si>
  <si>
    <t xml:space="preserve">           SITTING</t>
  </si>
  <si>
    <t xml:space="preserve">          STANDING</t>
  </si>
  <si>
    <t xml:space="preserve">           WALKING</t>
  </si>
  <si>
    <t xml:space="preserve">  WALKING_UPSTAIRS</t>
  </si>
  <si>
    <t>Avg / Total</t>
  </si>
  <si>
    <t xml:space="preserve"> </t>
  </si>
  <si>
    <t>Architecture2</t>
  </si>
  <si>
    <t>Dataset</t>
  </si>
  <si>
    <t>1sd</t>
  </si>
  <si>
    <t>default</t>
  </si>
  <si>
    <t>CV</t>
  </si>
  <si>
    <t>Baseline GridSearch</t>
  </si>
  <si>
    <t>2sd</t>
  </si>
  <si>
    <t>No. Features</t>
  </si>
  <si>
    <t>3sd</t>
  </si>
  <si>
    <t>2.5sd</t>
  </si>
  <si>
    <t>Custom GridSearch</t>
  </si>
  <si>
    <t>Testing Accuracy</t>
  </si>
  <si>
    <t>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</si>
</sst>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2" fillId="0" borderId="3" xfId="0" applyFont="1" applyBorder="1"/>
    <xf numFmtId="0" fontId="2" fillId="0" borderId="1" xfId="0" applyFont="1" applyBorder="1"/>
    <xf numFmtId="0" fontId="3" fillId="2" borderId="1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0" fillId="0" borderId="0" xfId="0" applyFont="1"/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9</xdr:row>
      <xdr:rowOff>0</xdr:rowOff>
    </xdr:from>
    <xdr:to>
      <xdr:col>4</xdr:col>
      <xdr:colOff>647700</xdr:colOff>
      <xdr:row>24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7A9EF-3389-EF4A-8DEF-23A4FF531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828800"/>
          <a:ext cx="4483100" cy="321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9</xdr:row>
      <xdr:rowOff>25400</xdr:rowOff>
    </xdr:from>
    <xdr:to>
      <xdr:col>4</xdr:col>
      <xdr:colOff>673100</xdr:colOff>
      <xdr:row>24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1604A5-3A88-7345-B905-FDA6E4174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854200"/>
          <a:ext cx="4483100" cy="314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9</xdr:row>
      <xdr:rowOff>0</xdr:rowOff>
    </xdr:from>
    <xdr:to>
      <xdr:col>4</xdr:col>
      <xdr:colOff>698500</xdr:colOff>
      <xdr:row>24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24EAB-B2CF-5F47-991B-70BAB126A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828800"/>
          <a:ext cx="4533900" cy="313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9</xdr:row>
      <xdr:rowOff>38100</xdr:rowOff>
    </xdr:from>
    <xdr:to>
      <xdr:col>4</xdr:col>
      <xdr:colOff>673100</xdr:colOff>
      <xdr:row>25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30C46-B5CA-2243-8448-8E4A5B7EA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1866900"/>
          <a:ext cx="4483100" cy="3251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DC030-087F-DB4B-955B-7342E62253E6}" name="Table1" displayName="Table1" ref="A1:J14" totalsRowShown="0">
  <autoFilter ref="A1:J14" xr:uid="{0FB32738-058A-7245-A6EF-580C5347401C}"/>
  <tableColumns count="10">
    <tableColumn id="1" xr3:uid="{3F049665-E090-A442-B456-CC41DBB13540}" name="Dataset"/>
    <tableColumn id="9" xr3:uid="{DC9563DB-95A5-6B45-B5AF-BD6BED74A787}" name="No. Features" dataDxfId="13"/>
    <tableColumn id="8" xr3:uid="{77684F64-DAAA-954A-8F68-0B5DC96A583F}" name="CV" dataDxfId="12"/>
    <tableColumn id="7" xr3:uid="{1B2622C8-00F1-3C42-92F0-5A1E1C3BE93B}" name="Architecture2"/>
    <tableColumn id="2" xr3:uid="{9BC5EE71-C725-E348-81A9-87B94C8E5129}" name="Time"/>
    <tableColumn id="3" xr3:uid="{EE2FD357-FF6F-E24C-B4A1-6C5A2FAD5465}" name="Folds"/>
    <tableColumn id="4" xr3:uid="{CFEBD217-DE0A-2545-8279-2B43425CDE8C}" name="Candidates"/>
    <tableColumn id="5" xr3:uid="{7DAB5510-B814-F943-8B3F-C078F253C501}" name="Fits"/>
    <tableColumn id="10" xr3:uid="{3A5C9D88-89E7-B54E-9281-4E19FC2D7EAC}" name="Training Accuracy" dataDxfId="0"/>
    <tableColumn id="6" xr3:uid="{6A3418A5-72A1-3745-8A35-70A59C12BEF8}" name="Testing 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2431B-94F6-C241-8055-1E363AFD972B}" name="Table2" displayName="Table2" ref="A1:E8" totalsRowCount="1">
  <autoFilter ref="A1:E7" xr:uid="{C6785DAF-8C02-EB44-8D8C-3517E5A4D8F5}"/>
  <tableColumns count="5">
    <tableColumn id="1" xr3:uid="{5A9B2598-10BA-FD42-9D7E-039B3DB07AD7}" name=" " totalsRowLabel="Avg / Total" dataDxfId="42" totalsRowDxfId="23"/>
    <tableColumn id="2" xr3:uid="{EB03F398-20F9-CD4F-9A60-1E8502089B9E}" name="precision" totalsRowFunction="average" dataDxfId="41" totalsRowDxfId="22"/>
    <tableColumn id="3" xr3:uid="{704BBEFA-9BD4-4C4A-BCBF-76DC1271DC8D}" name="recall" totalsRowFunction="average" dataDxfId="40" totalsRowDxfId="21"/>
    <tableColumn id="4" xr3:uid="{72F0D9E3-348E-0F45-9E7B-A2354B55DA9A}" name="f1-score" totalsRowFunction="average" dataDxfId="39" totalsRowDxfId="20"/>
    <tableColumn id="5" xr3:uid="{FF68585E-DAF2-044A-8B88-ECDFF16377ED}" name="support" totalsRowFunction="sum" dataDxfId="38" totalsRow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F41F21-298D-D540-8A6B-F4B9CCF982BC}" name="Table3" displayName="Table3" ref="A1:E8" totalsRowCount="1" headerRowDxfId="32">
  <autoFilter ref="A1:E7" xr:uid="{CFA85BBD-0A6F-4F40-874E-4B7EC498B407}"/>
  <tableColumns count="5">
    <tableColumn id="1" xr3:uid="{8C8B5347-D3F7-AD4B-A813-D2F7AD96E1B8}" name="                  " totalsRowLabel="Avg / Total" dataDxfId="37" totalsRowDxfId="18"/>
    <tableColumn id="2" xr3:uid="{30953386-30DB-9C40-B318-4AB947020AB4}" name="precision" totalsRowFunction="average" dataDxfId="36" totalsRowDxfId="17"/>
    <tableColumn id="3" xr3:uid="{82E1B3FA-FF4F-174B-B47D-72219B981579}" name="recall" totalsRowFunction="average" dataDxfId="35" totalsRowDxfId="16"/>
    <tableColumn id="4" xr3:uid="{E3244C0E-93F4-D148-89B4-F88DE92C3C60}" name="f1-score" totalsRowFunction="average" dataDxfId="34" totalsRowDxfId="15"/>
    <tableColumn id="5" xr3:uid="{B12FEB37-A4AC-DB40-8F99-676C6D2EE655}" name="support" totalsRowFunction="sum" dataDxfId="33" totalsRow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B60364-26F2-9042-9FED-1C7BEA45AEED}" name="Table4" displayName="Table4" ref="A1:E8" totalsRowCount="1" headerRowDxfId="26">
  <autoFilter ref="A1:E7" xr:uid="{F186AFAD-A472-2041-A50D-E6660C11468E}"/>
  <tableColumns count="5">
    <tableColumn id="1" xr3:uid="{C1C1F5BB-C2F8-7943-B5AD-362E45B62CFF}" name="                  " totalsRowLabel="Avg / Total" dataDxfId="31" totalsRowDxfId="25"/>
    <tableColumn id="2" xr3:uid="{4431EEB3-5517-9C4D-934D-917A059ECADD}" name="precision" totalsRowFunction="average" dataDxfId="30"/>
    <tableColumn id="3" xr3:uid="{74D56F05-8BB5-8D4D-A3D2-8AEE0D47F0C3}" name="recall" totalsRowFunction="average" dataDxfId="29"/>
    <tableColumn id="4" xr3:uid="{D14F7F1D-F7D3-A544-B075-61F28608E394}" name="f1-score" totalsRowFunction="average" dataDxfId="28"/>
    <tableColumn id="5" xr3:uid="{977FE59C-A50F-CB41-BF0D-336AE5DCC843}" name="support" totalsRowFunction="sum" dataDxfId="27" totalsRow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7A5115-4B92-D04B-A09A-F5470501F91E}" name="Table37" displayName="Table37" ref="A1:E8" totalsRowCount="1" headerRowDxfId="11">
  <autoFilter ref="A1:E7" xr:uid="{11701D29-89B2-F34A-A802-7BFC13ED932F}"/>
  <tableColumns count="5">
    <tableColumn id="1" xr3:uid="{12217BD8-846C-7F4C-8139-C9A47B09F5AB}" name="                  " totalsRowLabel="Avg / Total" dataDxfId="10" totalsRowDxfId="5"/>
    <tableColumn id="2" xr3:uid="{C69D911D-0BD4-CB42-B4D7-2EA4EE42F493}" name="precision" totalsRowFunction="average" dataDxfId="9" totalsRowDxfId="4"/>
    <tableColumn id="3" xr3:uid="{EB7BBF23-8801-A64E-B19F-73D99505DED4}" name="recall" totalsRowFunction="average" dataDxfId="8" totalsRowDxfId="3"/>
    <tableColumn id="4" xr3:uid="{01BB871B-DE1A-E342-A195-1353D5E20DFA}" name="f1-score" totalsRowFunction="average" dataDxfId="7" totalsRowDxfId="2"/>
    <tableColumn id="5" xr3:uid="{FC3376DD-410A-AD48-8DAB-C4DDC3A5ED1E}" name="support" totalsRowFunction="sum" dataDxfId="6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1FB5-2B5F-AF4C-A191-F4B29D806F7A}">
  <dimension ref="A1:J14"/>
  <sheetViews>
    <sheetView tabSelected="1" workbookViewId="0">
      <selection activeCell="I2" sqref="I2"/>
    </sheetView>
  </sheetViews>
  <sheetFormatPr baseColWidth="10" defaultRowHeight="16" x14ac:dyDescent="0.2"/>
  <cols>
    <col min="1" max="1" width="10.1640625" bestFit="1" customWidth="1"/>
    <col min="2" max="2" width="14.1640625" bestFit="1" customWidth="1"/>
    <col min="3" max="3" width="17.83203125" bestFit="1" customWidth="1"/>
    <col min="4" max="4" width="30.6640625" customWidth="1"/>
    <col min="6" max="6" width="7.83203125" customWidth="1"/>
    <col min="7" max="7" width="12.5" customWidth="1"/>
    <col min="8" max="8" width="6.5" customWidth="1"/>
    <col min="9" max="9" width="18.1640625" bestFit="1" customWidth="1"/>
    <col min="10" max="10" width="17.5" bestFit="1" customWidth="1"/>
  </cols>
  <sheetData>
    <row r="1" spans="1:10" x14ac:dyDescent="0.2">
      <c r="A1" t="s">
        <v>26</v>
      </c>
      <c r="B1" t="s">
        <v>32</v>
      </c>
      <c r="C1" t="s">
        <v>29</v>
      </c>
      <c r="D1" t="s">
        <v>25</v>
      </c>
      <c r="E1" t="s">
        <v>3</v>
      </c>
      <c r="F1" t="s">
        <v>4</v>
      </c>
      <c r="G1" t="s">
        <v>5</v>
      </c>
      <c r="H1" t="s">
        <v>6</v>
      </c>
      <c r="I1" t="s">
        <v>37</v>
      </c>
      <c r="J1" t="s">
        <v>36</v>
      </c>
    </row>
    <row r="2" spans="1:10" x14ac:dyDescent="0.2">
      <c r="A2" t="s">
        <v>28</v>
      </c>
      <c r="B2">
        <v>563</v>
      </c>
      <c r="C2" t="s">
        <v>30</v>
      </c>
      <c r="D2" t="s">
        <v>1</v>
      </c>
      <c r="E2">
        <v>39.0268840789794</v>
      </c>
      <c r="F2">
        <v>3</v>
      </c>
      <c r="G2">
        <v>1</v>
      </c>
      <c r="H2" s="15">
        <f>Table1[[#This Row],[Folds]]*Table1[[#This Row],[Candidates]]</f>
        <v>3</v>
      </c>
      <c r="I2" s="15"/>
      <c r="J2">
        <v>0.93077706141839101</v>
      </c>
    </row>
    <row r="3" spans="1:10" x14ac:dyDescent="0.2">
      <c r="A3" s="4" t="s">
        <v>28</v>
      </c>
      <c r="B3" s="8">
        <v>563</v>
      </c>
      <c r="C3" s="8" t="s">
        <v>30</v>
      </c>
      <c r="D3" t="s">
        <v>0</v>
      </c>
      <c r="E3">
        <v>8.4867219924926705</v>
      </c>
      <c r="F3">
        <v>3</v>
      </c>
      <c r="G3">
        <v>1</v>
      </c>
      <c r="H3" s="15">
        <f>Table1[[#This Row],[Folds]]*Table1[[#This Row],[Candidates]]</f>
        <v>3</v>
      </c>
      <c r="I3" s="15"/>
      <c r="J3">
        <v>0.960298608754665</v>
      </c>
    </row>
    <row r="4" spans="1:10" x14ac:dyDescent="0.2">
      <c r="A4" s="4" t="s">
        <v>28</v>
      </c>
      <c r="B4" s="8">
        <v>563</v>
      </c>
      <c r="C4" s="8" t="s">
        <v>30</v>
      </c>
      <c r="D4" t="s">
        <v>2</v>
      </c>
      <c r="E4">
        <v>104.57618093490601</v>
      </c>
      <c r="F4">
        <v>3</v>
      </c>
      <c r="G4">
        <v>1</v>
      </c>
      <c r="H4" s="15">
        <f>Table1[[#This Row],[Folds]]*Table1[[#This Row],[Candidates]]</f>
        <v>3</v>
      </c>
      <c r="I4" s="15"/>
      <c r="J4">
        <v>0.92059721750933099</v>
      </c>
    </row>
    <row r="5" spans="1:10" x14ac:dyDescent="0.2">
      <c r="A5" t="s">
        <v>27</v>
      </c>
      <c r="B5">
        <v>19</v>
      </c>
      <c r="C5" t="s">
        <v>30</v>
      </c>
      <c r="D5" t="s">
        <v>1</v>
      </c>
      <c r="E5">
        <v>2.79477715492248</v>
      </c>
      <c r="F5">
        <v>3</v>
      </c>
      <c r="G5">
        <v>1</v>
      </c>
      <c r="H5" s="15">
        <f>Table1[[#This Row],[Folds]]*Table1[[#This Row],[Candidates]]</f>
        <v>3</v>
      </c>
      <c r="I5" s="15"/>
      <c r="J5">
        <v>0.83338988802171698</v>
      </c>
    </row>
    <row r="6" spans="1:10" x14ac:dyDescent="0.2">
      <c r="A6" s="4" t="s">
        <v>27</v>
      </c>
      <c r="B6" s="10">
        <v>19</v>
      </c>
      <c r="C6" t="s">
        <v>30</v>
      </c>
      <c r="D6" t="s">
        <v>0</v>
      </c>
      <c r="E6">
        <v>2.6860768795013401</v>
      </c>
      <c r="F6">
        <v>3</v>
      </c>
      <c r="G6">
        <v>1</v>
      </c>
      <c r="H6" s="15">
        <f>Table1[[#This Row],[Folds]]*Table1[[#This Row],[Candidates]]</f>
        <v>3</v>
      </c>
      <c r="I6" s="15"/>
      <c r="J6">
        <v>0.88157448252460102</v>
      </c>
    </row>
    <row r="7" spans="1:10" x14ac:dyDescent="0.2">
      <c r="A7" s="5" t="s">
        <v>27</v>
      </c>
      <c r="B7">
        <v>19</v>
      </c>
      <c r="C7" t="s">
        <v>30</v>
      </c>
      <c r="D7" s="6" t="s">
        <v>2</v>
      </c>
      <c r="E7" s="6">
        <v>8.0568609237670898</v>
      </c>
      <c r="F7" s="6">
        <v>3</v>
      </c>
      <c r="G7" s="6">
        <v>1</v>
      </c>
      <c r="H7" s="15">
        <f>Table1[[#This Row],[Folds]]*Table1[[#This Row],[Candidates]]</f>
        <v>3</v>
      </c>
      <c r="I7" s="15"/>
      <c r="J7" s="6">
        <v>0.83746182558534099</v>
      </c>
    </row>
    <row r="8" spans="1:10" x14ac:dyDescent="0.2">
      <c r="A8" t="s">
        <v>31</v>
      </c>
      <c r="B8">
        <v>165</v>
      </c>
      <c r="C8" s="9" t="s">
        <v>30</v>
      </c>
      <c r="D8" t="s">
        <v>1</v>
      </c>
      <c r="E8">
        <v>10.704648017883301</v>
      </c>
      <c r="F8">
        <v>3</v>
      </c>
      <c r="G8">
        <v>1</v>
      </c>
      <c r="H8" s="15">
        <f>Table1[[#This Row],[Folds]]*Table1[[#This Row],[Candidates]]</f>
        <v>3</v>
      </c>
      <c r="I8" s="15"/>
      <c r="J8">
        <v>0.93009840515778697</v>
      </c>
    </row>
    <row r="9" spans="1:10" x14ac:dyDescent="0.2">
      <c r="A9" s="4" t="s">
        <v>31</v>
      </c>
      <c r="B9" s="8">
        <v>165</v>
      </c>
      <c r="C9" s="9" t="s">
        <v>30</v>
      </c>
      <c r="D9" t="s">
        <v>0</v>
      </c>
      <c r="E9">
        <v>3.6955211162567099</v>
      </c>
      <c r="F9">
        <v>3</v>
      </c>
      <c r="G9">
        <v>1</v>
      </c>
      <c r="H9" s="15">
        <f>Table1[[#This Row],[Folds]]*Table1[[#This Row],[Candidates]]</f>
        <v>3</v>
      </c>
      <c r="I9" s="15"/>
      <c r="J9">
        <v>0.95656599932134301</v>
      </c>
    </row>
    <row r="10" spans="1:10" x14ac:dyDescent="0.2">
      <c r="A10" s="5" t="s">
        <v>31</v>
      </c>
      <c r="B10" s="8">
        <v>165</v>
      </c>
      <c r="C10" s="9" t="s">
        <v>30</v>
      </c>
      <c r="D10" s="6" t="s">
        <v>2</v>
      </c>
      <c r="E10" s="6">
        <v>32.766021013259802</v>
      </c>
      <c r="F10" s="6">
        <v>3</v>
      </c>
      <c r="G10" s="6">
        <v>1</v>
      </c>
      <c r="H10" s="15">
        <f>Table1[[#This Row],[Folds]]*Table1[[#This Row],[Candidates]]</f>
        <v>3</v>
      </c>
      <c r="I10" s="15"/>
      <c r="J10" s="6">
        <v>0.92432982694265298</v>
      </c>
    </row>
    <row r="11" spans="1:10" x14ac:dyDescent="0.2">
      <c r="A11" t="s">
        <v>33</v>
      </c>
      <c r="B11" s="9">
        <v>473</v>
      </c>
      <c r="C11" s="9" t="s">
        <v>30</v>
      </c>
      <c r="D11" t="s">
        <v>1</v>
      </c>
      <c r="E11">
        <v>33.396018981933501</v>
      </c>
      <c r="F11">
        <v>3</v>
      </c>
      <c r="G11">
        <v>1</v>
      </c>
      <c r="H11" s="15">
        <f>Table1[[#This Row],[Folds]]*Table1[[#This Row],[Candidates]]</f>
        <v>3</v>
      </c>
      <c r="I11" s="15"/>
      <c r="J11">
        <v>0.93417034272141097</v>
      </c>
    </row>
    <row r="12" spans="1:10" x14ac:dyDescent="0.2">
      <c r="A12" s="11" t="s">
        <v>33</v>
      </c>
      <c r="B12" s="8">
        <v>473</v>
      </c>
      <c r="C12" s="9" t="s">
        <v>30</v>
      </c>
      <c r="D12" t="s">
        <v>0</v>
      </c>
      <c r="E12">
        <v>7.4900500774383501</v>
      </c>
      <c r="F12">
        <v>3</v>
      </c>
      <c r="G12">
        <v>1</v>
      </c>
      <c r="H12" s="15">
        <f>Table1[[#This Row],[Folds]]*Table1[[#This Row],[Candidates]]</f>
        <v>3</v>
      </c>
      <c r="I12" s="15"/>
      <c r="J12">
        <v>0.96335256192738306</v>
      </c>
    </row>
    <row r="13" spans="1:10" x14ac:dyDescent="0.2">
      <c r="A13" s="11" t="s">
        <v>33</v>
      </c>
      <c r="B13" s="8">
        <v>473</v>
      </c>
      <c r="C13" s="7" t="s">
        <v>30</v>
      </c>
      <c r="D13" s="6" t="s">
        <v>2</v>
      </c>
      <c r="E13" s="6">
        <v>87.537790060043307</v>
      </c>
      <c r="F13" s="6">
        <v>3</v>
      </c>
      <c r="G13" s="6">
        <v>1</v>
      </c>
      <c r="H13" s="15">
        <f>Table1[[#This Row],[Folds]]*Table1[[#This Row],[Candidates]]</f>
        <v>3</v>
      </c>
      <c r="I13" s="15"/>
      <c r="J13" s="6">
        <v>0.92025788937902897</v>
      </c>
    </row>
    <row r="14" spans="1:10" x14ac:dyDescent="0.2">
      <c r="A14" s="12" t="s">
        <v>34</v>
      </c>
      <c r="B14" s="13">
        <v>342</v>
      </c>
      <c r="C14" s="14" t="s">
        <v>35</v>
      </c>
      <c r="D14" s="3" t="s">
        <v>0</v>
      </c>
      <c r="E14" s="3">
        <v>11.54137301445</v>
      </c>
      <c r="F14" s="3">
        <v>3</v>
      </c>
      <c r="G14" s="3">
        <v>5</v>
      </c>
      <c r="H14" s="3">
        <f>Table1[[#This Row],[Folds]]*Table1[[#This Row],[Candidates]]</f>
        <v>15</v>
      </c>
      <c r="I14" s="3">
        <v>0.99360718171925999</v>
      </c>
      <c r="J14" s="3">
        <v>0.96335256192738306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01DB-40E9-424B-A98D-87C0F0F3B8C9}">
  <dimension ref="A1:E8"/>
  <sheetViews>
    <sheetView topLeftCell="A2" workbookViewId="0">
      <selection activeCell="G13" sqref="G13"/>
    </sheetView>
  </sheetViews>
  <sheetFormatPr baseColWidth="10" defaultRowHeight="16" x14ac:dyDescent="0.2"/>
  <cols>
    <col min="1" max="1" width="22" bestFit="1" customWidth="1"/>
    <col min="2" max="2" width="10.83203125" customWidth="1"/>
    <col min="3" max="3" width="8" customWidth="1"/>
    <col min="4" max="4" width="10.1640625" customWidth="1"/>
    <col min="5" max="5" width="9.6640625" customWidth="1"/>
  </cols>
  <sheetData>
    <row r="1" spans="1:5" x14ac:dyDescent="0.2">
      <c r="A1" t="s">
        <v>24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 s="1" t="s">
        <v>7</v>
      </c>
      <c r="B2" s="2">
        <v>1</v>
      </c>
      <c r="C2" s="2">
        <v>1</v>
      </c>
      <c r="D2" s="2">
        <v>1</v>
      </c>
      <c r="E2" s="2">
        <v>537</v>
      </c>
    </row>
    <row r="3" spans="1:5" x14ac:dyDescent="0.2">
      <c r="A3" s="1" t="s">
        <v>8</v>
      </c>
      <c r="B3" s="2">
        <v>0.86</v>
      </c>
      <c r="C3" s="2">
        <v>0.9</v>
      </c>
      <c r="D3" s="2">
        <v>0.88</v>
      </c>
      <c r="E3" s="2">
        <v>466</v>
      </c>
    </row>
    <row r="4" spans="1:5" x14ac:dyDescent="0.2">
      <c r="A4" s="1" t="s">
        <v>9</v>
      </c>
      <c r="B4" s="2">
        <v>0.92</v>
      </c>
      <c r="C4" s="2">
        <v>0.88</v>
      </c>
      <c r="D4" s="2">
        <v>0.9</v>
      </c>
      <c r="E4" s="2">
        <v>555</v>
      </c>
    </row>
    <row r="5" spans="1:5" x14ac:dyDescent="0.2">
      <c r="A5" s="1" t="s">
        <v>10</v>
      </c>
      <c r="B5" s="2">
        <v>1</v>
      </c>
      <c r="C5" s="2">
        <v>0.9</v>
      </c>
      <c r="D5" s="2">
        <v>0.94</v>
      </c>
      <c r="E5" s="2">
        <v>550</v>
      </c>
    </row>
    <row r="6" spans="1:5" x14ac:dyDescent="0.2">
      <c r="A6" s="1" t="s">
        <v>11</v>
      </c>
      <c r="B6" s="2">
        <v>0.85</v>
      </c>
      <c r="C6" s="2">
        <v>0.99</v>
      </c>
      <c r="D6" s="2">
        <v>0.92</v>
      </c>
      <c r="E6" s="2">
        <v>362</v>
      </c>
    </row>
    <row r="7" spans="1:5" x14ac:dyDescent="0.2">
      <c r="A7" s="1" t="s">
        <v>12</v>
      </c>
      <c r="B7" s="2">
        <v>0.95</v>
      </c>
      <c r="C7" s="2">
        <v>0.94</v>
      </c>
      <c r="D7" s="2">
        <v>0.94</v>
      </c>
      <c r="E7" s="2">
        <v>477</v>
      </c>
    </row>
    <row r="8" spans="1:5" x14ac:dyDescent="0.2">
      <c r="A8" s="1" t="s">
        <v>23</v>
      </c>
      <c r="B8" s="2">
        <f>SUBTOTAL(101,Table2[precision])</f>
        <v>0.93</v>
      </c>
      <c r="C8" s="2">
        <f>SUBTOTAL(101,Table2[recall])</f>
        <v>0.93499999999999994</v>
      </c>
      <c r="D8" s="2">
        <f>SUBTOTAL(101,Table2[f1-score])</f>
        <v>0.93</v>
      </c>
      <c r="E8" s="2">
        <f>SUBTOTAL(109,Table2[support])</f>
        <v>2947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1A16-75AC-2848-9156-AEF6D14BBD0F}">
  <dimension ref="A1:E8"/>
  <sheetViews>
    <sheetView workbookViewId="0">
      <selection activeCell="I13" sqref="I13"/>
    </sheetView>
  </sheetViews>
  <sheetFormatPr baseColWidth="10" defaultRowHeight="16" x14ac:dyDescent="0.2"/>
  <cols>
    <col min="1" max="1" width="22" bestFit="1" customWidth="1"/>
    <col min="2" max="2" width="10.83203125" customWidth="1"/>
    <col min="3" max="3" width="8" customWidth="1"/>
    <col min="4" max="4" width="10.1640625" customWidth="1"/>
    <col min="5" max="5" width="9.6640625" customWidth="1"/>
  </cols>
  <sheetData>
    <row r="1" spans="1:5" x14ac:dyDescent="0.2">
      <c r="A1" s="1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">
      <c r="A2" s="1" t="s">
        <v>18</v>
      </c>
      <c r="B2" s="2">
        <v>1</v>
      </c>
      <c r="C2" s="2">
        <v>1</v>
      </c>
      <c r="D2" s="2">
        <v>1</v>
      </c>
      <c r="E2" s="2">
        <v>539</v>
      </c>
    </row>
    <row r="3" spans="1:5" x14ac:dyDescent="0.2">
      <c r="A3" s="1" t="s">
        <v>19</v>
      </c>
      <c r="B3" s="2">
        <v>0.84</v>
      </c>
      <c r="C3" s="2">
        <v>0.98</v>
      </c>
      <c r="D3" s="2">
        <v>0.91</v>
      </c>
      <c r="E3" s="2">
        <v>419</v>
      </c>
    </row>
    <row r="4" spans="1:5" x14ac:dyDescent="0.2">
      <c r="A4" s="1" t="s">
        <v>20</v>
      </c>
      <c r="B4" s="2">
        <v>0.98</v>
      </c>
      <c r="C4" s="2">
        <v>0.88</v>
      </c>
      <c r="D4" s="2">
        <v>0.93</v>
      </c>
      <c r="E4" s="2">
        <v>596</v>
      </c>
    </row>
    <row r="5" spans="1:5" x14ac:dyDescent="0.2">
      <c r="A5" s="1" t="s">
        <v>21</v>
      </c>
      <c r="B5" s="2">
        <v>1</v>
      </c>
      <c r="C5" s="2">
        <v>0.95</v>
      </c>
      <c r="D5" s="2">
        <v>0.97</v>
      </c>
      <c r="E5" s="2">
        <v>522</v>
      </c>
    </row>
    <row r="6" spans="1:5" x14ac:dyDescent="0.2">
      <c r="A6" s="1" t="s">
        <v>11</v>
      </c>
      <c r="B6" s="2">
        <v>0.99</v>
      </c>
      <c r="C6" s="2">
        <v>1</v>
      </c>
      <c r="D6" s="2">
        <v>0.99</v>
      </c>
      <c r="E6" s="2">
        <v>415</v>
      </c>
    </row>
    <row r="7" spans="1:5" x14ac:dyDescent="0.2">
      <c r="A7" s="1" t="s">
        <v>22</v>
      </c>
      <c r="B7" s="2">
        <v>0.95</v>
      </c>
      <c r="C7" s="2">
        <v>0.98</v>
      </c>
      <c r="D7" s="2">
        <v>0.96</v>
      </c>
      <c r="E7" s="2">
        <v>456</v>
      </c>
    </row>
    <row r="8" spans="1:5" x14ac:dyDescent="0.2">
      <c r="A8" s="1" t="s">
        <v>23</v>
      </c>
      <c r="B8" s="2">
        <f>SUBTOTAL(101,Table3[precision])</f>
        <v>0.96</v>
      </c>
      <c r="C8" s="2">
        <f>SUBTOTAL(101,Table3[recall])</f>
        <v>0.96499999999999986</v>
      </c>
      <c r="D8" s="2">
        <f>SUBTOTAL(101,Table3[f1-score])</f>
        <v>0.96000000000000008</v>
      </c>
      <c r="E8" s="2">
        <f>SUBTOTAL(109,Table3[support])</f>
        <v>2947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CA0C-3E16-BC49-8780-C8F5F3AEE24F}">
  <dimension ref="A1:E8"/>
  <sheetViews>
    <sheetView workbookViewId="0">
      <selection activeCell="A10" sqref="A10"/>
    </sheetView>
  </sheetViews>
  <sheetFormatPr baseColWidth="10" defaultRowHeight="16" x14ac:dyDescent="0.2"/>
  <cols>
    <col min="1" max="1" width="22" bestFit="1" customWidth="1"/>
    <col min="2" max="2" width="10.83203125" customWidth="1"/>
    <col min="3" max="3" width="8" customWidth="1"/>
    <col min="4" max="4" width="10.1640625" customWidth="1"/>
    <col min="5" max="5" width="9.6640625" customWidth="1"/>
  </cols>
  <sheetData>
    <row r="1" spans="1:5" x14ac:dyDescent="0.2">
      <c r="A1" s="1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">
      <c r="A2" s="1" t="s">
        <v>18</v>
      </c>
      <c r="B2" s="2">
        <v>1</v>
      </c>
      <c r="C2" s="2">
        <v>1</v>
      </c>
      <c r="D2" s="2">
        <v>1</v>
      </c>
      <c r="E2" s="2">
        <v>536</v>
      </c>
    </row>
    <row r="3" spans="1:5" x14ac:dyDescent="0.2">
      <c r="A3" s="1" t="s">
        <v>19</v>
      </c>
      <c r="B3" s="2">
        <v>0.87</v>
      </c>
      <c r="C3" s="2">
        <v>0.92</v>
      </c>
      <c r="D3" s="2">
        <v>0.89</v>
      </c>
      <c r="E3" s="2">
        <v>467</v>
      </c>
    </row>
    <row r="4" spans="1:5" x14ac:dyDescent="0.2">
      <c r="A4" s="1" t="s">
        <v>20</v>
      </c>
      <c r="B4" s="2">
        <v>0.92</v>
      </c>
      <c r="C4" s="2">
        <v>0.89</v>
      </c>
      <c r="D4" s="2">
        <v>0.91</v>
      </c>
      <c r="E4" s="2">
        <v>552</v>
      </c>
    </row>
    <row r="5" spans="1:5" x14ac:dyDescent="0.2">
      <c r="A5" s="1" t="s">
        <v>21</v>
      </c>
      <c r="B5" s="2">
        <v>1</v>
      </c>
      <c r="C5" s="2">
        <v>0.86</v>
      </c>
      <c r="D5" s="2">
        <v>0.92</v>
      </c>
      <c r="E5" s="2">
        <v>574</v>
      </c>
    </row>
    <row r="6" spans="1:5" x14ac:dyDescent="0.2">
      <c r="A6" s="1" t="s">
        <v>11</v>
      </c>
      <c r="B6" s="2">
        <v>0.75</v>
      </c>
      <c r="C6" s="2">
        <v>0.99</v>
      </c>
      <c r="D6" s="2">
        <v>0.86</v>
      </c>
      <c r="E6" s="2">
        <v>321</v>
      </c>
    </row>
    <row r="7" spans="1:5" x14ac:dyDescent="0.2">
      <c r="A7" s="1" t="s">
        <v>22</v>
      </c>
      <c r="B7" s="2">
        <v>0.95</v>
      </c>
      <c r="C7" s="2">
        <v>0.9</v>
      </c>
      <c r="D7" s="2">
        <v>0.92</v>
      </c>
      <c r="E7" s="2">
        <v>497</v>
      </c>
    </row>
    <row r="8" spans="1:5" x14ac:dyDescent="0.2">
      <c r="A8" s="1" t="s">
        <v>23</v>
      </c>
      <c r="B8" s="2">
        <f>SUBTOTAL(101,Table4[precision])</f>
        <v>0.91500000000000004</v>
      </c>
      <c r="C8" s="2">
        <f>SUBTOTAL(101,Table4[recall])</f>
        <v>0.92666666666666675</v>
      </c>
      <c r="D8" s="2">
        <f>SUBTOTAL(101,Table4[f1-score])</f>
        <v>0.91666666666666663</v>
      </c>
      <c r="E8" s="2">
        <f>SUBTOTAL(109,Table4[support])</f>
        <v>2947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0283-93AA-2649-BD36-0A9C0A0699CB}">
  <dimension ref="A1:E8"/>
  <sheetViews>
    <sheetView workbookViewId="0">
      <selection activeCell="H16" sqref="H16"/>
    </sheetView>
  </sheetViews>
  <sheetFormatPr baseColWidth="10" defaultRowHeight="16" x14ac:dyDescent="0.2"/>
  <cols>
    <col min="1" max="1" width="22" bestFit="1" customWidth="1"/>
    <col min="3" max="3" width="8.1640625" bestFit="1" customWidth="1"/>
    <col min="4" max="4" width="10.33203125" bestFit="1" customWidth="1"/>
    <col min="5" max="5" width="9.83203125" bestFit="1" customWidth="1"/>
  </cols>
  <sheetData>
    <row r="1" spans="1:5" x14ac:dyDescent="0.2">
      <c r="A1" s="1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">
      <c r="A2" s="1" t="s">
        <v>18</v>
      </c>
      <c r="B2" s="2">
        <v>1</v>
      </c>
      <c r="C2" s="2">
        <v>1</v>
      </c>
      <c r="D2" s="2">
        <v>1</v>
      </c>
      <c r="E2" s="2">
        <v>538</v>
      </c>
    </row>
    <row r="3" spans="1:5" x14ac:dyDescent="0.2">
      <c r="A3" s="1" t="s">
        <v>19</v>
      </c>
      <c r="B3" s="2">
        <v>0.86</v>
      </c>
      <c r="C3" s="2">
        <v>0.97</v>
      </c>
      <c r="D3" s="2">
        <v>0.91</v>
      </c>
      <c r="E3" s="2">
        <v>434</v>
      </c>
    </row>
    <row r="4" spans="1:5" x14ac:dyDescent="0.2">
      <c r="A4" s="1" t="s">
        <v>20</v>
      </c>
      <c r="B4" s="2">
        <v>0.98</v>
      </c>
      <c r="C4" s="2">
        <v>0.89</v>
      </c>
      <c r="D4" s="2">
        <v>0.93</v>
      </c>
      <c r="E4" s="2">
        <v>582</v>
      </c>
    </row>
    <row r="5" spans="1:5" x14ac:dyDescent="0.2">
      <c r="A5" s="1" t="s">
        <v>21</v>
      </c>
      <c r="B5" s="2">
        <v>1</v>
      </c>
      <c r="C5" s="2">
        <v>0.96</v>
      </c>
      <c r="D5" s="2">
        <v>0.98</v>
      </c>
      <c r="E5" s="2">
        <v>518</v>
      </c>
    </row>
    <row r="6" spans="1:5" x14ac:dyDescent="0.2">
      <c r="A6" s="1" t="s">
        <v>11</v>
      </c>
      <c r="B6" s="2">
        <v>0.98</v>
      </c>
      <c r="C6" s="2">
        <v>1</v>
      </c>
      <c r="D6" s="2">
        <v>0.99</v>
      </c>
      <c r="E6" s="2">
        <v>412</v>
      </c>
    </row>
    <row r="7" spans="1:5" x14ac:dyDescent="0.2">
      <c r="A7" s="1" t="s">
        <v>22</v>
      </c>
      <c r="B7" s="2">
        <v>0.96</v>
      </c>
      <c r="C7" s="2">
        <v>0.98</v>
      </c>
      <c r="D7" s="2">
        <v>0.97</v>
      </c>
      <c r="E7" s="2">
        <v>463</v>
      </c>
    </row>
    <row r="8" spans="1:5" x14ac:dyDescent="0.2">
      <c r="A8" s="1" t="s">
        <v>23</v>
      </c>
      <c r="B8" s="2">
        <f>SUBTOTAL(101,Table37[precision])</f>
        <v>0.96333333333333337</v>
      </c>
      <c r="C8" s="2">
        <f>SUBTOTAL(101,Table37[recall])</f>
        <v>0.96666666666666679</v>
      </c>
      <c r="D8" s="2">
        <f>SUBTOTAL(101,Table37[f1-score])</f>
        <v>0.96333333333333337</v>
      </c>
      <c r="E8" s="2">
        <f>SUBTOTAL(109,Table37[support])</f>
        <v>2947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C-Support</vt:lpstr>
      <vt:lpstr>Linear Support</vt:lpstr>
      <vt:lpstr>Nu-Support</vt:lpstr>
      <vt:lpstr>Hyper 2.5sd Linear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2018-05-16T08:24:21Z</dcterms:created>
  <dcterms:modified xsi:type="dcterms:W3CDTF">2018-05-16T12:44:17Z</dcterms:modified>
</cp:coreProperties>
</file>