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ados" sheetId="1" state="visible" r:id="rId2"/>
    <sheet name="grafico_memoria" sheetId="2" state="visible" r:id="rId3"/>
    <sheet name="grafico_temp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<sst xmlns="http://schemas.openxmlformats.org/spreadsheetml/2006/main" count="42" uniqueCount="22">
  <si>
    <t xml:space="preserve">FILA CONTÍGUA INICIA EM 5 E  DOBRA</t>
  </si>
  <si>
    <t xml:space="preserve">ARQUIVO DE TESTE</t>
  </si>
  <si>
    <t xml:space="preserve">OPERAÇÕES COM A FILA</t>
  </si>
  <si>
    <t xml:space="preserve">ALOCAÇÃO NA HEAP</t>
  </si>
  <si>
    <t xml:space="preserve">BYTES ALOCADOS</t>
  </si>
  <si>
    <t xml:space="preserve">TEMPO DE INSERIR (segundos)</t>
  </si>
  <si>
    <t xml:space="preserve">TEMPO DE REMOVER (segundos)</t>
  </si>
  <si>
    <t xml:space="preserve">aleatorio-100.h</t>
  </si>
  <si>
    <t xml:space="preserve">aleatorio-1000.h</t>
  </si>
  <si>
    <t xml:space="preserve">aleatorio-10000.h</t>
  </si>
  <si>
    <t xml:space="preserve">aleatorio-100000.h</t>
  </si>
  <si>
    <t xml:space="preserve">aleatorio-1000000.h</t>
  </si>
  <si>
    <t xml:space="preserve">aleatorio-10000000.h</t>
  </si>
  <si>
    <t xml:space="preserve">FILA ENCADEADA</t>
  </si>
  <si>
    <t xml:space="preserve">FILA</t>
  </si>
  <si>
    <t xml:space="preserve">MEMÓRIA CONTIGUA</t>
  </si>
  <si>
    <t xml:space="preserve">MEMÓRIA ENCADEADA</t>
  </si>
  <si>
    <t xml:space="preserve">MEMÓRIA CONTÍGUA</t>
  </si>
  <si>
    <t xml:space="preserve">CONTÍGUA (INSERIR)</t>
  </si>
  <si>
    <t xml:space="preserve">CONTÍGUA (REMOVER)</t>
  </si>
  <si>
    <t xml:space="preserve">ENCADEADA (INSERIR)</t>
  </si>
  <si>
    <t xml:space="preserve">ENCADEADA (REMOVER)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</si>
</sst>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B2B2B2"/>
        <bgColor rgb="FFBFBFBF"/>
      </patternFill>
    </fill>
    <fill>
      <patternFill patternType="solid">
        <fgColor rgb="FFFF800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983B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ED7D31"/>
      <rgbColor rgb="FF595959"/>
      <rgbColor rgb="FFB2B2B2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fila inicia em 5 e dobra o tamanho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grafico_memoria!$B$1:$B$1</c:f>
              <c:strCache>
                <c:ptCount val="1"/>
                <c:pt idx="0">
                  <c:v>MEMÓRIA CONTIGUA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grafico_memoria!$A$2:$A$4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grafico_memoria!$B$2:$B$4</c:f>
              <c:numCache>
                <c:formatCode>General</c:formatCode>
                <c:ptCount val="3"/>
                <c:pt idx="0">
                  <c:v>1.515625</c:v>
                </c:pt>
                <c:pt idx="1">
                  <c:v>12.015625</c:v>
                </c:pt>
                <c:pt idx="2">
                  <c:v>192.015625</c:v>
                </c:pt>
              </c:numCache>
            </c:numRef>
          </c:val>
        </c:ser>
        <c:ser>
          <c:idx val="1"/>
          <c:order val="1"/>
          <c:tx>
            <c:strRef>
              <c:f>grafico_memoria!$C$1:$C$1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ff4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grafico_memoria!$A$2:$A$4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grafico_memoria!$C$2:$C$4</c:f>
              <c:numCache>
                <c:formatCode>General</c:formatCode>
                <c:ptCount val="3"/>
                <c:pt idx="0">
                  <c:v>1.5859375</c:v>
                </c:pt>
                <c:pt idx="1">
                  <c:v>15.6484375</c:v>
                </c:pt>
                <c:pt idx="2">
                  <c:v>156.2734375</c:v>
                </c:pt>
              </c:numCache>
            </c:numRef>
          </c:val>
        </c:ser>
        <c:gapWidth val="219"/>
        <c:overlap val="-27"/>
        <c:axId val="72803555"/>
        <c:axId val="22033186"/>
      </c:barChart>
      <c:catAx>
        <c:axId val="72803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033186"/>
        <c:crosses val="autoZero"/>
        <c:auto val="1"/>
        <c:lblAlgn val="ctr"/>
        <c:lblOffset val="100"/>
        <c:noMultiLvlLbl val="0"/>
      </c:catAx>
      <c:valAx>
        <c:axId val="22033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(Kilobytes)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035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fila inicia em 5 e dobra o tamanho (volume de dados maior)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grafico_memoria!$B$18:$B$18</c:f>
              <c:strCache>
                <c:ptCount val="1"/>
                <c:pt idx="0">
                  <c:v>MEMÓRIA CONTÍGUA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grafico_memoria!$A$19:$A$21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grafico_memoria!$B$19:$B$21</c:f>
              <c:numCache>
                <c:formatCode>General</c:formatCode>
                <c:ptCount val="3"/>
                <c:pt idx="0">
                  <c:v>1.57288</c:v>
                </c:pt>
                <c:pt idx="1">
                  <c:v>12.582928</c:v>
                </c:pt>
                <c:pt idx="2">
                  <c:v>201.326608</c:v>
                </c:pt>
              </c:numCache>
            </c:numRef>
          </c:val>
        </c:ser>
        <c:ser>
          <c:idx val="1"/>
          <c:order val="1"/>
          <c:tx>
            <c:strRef>
              <c:f>grafico_memoria!$C$18:$C$18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ff4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grafico_memoria!$A$19:$A$21</c:f>
              <c:strCache>
                <c:ptCount val="3"/>
                <c:pt idx="0">
                  <c:v>0,20</c:v>
                </c:pt>
                <c:pt idx="1">
                  <c:v>2,00</c:v>
                </c:pt>
                <c:pt idx="2">
                  <c:v>20,00</c:v>
                </c:pt>
              </c:strCache>
            </c:strRef>
          </c:cat>
          <c:val>
            <c:numRef>
              <c:f>grafico_memoria!$C$19:$C$21</c:f>
              <c:numCache>
                <c:formatCode>General</c:formatCode>
                <c:ptCount val="3"/>
                <c:pt idx="0">
                  <c:v>1.600024</c:v>
                </c:pt>
                <c:pt idx="1">
                  <c:v>16.000024</c:v>
                </c:pt>
                <c:pt idx="2">
                  <c:v>160.000024</c:v>
                </c:pt>
              </c:numCache>
            </c:numRef>
          </c:val>
        </c:ser>
        <c:gapWidth val="219"/>
        <c:overlap val="-27"/>
        <c:axId val="96347116"/>
        <c:axId val="96000225"/>
      </c:barChart>
      <c:catAx>
        <c:axId val="96347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00225"/>
        <c:crosses val="autoZero"/>
        <c:auto val="1"/>
        <c:lblAlgn val="ctr"/>
        <c:lblOffset val="100"/>
        <c:noMultiLvlLbl val="0"/>
      </c:catAx>
      <c:valAx>
        <c:axId val="96000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em (Megabytes)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471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fila inicia em 5 e dobra o tamanho 
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grafico_tempo!$B$1:$B$1</c:f>
              <c:strCache>
                <c:ptCount val="1"/>
                <c:pt idx="0">
                  <c:v>CONTÍGUA (INSERIR)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grafico_tempo!$B$2:$B$4</c:f>
              <c:numCache>
                <c:formatCode>General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grafico_tempo!$D$1:$D$1</c:f>
              <c:strCache>
                <c:ptCount val="1"/>
                <c:pt idx="0">
                  <c:v>ENCADEADA (INSERIR)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grafico_tempo!$D$2:$D$4</c:f>
              <c:numCache>
                <c:formatCode>General</c:formatCode>
                <c:ptCount val="3"/>
                <c:pt idx="0">
                  <c:v>2</c:v>
                </c:pt>
                <c:pt idx="1">
                  <c:v>46</c:v>
                </c:pt>
                <c:pt idx="2">
                  <c:v>391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grafico_tempo!$C$1:$C$1</c:f>
              <c:strCache>
                <c:ptCount val="1"/>
                <c:pt idx="0">
                  <c:v>CONTÍGUA (REMOVER)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grafico_tempo!$C$2:$C$4</c:f>
              <c:numCache>
                <c:formatCode>General</c:formatCode>
                <c:ptCount val="3"/>
                <c:pt idx="0">
                  <c:v>3</c:v>
                </c:pt>
                <c:pt idx="1">
                  <c:v>28</c:v>
                </c:pt>
                <c:pt idx="2">
                  <c:v>254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grafico_tempo!$E$1:$E$1</c:f>
              <c:strCache>
                <c:ptCount val="1"/>
                <c:pt idx="0">
                  <c:v>ENCADEADA (REMOVER)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grafico_tempo!$A$2:$A$4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grafico_tempo!$E$2:$E$4</c:f>
              <c:numCache>
                <c:formatCode>General</c:formatCode>
                <c:ptCount val="3"/>
                <c:pt idx="0">
                  <c:v>2</c:v>
                </c:pt>
                <c:pt idx="1">
                  <c:v>60</c:v>
                </c:pt>
                <c:pt idx="2">
                  <c:v>490</c:v>
                </c:pt>
              </c:numCache>
            </c:numRef>
          </c:yVal>
          <c:smooth val="0"/>
        </c:ser>
        <c:axId val="91543833"/>
        <c:axId val="54219811"/>
      </c:scatterChart>
      <c:valAx>
        <c:axId val="915438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19811"/>
        <c:crosses val="autoZero"/>
        <c:crossBetween val="midCat"/>
      </c:valAx>
      <c:valAx>
        <c:axId val="542198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(microssegundos)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4383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fila inicia em 5 e dobra o tamanho 
(volume de dados maior)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grafico_tempo!$B$27:$B$27</c:f>
              <c:strCache>
                <c:ptCount val="1"/>
                <c:pt idx="0">
                  <c:v>CONTÍGUA (INSERIR)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grafico_tempo!$B$28:$B$30</c:f>
              <c:numCache>
                <c:formatCode>General</c:formatCode>
                <c:ptCount val="3"/>
                <c:pt idx="0">
                  <c:v>2.505</c:v>
                </c:pt>
                <c:pt idx="1">
                  <c:v>26.199</c:v>
                </c:pt>
                <c:pt idx="2">
                  <c:v>340.798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grafico_tempo!$D$27:$D$27</c:f>
              <c:strCache>
                <c:ptCount val="1"/>
                <c:pt idx="0">
                  <c:v>ENCADEADA (INSERIR)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grafico_tempo!$D$28:$D$30</c:f>
              <c:numCache>
                <c:formatCode>General</c:formatCode>
                <c:ptCount val="3"/>
                <c:pt idx="0">
                  <c:v>2.385</c:v>
                </c:pt>
                <c:pt idx="1">
                  <c:v>24.92</c:v>
                </c:pt>
                <c:pt idx="2">
                  <c:v>205.945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grafico_tempo!$C$27:$C$27</c:f>
              <c:strCache>
                <c:ptCount val="1"/>
                <c:pt idx="0">
                  <c:v>CONTÍGUA (REMOVER)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grafico_tempo!$C$28:$C$30</c:f>
              <c:numCache>
                <c:formatCode>General</c:formatCode>
                <c:ptCount val="3"/>
                <c:pt idx="0">
                  <c:v>2.432</c:v>
                </c:pt>
                <c:pt idx="1">
                  <c:v>26.735</c:v>
                </c:pt>
                <c:pt idx="2">
                  <c:v>308.637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grafico_tempo!$E$27:$E$27</c:f>
              <c:strCache>
                <c:ptCount val="1"/>
                <c:pt idx="0">
                  <c:v>ENCADEADA (REMOVER)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grafico_tempo!$A$28:$A$30</c:f>
              <c:numCache>
                <c:formatCode>General</c:formatCode>
                <c:ptCount val="3"/>
                <c:pt idx="0">
                  <c:v>0.2</c:v>
                </c:pt>
                <c:pt idx="1">
                  <c:v>2</c:v>
                </c:pt>
                <c:pt idx="2">
                  <c:v>20</c:v>
                </c:pt>
              </c:numCache>
            </c:numRef>
          </c:xVal>
          <c:yVal>
            <c:numRef>
              <c:f>grafico_tempo!$E$28:$E$30</c:f>
              <c:numCache>
                <c:formatCode>General</c:formatCode>
                <c:ptCount val="3"/>
                <c:pt idx="0">
                  <c:v>3.157</c:v>
                </c:pt>
                <c:pt idx="1">
                  <c:v>28.639</c:v>
                </c:pt>
                <c:pt idx="2">
                  <c:v>254.521</c:v>
                </c:pt>
              </c:numCache>
            </c:numRef>
          </c:yVal>
          <c:smooth val="0"/>
        </c:ser>
        <c:axId val="21967160"/>
        <c:axId val="278410"/>
      </c:scatterChart>
      <c:valAx>
        <c:axId val="21967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fila 
(unidade de medida: Milhões)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410"/>
        <c:crosses val="autoZero"/>
        <c:crossBetween val="midCat"/>
      </c:valAx>
      <c:valAx>
        <c:axId val="278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(milissegundos)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6716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356760</xdr:colOff>
      <xdr:row>0</xdr:row>
      <xdr:rowOff>0</xdr:rowOff>
    </xdr:from>
    <xdr:to>
      <xdr:col>11</xdr:col>
      <xdr:colOff>163800</xdr:colOff>
      <xdr:row>15</xdr:row>
      <xdr:rowOff>102960</xdr:rowOff>
    </xdr:to>
    <xdr:graphicFrame>
      <xdr:nvGraphicFramePr>
        <xdr:cNvPr id="0" name="Gráfico 2"/>
        <xdr:cNvGraphicFramePr/>
      </xdr:nvGraphicFramePr>
      <xdr:xfrm>
        <a:off x="5226480" y="0"/>
        <a:ext cx="4744800" cy="25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406800</xdr:colOff>
      <xdr:row>17</xdr:row>
      <xdr:rowOff>24480</xdr:rowOff>
    </xdr:from>
    <xdr:to>
      <xdr:col>11</xdr:col>
      <xdr:colOff>213840</xdr:colOff>
      <xdr:row>34</xdr:row>
      <xdr:rowOff>5760</xdr:rowOff>
    </xdr:to>
    <xdr:graphicFrame>
      <xdr:nvGraphicFramePr>
        <xdr:cNvPr id="1" name="Gráfico 4_1"/>
        <xdr:cNvGraphicFramePr/>
      </xdr:nvGraphicFramePr>
      <xdr:xfrm>
        <a:off x="5276520" y="2781000"/>
        <a:ext cx="47448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1256040</xdr:colOff>
      <xdr:row>5</xdr:row>
      <xdr:rowOff>15840</xdr:rowOff>
    </xdr:from>
    <xdr:to>
      <xdr:col>4</xdr:col>
      <xdr:colOff>327600</xdr:colOff>
      <xdr:row>25</xdr:row>
      <xdr:rowOff>117720</xdr:rowOff>
    </xdr:to>
    <xdr:graphicFrame>
      <xdr:nvGraphicFramePr>
        <xdr:cNvPr id="2" name="Gráfico 17_0"/>
        <xdr:cNvGraphicFramePr/>
      </xdr:nvGraphicFramePr>
      <xdr:xfrm>
        <a:off x="1256040" y="833400"/>
        <a:ext cx="6527520" cy="33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864360</xdr:colOff>
      <xdr:row>31</xdr:row>
      <xdr:rowOff>23760</xdr:rowOff>
    </xdr:from>
    <xdr:to>
      <xdr:col>4</xdr:col>
      <xdr:colOff>161640</xdr:colOff>
      <xdr:row>52</xdr:row>
      <xdr:rowOff>76680</xdr:rowOff>
    </xdr:to>
    <xdr:graphicFrame>
      <xdr:nvGraphicFramePr>
        <xdr:cNvPr id="3" name="Gráfico 18_2"/>
        <xdr:cNvGraphicFramePr/>
      </xdr:nvGraphicFramePr>
      <xdr:xfrm>
        <a:off x="864360" y="5055480"/>
        <a:ext cx="6753240" cy="345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1" width="26.24"/>
    <col collapsed="false" customWidth="true" hidden="false" outlineLevel="0" max="3" min="3" style="2" width="19.99"/>
    <col collapsed="false" customWidth="true" hidden="false" outlineLevel="0" max="4" min="4" style="2" width="19"/>
    <col collapsed="false" customWidth="true" hidden="false" outlineLevel="0" max="5" min="5" style="1" width="31.69"/>
    <col collapsed="false" customWidth="true" hidden="false" outlineLevel="0" max="6" min="6" style="1" width="31.81"/>
    <col collapsed="false" customWidth="true" hidden="false" outlineLevel="0" max="7" min="7" style="1" width="17.29"/>
    <col collapsed="false" customWidth="false" hidden="false" outlineLevel="0" max="1024" min="8" style="1" width="11.6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/>
    </row>
    <row r="3" customFormat="false" ht="12.8" hidden="false" customHeight="false" outlineLevel="0" collapsed="false">
      <c r="A3" s="9" t="s">
        <v>7</v>
      </c>
      <c r="B3" s="9" t="n">
        <v>200</v>
      </c>
      <c r="C3" s="10" t="n">
        <v>16</v>
      </c>
      <c r="D3" s="10" t="n">
        <v>1552</v>
      </c>
      <c r="E3" s="9" t="n">
        <v>2E-006</v>
      </c>
      <c r="F3" s="1" t="n">
        <v>3E-006</v>
      </c>
      <c r="G3" s="0"/>
      <c r="H3" s="0"/>
    </row>
    <row r="4" customFormat="false" ht="12.8" hidden="false" customHeight="false" outlineLevel="0" collapsed="false">
      <c r="A4" s="9" t="s">
        <v>8</v>
      </c>
      <c r="B4" s="9" t="n">
        <v>2000</v>
      </c>
      <c r="C4" s="10" t="n">
        <v>22</v>
      </c>
      <c r="D4" s="10" t="n">
        <v>12304</v>
      </c>
      <c r="E4" s="9" t="n">
        <v>2.3E-005</v>
      </c>
      <c r="F4" s="1" t="n">
        <v>2.8E-005</v>
      </c>
      <c r="G4" s="0"/>
      <c r="H4" s="0"/>
    </row>
    <row r="5" customFormat="false" ht="12.8" hidden="false" customHeight="false" outlineLevel="0" collapsed="false">
      <c r="A5" s="9" t="s">
        <v>9</v>
      </c>
      <c r="B5" s="9" t="n">
        <v>20000</v>
      </c>
      <c r="C5" s="10" t="n">
        <v>30</v>
      </c>
      <c r="D5" s="10" t="n">
        <v>196624</v>
      </c>
      <c r="E5" s="9" t="n">
        <v>0.000261</v>
      </c>
      <c r="F5" s="1" t="n">
        <v>0.000254</v>
      </c>
      <c r="G5" s="0"/>
      <c r="H5" s="0"/>
    </row>
    <row r="6" customFormat="false" ht="12.8" hidden="false" customHeight="false" outlineLevel="0" collapsed="false">
      <c r="A6" s="9" t="s">
        <v>10</v>
      </c>
      <c r="B6" s="9" t="n">
        <v>200000</v>
      </c>
      <c r="C6" s="10" t="n">
        <v>36</v>
      </c>
      <c r="D6" s="10" t="n">
        <v>1572880</v>
      </c>
      <c r="E6" s="9" t="n">
        <v>0.002505</v>
      </c>
      <c r="F6" s="1" t="n">
        <v>0.002432</v>
      </c>
      <c r="G6" s="0"/>
      <c r="H6" s="0"/>
    </row>
    <row r="7" customFormat="false" ht="12.8" hidden="false" customHeight="false" outlineLevel="0" collapsed="false">
      <c r="A7" s="9" t="s">
        <v>11</v>
      </c>
      <c r="B7" s="9" t="n">
        <v>2000000</v>
      </c>
      <c r="C7" s="10" t="n">
        <v>42</v>
      </c>
      <c r="D7" s="10" t="n">
        <v>12582928</v>
      </c>
      <c r="E7" s="9" t="n">
        <v>0.026199</v>
      </c>
      <c r="F7" s="1" t="n">
        <v>0.026735</v>
      </c>
      <c r="G7" s="0"/>
      <c r="H7" s="0"/>
    </row>
    <row r="8" customFormat="false" ht="12.8" hidden="false" customHeight="false" outlineLevel="0" collapsed="false">
      <c r="A8" s="9" t="s">
        <v>12</v>
      </c>
      <c r="B8" s="9" t="n">
        <v>20000000</v>
      </c>
      <c r="C8" s="10" t="n">
        <v>50</v>
      </c>
      <c r="D8" s="10" t="n">
        <v>201326608</v>
      </c>
      <c r="E8" s="9" t="n">
        <v>0.340798</v>
      </c>
      <c r="F8" s="1" t="n">
        <v>0.308637</v>
      </c>
      <c r="G8" s="0"/>
      <c r="H8" s="0"/>
    </row>
    <row r="9" customFormat="false" ht="12.8" hidden="false" customHeight="false" outlineLevel="0" collapsed="false">
      <c r="A9" s="9"/>
      <c r="B9" s="9"/>
      <c r="C9" s="10"/>
      <c r="D9" s="10"/>
      <c r="E9" s="9"/>
      <c r="G9" s="0"/>
      <c r="H9" s="0"/>
    </row>
    <row r="10" customFormat="false" ht="12.8" hidden="false" customHeight="false" outlineLevel="0" collapsed="false">
      <c r="A10" s="9"/>
      <c r="B10" s="9"/>
      <c r="C10" s="10"/>
      <c r="D10" s="10"/>
      <c r="E10" s="9"/>
      <c r="G10" s="0"/>
      <c r="H10" s="0"/>
    </row>
    <row r="11" customFormat="false" ht="12.8" hidden="false" customHeight="false" outlineLevel="0" collapsed="false">
      <c r="A11" s="11" t="s">
        <v>13</v>
      </c>
      <c r="B11" s="11"/>
      <c r="C11" s="11"/>
      <c r="D11" s="11"/>
      <c r="E11" s="11"/>
      <c r="F11" s="11"/>
      <c r="G11" s="0"/>
      <c r="H11" s="0"/>
    </row>
    <row r="12" customFormat="false" ht="12.8" hidden="false" customHeight="false" outlineLevel="0" collapsed="false">
      <c r="A12" s="5" t="s">
        <v>1</v>
      </c>
      <c r="B12" s="5" t="s">
        <v>2</v>
      </c>
      <c r="C12" s="12" t="s">
        <v>3</v>
      </c>
      <c r="D12" s="12" t="s">
        <v>4</v>
      </c>
      <c r="E12" s="7" t="s">
        <v>5</v>
      </c>
      <c r="F12" s="7" t="s">
        <v>6</v>
      </c>
      <c r="G12" s="0"/>
      <c r="H12" s="0"/>
    </row>
    <row r="13" customFormat="false" ht="12.8" hidden="false" customHeight="false" outlineLevel="0" collapsed="false">
      <c r="A13" s="9" t="s">
        <v>7</v>
      </c>
      <c r="B13" s="9" t="n">
        <v>200</v>
      </c>
      <c r="C13" s="10" t="n">
        <v>101</v>
      </c>
      <c r="D13" s="10" t="n">
        <v>1624</v>
      </c>
      <c r="E13" s="9" t="n">
        <v>2E-006</v>
      </c>
      <c r="F13" s="1" t="n">
        <v>2E-006</v>
      </c>
      <c r="G13" s="0"/>
      <c r="H13" s="0"/>
    </row>
    <row r="14" customFormat="false" ht="12.8" hidden="false" customHeight="false" outlineLevel="0" collapsed="false">
      <c r="A14" s="9" t="s">
        <v>8</v>
      </c>
      <c r="B14" s="9" t="n">
        <v>2000</v>
      </c>
      <c r="C14" s="10" t="n">
        <v>1001</v>
      </c>
      <c r="D14" s="10" t="n">
        <v>16024</v>
      </c>
      <c r="E14" s="9" t="n">
        <v>4.6E-005</v>
      </c>
      <c r="F14" s="1" t="n">
        <v>6E-005</v>
      </c>
      <c r="G14" s="0"/>
      <c r="H14" s="0"/>
    </row>
    <row r="15" customFormat="false" ht="12.8" hidden="false" customHeight="false" outlineLevel="0" collapsed="false">
      <c r="A15" s="9" t="s">
        <v>9</v>
      </c>
      <c r="B15" s="9" t="n">
        <v>20000</v>
      </c>
      <c r="C15" s="10" t="n">
        <v>10001</v>
      </c>
      <c r="D15" s="10" t="n">
        <v>160024</v>
      </c>
      <c r="E15" s="9" t="n">
        <v>0.000391</v>
      </c>
      <c r="F15" s="1" t="n">
        <v>0.00049</v>
      </c>
      <c r="G15" s="0"/>
      <c r="H15" s="0"/>
    </row>
    <row r="16" customFormat="false" ht="12.8" hidden="false" customHeight="false" outlineLevel="0" collapsed="false">
      <c r="A16" s="9" t="s">
        <v>10</v>
      </c>
      <c r="B16" s="9" t="n">
        <v>200000</v>
      </c>
      <c r="C16" s="10" t="n">
        <v>100001</v>
      </c>
      <c r="D16" s="10" t="n">
        <v>1600024</v>
      </c>
      <c r="E16" s="9" t="n">
        <v>0.002385</v>
      </c>
      <c r="F16" s="1" t="n">
        <v>0.003157</v>
      </c>
      <c r="G16" s="0"/>
      <c r="H16" s="0"/>
    </row>
    <row r="17" customFormat="false" ht="12.8" hidden="false" customHeight="false" outlineLevel="0" collapsed="false">
      <c r="A17" s="9" t="s">
        <v>11</v>
      </c>
      <c r="B17" s="9" t="n">
        <v>2000000</v>
      </c>
      <c r="C17" s="10" t="n">
        <v>1000001</v>
      </c>
      <c r="D17" s="10" t="n">
        <v>16000024</v>
      </c>
      <c r="E17" s="9" t="n">
        <v>0.02492</v>
      </c>
      <c r="F17" s="1" t="n">
        <v>0.028639</v>
      </c>
      <c r="G17" s="0"/>
      <c r="H17" s="0"/>
    </row>
    <row r="18" customFormat="false" ht="12.8" hidden="false" customHeight="false" outlineLevel="0" collapsed="false">
      <c r="A18" s="9" t="s">
        <v>12</v>
      </c>
      <c r="B18" s="9" t="n">
        <v>20000000</v>
      </c>
      <c r="C18" s="10" t="n">
        <v>10000001</v>
      </c>
      <c r="D18" s="10" t="n">
        <v>160000024</v>
      </c>
      <c r="E18" s="9" t="n">
        <v>0.205945</v>
      </c>
      <c r="F18" s="1" t="n">
        <v>0.254521</v>
      </c>
      <c r="G18" s="0"/>
      <c r="H18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2.8" hidden="false" customHeight="false" outlineLevel="0" collapsed="false">
      <c r="A23" s="9"/>
      <c r="B23" s="9"/>
      <c r="G23" s="0"/>
    </row>
    <row r="24" customFormat="false" ht="12.8" hidden="false" customHeight="false" outlineLevel="0" collapsed="false">
      <c r="A24" s="9"/>
      <c r="B24" s="9"/>
      <c r="G24" s="0"/>
    </row>
    <row r="25" customFormat="false" ht="12.8" hidden="false" customHeight="false" outlineLevel="0" collapsed="false">
      <c r="A25" s="9"/>
      <c r="B25" s="9"/>
      <c r="G25" s="0"/>
    </row>
    <row r="26" customFormat="false" ht="12.8" hidden="false" customHeight="false" outlineLevel="0" collapsed="false">
      <c r="A26" s="9"/>
      <c r="B26" s="9"/>
      <c r="G26" s="0"/>
    </row>
    <row r="27" customFormat="false" ht="12.8" hidden="false" customHeight="false" outlineLevel="0" collapsed="false">
      <c r="A27" s="9"/>
      <c r="B27" s="9"/>
      <c r="G27" s="0"/>
    </row>
    <row r="28" customFormat="false" ht="12.8" hidden="false" customHeight="false" outlineLevel="0" collapsed="false">
      <c r="A28" s="9"/>
      <c r="B28" s="9"/>
      <c r="C28" s="0"/>
      <c r="D28" s="10"/>
      <c r="E28" s="9"/>
      <c r="G28" s="0"/>
    </row>
    <row r="29" customFormat="false" ht="12.8" hidden="false" customHeight="false" outlineLevel="0" collapsed="false">
      <c r="A29" s="9"/>
      <c r="B29" s="9"/>
      <c r="C29" s="10"/>
      <c r="D29" s="10"/>
      <c r="E29" s="9"/>
      <c r="G29" s="0"/>
    </row>
    <row r="30" customFormat="false" ht="12.8" hidden="false" customHeight="false" outlineLevel="0" collapsed="false">
      <c r="A30" s="9"/>
      <c r="B30" s="9"/>
      <c r="C30" s="10"/>
      <c r="D30" s="10"/>
      <c r="E30" s="9"/>
      <c r="G30" s="0"/>
    </row>
    <row r="31" customFormat="false" ht="12.8" hidden="false" customHeight="false" outlineLevel="0" collapsed="false">
      <c r="A31" s="9"/>
      <c r="B31" s="9"/>
      <c r="C31" s="10"/>
      <c r="D31" s="10"/>
      <c r="E31" s="9"/>
      <c r="G31" s="0"/>
    </row>
    <row r="32" customFormat="false" ht="12.8" hidden="false" customHeight="false" outlineLevel="0" collapsed="false">
      <c r="A32" s="9"/>
      <c r="B32" s="9"/>
      <c r="C32" s="10"/>
      <c r="D32" s="10"/>
      <c r="E32" s="9"/>
      <c r="G32" s="0"/>
    </row>
    <row r="33" customFormat="false" ht="12.8" hidden="false" customHeight="false" outlineLevel="0" collapsed="false">
      <c r="A33" s="9"/>
      <c r="B33" s="9"/>
      <c r="C33" s="10"/>
      <c r="D33" s="10"/>
      <c r="E33" s="9"/>
      <c r="G33" s="0"/>
    </row>
    <row r="34" customFormat="false" ht="12.8" hidden="false" customHeight="false" outlineLevel="0" collapsed="false">
      <c r="A34" s="9"/>
      <c r="B34" s="9"/>
      <c r="C34" s="10"/>
      <c r="D34" s="10"/>
      <c r="E34" s="9"/>
      <c r="G34" s="0"/>
    </row>
    <row r="35" customFormat="false" ht="12.8" hidden="false" customHeight="false" outlineLevel="0" collapsed="false">
      <c r="A35" s="9"/>
      <c r="B35" s="9"/>
      <c r="C35" s="10"/>
      <c r="D35" s="10"/>
      <c r="E35" s="9"/>
      <c r="G35" s="0"/>
    </row>
    <row r="36" customFormat="false" ht="12.8" hidden="false" customHeight="false" outlineLevel="0" collapsed="false">
      <c r="A36" s="9"/>
      <c r="B36" s="9"/>
      <c r="C36" s="10"/>
      <c r="D36" s="10"/>
      <c r="E36" s="9"/>
      <c r="G36" s="0"/>
    </row>
    <row r="37" customFormat="false" ht="12.8" hidden="false" customHeight="false" outlineLevel="0" collapsed="false">
      <c r="A37" s="9"/>
      <c r="B37" s="9"/>
      <c r="C37" s="10"/>
      <c r="D37" s="10"/>
      <c r="E37" s="9"/>
      <c r="G37" s="0"/>
    </row>
    <row r="38" customFormat="false" ht="12.8" hidden="false" customHeight="false" outlineLevel="0" collapsed="false">
      <c r="A38" s="9"/>
      <c r="B38" s="9"/>
      <c r="C38" s="10"/>
      <c r="D38" s="10"/>
      <c r="E38" s="9"/>
      <c r="G38" s="0"/>
    </row>
  </sheetData>
  <mergeCells count="2">
    <mergeCell ref="A1:F1"/>
    <mergeCell ref="A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19" activeCellId="0" sqref="A19"/>
    </sheetView>
  </sheetViews>
  <sheetFormatPr defaultColWidth="8.7578125" defaultRowHeight="12.75" zeroHeight="false" outlineLevelRow="0" outlineLevelCol="0"/>
  <cols>
    <col collapsed="false" customWidth="true" hidden="false" outlineLevel="0" max="1" min="1" style="13" width="15.71"/>
    <col collapsed="false" customWidth="true" hidden="false" outlineLevel="0" max="2" min="2" style="0" width="26.59"/>
    <col collapsed="false" customWidth="true" hidden="false" outlineLevel="0" max="3" min="3" style="0" width="26.71"/>
  </cols>
  <sheetData>
    <row r="1" customFormat="false" ht="12.75" hidden="false" customHeight="false" outlineLevel="0" collapsed="false">
      <c r="A1" s="6" t="s">
        <v>14</v>
      </c>
      <c r="B1" s="7" t="s">
        <v>15</v>
      </c>
      <c r="C1" s="5" t="s">
        <v>16</v>
      </c>
    </row>
    <row r="2" customFormat="false" ht="12.8" hidden="false" customHeight="false" outlineLevel="0" collapsed="false">
      <c r="A2" s="14" t="n">
        <f aca="false">200/1000</f>
        <v>0.2</v>
      </c>
      <c r="B2" s="14" t="n">
        <f aca="false">1552/1024</f>
        <v>1.515625</v>
      </c>
      <c r="C2" s="14" t="n">
        <f aca="false">1624/1024</f>
        <v>1.5859375</v>
      </c>
    </row>
    <row r="3" customFormat="false" ht="12.8" hidden="false" customHeight="false" outlineLevel="0" collapsed="false">
      <c r="A3" s="14" t="n">
        <f aca="false">2000/1000</f>
        <v>2</v>
      </c>
      <c r="B3" s="14" t="n">
        <f aca="false">12304/1024</f>
        <v>12.015625</v>
      </c>
      <c r="C3" s="14" t="n">
        <f aca="false">16024/1024</f>
        <v>15.6484375</v>
      </c>
    </row>
    <row r="4" customFormat="false" ht="12.8" hidden="false" customHeight="false" outlineLevel="0" collapsed="false">
      <c r="A4" s="14" t="n">
        <f aca="false">20000/1000</f>
        <v>20</v>
      </c>
      <c r="B4" s="14" t="n">
        <f aca="false">196624/1024</f>
        <v>192.015625</v>
      </c>
      <c r="C4" s="14" t="n">
        <f aca="false">160024/1024</f>
        <v>156.2734375</v>
      </c>
    </row>
    <row r="5" customFormat="false" ht="12.8" hidden="false" customHeight="false" outlineLevel="0" collapsed="false">
      <c r="A5" s="10"/>
      <c r="B5" s="10"/>
      <c r="C5" s="10"/>
    </row>
    <row r="6" customFormat="false" ht="12.8" hidden="false" customHeight="false" outlineLevel="0" collapsed="false">
      <c r="A6" s="10"/>
      <c r="B6" s="10"/>
      <c r="C6" s="10"/>
    </row>
    <row r="7" customFormat="false" ht="12.8" hidden="false" customHeight="false" outlineLevel="0" collapsed="false">
      <c r="A7" s="10"/>
      <c r="B7" s="10"/>
      <c r="C7" s="10"/>
    </row>
    <row r="18" customFormat="false" ht="12.8" hidden="false" customHeight="false" outlineLevel="0" collapsed="false">
      <c r="A18" s="15" t="s">
        <v>14</v>
      </c>
      <c r="B18" s="7" t="s">
        <v>17</v>
      </c>
      <c r="C18" s="5" t="s">
        <v>16</v>
      </c>
    </row>
    <row r="19" customFormat="false" ht="12.8" hidden="false" customHeight="false" outlineLevel="0" collapsed="false">
      <c r="A19" s="14" t="n">
        <f aca="false">200000/1000000</f>
        <v>0.2</v>
      </c>
      <c r="B19" s="14" t="n">
        <f aca="false">1572880/1000000</f>
        <v>1.57288</v>
      </c>
      <c r="C19" s="14" t="n">
        <f aca="false">1600024/1000000</f>
        <v>1.600024</v>
      </c>
    </row>
    <row r="20" customFormat="false" ht="12.8" hidden="false" customHeight="false" outlineLevel="0" collapsed="false">
      <c r="A20" s="14" t="n">
        <f aca="false">2000000/1000000</f>
        <v>2</v>
      </c>
      <c r="B20" s="14" t="n">
        <f aca="false">12582928/1000000</f>
        <v>12.582928</v>
      </c>
      <c r="C20" s="14" t="n">
        <f aca="false">16000024/1000000</f>
        <v>16.000024</v>
      </c>
    </row>
    <row r="21" customFormat="false" ht="12.8" hidden="false" customHeight="false" outlineLevel="0" collapsed="false">
      <c r="A21" s="14" t="n">
        <f aca="false">20000000/1000000</f>
        <v>20</v>
      </c>
      <c r="B21" s="14" t="n">
        <f aca="false">201326608/1000000</f>
        <v>201.326608</v>
      </c>
      <c r="C21" s="14" t="n">
        <f aca="false">160000024/1000000</f>
        <v>160.000024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9" colorId="64" zoomScale="90" zoomScaleNormal="90" zoomScalePageLayoutView="100" workbookViewId="0">
      <selection pane="topLeft" activeCell="I29" activeCellId="0" sqref="I29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2.38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6" t="s">
        <v>14</v>
      </c>
      <c r="B1" s="7" t="s">
        <v>18</v>
      </c>
      <c r="C1" s="7" t="s">
        <v>19</v>
      </c>
      <c r="D1" s="16" t="s">
        <v>20</v>
      </c>
      <c r="E1" s="16" t="s">
        <v>21</v>
      </c>
    </row>
    <row r="2" customFormat="false" ht="12.8" hidden="false" customHeight="false" outlineLevel="0" collapsed="false">
      <c r="A2" s="14" t="n">
        <f aca="false">200/1000</f>
        <v>0.2</v>
      </c>
      <c r="B2" s="9" t="n">
        <f aca="false">0.000002*1000000</f>
        <v>2</v>
      </c>
      <c r="C2" s="1" t="n">
        <f aca="false">0.000003*1000000</f>
        <v>3</v>
      </c>
      <c r="D2" s="9" t="n">
        <f aca="false">0.000002*1000000</f>
        <v>2</v>
      </c>
      <c r="E2" s="1" t="n">
        <f aca="false">0.000002*1000000</f>
        <v>2</v>
      </c>
    </row>
    <row r="3" customFormat="false" ht="13.25" hidden="false" customHeight="false" outlineLevel="0" collapsed="false">
      <c r="A3" s="14" t="n">
        <f aca="false">2000/1000</f>
        <v>2</v>
      </c>
      <c r="B3" s="9" t="n">
        <f aca="false">0.000023*1000000</f>
        <v>23</v>
      </c>
      <c r="C3" s="1" t="n">
        <f aca="false">0.000028*1000000</f>
        <v>28</v>
      </c>
      <c r="D3" s="9" t="n">
        <f aca="false">0.000046*1000000</f>
        <v>46</v>
      </c>
      <c r="E3" s="1" t="n">
        <f aca="false">0.00006*1000000</f>
        <v>60</v>
      </c>
    </row>
    <row r="4" customFormat="false" ht="12.8" hidden="false" customHeight="false" outlineLevel="0" collapsed="false">
      <c r="A4" s="14" t="n">
        <f aca="false">20000/1000</f>
        <v>20</v>
      </c>
      <c r="B4" s="9" t="n">
        <f aca="false">0.000261*1000000</f>
        <v>261</v>
      </c>
      <c r="C4" s="1" t="n">
        <f aca="false">0.000254*1000000</f>
        <v>254</v>
      </c>
      <c r="D4" s="9" t="n">
        <f aca="false">0.000391*1000000</f>
        <v>391</v>
      </c>
      <c r="E4" s="1" t="n">
        <f aca="false">0.00049*1000000</f>
        <v>490</v>
      </c>
    </row>
    <row r="12" customFormat="false" ht="12.75" hidden="false" customHeight="false" outlineLevel="0" collapsed="false">
      <c r="E12" s="17"/>
    </row>
    <row r="14" customFormat="false" ht="12.8" hidden="false" customHeight="false" outlineLevel="0" collapsed="false"/>
    <row r="23" customFormat="false" ht="12.75" hidden="false" customHeight="false" outlineLevel="0" collapsed="false">
      <c r="D23" s="18"/>
    </row>
    <row r="27" customFormat="false" ht="12.8" hidden="false" customHeight="false" outlineLevel="0" collapsed="false">
      <c r="A27" s="6" t="s">
        <v>14</v>
      </c>
      <c r="B27" s="7" t="s">
        <v>18</v>
      </c>
      <c r="C27" s="7" t="s">
        <v>19</v>
      </c>
      <c r="D27" s="16" t="s">
        <v>20</v>
      </c>
      <c r="E27" s="16" t="s">
        <v>21</v>
      </c>
    </row>
    <row r="28" customFormat="false" ht="12.8" hidden="false" customHeight="false" outlineLevel="0" collapsed="false">
      <c r="A28" s="14" t="n">
        <f aca="false">200000/1000000</f>
        <v>0.2</v>
      </c>
      <c r="B28" s="9" t="n">
        <f aca="false">0.002505*1000</f>
        <v>2.505</v>
      </c>
      <c r="C28" s="1" t="n">
        <f aca="false">0.002432*1000</f>
        <v>2.432</v>
      </c>
      <c r="D28" s="9" t="n">
        <f aca="false">0.002385*1000</f>
        <v>2.385</v>
      </c>
      <c r="E28" s="1" t="n">
        <f aca="false">0.003157*1000</f>
        <v>3.157</v>
      </c>
    </row>
    <row r="29" customFormat="false" ht="12.8" hidden="false" customHeight="false" outlineLevel="0" collapsed="false">
      <c r="A29" s="14" t="n">
        <f aca="false">2000000/1000000</f>
        <v>2</v>
      </c>
      <c r="B29" s="9" t="n">
        <f aca="false">0.026199*1000</f>
        <v>26.199</v>
      </c>
      <c r="C29" s="1" t="n">
        <f aca="false">0.026735*1000</f>
        <v>26.735</v>
      </c>
      <c r="D29" s="9" t="n">
        <f aca="false">0.02492*1000</f>
        <v>24.92</v>
      </c>
      <c r="E29" s="1" t="n">
        <f aca="false">0.028639*1000</f>
        <v>28.639</v>
      </c>
    </row>
    <row r="30" customFormat="false" ht="12.8" hidden="false" customHeight="false" outlineLevel="0" collapsed="false">
      <c r="A30" s="14" t="n">
        <f aca="false">20000000/1000000</f>
        <v>20</v>
      </c>
      <c r="B30" s="9" t="n">
        <f aca="false">0.340798*1000</f>
        <v>340.798</v>
      </c>
      <c r="C30" s="1" t="n">
        <f aca="false">0.308637*1000</f>
        <v>308.637</v>
      </c>
      <c r="D30" s="9" t="n">
        <f aca="false">0.205945*1000</f>
        <v>205.945</v>
      </c>
      <c r="E30" s="1" t="n">
        <f aca="false">0.254521*1000</f>
        <v>254.521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3744</TotalTime>
  <Application>LibreOffice/7.0.4.2$Linux_X86_64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2021-04-26T11:43:55Z</dcterms:created>
  <dc:creator/>
  <dc:description/>
  <dc:language>pt-BR</dc:language>
  <cp:lastModifiedBy/>
  <dcterms:modified xsi:type="dcterms:W3CDTF">2021-05-23T15:54:40Z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